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f5496"/>
    </font>
    <font>
      <b val="1"/>
    </font>
  </fonts>
  <fills count="8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  <fill>
      <patternFill patternType="solid">
        <fgColor rgb="002f5496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3" fontId="5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6"/>
  <sheetViews>
    <sheetView workbookViewId="0">
      <selection activeCell="A1" sqref="A1"/>
    </sheetView>
  </sheetViews>
  <sheetFormatPr baseColWidth="8" defaultRowHeight="15"/>
  <cols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</cols>
  <sheetData>
    <row r="1" ht="25" customHeight="1">
      <c r="J1" s="1" t="inlineStr">
        <is>
          <t>Proyección Febrero 2023</t>
        </is>
      </c>
      <c r="V1" s="1" t="inlineStr">
        <is>
          <t>Proyección Marzo 2023</t>
        </is>
      </c>
      <c r="AB1" s="1" t="inlineStr">
        <is>
          <t>Proyección Abril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ETA Pesimista</t>
        </is>
      </c>
      <c r="K2" s="1" t="inlineStr">
        <is>
          <t>Plan - Prod. actual</t>
        </is>
      </c>
      <c r="L2" s="1" t="inlineStr">
        <is>
          <t>Puerto Chile Pes.</t>
        </is>
      </c>
      <c r="M2" s="1" t="inlineStr">
        <is>
          <t>Puerto Oficina</t>
        </is>
      </c>
      <c r="N2" s="1" t="inlineStr">
        <is>
          <t>Almacen oficina</t>
        </is>
      </c>
      <c r="O2" s="15" t="inlineStr">
        <is>
          <t>Pesimista Proy.</t>
        </is>
      </c>
      <c r="P2" s="1" t="inlineStr">
        <is>
          <t>ETA Optimista</t>
        </is>
      </c>
      <c r="Q2" s="1" t="inlineStr">
        <is>
          <t>Plan - Prod. actual</t>
        </is>
      </c>
      <c r="R2" s="1" t="inlineStr">
        <is>
          <t>Puerto Chile Opt.</t>
        </is>
      </c>
      <c r="S2" s="1" t="inlineStr">
        <is>
          <t>Puerto Oficina</t>
        </is>
      </c>
      <c r="T2" s="1" t="inlineStr">
        <is>
          <t>Almacen oficina</t>
        </is>
      </c>
      <c r="U2" s="15" t="inlineStr">
        <is>
          <t>Optimista Proy.</t>
        </is>
      </c>
      <c r="V2" s="1" t="inlineStr">
        <is>
          <t>ETA Pesimista</t>
        </is>
      </c>
      <c r="W2" s="1" t="inlineStr">
        <is>
          <t>Inventario mes N</t>
        </is>
      </c>
      <c r="X2" s="15" t="inlineStr">
        <is>
          <t>Pesimista Proy. N+1</t>
        </is>
      </c>
      <c r="Y2" s="1" t="inlineStr">
        <is>
          <t>ETA Optimista</t>
        </is>
      </c>
      <c r="Z2" s="1" t="inlineStr">
        <is>
          <t>Inventario mes N</t>
        </is>
      </c>
      <c r="AA2" s="15" t="inlineStr">
        <is>
          <t>Optimista Proy. N+1</t>
        </is>
      </c>
      <c r="AB2" s="1" t="inlineStr">
        <is>
          <t>Asignación de venta</t>
        </is>
      </c>
      <c r="AC2" s="1" t="inlineStr">
        <is>
          <t>ETA Pesimista</t>
        </is>
      </c>
      <c r="AD2" s="15" t="inlineStr">
        <is>
          <t>Pesimista Proy. N+2</t>
        </is>
      </c>
      <c r="AE2" s="1" t="inlineStr">
        <is>
          <t>ETA Optimista</t>
        </is>
      </c>
      <c r="AF2" s="15" t="inlineStr">
        <is>
          <t>Optimista Proy. N+3</t>
        </is>
      </c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ETA'!$R$3:R2202,'Stock - ETA'!$F$3:F2202,'Rango proyecciones'!C3,'Stock - ETA'!$AA$3:AA2202,'Rango proyecciones'!$AH$5)</f>
        <v/>
      </c>
      <c r="K3" s="9">
        <f>(I3 - H3) * MAX((1 - 10)/(10), 0)</f>
        <v/>
      </c>
      <c r="L3" s="9" t="n"/>
      <c r="M3" s="9" t="n"/>
      <c r="N3" s="9" t="n"/>
      <c r="O3" s="16">
        <f>H3 + N3 + J3</f>
        <v/>
      </c>
      <c r="P3" s="9">
        <f>SUMIFS('Stock - ETA'!$H$3:H2202,'Stock - ETA'!$F$3:F2202,'Rango proyecciones'!C3,'Stock - ETA'!$Q$3:Q2202,'Rango proyecciones'!$AH$5)</f>
        <v/>
      </c>
      <c r="Q3" s="9">
        <f>(I3 - H3) * MAX((1 - 7)/(7), 0)</f>
        <v/>
      </c>
      <c r="R3" s="9" t="n"/>
      <c r="S3" s="9" t="n"/>
      <c r="T3" s="9" t="n">
        <v>0</v>
      </c>
      <c r="U3" s="16">
        <f>H3 + T3 + P3</f>
        <v/>
      </c>
      <c r="V3" s="6">
        <f>SUMIFS('Stock - ETA'!$S$3:S2202,'Stock - ETA'!$F$3:F2202,'Rango proyecciones'!C3,'Stock - ETA'!$AA$3:AA2202,'Rango proyecciones'!$AH$5) + SUMIFS('Stock - ETA'!$R$3:R2202,'Stock - ETA'!$F$3:F2202,'Rango proyecciones'!C3,'Stock - ETA'!$AA$3:AA2202,'Rango proyecciones'!$AH$7)</f>
        <v/>
      </c>
      <c r="W3" s="9" t="n"/>
      <c r="X3" s="16">
        <f>V3 + W3</f>
        <v/>
      </c>
      <c r="Y3" s="9">
        <f>SUMIFS('Stock - ETA'!$I$3:I2202,'Stock - ETA'!$F$3:F2202,'Rango proyecciones'!C3,'Stock - ETA'!$Q$3:Q2202,'Rango proyecciones'!$AH$5) + SUMIFS('Stock - ETA'!$H$3:H2202,'Stock - ETA'!$F$3:F2202,'Rango proyecciones'!C3,'Stock - ETA'!$Q$3:Q2202,'Rango proyecciones'!$AH$7)</f>
        <v/>
      </c>
      <c r="Z3" s="9" t="n"/>
      <c r="AA3" s="16">
        <f>Y3 + Z3</f>
        <v/>
      </c>
      <c r="AB3" s="6" t="n"/>
      <c r="AC3" s="9">
        <f>SUMIFS('Stock - ETA'!$T$3:T2202,'Stock - ETA'!$F$3:F2202,'Rango proyecciones'!C3,'Stock - ETA'!$AA$3:AA2202,'Rango proyecciones'!$AH$5) + SUMIFS('Stock - ETA'!$S$3:S2202,'Stock - ETA'!$F$3:F2202,'Rango proyecciones'!C3,'Stock - ETA'!$AA$3:AA2202,'Rango proyecciones'!$AH$8)</f>
        <v/>
      </c>
      <c r="AD3" s="16">
        <f> 0.6 * AB3 + AC3</f>
        <v/>
      </c>
      <c r="AE3" s="9">
        <f>SUMIFS('Stock - ETA'!$J$3:J2202,'Stock - ETA'!$F$3:F2202,'Rango proyecciones'!C3,'Stock - ETA'!$Q$3:Q2202,'Rango proyecciones'!$AH$5) + SUMIFS('Stock - ETA'!$I$3:I2202,'Stock - ETA'!$F$3:F2202,'Rango proyecciones'!C3,'Stock - ETA'!$Q$3:Q2202,'Rango proyecciones'!$AH$8)</f>
        <v/>
      </c>
      <c r="AF3" s="16">
        <f> 0.6 * AB3 + AE3</f>
        <v/>
      </c>
      <c r="AG3" s="11" t="n"/>
      <c r="AH3" s="14" t="n"/>
      <c r="AI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61855.992</v>
      </c>
      <c r="I4" s="9" t="n">
        <v>72532</v>
      </c>
      <c r="J4" s="6">
        <f>SUMIFS('Stock - ETA'!$R$3:R2202,'Stock - ETA'!$F$3:F2202,'Rango proyecciones'!C4,'Stock - ETA'!$AA$3:AA2202,'Rango proyecciones'!$AH$5)</f>
        <v/>
      </c>
      <c r="K4" s="9">
        <f>(I4 - H4) * MAX((1 - 10)/(10), 0)</f>
        <v/>
      </c>
      <c r="L4" s="9" t="n">
        <v>45967.04</v>
      </c>
      <c r="M4" s="9" t="n">
        <v>0</v>
      </c>
      <c r="N4" s="9" t="n">
        <v>0</v>
      </c>
      <c r="O4" s="16">
        <f>H4 + N4 + J4</f>
        <v/>
      </c>
      <c r="P4" s="9">
        <f>SUMIFS('Stock - ETA'!$H$3:H2202,'Stock - ETA'!$F$3:F2202,'Rango proyecciones'!C4,'Stock - ETA'!$Q$3:Q2202,'Rango proyecciones'!$AH$5)</f>
        <v/>
      </c>
      <c r="Q4" s="9">
        <f>(I4 - H4) * MAX((1 - 7)/(7), 0)</f>
        <v/>
      </c>
      <c r="R4" s="9" t="n">
        <v>45967.04</v>
      </c>
      <c r="S4" s="9" t="n">
        <v>0</v>
      </c>
      <c r="T4" s="9" t="n">
        <v>0</v>
      </c>
      <c r="U4" s="16">
        <f>H4 + T4 + P4</f>
        <v/>
      </c>
      <c r="V4" s="6">
        <f>SUMIFS('Stock - ETA'!$S$3:S2202,'Stock - ETA'!$F$3:F2202,'Rango proyecciones'!C4,'Stock - ETA'!$AA$3:AA2202,'Rango proyecciones'!$AH$5) + SUMIFS('Stock - ETA'!$R$3:R2202,'Stock - ETA'!$F$3:F2202,'Rango proyecciones'!C4,'Stock - ETA'!$AA$3:AA2202,'Rango proyecciones'!$AH$7)</f>
        <v/>
      </c>
      <c r="W4" s="9" t="n"/>
      <c r="X4" s="16">
        <f>V4 + W4</f>
        <v/>
      </c>
      <c r="Y4" s="9">
        <f>SUMIFS('Stock - ETA'!$I$3:I2202,'Stock - ETA'!$F$3:F2202,'Rango proyecciones'!C4,'Stock - ETA'!$Q$3:Q2202,'Rango proyecciones'!$AH$5) + SUMIFS('Stock - ETA'!$H$3:H2202,'Stock - ETA'!$F$3:F2202,'Rango proyecciones'!C4,'Stock - ETA'!$Q$3:Q2202,'Rango proyecciones'!$AH$7)</f>
        <v/>
      </c>
      <c r="Z4" s="9" t="n"/>
      <c r="AA4" s="16">
        <f>Y4 + Z4</f>
        <v/>
      </c>
      <c r="AB4" s="6" t="n">
        <v>72576</v>
      </c>
      <c r="AC4" s="9">
        <f>SUMIFS('Stock - ETA'!$T$3:T2202,'Stock - ETA'!$F$3:F2202,'Rango proyecciones'!C4,'Stock - ETA'!$AA$3:AA2202,'Rango proyecciones'!$AH$5) + SUMIFS('Stock - ETA'!$S$3:S2202,'Stock - ETA'!$F$3:F2202,'Rango proyecciones'!C4,'Stock - ETA'!$AA$3:AA2202,'Rango proyecciones'!$AH$8)</f>
        <v/>
      </c>
      <c r="AD4" s="16">
        <f> 0.6 * AB4 + AC4</f>
        <v/>
      </c>
      <c r="AE4" s="9">
        <f>SUMIFS('Stock - ETA'!$J$3:J2202,'Stock - ETA'!$F$3:F2202,'Rango proyecciones'!C4,'Stock - ETA'!$Q$3:Q2202,'Rango proyecciones'!$AH$5) + SUMIFS('Stock - ETA'!$I$3:I2202,'Stock - ETA'!$F$3:F2202,'Rango proyecciones'!C4,'Stock - ETA'!$Q$3:Q2202,'Rango proyecciones'!$AH$8)</f>
        <v/>
      </c>
      <c r="AF4" s="16">
        <f> 0.6 * AB4 + AE4</f>
        <v/>
      </c>
      <c r="AG4" s="6" t="n"/>
      <c r="AH4" s="17" t="n"/>
      <c r="AI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32749.342</v>
      </c>
      <c r="I5" s="9" t="n">
        <v>63749</v>
      </c>
      <c r="J5" s="6">
        <f>SUMIFS('Stock - ETA'!$R$3:R2202,'Stock - ETA'!$F$3:F2202,'Rango proyecciones'!C5,'Stock - ETA'!$AA$3:AA2202,'Rango proyecciones'!$AH$5)</f>
        <v/>
      </c>
      <c r="K5" s="9">
        <f>(I5 - H5) * MAX((1 - 10)/(10), 0)</f>
        <v/>
      </c>
      <c r="L5" s="9" t="n">
        <v>79833.60000000001</v>
      </c>
      <c r="M5" s="9" t="n">
        <v>0</v>
      </c>
      <c r="N5" s="9" t="n">
        <v>7638.57</v>
      </c>
      <c r="O5" s="16">
        <f>H5 + N5 + J5</f>
        <v/>
      </c>
      <c r="P5" s="9">
        <f>SUMIFS('Stock - ETA'!$H$3:H2202,'Stock - ETA'!$F$3:F2202,'Rango proyecciones'!C5,'Stock - ETA'!$Q$3:Q2202,'Rango proyecciones'!$AH$5)</f>
        <v/>
      </c>
      <c r="Q5" s="9">
        <f>(I5 - H5) * MAX((1 - 7)/(7), 0)</f>
        <v/>
      </c>
      <c r="R5" s="9" t="n">
        <v>79833.60000000001</v>
      </c>
      <c r="S5" s="9" t="n">
        <v>0</v>
      </c>
      <c r="T5" s="9" t="n">
        <v>7638.57</v>
      </c>
      <c r="U5" s="16">
        <f>H5 + T5 + P5</f>
        <v/>
      </c>
      <c r="V5" s="6">
        <f>SUMIFS('Stock - ETA'!$S$3:S2202,'Stock - ETA'!$F$3:F2202,'Rango proyecciones'!C5,'Stock - ETA'!$AA$3:AA2202,'Rango proyecciones'!$AH$5) + SUMIFS('Stock - ETA'!$R$3:R2202,'Stock - ETA'!$F$3:F2202,'Rango proyecciones'!C5,'Stock - ETA'!$AA$3:AA2202,'Rango proyecciones'!$AH$7)</f>
        <v/>
      </c>
      <c r="W5" s="9" t="n"/>
      <c r="X5" s="16">
        <f>V5 + W5</f>
        <v/>
      </c>
      <c r="Y5" s="9">
        <f>SUMIFS('Stock - ETA'!$I$3:I2202,'Stock - ETA'!$F$3:F2202,'Rango proyecciones'!C5,'Stock - ETA'!$Q$3:Q2202,'Rango proyecciones'!$AH$5) + SUMIFS('Stock - ETA'!$H$3:H2202,'Stock - ETA'!$F$3:F2202,'Rango proyecciones'!C5,'Stock - ETA'!$Q$3:Q2202,'Rango proyecciones'!$AH$7)</f>
        <v/>
      </c>
      <c r="Z5" s="9" t="n"/>
      <c r="AA5" s="16">
        <f>Y5 + Z5</f>
        <v/>
      </c>
      <c r="AB5" s="6" t="n"/>
      <c r="AC5" s="9">
        <f>SUMIFS('Stock - ETA'!$T$3:T2202,'Stock - ETA'!$F$3:F2202,'Rango proyecciones'!C5,'Stock - ETA'!$AA$3:AA2202,'Rango proyecciones'!$AH$5) + SUMIFS('Stock - ETA'!$S$3:S2202,'Stock - ETA'!$F$3:F2202,'Rango proyecciones'!C5,'Stock - ETA'!$AA$3:AA2202,'Rango proyecciones'!$AH$8)</f>
        <v/>
      </c>
      <c r="AD5" s="16">
        <f> 0.6 * AB5 + AC5</f>
        <v/>
      </c>
      <c r="AE5" s="9">
        <f>SUMIFS('Stock - ETA'!$J$3:J2202,'Stock - ETA'!$F$3:F2202,'Rango proyecciones'!C5,'Stock - ETA'!$Q$3:Q2202,'Rango proyecciones'!$AH$5) + SUMIFS('Stock - ETA'!$I$3:I2202,'Stock - ETA'!$F$3:F2202,'Rango proyecciones'!C5,'Stock - ETA'!$Q$3:Q2202,'Rango proyecciones'!$AH$8)</f>
        <v/>
      </c>
      <c r="AF5" s="16">
        <f> 0.6 * AB5 + AE5</f>
        <v/>
      </c>
      <c r="AG5" s="6" t="n"/>
      <c r="AH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83642.36500000001</v>
      </c>
      <c r="I6" s="9" t="n">
        <v>239247</v>
      </c>
      <c r="J6" s="6">
        <f>SUMIFS('Stock - ETA'!$R$3:R2202,'Stock - ETA'!$F$3:F2202,'Rango proyecciones'!C6,'Stock - ETA'!$AA$3:AA2202,'Rango proyecciones'!$AH$5)</f>
        <v/>
      </c>
      <c r="K6" s="9">
        <f>(I6 - H6) * MAX((1 - 10)/(10), 0)</f>
        <v/>
      </c>
      <c r="L6" s="9" t="n">
        <v>119750.4</v>
      </c>
      <c r="M6" s="9" t="n">
        <v>0</v>
      </c>
      <c r="N6" s="9" t="n">
        <v>63812.128</v>
      </c>
      <c r="O6" s="16">
        <f>H6 + N6 + J6</f>
        <v/>
      </c>
      <c r="P6" s="9">
        <f>SUMIFS('Stock - ETA'!$H$3:H2202,'Stock - ETA'!$F$3:F2202,'Rango proyecciones'!C6,'Stock - ETA'!$Q$3:Q2202,'Rango proyecciones'!$AH$5)</f>
        <v/>
      </c>
      <c r="Q6" s="9">
        <f>(I6 - H6) * MAX((1 - 7)/(7), 0)</f>
        <v/>
      </c>
      <c r="R6" s="9" t="n">
        <v>119750.4</v>
      </c>
      <c r="S6" s="9" t="n">
        <v>0</v>
      </c>
      <c r="T6" s="9" t="n">
        <v>63812.128</v>
      </c>
      <c r="U6" s="16">
        <f>H6 + T6 + P6</f>
        <v/>
      </c>
      <c r="V6" s="6">
        <f>SUMIFS('Stock - ETA'!$S$3:S2202,'Stock - ETA'!$F$3:F2202,'Rango proyecciones'!C6,'Stock - ETA'!$AA$3:AA2202,'Rango proyecciones'!$AH$5) + SUMIFS('Stock - ETA'!$R$3:R2202,'Stock - ETA'!$F$3:F2202,'Rango proyecciones'!C6,'Stock - ETA'!$AA$3:AA2202,'Rango proyecciones'!$AH$7)</f>
        <v/>
      </c>
      <c r="W6" s="9" t="n"/>
      <c r="X6" s="16">
        <f>V6 + W6</f>
        <v/>
      </c>
      <c r="Y6" s="9">
        <f>SUMIFS('Stock - ETA'!$I$3:I2202,'Stock - ETA'!$F$3:F2202,'Rango proyecciones'!C6,'Stock - ETA'!$Q$3:Q2202,'Rango proyecciones'!$AH$5) + SUMIFS('Stock - ETA'!$H$3:H2202,'Stock - ETA'!$F$3:F2202,'Rango proyecciones'!C6,'Stock - ETA'!$Q$3:Q2202,'Rango proyecciones'!$AH$7)</f>
        <v/>
      </c>
      <c r="Z6" s="9" t="n"/>
      <c r="AA6" s="16">
        <f>Y6 + Z6</f>
        <v/>
      </c>
      <c r="AB6" s="6" t="n"/>
      <c r="AC6" s="9">
        <f>SUMIFS('Stock - ETA'!$T$3:T2202,'Stock - ETA'!$F$3:F2202,'Rango proyecciones'!C6,'Stock - ETA'!$AA$3:AA2202,'Rango proyecciones'!$AH$5) + SUMIFS('Stock - ETA'!$S$3:S2202,'Stock - ETA'!$F$3:F2202,'Rango proyecciones'!C6,'Stock - ETA'!$AA$3:AA2202,'Rango proyecciones'!$AH$8)</f>
        <v/>
      </c>
      <c r="AD6" s="16">
        <f> 0.6 * AB6 + AC6</f>
        <v/>
      </c>
      <c r="AE6" s="9">
        <f>SUMIFS('Stock - ETA'!$J$3:J2202,'Stock - ETA'!$F$3:F2202,'Rango proyecciones'!C6,'Stock - ETA'!$Q$3:Q2202,'Rango proyecciones'!$AH$5) + SUMIFS('Stock - ETA'!$I$3:I2202,'Stock - ETA'!$F$3:F2202,'Rango proyecciones'!C6,'Stock - ETA'!$Q$3:Q2202,'Rango proyecciones'!$AH$8)</f>
        <v/>
      </c>
      <c r="AF6" s="16">
        <f> 0.6 * AB6 + AE6</f>
        <v/>
      </c>
      <c r="AG6" s="6" t="n"/>
      <c r="AH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253721.222</v>
      </c>
      <c r="I7" s="9" t="n">
        <v>345355</v>
      </c>
      <c r="J7" s="6">
        <f>SUMIFS('Stock - ETA'!$R$3:R2202,'Stock - ETA'!$F$3:F2202,'Rango proyecciones'!C7,'Stock - ETA'!$AA$3:AA2202,'Rango proyecciones'!$AH$5)</f>
        <v/>
      </c>
      <c r="K7" s="9">
        <f>(I7 - H7) * MAX((1 - 10)/(10), 0)</f>
        <v/>
      </c>
      <c r="L7" s="9" t="n">
        <v>259459.2</v>
      </c>
      <c r="M7" s="9" t="n">
        <v>0</v>
      </c>
      <c r="N7" s="9" t="n">
        <v>130818.149</v>
      </c>
      <c r="O7" s="16">
        <f>H7 + N7 + J7</f>
        <v/>
      </c>
      <c r="P7" s="9">
        <f>SUMIFS('Stock - ETA'!$H$3:H2202,'Stock - ETA'!$F$3:F2202,'Rango proyecciones'!C7,'Stock - ETA'!$Q$3:Q2202,'Rango proyecciones'!$AH$5)</f>
        <v/>
      </c>
      <c r="Q7" s="9">
        <f>(I7 - H7) * MAX((1 - 7)/(7), 0)</f>
        <v/>
      </c>
      <c r="R7" s="9" t="n">
        <v>259459.2</v>
      </c>
      <c r="S7" s="9" t="n">
        <v>0</v>
      </c>
      <c r="T7" s="9" t="n">
        <v>130818.149</v>
      </c>
      <c r="U7" s="16">
        <f>H7 + T7 + P7</f>
        <v/>
      </c>
      <c r="V7" s="6">
        <f>SUMIFS('Stock - ETA'!$S$3:S2202,'Stock - ETA'!$F$3:F2202,'Rango proyecciones'!C7,'Stock - ETA'!$AA$3:AA2202,'Rango proyecciones'!$AH$5) + SUMIFS('Stock - ETA'!$R$3:R2202,'Stock - ETA'!$F$3:F2202,'Rango proyecciones'!C7,'Stock - ETA'!$AA$3:AA2202,'Rango proyecciones'!$AH$7)</f>
        <v/>
      </c>
      <c r="W7" s="9" t="n"/>
      <c r="X7" s="16">
        <f>V7 + W7</f>
        <v/>
      </c>
      <c r="Y7" s="9">
        <f>SUMIFS('Stock - ETA'!$I$3:I2202,'Stock - ETA'!$F$3:F2202,'Rango proyecciones'!C7,'Stock - ETA'!$Q$3:Q2202,'Rango proyecciones'!$AH$5) + SUMIFS('Stock - ETA'!$H$3:H2202,'Stock - ETA'!$F$3:F2202,'Rango proyecciones'!C7,'Stock - ETA'!$Q$3:Q2202,'Rango proyecciones'!$AH$7)</f>
        <v/>
      </c>
      <c r="Z7" s="9" t="n"/>
      <c r="AA7" s="16">
        <f>Y7 + Z7</f>
        <v/>
      </c>
      <c r="AB7" s="6" t="n"/>
      <c r="AC7" s="9">
        <f>SUMIFS('Stock - ETA'!$T$3:T2202,'Stock - ETA'!$F$3:F2202,'Rango proyecciones'!C7,'Stock - ETA'!$AA$3:AA2202,'Rango proyecciones'!$AH$5) + SUMIFS('Stock - ETA'!$S$3:S2202,'Stock - ETA'!$F$3:F2202,'Rango proyecciones'!C7,'Stock - ETA'!$AA$3:AA2202,'Rango proyecciones'!$AH$8)</f>
        <v/>
      </c>
      <c r="AD7" s="16">
        <f> 0.6 * AB7 + AC7</f>
        <v/>
      </c>
      <c r="AE7" s="9">
        <f>SUMIFS('Stock - ETA'!$J$3:J2202,'Stock - ETA'!$F$3:F2202,'Rango proyecciones'!C7,'Stock - ETA'!$Q$3:Q2202,'Rango proyecciones'!$AH$5) + SUMIFS('Stock - ETA'!$I$3:I2202,'Stock - ETA'!$F$3:F2202,'Rango proyecciones'!C7,'Stock - ETA'!$Q$3:Q2202,'Rango proyecciones'!$AH$8)</f>
        <v/>
      </c>
      <c r="AF7" s="16">
        <f> 0.6 * AB7 + AE7</f>
        <v/>
      </c>
      <c r="AG7" s="6" t="n"/>
      <c r="AH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229934.857</v>
      </c>
      <c r="I8" s="9" t="n">
        <v>247220</v>
      </c>
      <c r="J8" s="6">
        <f>SUMIFS('Stock - ETA'!$R$3:R2202,'Stock - ETA'!$F$3:F2202,'Rango proyecciones'!C8,'Stock - ETA'!$AA$3:AA2202,'Rango proyecciones'!$AH$5)</f>
        <v/>
      </c>
      <c r="K8" s="9">
        <f>(I8 - H8) * MAX((1 - 10)/(10), 0)</f>
        <v/>
      </c>
      <c r="L8" s="9" t="n">
        <v>0</v>
      </c>
      <c r="M8" s="9" t="n">
        <v>0</v>
      </c>
      <c r="N8" s="9" t="n">
        <v>127443.456</v>
      </c>
      <c r="O8" s="16">
        <f>H8 + N8 + J8</f>
        <v/>
      </c>
      <c r="P8" s="9">
        <f>SUMIFS('Stock - ETA'!$H$3:H2202,'Stock - ETA'!$F$3:F2202,'Rango proyecciones'!C8,'Stock - ETA'!$Q$3:Q2202,'Rango proyecciones'!$AH$5)</f>
        <v/>
      </c>
      <c r="Q8" s="9">
        <f>(I8 - H8) * MAX((1 - 7)/(7), 0)</f>
        <v/>
      </c>
      <c r="R8" s="9" t="n">
        <v>0</v>
      </c>
      <c r="S8" s="9" t="n">
        <v>0</v>
      </c>
      <c r="T8" s="9" t="n">
        <v>127443.456</v>
      </c>
      <c r="U8" s="16">
        <f>H8 + T8 + P8</f>
        <v/>
      </c>
      <c r="V8" s="6">
        <f>SUMIFS('Stock - ETA'!$S$3:S2202,'Stock - ETA'!$F$3:F2202,'Rango proyecciones'!C8,'Stock - ETA'!$AA$3:AA2202,'Rango proyecciones'!$AH$5) + SUMIFS('Stock - ETA'!$R$3:R2202,'Stock - ETA'!$F$3:F2202,'Rango proyecciones'!C8,'Stock - ETA'!$AA$3:AA2202,'Rango proyecciones'!$AH$7)</f>
        <v/>
      </c>
      <c r="W8" s="9" t="n"/>
      <c r="X8" s="16">
        <f>V8 + W8</f>
        <v/>
      </c>
      <c r="Y8" s="9">
        <f>SUMIFS('Stock - ETA'!$I$3:I2202,'Stock - ETA'!$F$3:F2202,'Rango proyecciones'!C8,'Stock - ETA'!$Q$3:Q2202,'Rango proyecciones'!$AH$5) + SUMIFS('Stock - ETA'!$H$3:H2202,'Stock - ETA'!$F$3:F2202,'Rango proyecciones'!C8,'Stock - ETA'!$Q$3:Q2202,'Rango proyecciones'!$AH$7)</f>
        <v/>
      </c>
      <c r="Z8" s="9" t="n"/>
      <c r="AA8" s="16">
        <f>Y8 + Z8</f>
        <v/>
      </c>
      <c r="AB8" s="6" t="n"/>
      <c r="AC8" s="9">
        <f>SUMIFS('Stock - ETA'!$T$3:T2202,'Stock - ETA'!$F$3:F2202,'Rango proyecciones'!C8,'Stock - ETA'!$AA$3:AA2202,'Rango proyecciones'!$AH$5) + SUMIFS('Stock - ETA'!$S$3:S2202,'Stock - ETA'!$F$3:F2202,'Rango proyecciones'!C8,'Stock - ETA'!$AA$3:AA2202,'Rango proyecciones'!$AH$8)</f>
        <v/>
      </c>
      <c r="AD8" s="16">
        <f> 0.6 * AB8 + AC8</f>
        <v/>
      </c>
      <c r="AE8" s="9">
        <f>SUMIFS('Stock - ETA'!$J$3:J2202,'Stock - ETA'!$F$3:F2202,'Rango proyecciones'!C8,'Stock - ETA'!$Q$3:Q2202,'Rango proyecciones'!$AH$5) + SUMIFS('Stock - ETA'!$I$3:I2202,'Stock - ETA'!$F$3:F2202,'Rango proyecciones'!C8,'Stock - ETA'!$Q$3:Q2202,'Rango proyecciones'!$AH$8)</f>
        <v/>
      </c>
      <c r="AF8" s="16">
        <f> 0.6 * AB8 + AE8</f>
        <v/>
      </c>
      <c r="AG8" s="6" t="n"/>
      <c r="AH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74171.364</v>
      </c>
      <c r="I9" s="9" t="n">
        <v>115385</v>
      </c>
      <c r="J9" s="6">
        <f>SUMIFS('Stock - ETA'!$R$3:R2202,'Stock - ETA'!$F$3:F2202,'Rango proyecciones'!C9,'Stock - ETA'!$AA$3:AA2202,'Rango proyecciones'!$AH$5)</f>
        <v/>
      </c>
      <c r="K9" s="9">
        <f>(I9 - H9) * MAX((1 - 10)/(10), 0)</f>
        <v/>
      </c>
      <c r="L9" s="9" t="n">
        <v>99792</v>
      </c>
      <c r="M9" s="9" t="n">
        <v>0</v>
      </c>
      <c r="N9" s="9" t="n">
        <v>86038.848</v>
      </c>
      <c r="O9" s="16">
        <f>H9 + N9 + J9</f>
        <v/>
      </c>
      <c r="P9" s="9">
        <f>SUMIFS('Stock - ETA'!$H$3:H2202,'Stock - ETA'!$F$3:F2202,'Rango proyecciones'!C9,'Stock - ETA'!$Q$3:Q2202,'Rango proyecciones'!$AH$5)</f>
        <v/>
      </c>
      <c r="Q9" s="9">
        <f>(I9 - H9) * MAX((1 - 7)/(7), 0)</f>
        <v/>
      </c>
      <c r="R9" s="9" t="n">
        <v>99792</v>
      </c>
      <c r="S9" s="9" t="n">
        <v>0</v>
      </c>
      <c r="T9" s="9" t="n">
        <v>86038.848</v>
      </c>
      <c r="U9" s="16">
        <f>H9 + T9 + P9</f>
        <v/>
      </c>
      <c r="V9" s="6">
        <f>SUMIFS('Stock - ETA'!$S$3:S2202,'Stock - ETA'!$F$3:F2202,'Rango proyecciones'!C9,'Stock - ETA'!$AA$3:AA2202,'Rango proyecciones'!$AH$5) + SUMIFS('Stock - ETA'!$R$3:R2202,'Stock - ETA'!$F$3:F2202,'Rango proyecciones'!C9,'Stock - ETA'!$AA$3:AA2202,'Rango proyecciones'!$AH$7)</f>
        <v/>
      </c>
      <c r="W9" s="9" t="n"/>
      <c r="X9" s="16">
        <f>V9 + W9</f>
        <v/>
      </c>
      <c r="Y9" s="9">
        <f>SUMIFS('Stock - ETA'!$I$3:I2202,'Stock - ETA'!$F$3:F2202,'Rango proyecciones'!C9,'Stock - ETA'!$Q$3:Q2202,'Rango proyecciones'!$AH$5) + SUMIFS('Stock - ETA'!$H$3:H2202,'Stock - ETA'!$F$3:F2202,'Rango proyecciones'!C9,'Stock - ETA'!$Q$3:Q2202,'Rango proyecciones'!$AH$7)</f>
        <v/>
      </c>
      <c r="Z9" s="9" t="n"/>
      <c r="AA9" s="16">
        <f>Y9 + Z9</f>
        <v/>
      </c>
      <c r="AB9" s="6" t="n"/>
      <c r="AC9" s="9">
        <f>SUMIFS('Stock - ETA'!$T$3:T2202,'Stock - ETA'!$F$3:F2202,'Rango proyecciones'!C9,'Stock - ETA'!$AA$3:AA2202,'Rango proyecciones'!$AH$5) + SUMIFS('Stock - ETA'!$S$3:S2202,'Stock - ETA'!$F$3:F2202,'Rango proyecciones'!C9,'Stock - ETA'!$AA$3:AA2202,'Rango proyecciones'!$AH$8)</f>
        <v/>
      </c>
      <c r="AD9" s="16">
        <f> 0.6 * AB9 + AC9</f>
        <v/>
      </c>
      <c r="AE9" s="9">
        <f>SUMIFS('Stock - ETA'!$J$3:J2202,'Stock - ETA'!$F$3:F2202,'Rango proyecciones'!C9,'Stock - ETA'!$Q$3:Q2202,'Rango proyecciones'!$AH$5) + SUMIFS('Stock - ETA'!$I$3:I2202,'Stock - ETA'!$F$3:F2202,'Rango proyecciones'!C9,'Stock - ETA'!$Q$3:Q2202,'Rango proyecciones'!$AH$8)</f>
        <v/>
      </c>
      <c r="AF9" s="16">
        <f> 0.6 * AB9 + AE9</f>
        <v/>
      </c>
      <c r="AG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30481.382</v>
      </c>
      <c r="I10" s="9" t="n">
        <v>1778</v>
      </c>
      <c r="J10" s="6">
        <f>SUMIFS('Stock - ETA'!$R$3:R2202,'Stock - ETA'!$F$3:F2202,'Rango proyecciones'!C10,'Stock - ETA'!$AA$3:AA2202,'Rango proyecciones'!$AH$5)</f>
        <v/>
      </c>
      <c r="K10" s="9">
        <f>(I10 - H10) * MAX((1 - 10)/(10), 0)</f>
        <v/>
      </c>
      <c r="L10" s="9" t="n">
        <v>0</v>
      </c>
      <c r="M10" s="9" t="n">
        <v>0</v>
      </c>
      <c r="N10" s="9" t="n">
        <v>12882.24</v>
      </c>
      <c r="O10" s="16">
        <f>H10 + N10 + J10</f>
        <v/>
      </c>
      <c r="P10" s="9">
        <f>SUMIFS('Stock - ETA'!$H$3:H2202,'Stock - ETA'!$F$3:F2202,'Rango proyecciones'!C10,'Stock - ETA'!$Q$3:Q2202,'Rango proyecciones'!$AH$5)</f>
        <v/>
      </c>
      <c r="Q10" s="9">
        <f>(I10 - H10) * MAX((1 - 7)/(7), 0)</f>
        <v/>
      </c>
      <c r="R10" s="9" t="n">
        <v>0</v>
      </c>
      <c r="S10" s="9" t="n">
        <v>0</v>
      </c>
      <c r="T10" s="9" t="n">
        <v>12882.24</v>
      </c>
      <c r="U10" s="16">
        <f>H10 + T10 + P10</f>
        <v/>
      </c>
      <c r="V10" s="6">
        <f>SUMIFS('Stock - ETA'!$S$3:S2202,'Stock - ETA'!$F$3:F2202,'Rango proyecciones'!C10,'Stock - ETA'!$AA$3:AA2202,'Rango proyecciones'!$AH$5) + SUMIFS('Stock - ETA'!$R$3:R2202,'Stock - ETA'!$F$3:F2202,'Rango proyecciones'!C10,'Stock - ETA'!$AA$3:AA2202,'Rango proyecciones'!$AH$7)</f>
        <v/>
      </c>
      <c r="W10" s="9" t="n"/>
      <c r="X10" s="16">
        <f>V10 + W10</f>
        <v/>
      </c>
      <c r="Y10" s="9">
        <f>SUMIFS('Stock - ETA'!$I$3:I2202,'Stock - ETA'!$F$3:F2202,'Rango proyecciones'!C10,'Stock - ETA'!$Q$3:Q2202,'Rango proyecciones'!$AH$5) + SUMIFS('Stock - ETA'!$H$3:H2202,'Stock - ETA'!$F$3:F2202,'Rango proyecciones'!C10,'Stock - ETA'!$Q$3:Q2202,'Rango proyecciones'!$AH$7)</f>
        <v/>
      </c>
      <c r="Z10" s="9" t="n"/>
      <c r="AA10" s="16">
        <f>Y10 + Z10</f>
        <v/>
      </c>
      <c r="AB10" s="6" t="n"/>
      <c r="AC10" s="9">
        <f>SUMIFS('Stock - ETA'!$T$3:T2202,'Stock - ETA'!$F$3:F2202,'Rango proyecciones'!C10,'Stock - ETA'!$AA$3:AA2202,'Rango proyecciones'!$AH$5) + SUMIFS('Stock - ETA'!$S$3:S2202,'Stock - ETA'!$F$3:F2202,'Rango proyecciones'!C10,'Stock - ETA'!$AA$3:AA2202,'Rango proyecciones'!$AH$8)</f>
        <v/>
      </c>
      <c r="AD10" s="16">
        <f> 0.6 * AB10 + AC10</f>
        <v/>
      </c>
      <c r="AE10" s="9">
        <f>SUMIFS('Stock - ETA'!$J$3:J2202,'Stock - ETA'!$F$3:F2202,'Rango proyecciones'!C10,'Stock - ETA'!$Q$3:Q2202,'Rango proyecciones'!$AH$5) + SUMIFS('Stock - ETA'!$I$3:I2202,'Stock - ETA'!$F$3:F2202,'Rango proyecciones'!C10,'Stock - ETA'!$Q$3:Q2202,'Rango proyecciones'!$AH$8)</f>
        <v/>
      </c>
      <c r="AF10" s="16">
        <f> 0.6 * AB10 + AE10</f>
        <v/>
      </c>
      <c r="AG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16329.312</v>
      </c>
      <c r="I11" s="9" t="n">
        <v>17518</v>
      </c>
      <c r="J11" s="6">
        <f>SUMIFS('Stock - ETA'!$R$3:R2202,'Stock - ETA'!$F$3:F2202,'Rango proyecciones'!C11,'Stock - ETA'!$AA$3:AA2202,'Rango proyecciones'!$AH$5)</f>
        <v/>
      </c>
      <c r="K11" s="9">
        <f>(I11 - H11) * MAX((1 - 10)/(10), 0)</f>
        <v/>
      </c>
      <c r="L11" s="9" t="n"/>
      <c r="M11" s="9" t="n"/>
      <c r="N11" s="9" t="n"/>
      <c r="O11" s="16">
        <f>H11 + N11 + J11</f>
        <v/>
      </c>
      <c r="P11" s="9">
        <f>SUMIFS('Stock - ETA'!$H$3:H2202,'Stock - ETA'!$F$3:F2202,'Rango proyecciones'!C11,'Stock - ETA'!$Q$3:Q2202,'Rango proyecciones'!$AH$5)</f>
        <v/>
      </c>
      <c r="Q11" s="9">
        <f>(I11 - H11) * MAX((1 - 7)/(7), 0)</f>
        <v/>
      </c>
      <c r="R11" s="9" t="n"/>
      <c r="S11" s="9" t="n"/>
      <c r="T11" s="9" t="n">
        <v>0</v>
      </c>
      <c r="U11" s="16">
        <f>H11 + T11 + P11</f>
        <v/>
      </c>
      <c r="V11" s="6">
        <f>SUMIFS('Stock - ETA'!$S$3:S2202,'Stock - ETA'!$F$3:F2202,'Rango proyecciones'!C11,'Stock - ETA'!$AA$3:AA2202,'Rango proyecciones'!$AH$5) + SUMIFS('Stock - ETA'!$R$3:R2202,'Stock - ETA'!$F$3:F2202,'Rango proyecciones'!C11,'Stock - ETA'!$AA$3:AA2202,'Rango proyecciones'!$AH$7)</f>
        <v/>
      </c>
      <c r="W11" s="9" t="n"/>
      <c r="X11" s="16">
        <f>V11 + W11</f>
        <v/>
      </c>
      <c r="Y11" s="9">
        <f>SUMIFS('Stock - ETA'!$I$3:I2202,'Stock - ETA'!$F$3:F2202,'Rango proyecciones'!C11,'Stock - ETA'!$Q$3:Q2202,'Rango proyecciones'!$AH$5) + SUMIFS('Stock - ETA'!$H$3:H2202,'Stock - ETA'!$F$3:F2202,'Rango proyecciones'!C11,'Stock - ETA'!$Q$3:Q2202,'Rango proyecciones'!$AH$7)</f>
        <v/>
      </c>
      <c r="Z11" s="9" t="n"/>
      <c r="AA11" s="16">
        <f>Y11 + Z11</f>
        <v/>
      </c>
      <c r="AB11" s="6" t="n"/>
      <c r="AC11" s="9">
        <f>SUMIFS('Stock - ETA'!$T$3:T2202,'Stock - ETA'!$F$3:F2202,'Rango proyecciones'!C11,'Stock - ETA'!$AA$3:AA2202,'Rango proyecciones'!$AH$5) + SUMIFS('Stock - ETA'!$S$3:S2202,'Stock - ETA'!$F$3:F2202,'Rango proyecciones'!C11,'Stock - ETA'!$AA$3:AA2202,'Rango proyecciones'!$AH$8)</f>
        <v/>
      </c>
      <c r="AD11" s="16">
        <f> 0.6 * AB11 + AC11</f>
        <v/>
      </c>
      <c r="AE11" s="9">
        <f>SUMIFS('Stock - ETA'!$J$3:J2202,'Stock - ETA'!$F$3:F2202,'Rango proyecciones'!C11,'Stock - ETA'!$Q$3:Q2202,'Rango proyecciones'!$AH$5) + SUMIFS('Stock - ETA'!$I$3:I2202,'Stock - ETA'!$F$3:F2202,'Rango proyecciones'!C11,'Stock - ETA'!$Q$3:Q2202,'Rango proyecciones'!$AH$8)</f>
        <v/>
      </c>
      <c r="AF11" s="16">
        <f> 0.6 * AB11 + AE11</f>
        <v/>
      </c>
      <c r="AG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195824.375</v>
      </c>
      <c r="I12" s="9" t="n">
        <v>313439</v>
      </c>
      <c r="J12" s="6">
        <f>SUMIFS('Stock - ETA'!$R$3:R2202,'Stock - ETA'!$F$3:F2202,'Rango proyecciones'!C12,'Stock - ETA'!$AA$3:AA2202,'Rango proyecciones'!$AH$5)</f>
        <v/>
      </c>
      <c r="K12" s="9">
        <f>(I12 - H12) * MAX((1 - 10)/(10), 0)</f>
        <v/>
      </c>
      <c r="L12" s="9" t="n">
        <v>39518.6</v>
      </c>
      <c r="M12" s="9" t="n">
        <v>0</v>
      </c>
      <c r="N12" s="9" t="n">
        <v>25597.275</v>
      </c>
      <c r="O12" s="16">
        <f>H12 + N12 + J12</f>
        <v/>
      </c>
      <c r="P12" s="9">
        <f>SUMIFS('Stock - ETA'!$H$3:H2202,'Stock - ETA'!$F$3:F2202,'Rango proyecciones'!C12,'Stock - ETA'!$Q$3:Q2202,'Rango proyecciones'!$AH$5)</f>
        <v/>
      </c>
      <c r="Q12" s="9">
        <f>(I12 - H12) * MAX((1 - 7)/(7), 0)</f>
        <v/>
      </c>
      <c r="R12" s="9" t="n">
        <v>39518.6</v>
      </c>
      <c r="S12" s="9" t="n">
        <v>0</v>
      </c>
      <c r="T12" s="9" t="n">
        <v>25597.275</v>
      </c>
      <c r="U12" s="16">
        <f>H12 + T12 + P12</f>
        <v/>
      </c>
      <c r="V12" s="6">
        <f>SUMIFS('Stock - ETA'!$S$3:S2202,'Stock - ETA'!$F$3:F2202,'Rango proyecciones'!C12,'Stock - ETA'!$AA$3:AA2202,'Rango proyecciones'!$AH$5) + SUMIFS('Stock - ETA'!$R$3:R2202,'Stock - ETA'!$F$3:F2202,'Rango proyecciones'!C12,'Stock - ETA'!$AA$3:AA2202,'Rango proyecciones'!$AH$7)</f>
        <v/>
      </c>
      <c r="W12" s="9" t="n"/>
      <c r="X12" s="16">
        <f>V12 + W12</f>
        <v/>
      </c>
      <c r="Y12" s="9">
        <f>SUMIFS('Stock - ETA'!$I$3:I2202,'Stock - ETA'!$F$3:F2202,'Rango proyecciones'!C12,'Stock - ETA'!$Q$3:Q2202,'Rango proyecciones'!$AH$5) + SUMIFS('Stock - ETA'!$H$3:H2202,'Stock - ETA'!$F$3:F2202,'Rango proyecciones'!C12,'Stock - ETA'!$Q$3:Q2202,'Rango proyecciones'!$AH$7)</f>
        <v/>
      </c>
      <c r="Z12" s="9" t="n"/>
      <c r="AA12" s="16">
        <f>Y12 + Z12</f>
        <v/>
      </c>
      <c r="AB12" s="6" t="n">
        <v>139708</v>
      </c>
      <c r="AC12" s="9">
        <f>SUMIFS('Stock - ETA'!$T$3:T2202,'Stock - ETA'!$F$3:F2202,'Rango proyecciones'!C12,'Stock - ETA'!$AA$3:AA2202,'Rango proyecciones'!$AH$5) + SUMIFS('Stock - ETA'!$S$3:S2202,'Stock - ETA'!$F$3:F2202,'Rango proyecciones'!C12,'Stock - ETA'!$AA$3:AA2202,'Rango proyecciones'!$AH$8)</f>
        <v/>
      </c>
      <c r="AD12" s="16">
        <f> 0.6 * AB12 + AC12</f>
        <v/>
      </c>
      <c r="AE12" s="9">
        <f>SUMIFS('Stock - ETA'!$J$3:J2202,'Stock - ETA'!$F$3:F2202,'Rango proyecciones'!C12,'Stock - ETA'!$Q$3:Q2202,'Rango proyecciones'!$AH$5) + SUMIFS('Stock - ETA'!$I$3:I2202,'Stock - ETA'!$F$3:F2202,'Rango proyecciones'!C12,'Stock - ETA'!$Q$3:Q2202,'Rango proyecciones'!$AH$8)</f>
        <v/>
      </c>
      <c r="AF12" s="16">
        <f> 0.6 * AB12 + AE12</f>
        <v/>
      </c>
      <c r="AG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118767.35</v>
      </c>
      <c r="I13" s="9" t="n">
        <v>179750</v>
      </c>
      <c r="J13" s="6">
        <f>SUMIFS('Stock - ETA'!$R$3:R2202,'Stock - ETA'!$F$3:F2202,'Rango proyecciones'!C13,'Stock - ETA'!$AA$3:AA2202,'Rango proyecciones'!$AH$5)</f>
        <v/>
      </c>
      <c r="K13" s="9">
        <f>(I13 - H13) * MAX((1 - 10)/(10), 0)</f>
        <v/>
      </c>
      <c r="L13" s="9" t="n">
        <v>74641.60000000001</v>
      </c>
      <c r="M13" s="9" t="n">
        <v>0</v>
      </c>
      <c r="N13" s="9" t="n">
        <v>73759.50599999999</v>
      </c>
      <c r="O13" s="16">
        <f>H13 + N13 + J13</f>
        <v/>
      </c>
      <c r="P13" s="9">
        <f>SUMIFS('Stock - ETA'!$H$3:H2202,'Stock - ETA'!$F$3:F2202,'Rango proyecciones'!C13,'Stock - ETA'!$Q$3:Q2202,'Rango proyecciones'!$AH$5)</f>
        <v/>
      </c>
      <c r="Q13" s="9">
        <f>(I13 - H13) * MAX((1 - 7)/(7), 0)</f>
        <v/>
      </c>
      <c r="R13" s="9" t="n">
        <v>74641.60000000001</v>
      </c>
      <c r="S13" s="9" t="n">
        <v>0</v>
      </c>
      <c r="T13" s="9" t="n">
        <v>73759.50599999999</v>
      </c>
      <c r="U13" s="16">
        <f>H13 + T13 + P13</f>
        <v/>
      </c>
      <c r="V13" s="6">
        <f>SUMIFS('Stock - ETA'!$S$3:S2202,'Stock - ETA'!$F$3:F2202,'Rango proyecciones'!C13,'Stock - ETA'!$AA$3:AA2202,'Rango proyecciones'!$AH$5) + SUMIFS('Stock - ETA'!$R$3:R2202,'Stock - ETA'!$F$3:F2202,'Rango proyecciones'!C13,'Stock - ETA'!$AA$3:AA2202,'Rango proyecciones'!$AH$7)</f>
        <v/>
      </c>
      <c r="W13" s="9" t="n"/>
      <c r="X13" s="16">
        <f>V13 + W13</f>
        <v/>
      </c>
      <c r="Y13" s="9">
        <f>SUMIFS('Stock - ETA'!$I$3:I2202,'Stock - ETA'!$F$3:F2202,'Rango proyecciones'!C13,'Stock - ETA'!$Q$3:Q2202,'Rango proyecciones'!$AH$5) + SUMIFS('Stock - ETA'!$H$3:H2202,'Stock - ETA'!$F$3:F2202,'Rango proyecciones'!C13,'Stock - ETA'!$Q$3:Q2202,'Rango proyecciones'!$AH$7)</f>
        <v/>
      </c>
      <c r="Z13" s="9" t="n"/>
      <c r="AA13" s="16">
        <f>Y13 + Z13</f>
        <v/>
      </c>
      <c r="AB13" s="6" t="n">
        <v>139708</v>
      </c>
      <c r="AC13" s="9">
        <f>SUMIFS('Stock - ETA'!$T$3:T2202,'Stock - ETA'!$F$3:F2202,'Rango proyecciones'!C13,'Stock - ETA'!$AA$3:AA2202,'Rango proyecciones'!$AH$5) + SUMIFS('Stock - ETA'!$S$3:S2202,'Stock - ETA'!$F$3:F2202,'Rango proyecciones'!C13,'Stock - ETA'!$AA$3:AA2202,'Rango proyecciones'!$AH$8)</f>
        <v/>
      </c>
      <c r="AD13" s="16">
        <f> 0.6 * AB13 + AC13</f>
        <v/>
      </c>
      <c r="AE13" s="9">
        <f>SUMIFS('Stock - ETA'!$J$3:J2202,'Stock - ETA'!$F$3:F2202,'Rango proyecciones'!C13,'Stock - ETA'!$Q$3:Q2202,'Rango proyecciones'!$AH$5) + SUMIFS('Stock - ETA'!$I$3:I2202,'Stock - ETA'!$F$3:F2202,'Rango proyecciones'!C13,'Stock - ETA'!$Q$3:Q2202,'Rango proyecciones'!$AH$8)</f>
        <v/>
      </c>
      <c r="AF13" s="16">
        <f> 0.6 * AB13 + AE13</f>
        <v/>
      </c>
      <c r="AG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177826.208</v>
      </c>
      <c r="I14" s="9" t="n">
        <v>152320</v>
      </c>
      <c r="J14" s="6">
        <f>SUMIFS('Stock - ETA'!$R$3:R2202,'Stock - ETA'!$F$3:F2202,'Rango proyecciones'!C14,'Stock - ETA'!$AA$3:AA2202,'Rango proyecciones'!$AH$5)</f>
        <v/>
      </c>
      <c r="K14" s="9">
        <f>(I14 - H14) * MAX((1 - 10)/(10), 0)</f>
        <v/>
      </c>
      <c r="L14" s="9" t="n">
        <v>0</v>
      </c>
      <c r="M14" s="9" t="n">
        <v>0</v>
      </c>
      <c r="N14" s="9" t="n">
        <v>96587.05100000001</v>
      </c>
      <c r="O14" s="16">
        <f>H14 + N14 + J14</f>
        <v/>
      </c>
      <c r="P14" s="9">
        <f>SUMIFS('Stock - ETA'!$H$3:H2202,'Stock - ETA'!$F$3:F2202,'Rango proyecciones'!C14,'Stock - ETA'!$Q$3:Q2202,'Rango proyecciones'!$AH$5)</f>
        <v/>
      </c>
      <c r="Q14" s="9">
        <f>(I14 - H14) * MAX((1 - 7)/(7), 0)</f>
        <v/>
      </c>
      <c r="R14" s="9" t="n">
        <v>0</v>
      </c>
      <c r="S14" s="9" t="n">
        <v>0</v>
      </c>
      <c r="T14" s="9" t="n">
        <v>96587.05100000001</v>
      </c>
      <c r="U14" s="16">
        <f>H14 + T14 + P14</f>
        <v/>
      </c>
      <c r="V14" s="6">
        <f>SUMIFS('Stock - ETA'!$S$3:S2202,'Stock - ETA'!$F$3:F2202,'Rango proyecciones'!C14,'Stock - ETA'!$AA$3:AA2202,'Rango proyecciones'!$AH$5) + SUMIFS('Stock - ETA'!$R$3:R2202,'Stock - ETA'!$F$3:F2202,'Rango proyecciones'!C14,'Stock - ETA'!$AA$3:AA2202,'Rango proyecciones'!$AH$7)</f>
        <v/>
      </c>
      <c r="W14" s="9" t="n"/>
      <c r="X14" s="16">
        <f>V14 + W14</f>
        <v/>
      </c>
      <c r="Y14" s="9">
        <f>SUMIFS('Stock - ETA'!$I$3:I2202,'Stock - ETA'!$F$3:F2202,'Rango proyecciones'!C14,'Stock - ETA'!$Q$3:Q2202,'Rango proyecciones'!$AH$5) + SUMIFS('Stock - ETA'!$H$3:H2202,'Stock - ETA'!$F$3:F2202,'Rango proyecciones'!C14,'Stock - ETA'!$Q$3:Q2202,'Rango proyecciones'!$AH$7)</f>
        <v/>
      </c>
      <c r="Z14" s="9" t="n"/>
      <c r="AA14" s="16">
        <f>Y14 + Z14</f>
        <v/>
      </c>
      <c r="AB14" s="6" t="n">
        <v>277601</v>
      </c>
      <c r="AC14" s="9">
        <f>SUMIFS('Stock - ETA'!$T$3:T2202,'Stock - ETA'!$F$3:F2202,'Rango proyecciones'!C14,'Stock - ETA'!$AA$3:AA2202,'Rango proyecciones'!$AH$5) + SUMIFS('Stock - ETA'!$S$3:S2202,'Stock - ETA'!$F$3:F2202,'Rango proyecciones'!C14,'Stock - ETA'!$AA$3:AA2202,'Rango proyecciones'!$AH$8)</f>
        <v/>
      </c>
      <c r="AD14" s="16">
        <f> 0.6 * AB14 + AC14</f>
        <v/>
      </c>
      <c r="AE14" s="9">
        <f>SUMIFS('Stock - ETA'!$J$3:J2202,'Stock - ETA'!$F$3:F2202,'Rango proyecciones'!C14,'Stock - ETA'!$Q$3:Q2202,'Rango proyecciones'!$AH$5) + SUMIFS('Stock - ETA'!$I$3:I2202,'Stock - ETA'!$F$3:F2202,'Rango proyecciones'!C14,'Stock - ETA'!$Q$3:Q2202,'Rango proyecciones'!$AH$8)</f>
        <v/>
      </c>
      <c r="AF14" s="16">
        <f> 0.6 * AB14 + AE14</f>
        <v/>
      </c>
      <c r="AG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0</v>
      </c>
      <c r="I15" s="9" t="n">
        <v>9979</v>
      </c>
      <c r="J15" s="6">
        <f>SUMIFS('Stock - ETA'!$R$3:R2202,'Stock - ETA'!$F$3:F2202,'Rango proyecciones'!C15,'Stock - ETA'!$AA$3:AA2202,'Rango proyecciones'!$AH$5)</f>
        <v/>
      </c>
      <c r="K15" s="9">
        <f>(I15 - H15) * MAX((1 - 10)/(10), 0)</f>
        <v/>
      </c>
      <c r="L15" s="9" t="n">
        <v>39916.8</v>
      </c>
      <c r="M15" s="9" t="n">
        <v>0</v>
      </c>
      <c r="N15" s="9" t="n">
        <v>7275.708</v>
      </c>
      <c r="O15" s="16">
        <f>H15 + N15 + J15</f>
        <v/>
      </c>
      <c r="P15" s="9">
        <f>SUMIFS('Stock - ETA'!$H$3:H2202,'Stock - ETA'!$F$3:F2202,'Rango proyecciones'!C15,'Stock - ETA'!$Q$3:Q2202,'Rango proyecciones'!$AH$5)</f>
        <v/>
      </c>
      <c r="Q15" s="9">
        <f>(I15 - H15) * MAX((1 - 7)/(7), 0)</f>
        <v/>
      </c>
      <c r="R15" s="9" t="n">
        <v>39916.8</v>
      </c>
      <c r="S15" s="9" t="n">
        <v>0</v>
      </c>
      <c r="T15" s="9" t="n">
        <v>7275.708</v>
      </c>
      <c r="U15" s="16">
        <f>H15 + T15 + P15</f>
        <v/>
      </c>
      <c r="V15" s="6">
        <f>SUMIFS('Stock - ETA'!$S$3:S2202,'Stock - ETA'!$F$3:F2202,'Rango proyecciones'!C15,'Stock - ETA'!$AA$3:AA2202,'Rango proyecciones'!$AH$5) + SUMIFS('Stock - ETA'!$R$3:R2202,'Stock - ETA'!$F$3:F2202,'Rango proyecciones'!C15,'Stock - ETA'!$AA$3:AA2202,'Rango proyecciones'!$AH$7)</f>
        <v/>
      </c>
      <c r="W15" s="9" t="n"/>
      <c r="X15" s="16">
        <f>V15 + W15</f>
        <v/>
      </c>
      <c r="Y15" s="9">
        <f>SUMIFS('Stock - ETA'!$I$3:I2202,'Stock - ETA'!$F$3:F2202,'Rango proyecciones'!C15,'Stock - ETA'!$Q$3:Q2202,'Rango proyecciones'!$AH$5) + SUMIFS('Stock - ETA'!$H$3:H2202,'Stock - ETA'!$F$3:F2202,'Rango proyecciones'!C15,'Stock - ETA'!$Q$3:Q2202,'Rango proyecciones'!$AH$7)</f>
        <v/>
      </c>
      <c r="Z15" s="9" t="n"/>
      <c r="AA15" s="16">
        <f>Y15 + Z15</f>
        <v/>
      </c>
      <c r="AB15" s="6" t="n"/>
      <c r="AC15" s="9">
        <f>SUMIFS('Stock - ETA'!$T$3:T2202,'Stock - ETA'!$F$3:F2202,'Rango proyecciones'!C15,'Stock - ETA'!$AA$3:AA2202,'Rango proyecciones'!$AH$5) + SUMIFS('Stock - ETA'!$S$3:S2202,'Stock - ETA'!$F$3:F2202,'Rango proyecciones'!C15,'Stock - ETA'!$AA$3:AA2202,'Rango proyecciones'!$AH$8)</f>
        <v/>
      </c>
      <c r="AD15" s="16">
        <f> 0.6 * AB15 + AC15</f>
        <v/>
      </c>
      <c r="AE15" s="9">
        <f>SUMIFS('Stock - ETA'!$J$3:J2202,'Stock - ETA'!$F$3:F2202,'Rango proyecciones'!C15,'Stock - ETA'!$Q$3:Q2202,'Rango proyecciones'!$AH$5) + SUMIFS('Stock - ETA'!$I$3:I2202,'Stock - ETA'!$F$3:F2202,'Rango proyecciones'!C15,'Stock - ETA'!$Q$3:Q2202,'Rango proyecciones'!$AH$8)</f>
        <v/>
      </c>
      <c r="AF15" s="16">
        <f> 0.6 * AB15 + AE15</f>
        <v/>
      </c>
      <c r="AG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88541.158</v>
      </c>
      <c r="I16" s="9" t="n">
        <v>83501</v>
      </c>
      <c r="J16" s="6">
        <f>SUMIFS('Stock - ETA'!$R$3:R2202,'Stock - ETA'!$F$3:F2202,'Rango proyecciones'!C16,'Stock - ETA'!$AA$3:AA2202,'Rango proyecciones'!$AH$5)</f>
        <v/>
      </c>
      <c r="K16" s="9">
        <f>(I16 - H16) * MAX((1 - 10)/(10), 0)</f>
        <v/>
      </c>
      <c r="L16" s="9" t="n">
        <v>0</v>
      </c>
      <c r="M16" s="9" t="n">
        <v>0</v>
      </c>
      <c r="N16" s="9" t="n">
        <v>174309.364</v>
      </c>
      <c r="O16" s="16">
        <f>H16 + N16 + J16</f>
        <v/>
      </c>
      <c r="P16" s="9">
        <f>SUMIFS('Stock - ETA'!$H$3:H2202,'Stock - ETA'!$F$3:F2202,'Rango proyecciones'!C16,'Stock - ETA'!$Q$3:Q2202,'Rango proyecciones'!$AH$5)</f>
        <v/>
      </c>
      <c r="Q16" s="9">
        <f>(I16 - H16) * MAX((1 - 7)/(7), 0)</f>
        <v/>
      </c>
      <c r="R16" s="9" t="n">
        <v>0</v>
      </c>
      <c r="S16" s="9" t="n">
        <v>0</v>
      </c>
      <c r="T16" s="9" t="n">
        <v>174309.364</v>
      </c>
      <c r="U16" s="16">
        <f>H16 + T16 + P16</f>
        <v/>
      </c>
      <c r="V16" s="6">
        <f>SUMIFS('Stock - ETA'!$S$3:S2202,'Stock - ETA'!$F$3:F2202,'Rango proyecciones'!C16,'Stock - ETA'!$AA$3:AA2202,'Rango proyecciones'!$AH$5) + SUMIFS('Stock - ETA'!$R$3:R2202,'Stock - ETA'!$F$3:F2202,'Rango proyecciones'!C16,'Stock - ETA'!$AA$3:AA2202,'Rango proyecciones'!$AH$7)</f>
        <v/>
      </c>
      <c r="W16" s="9" t="n"/>
      <c r="X16" s="16">
        <f>V16 + W16</f>
        <v/>
      </c>
      <c r="Y16" s="9">
        <f>SUMIFS('Stock - ETA'!$I$3:I2202,'Stock - ETA'!$F$3:F2202,'Rango proyecciones'!C16,'Stock - ETA'!$Q$3:Q2202,'Rango proyecciones'!$AH$5) + SUMIFS('Stock - ETA'!$H$3:H2202,'Stock - ETA'!$F$3:F2202,'Rango proyecciones'!C16,'Stock - ETA'!$Q$3:Q2202,'Rango proyecciones'!$AH$7)</f>
        <v/>
      </c>
      <c r="Z16" s="9" t="n"/>
      <c r="AA16" s="16">
        <f>Y16 + Z16</f>
        <v/>
      </c>
      <c r="AB16" s="6" t="n">
        <v>59875</v>
      </c>
      <c r="AC16" s="9">
        <f>SUMIFS('Stock - ETA'!$T$3:T2202,'Stock - ETA'!$F$3:F2202,'Rango proyecciones'!C16,'Stock - ETA'!$AA$3:AA2202,'Rango proyecciones'!$AH$5) + SUMIFS('Stock - ETA'!$S$3:S2202,'Stock - ETA'!$F$3:F2202,'Rango proyecciones'!C16,'Stock - ETA'!$AA$3:AA2202,'Rango proyecciones'!$AH$8)</f>
        <v/>
      </c>
      <c r="AD16" s="16">
        <f> 0.6 * AB16 + AC16</f>
        <v/>
      </c>
      <c r="AE16" s="9">
        <f>SUMIFS('Stock - ETA'!$J$3:J2202,'Stock - ETA'!$F$3:F2202,'Rango proyecciones'!C16,'Stock - ETA'!$Q$3:Q2202,'Rango proyecciones'!$AH$5) + SUMIFS('Stock - ETA'!$I$3:I2202,'Stock - ETA'!$F$3:F2202,'Rango proyecciones'!C16,'Stock - ETA'!$Q$3:Q2202,'Rango proyecciones'!$AH$8)</f>
        <v/>
      </c>
      <c r="AF16" s="16">
        <f> 0.6 * AB16 + AE16</f>
        <v/>
      </c>
      <c r="AG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159755.102</v>
      </c>
      <c r="I17" s="9" t="n">
        <v>159665</v>
      </c>
      <c r="J17" s="6">
        <f>SUMIFS('Stock - ETA'!$R$3:R2202,'Stock - ETA'!$F$3:F2202,'Rango proyecciones'!C17,'Stock - ETA'!$AA$3:AA2202,'Rango proyecciones'!$AH$5)</f>
        <v/>
      </c>
      <c r="K17" s="9">
        <f>(I17 - H17) * MAX((1 - 10)/(10), 0)</f>
        <v/>
      </c>
      <c r="L17" s="9" t="n">
        <v>79833.60000000001</v>
      </c>
      <c r="M17" s="9" t="n">
        <v>0</v>
      </c>
      <c r="N17" s="9" t="n">
        <v>42692.832</v>
      </c>
      <c r="O17" s="16">
        <f>H17 + N17 + J17</f>
        <v/>
      </c>
      <c r="P17" s="9">
        <f>SUMIFS('Stock - ETA'!$H$3:H2202,'Stock - ETA'!$F$3:F2202,'Rango proyecciones'!C17,'Stock - ETA'!$Q$3:Q2202,'Rango proyecciones'!$AH$5)</f>
        <v/>
      </c>
      <c r="Q17" s="9">
        <f>(I17 - H17) * MAX((1 - 7)/(7), 0)</f>
        <v/>
      </c>
      <c r="R17" s="9" t="n">
        <v>79833.60000000001</v>
      </c>
      <c r="S17" s="9" t="n">
        <v>0</v>
      </c>
      <c r="T17" s="9" t="n">
        <v>42692.832</v>
      </c>
      <c r="U17" s="16">
        <f>H17 + T17 + P17</f>
        <v/>
      </c>
      <c r="V17" s="6">
        <f>SUMIFS('Stock - ETA'!$S$3:S2202,'Stock - ETA'!$F$3:F2202,'Rango proyecciones'!C17,'Stock - ETA'!$AA$3:AA2202,'Rango proyecciones'!$AH$5) + SUMIFS('Stock - ETA'!$R$3:R2202,'Stock - ETA'!$F$3:F2202,'Rango proyecciones'!C17,'Stock - ETA'!$AA$3:AA2202,'Rango proyecciones'!$AH$7)</f>
        <v/>
      </c>
      <c r="W17" s="9" t="n"/>
      <c r="X17" s="16">
        <f>V17 + W17</f>
        <v/>
      </c>
      <c r="Y17" s="9">
        <f>SUMIFS('Stock - ETA'!$I$3:I2202,'Stock - ETA'!$F$3:F2202,'Rango proyecciones'!C17,'Stock - ETA'!$Q$3:Q2202,'Rango proyecciones'!$AH$5) + SUMIFS('Stock - ETA'!$H$3:H2202,'Stock - ETA'!$F$3:F2202,'Rango proyecciones'!C17,'Stock - ETA'!$Q$3:Q2202,'Rango proyecciones'!$AH$7)</f>
        <v/>
      </c>
      <c r="Z17" s="9" t="n"/>
      <c r="AA17" s="16">
        <f>Y17 + Z17</f>
        <v/>
      </c>
      <c r="AB17" s="6" t="n">
        <v>97977</v>
      </c>
      <c r="AC17" s="9">
        <f>SUMIFS('Stock - ETA'!$T$3:T2202,'Stock - ETA'!$F$3:F2202,'Rango proyecciones'!C17,'Stock - ETA'!$AA$3:AA2202,'Rango proyecciones'!$AH$5) + SUMIFS('Stock - ETA'!$S$3:S2202,'Stock - ETA'!$F$3:F2202,'Rango proyecciones'!C17,'Stock - ETA'!$AA$3:AA2202,'Rango proyecciones'!$AH$8)</f>
        <v/>
      </c>
      <c r="AD17" s="16">
        <f> 0.6 * AB17 + AC17</f>
        <v/>
      </c>
      <c r="AE17" s="9">
        <f>SUMIFS('Stock - ETA'!$J$3:J2202,'Stock - ETA'!$F$3:F2202,'Rango proyecciones'!C17,'Stock - ETA'!$Q$3:Q2202,'Rango proyecciones'!$AH$5) + SUMIFS('Stock - ETA'!$I$3:I2202,'Stock - ETA'!$F$3:F2202,'Rango proyecciones'!C17,'Stock - ETA'!$Q$3:Q2202,'Rango proyecciones'!$AH$8)</f>
        <v/>
      </c>
      <c r="AF17" s="16">
        <f> 0.6 * AB17 + AE17</f>
        <v/>
      </c>
      <c r="AG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36831.67</v>
      </c>
      <c r="I18" s="9" t="n">
        <v>36121</v>
      </c>
      <c r="J18" s="6">
        <f>SUMIFS('Stock - ETA'!$R$3:R2202,'Stock - ETA'!$F$3:F2202,'Rango proyecciones'!C18,'Stock - ETA'!$AA$3:AA2202,'Rango proyecciones'!$AH$5)</f>
        <v/>
      </c>
      <c r="K18" s="9">
        <f>(I18 - H18) * MAX((1 - 10)/(10), 0)</f>
        <v/>
      </c>
      <c r="L18" s="9" t="n">
        <v>39916.8</v>
      </c>
      <c r="M18" s="9" t="n">
        <v>0</v>
      </c>
      <c r="N18" s="9" t="n">
        <v>93985.92</v>
      </c>
      <c r="O18" s="16">
        <f>H18 + N18 + J18</f>
        <v/>
      </c>
      <c r="P18" s="9">
        <f>SUMIFS('Stock - ETA'!$H$3:H2202,'Stock - ETA'!$F$3:F2202,'Rango proyecciones'!C18,'Stock - ETA'!$Q$3:Q2202,'Rango proyecciones'!$AH$5)</f>
        <v/>
      </c>
      <c r="Q18" s="9">
        <f>(I18 - H18) * MAX((1 - 7)/(7), 0)</f>
        <v/>
      </c>
      <c r="R18" s="9" t="n">
        <v>39916.8</v>
      </c>
      <c r="S18" s="9" t="n">
        <v>0</v>
      </c>
      <c r="T18" s="9" t="n">
        <v>93985.92</v>
      </c>
      <c r="U18" s="16">
        <f>H18 + T18 + P18</f>
        <v/>
      </c>
      <c r="V18" s="6">
        <f>SUMIFS('Stock - ETA'!$S$3:S2202,'Stock - ETA'!$F$3:F2202,'Rango proyecciones'!C18,'Stock - ETA'!$AA$3:AA2202,'Rango proyecciones'!$AH$5) + SUMIFS('Stock - ETA'!$R$3:R2202,'Stock - ETA'!$F$3:F2202,'Rango proyecciones'!C18,'Stock - ETA'!$AA$3:AA2202,'Rango proyecciones'!$AH$7)</f>
        <v/>
      </c>
      <c r="W18" s="9" t="n"/>
      <c r="X18" s="16">
        <f>V18 + W18</f>
        <v/>
      </c>
      <c r="Y18" s="9">
        <f>SUMIFS('Stock - ETA'!$I$3:I2202,'Stock - ETA'!$F$3:F2202,'Rango proyecciones'!C18,'Stock - ETA'!$Q$3:Q2202,'Rango proyecciones'!$AH$5) + SUMIFS('Stock - ETA'!$H$3:H2202,'Stock - ETA'!$F$3:F2202,'Rango proyecciones'!C18,'Stock - ETA'!$Q$3:Q2202,'Rango proyecciones'!$AH$7)</f>
        <v/>
      </c>
      <c r="Z18" s="9" t="n"/>
      <c r="AA18" s="16">
        <f>Y18 + Z18</f>
        <v/>
      </c>
      <c r="AB18" s="6" t="n"/>
      <c r="AC18" s="9">
        <f>SUMIFS('Stock - ETA'!$T$3:T2202,'Stock - ETA'!$F$3:F2202,'Rango proyecciones'!C18,'Stock - ETA'!$AA$3:AA2202,'Rango proyecciones'!$AH$5) + SUMIFS('Stock - ETA'!$S$3:S2202,'Stock - ETA'!$F$3:F2202,'Rango proyecciones'!C18,'Stock - ETA'!$AA$3:AA2202,'Rango proyecciones'!$AH$8)</f>
        <v/>
      </c>
      <c r="AD18" s="16">
        <f> 0.6 * AB18 + AC18</f>
        <v/>
      </c>
      <c r="AE18" s="9">
        <f>SUMIFS('Stock - ETA'!$J$3:J2202,'Stock - ETA'!$F$3:F2202,'Rango proyecciones'!C18,'Stock - ETA'!$Q$3:Q2202,'Rango proyecciones'!$AH$5) + SUMIFS('Stock - ETA'!$I$3:I2202,'Stock - ETA'!$F$3:F2202,'Rango proyecciones'!C18,'Stock - ETA'!$Q$3:Q2202,'Rango proyecciones'!$AH$8)</f>
        <v/>
      </c>
      <c r="AF18" s="16">
        <f> 0.6 * AB18 + AE18</f>
        <v/>
      </c>
      <c r="AG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38156.159</v>
      </c>
      <c r="I19" s="9" t="n">
        <v>41299</v>
      </c>
      <c r="J19" s="6">
        <f>SUMIFS('Stock - ETA'!$R$3:R2202,'Stock - ETA'!$F$3:F2202,'Rango proyecciones'!C19,'Stock - ETA'!$AA$3:AA2202,'Rango proyecciones'!$AH$5)</f>
        <v/>
      </c>
      <c r="K19" s="9">
        <f>(I19 - H19) * MAX((1 - 10)/(10), 0)</f>
        <v/>
      </c>
      <c r="L19" s="9" t="n">
        <v>79833.60000000001</v>
      </c>
      <c r="M19" s="9" t="n">
        <v>0</v>
      </c>
      <c r="N19" s="9" t="n">
        <v>43073.774</v>
      </c>
      <c r="O19" s="16">
        <f>H19 + N19 + J19</f>
        <v/>
      </c>
      <c r="P19" s="9">
        <f>SUMIFS('Stock - ETA'!$H$3:H2202,'Stock - ETA'!$F$3:F2202,'Rango proyecciones'!C19,'Stock - ETA'!$Q$3:Q2202,'Rango proyecciones'!$AH$5)</f>
        <v/>
      </c>
      <c r="Q19" s="9">
        <f>(I19 - H19) * MAX((1 - 7)/(7), 0)</f>
        <v/>
      </c>
      <c r="R19" s="9" t="n">
        <v>79833.60000000001</v>
      </c>
      <c r="S19" s="9" t="n">
        <v>0</v>
      </c>
      <c r="T19" s="9" t="n">
        <v>43073.774</v>
      </c>
      <c r="U19" s="16">
        <f>H19 + T19 + P19</f>
        <v/>
      </c>
      <c r="V19" s="6">
        <f>SUMIFS('Stock - ETA'!$S$3:S2202,'Stock - ETA'!$F$3:F2202,'Rango proyecciones'!C19,'Stock - ETA'!$AA$3:AA2202,'Rango proyecciones'!$AH$5) + SUMIFS('Stock - ETA'!$R$3:R2202,'Stock - ETA'!$F$3:F2202,'Rango proyecciones'!C19,'Stock - ETA'!$AA$3:AA2202,'Rango proyecciones'!$AH$7)</f>
        <v/>
      </c>
      <c r="W19" s="9" t="n"/>
      <c r="X19" s="16">
        <f>V19 + W19</f>
        <v/>
      </c>
      <c r="Y19" s="9">
        <f>SUMIFS('Stock - ETA'!$I$3:I2202,'Stock - ETA'!$F$3:F2202,'Rango proyecciones'!C19,'Stock - ETA'!$Q$3:Q2202,'Rango proyecciones'!$AH$5) + SUMIFS('Stock - ETA'!$H$3:H2202,'Stock - ETA'!$F$3:F2202,'Rango proyecciones'!C19,'Stock - ETA'!$Q$3:Q2202,'Rango proyecciones'!$AH$7)</f>
        <v/>
      </c>
      <c r="Z19" s="9" t="n"/>
      <c r="AA19" s="16">
        <f>Y19 + Z19</f>
        <v/>
      </c>
      <c r="AB19" s="6" t="n">
        <v>139708</v>
      </c>
      <c r="AC19" s="9">
        <f>SUMIFS('Stock - ETA'!$T$3:T2202,'Stock - ETA'!$F$3:F2202,'Rango proyecciones'!C19,'Stock - ETA'!$AA$3:AA2202,'Rango proyecciones'!$AH$5) + SUMIFS('Stock - ETA'!$S$3:S2202,'Stock - ETA'!$F$3:F2202,'Rango proyecciones'!C19,'Stock - ETA'!$AA$3:AA2202,'Rango proyecciones'!$AH$8)</f>
        <v/>
      </c>
      <c r="AD19" s="16">
        <f> 0.6 * AB19 + AC19</f>
        <v/>
      </c>
      <c r="AE19" s="9">
        <f>SUMIFS('Stock - ETA'!$J$3:J2202,'Stock - ETA'!$F$3:F2202,'Rango proyecciones'!C19,'Stock - ETA'!$Q$3:Q2202,'Rango proyecciones'!$AH$5) + SUMIFS('Stock - ETA'!$I$3:I2202,'Stock - ETA'!$F$3:F2202,'Rango proyecciones'!C19,'Stock - ETA'!$Q$3:Q2202,'Rango proyecciones'!$AH$8)</f>
        <v/>
      </c>
      <c r="AF19" s="16">
        <f> 0.6 * AB19 + AE19</f>
        <v/>
      </c>
      <c r="AG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83098.054</v>
      </c>
      <c r="I20" s="9" t="n">
        <v>193966</v>
      </c>
      <c r="J20" s="6">
        <f>SUMIFS('Stock - ETA'!$R$3:R2202,'Stock - ETA'!$F$3:F2202,'Rango proyecciones'!C20,'Stock - ETA'!$AA$3:AA2202,'Rango proyecciones'!$AH$5)</f>
        <v/>
      </c>
      <c r="K20" s="9">
        <f>(I20 - H20) * MAX((1 - 10)/(10), 0)</f>
        <v/>
      </c>
      <c r="L20" s="9" t="n">
        <v>79833.60000000001</v>
      </c>
      <c r="M20" s="9" t="n">
        <v>0</v>
      </c>
      <c r="N20" s="9" t="n">
        <v>116103.456</v>
      </c>
      <c r="O20" s="16">
        <f>H20 + N20 + J20</f>
        <v/>
      </c>
      <c r="P20" s="9">
        <f>SUMIFS('Stock - ETA'!$H$3:H2202,'Stock - ETA'!$F$3:F2202,'Rango proyecciones'!C20,'Stock - ETA'!$Q$3:Q2202,'Rango proyecciones'!$AH$5)</f>
        <v/>
      </c>
      <c r="Q20" s="9">
        <f>(I20 - H20) * MAX((1 - 7)/(7), 0)</f>
        <v/>
      </c>
      <c r="R20" s="9" t="n">
        <v>79833.60000000001</v>
      </c>
      <c r="S20" s="9" t="n">
        <v>0</v>
      </c>
      <c r="T20" s="9" t="n">
        <v>116103.456</v>
      </c>
      <c r="U20" s="16">
        <f>H20 + T20 + P20</f>
        <v/>
      </c>
      <c r="V20" s="6">
        <f>SUMIFS('Stock - ETA'!$S$3:S2202,'Stock - ETA'!$F$3:F2202,'Rango proyecciones'!C20,'Stock - ETA'!$AA$3:AA2202,'Rango proyecciones'!$AH$5) + SUMIFS('Stock - ETA'!$R$3:R2202,'Stock - ETA'!$F$3:F2202,'Rango proyecciones'!C20,'Stock - ETA'!$AA$3:AA2202,'Rango proyecciones'!$AH$7)</f>
        <v/>
      </c>
      <c r="W20" s="9" t="n"/>
      <c r="X20" s="16">
        <f>V20 + W20</f>
        <v/>
      </c>
      <c r="Y20" s="9">
        <f>SUMIFS('Stock - ETA'!$I$3:I2202,'Stock - ETA'!$F$3:F2202,'Rango proyecciones'!C20,'Stock - ETA'!$Q$3:Q2202,'Rango proyecciones'!$AH$5) + SUMIFS('Stock - ETA'!$H$3:H2202,'Stock - ETA'!$F$3:F2202,'Rango proyecciones'!C20,'Stock - ETA'!$Q$3:Q2202,'Rango proyecciones'!$AH$7)</f>
        <v/>
      </c>
      <c r="Z20" s="9" t="n"/>
      <c r="AA20" s="16">
        <f>Y20 + Z20</f>
        <v/>
      </c>
      <c r="AB20" s="6" t="n">
        <v>107544</v>
      </c>
      <c r="AC20" s="9">
        <f>SUMIFS('Stock - ETA'!$T$3:T2202,'Stock - ETA'!$F$3:F2202,'Rango proyecciones'!C20,'Stock - ETA'!$AA$3:AA2202,'Rango proyecciones'!$AH$5) + SUMIFS('Stock - ETA'!$S$3:S2202,'Stock - ETA'!$F$3:F2202,'Rango proyecciones'!C20,'Stock - ETA'!$AA$3:AA2202,'Rango proyecciones'!$AH$8)</f>
        <v/>
      </c>
      <c r="AD20" s="16">
        <f> 0.6 * AB20 + AC20</f>
        <v/>
      </c>
      <c r="AE20" s="9">
        <f>SUMIFS('Stock - ETA'!$J$3:J2202,'Stock - ETA'!$F$3:F2202,'Rango proyecciones'!C20,'Stock - ETA'!$Q$3:Q2202,'Rango proyecciones'!$AH$5) + SUMIFS('Stock - ETA'!$I$3:I2202,'Stock - ETA'!$F$3:F2202,'Rango proyecciones'!C20,'Stock - ETA'!$Q$3:Q2202,'Rango proyecciones'!$AH$8)</f>
        <v/>
      </c>
      <c r="AF20" s="16">
        <f> 0.6 * AB20 + AE20</f>
        <v/>
      </c>
      <c r="AG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36849.814</v>
      </c>
      <c r="I21" s="9" t="n">
        <v>49537</v>
      </c>
      <c r="J21" s="6">
        <f>SUMIFS('Stock - ETA'!$R$3:R2202,'Stock - ETA'!$F$3:F2202,'Rango proyecciones'!C21,'Stock - ETA'!$AA$3:AA2202,'Rango proyecciones'!$AH$5)</f>
        <v/>
      </c>
      <c r="K21" s="9">
        <f>(I21 - H21) * MAX((1 - 10)/(10), 0)</f>
        <v/>
      </c>
      <c r="L21" s="9" t="n">
        <v>39844.224</v>
      </c>
      <c r="M21" s="9" t="n">
        <v>0</v>
      </c>
      <c r="N21" s="9" t="n">
        <v>17708.544</v>
      </c>
      <c r="O21" s="16">
        <f>H21 + N21 + J21</f>
        <v/>
      </c>
      <c r="P21" s="9">
        <f>SUMIFS('Stock - ETA'!$H$3:H2202,'Stock - ETA'!$F$3:F2202,'Rango proyecciones'!C21,'Stock - ETA'!$Q$3:Q2202,'Rango proyecciones'!$AH$5)</f>
        <v/>
      </c>
      <c r="Q21" s="9">
        <f>(I21 - H21) * MAX((1 - 7)/(7), 0)</f>
        <v/>
      </c>
      <c r="R21" s="9" t="n">
        <v>39844.224</v>
      </c>
      <c r="S21" s="9" t="n">
        <v>0</v>
      </c>
      <c r="T21" s="9" t="n">
        <v>17708.544</v>
      </c>
      <c r="U21" s="16">
        <f>H21 + T21 + P21</f>
        <v/>
      </c>
      <c r="V21" s="6">
        <f>SUMIFS('Stock - ETA'!$S$3:S2202,'Stock - ETA'!$F$3:F2202,'Rango proyecciones'!C21,'Stock - ETA'!$AA$3:AA2202,'Rango proyecciones'!$AH$5) + SUMIFS('Stock - ETA'!$R$3:R2202,'Stock - ETA'!$F$3:F2202,'Rango proyecciones'!C21,'Stock - ETA'!$AA$3:AA2202,'Rango proyecciones'!$AH$7)</f>
        <v/>
      </c>
      <c r="W21" s="9" t="n"/>
      <c r="X21" s="16">
        <f>V21 + W21</f>
        <v/>
      </c>
      <c r="Y21" s="9">
        <f>SUMIFS('Stock - ETA'!$I$3:I2202,'Stock - ETA'!$F$3:F2202,'Rango proyecciones'!C21,'Stock - ETA'!$Q$3:Q2202,'Rango proyecciones'!$AH$5) + SUMIFS('Stock - ETA'!$H$3:H2202,'Stock - ETA'!$F$3:F2202,'Rango proyecciones'!C21,'Stock - ETA'!$Q$3:Q2202,'Rango proyecciones'!$AH$7)</f>
        <v/>
      </c>
      <c r="Z21" s="9" t="n"/>
      <c r="AA21" s="16">
        <f>Y21 + Z21</f>
        <v/>
      </c>
      <c r="AB21" s="6" t="n">
        <v>99791</v>
      </c>
      <c r="AC21" s="9">
        <f>SUMIFS('Stock - ETA'!$T$3:T2202,'Stock - ETA'!$F$3:F2202,'Rango proyecciones'!C21,'Stock - ETA'!$AA$3:AA2202,'Rango proyecciones'!$AH$5) + SUMIFS('Stock - ETA'!$S$3:S2202,'Stock - ETA'!$F$3:F2202,'Rango proyecciones'!C21,'Stock - ETA'!$AA$3:AA2202,'Rango proyecciones'!$AH$8)</f>
        <v/>
      </c>
      <c r="AD21" s="16">
        <f> 0.6 * AB21 + AC21</f>
        <v/>
      </c>
      <c r="AE21" s="9">
        <f>SUMIFS('Stock - ETA'!$J$3:J2202,'Stock - ETA'!$F$3:F2202,'Rango proyecciones'!C21,'Stock - ETA'!$Q$3:Q2202,'Rango proyecciones'!$AH$5) + SUMIFS('Stock - ETA'!$I$3:I2202,'Stock - ETA'!$F$3:F2202,'Rango proyecciones'!C21,'Stock - ETA'!$Q$3:Q2202,'Rango proyecciones'!$AH$8)</f>
        <v/>
      </c>
      <c r="AF21" s="16">
        <f> 0.6 * AB21 + AE21</f>
        <v/>
      </c>
      <c r="AG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373687.251</v>
      </c>
      <c r="I22" s="9" t="n">
        <v>333890</v>
      </c>
      <c r="J22" s="6">
        <f>SUMIFS('Stock - ETA'!$R$3:R2202,'Stock - ETA'!$F$3:F2202,'Rango proyecciones'!C22,'Stock - ETA'!$AA$3:AA2202,'Rango proyecciones'!$AH$5)</f>
        <v/>
      </c>
      <c r="K22" s="9">
        <f>(I22 - H22) * MAX((1 - 10)/(10), 0)</f>
        <v/>
      </c>
      <c r="L22" s="9" t="n">
        <v>239464.512</v>
      </c>
      <c r="M22" s="9" t="n">
        <v>72.57599999999999</v>
      </c>
      <c r="N22" s="9" t="n">
        <v>222173.127</v>
      </c>
      <c r="O22" s="16">
        <f>H22 + N22 + J22</f>
        <v/>
      </c>
      <c r="P22" s="9">
        <f>SUMIFS('Stock - ETA'!$H$3:H2202,'Stock - ETA'!$F$3:F2202,'Rango proyecciones'!C22,'Stock - ETA'!$Q$3:Q2202,'Rango proyecciones'!$AH$5)</f>
        <v/>
      </c>
      <c r="Q22" s="9">
        <f>(I22 - H22) * MAX((1 - 7)/(7), 0)</f>
        <v/>
      </c>
      <c r="R22" s="9" t="n">
        <v>239464.512</v>
      </c>
      <c r="S22" s="9" t="n">
        <v>72.57599999999999</v>
      </c>
      <c r="T22" s="9" t="n">
        <v>222173.127</v>
      </c>
      <c r="U22" s="16">
        <f>H22 + T22 + P22</f>
        <v/>
      </c>
      <c r="V22" s="6">
        <f>SUMIFS('Stock - ETA'!$S$3:S2202,'Stock - ETA'!$F$3:F2202,'Rango proyecciones'!C22,'Stock - ETA'!$AA$3:AA2202,'Rango proyecciones'!$AH$5) + SUMIFS('Stock - ETA'!$R$3:R2202,'Stock - ETA'!$F$3:F2202,'Rango proyecciones'!C22,'Stock - ETA'!$AA$3:AA2202,'Rango proyecciones'!$AH$7)</f>
        <v/>
      </c>
      <c r="W22" s="9" t="n"/>
      <c r="X22" s="16">
        <f>V22 + W22</f>
        <v/>
      </c>
      <c r="Y22" s="9">
        <f>SUMIFS('Stock - ETA'!$I$3:I2202,'Stock - ETA'!$F$3:F2202,'Rango proyecciones'!C22,'Stock - ETA'!$Q$3:Q2202,'Rango proyecciones'!$AH$5) + SUMIFS('Stock - ETA'!$H$3:H2202,'Stock - ETA'!$F$3:F2202,'Rango proyecciones'!C22,'Stock - ETA'!$Q$3:Q2202,'Rango proyecciones'!$AH$7)</f>
        <v/>
      </c>
      <c r="Z22" s="9" t="n"/>
      <c r="AA22" s="16">
        <f>Y22 + Z22</f>
        <v/>
      </c>
      <c r="AB22" s="6" t="n">
        <v>607108</v>
      </c>
      <c r="AC22" s="9">
        <f>SUMIFS('Stock - ETA'!$T$3:T2202,'Stock - ETA'!$F$3:F2202,'Rango proyecciones'!C22,'Stock - ETA'!$AA$3:AA2202,'Rango proyecciones'!$AH$5) + SUMIFS('Stock - ETA'!$S$3:S2202,'Stock - ETA'!$F$3:F2202,'Rango proyecciones'!C22,'Stock - ETA'!$AA$3:AA2202,'Rango proyecciones'!$AH$8)</f>
        <v/>
      </c>
      <c r="AD22" s="16">
        <f> 0.6 * AB22 + AC22</f>
        <v/>
      </c>
      <c r="AE22" s="9">
        <f>SUMIFS('Stock - ETA'!$J$3:J2202,'Stock - ETA'!$F$3:F2202,'Rango proyecciones'!C22,'Stock - ETA'!$Q$3:Q2202,'Rango proyecciones'!$AH$5) + SUMIFS('Stock - ETA'!$I$3:I2202,'Stock - ETA'!$F$3:F2202,'Rango proyecciones'!C22,'Stock - ETA'!$Q$3:Q2202,'Rango proyecciones'!$AH$8)</f>
        <v/>
      </c>
      <c r="AF22" s="16">
        <f> 0.6 * AB22 + AE22</f>
        <v/>
      </c>
      <c r="AG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232601.978</v>
      </c>
      <c r="I23" s="9" t="n">
        <v>306088</v>
      </c>
      <c r="J23" s="6">
        <f>SUMIFS('Stock - ETA'!$R$3:R2202,'Stock - ETA'!$F$3:F2202,'Rango proyecciones'!C23,'Stock - ETA'!$AA$3:AA2202,'Rango proyecciones'!$AH$5)</f>
        <v/>
      </c>
      <c r="K23" s="9">
        <f>(I23 - H23) * MAX((1 - 10)/(10), 0)</f>
        <v/>
      </c>
      <c r="L23" s="9" t="n">
        <v>119750.4</v>
      </c>
      <c r="M23" s="9" t="n">
        <v>0</v>
      </c>
      <c r="N23" s="9" t="n">
        <v>84355.67600000001</v>
      </c>
      <c r="O23" s="16">
        <f>H23 + N23 + J23</f>
        <v/>
      </c>
      <c r="P23" s="9">
        <f>SUMIFS('Stock - ETA'!$H$3:H2202,'Stock - ETA'!$F$3:F2202,'Rango proyecciones'!C23,'Stock - ETA'!$Q$3:Q2202,'Rango proyecciones'!$AH$5)</f>
        <v/>
      </c>
      <c r="Q23" s="9">
        <f>(I23 - H23) * MAX((1 - 7)/(7), 0)</f>
        <v/>
      </c>
      <c r="R23" s="9" t="n">
        <v>119750.4</v>
      </c>
      <c r="S23" s="9" t="n">
        <v>0</v>
      </c>
      <c r="T23" s="9" t="n">
        <v>84355.67600000001</v>
      </c>
      <c r="U23" s="16">
        <f>H23 + T23 + P23</f>
        <v/>
      </c>
      <c r="V23" s="6">
        <f>SUMIFS('Stock - ETA'!$S$3:S2202,'Stock - ETA'!$F$3:F2202,'Rango proyecciones'!C23,'Stock - ETA'!$AA$3:AA2202,'Rango proyecciones'!$AH$5) + SUMIFS('Stock - ETA'!$R$3:R2202,'Stock - ETA'!$F$3:F2202,'Rango proyecciones'!C23,'Stock - ETA'!$AA$3:AA2202,'Rango proyecciones'!$AH$7)</f>
        <v/>
      </c>
      <c r="W23" s="9" t="n"/>
      <c r="X23" s="16">
        <f>V23 + W23</f>
        <v/>
      </c>
      <c r="Y23" s="9">
        <f>SUMIFS('Stock - ETA'!$I$3:I2202,'Stock - ETA'!$F$3:F2202,'Rango proyecciones'!C23,'Stock - ETA'!$Q$3:Q2202,'Rango proyecciones'!$AH$5) + SUMIFS('Stock - ETA'!$H$3:H2202,'Stock - ETA'!$F$3:F2202,'Rango proyecciones'!C23,'Stock - ETA'!$Q$3:Q2202,'Rango proyecciones'!$AH$7)</f>
        <v/>
      </c>
      <c r="Z23" s="9" t="n"/>
      <c r="AA23" s="16">
        <f>Y23 + Z23</f>
        <v/>
      </c>
      <c r="AB23" s="6" t="n"/>
      <c r="AC23" s="9">
        <f>SUMIFS('Stock - ETA'!$T$3:T2202,'Stock - ETA'!$F$3:F2202,'Rango proyecciones'!C23,'Stock - ETA'!$AA$3:AA2202,'Rango proyecciones'!$AH$5) + SUMIFS('Stock - ETA'!$S$3:S2202,'Stock - ETA'!$F$3:F2202,'Rango proyecciones'!C23,'Stock - ETA'!$AA$3:AA2202,'Rango proyecciones'!$AH$8)</f>
        <v/>
      </c>
      <c r="AD23" s="16">
        <f> 0.6 * AB23 + AC23</f>
        <v/>
      </c>
      <c r="AE23" s="9">
        <f>SUMIFS('Stock - ETA'!$J$3:J2202,'Stock - ETA'!$F$3:F2202,'Rango proyecciones'!C23,'Stock - ETA'!$Q$3:Q2202,'Rango proyecciones'!$AH$5) + SUMIFS('Stock - ETA'!$I$3:I2202,'Stock - ETA'!$F$3:F2202,'Rango proyecciones'!C23,'Stock - ETA'!$Q$3:Q2202,'Rango proyecciones'!$AH$8)</f>
        <v/>
      </c>
      <c r="AF23" s="16">
        <f> 0.6 * AB23 + AE23</f>
        <v/>
      </c>
      <c r="AG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ETA'!$R$3:R2202,'Stock - ETA'!$F$3:F2202,'Rango proyecciones'!C24,'Stock - ETA'!$AA$3:AA2202,'Rango proyecciones'!$AH$5)</f>
        <v/>
      </c>
      <c r="K24" s="9">
        <f>(I24 - H24) * MAX((1 - 10)/(10), 0)</f>
        <v/>
      </c>
      <c r="L24" s="9" t="n"/>
      <c r="M24" s="9" t="n"/>
      <c r="N24" s="9" t="n"/>
      <c r="O24" s="16">
        <f>H24 + N24 + J24</f>
        <v/>
      </c>
      <c r="P24" s="9">
        <f>SUMIFS('Stock - ETA'!$H$3:H2202,'Stock - ETA'!$F$3:F2202,'Rango proyecciones'!C24,'Stock - ETA'!$Q$3:Q2202,'Rango proyecciones'!$AH$5)</f>
        <v/>
      </c>
      <c r="Q24" s="9">
        <f>(I24 - H24) * MAX((1 - 7)/(7), 0)</f>
        <v/>
      </c>
      <c r="R24" s="9" t="n"/>
      <c r="S24" s="9" t="n"/>
      <c r="T24" s="9" t="n">
        <v>0</v>
      </c>
      <c r="U24" s="16">
        <f>H24 + T24 + P24</f>
        <v/>
      </c>
      <c r="V24" s="6">
        <f>SUMIFS('Stock - ETA'!$S$3:S2202,'Stock - ETA'!$F$3:F2202,'Rango proyecciones'!C24,'Stock - ETA'!$AA$3:AA2202,'Rango proyecciones'!$AH$5) + SUMIFS('Stock - ETA'!$R$3:R2202,'Stock - ETA'!$F$3:F2202,'Rango proyecciones'!C24,'Stock - ETA'!$AA$3:AA2202,'Rango proyecciones'!$AH$7)</f>
        <v/>
      </c>
      <c r="W24" s="9" t="n"/>
      <c r="X24" s="16">
        <f>V24 + W24</f>
        <v/>
      </c>
      <c r="Y24" s="9">
        <f>SUMIFS('Stock - ETA'!$I$3:I2202,'Stock - ETA'!$F$3:F2202,'Rango proyecciones'!C24,'Stock - ETA'!$Q$3:Q2202,'Rango proyecciones'!$AH$5) + SUMIFS('Stock - ETA'!$H$3:H2202,'Stock - ETA'!$F$3:F2202,'Rango proyecciones'!C24,'Stock - ETA'!$Q$3:Q2202,'Rango proyecciones'!$AH$7)</f>
        <v/>
      </c>
      <c r="Z24" s="9" t="n"/>
      <c r="AA24" s="16">
        <f>Y24 + Z24</f>
        <v/>
      </c>
      <c r="AB24" s="6" t="n">
        <v>18144</v>
      </c>
      <c r="AC24" s="9">
        <f>SUMIFS('Stock - ETA'!$T$3:T2202,'Stock - ETA'!$F$3:F2202,'Rango proyecciones'!C24,'Stock - ETA'!$AA$3:AA2202,'Rango proyecciones'!$AH$5) + SUMIFS('Stock - ETA'!$S$3:S2202,'Stock - ETA'!$F$3:F2202,'Rango proyecciones'!C24,'Stock - ETA'!$AA$3:AA2202,'Rango proyecciones'!$AH$8)</f>
        <v/>
      </c>
      <c r="AD24" s="16">
        <f> 0.6 * AB24 + AC24</f>
        <v/>
      </c>
      <c r="AE24" s="9">
        <f>SUMIFS('Stock - ETA'!$J$3:J2202,'Stock - ETA'!$F$3:F2202,'Rango proyecciones'!C24,'Stock - ETA'!$Q$3:Q2202,'Rango proyecciones'!$AH$5) + SUMIFS('Stock - ETA'!$I$3:I2202,'Stock - ETA'!$F$3:F2202,'Rango proyecciones'!C24,'Stock - ETA'!$Q$3:Q2202,'Rango proyecciones'!$AH$8)</f>
        <v/>
      </c>
      <c r="AF24" s="16">
        <f> 0.6 * AB24 + AE24</f>
        <v/>
      </c>
      <c r="AG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118786.673</v>
      </c>
      <c r="I25" s="9" t="n">
        <v>226589</v>
      </c>
      <c r="J25" s="6">
        <f>SUMIFS('Stock - ETA'!$R$3:R2202,'Stock - ETA'!$F$3:F2202,'Rango proyecciones'!C25,'Stock - ETA'!$AA$3:AA2202,'Rango proyecciones'!$AH$5)</f>
        <v/>
      </c>
      <c r="K25" s="9">
        <f>(I25 - H25) * MAX((1 - 10)/(10), 0)</f>
        <v/>
      </c>
      <c r="L25" s="9" t="n">
        <v>159739.776</v>
      </c>
      <c r="M25" s="9" t="n">
        <v>0</v>
      </c>
      <c r="N25" s="9" t="n">
        <v>138076.132</v>
      </c>
      <c r="O25" s="16">
        <f>H25 + N25 + J25</f>
        <v/>
      </c>
      <c r="P25" s="9">
        <f>SUMIFS('Stock - ETA'!$H$3:H2202,'Stock - ETA'!$F$3:F2202,'Rango proyecciones'!C25,'Stock - ETA'!$Q$3:Q2202,'Rango proyecciones'!$AH$5)</f>
        <v/>
      </c>
      <c r="Q25" s="9">
        <f>(I25 - H25) * MAX((1 - 7)/(7), 0)</f>
        <v/>
      </c>
      <c r="R25" s="9" t="n">
        <v>159739.776</v>
      </c>
      <c r="S25" s="9" t="n">
        <v>0</v>
      </c>
      <c r="T25" s="9" t="n">
        <v>138076.132</v>
      </c>
      <c r="U25" s="16">
        <f>H25 + T25 + P25</f>
        <v/>
      </c>
      <c r="V25" s="6">
        <f>SUMIFS('Stock - ETA'!$S$3:S2202,'Stock - ETA'!$F$3:F2202,'Rango proyecciones'!C25,'Stock - ETA'!$AA$3:AA2202,'Rango proyecciones'!$AH$5) + SUMIFS('Stock - ETA'!$R$3:R2202,'Stock - ETA'!$F$3:F2202,'Rango proyecciones'!C25,'Stock - ETA'!$AA$3:AA2202,'Rango proyecciones'!$AH$7)</f>
        <v/>
      </c>
      <c r="W25" s="9" t="n"/>
      <c r="X25" s="16">
        <f>V25 + W25</f>
        <v/>
      </c>
      <c r="Y25" s="9">
        <f>SUMIFS('Stock - ETA'!$I$3:I2202,'Stock - ETA'!$F$3:F2202,'Rango proyecciones'!C25,'Stock - ETA'!$Q$3:Q2202,'Rango proyecciones'!$AH$5) + SUMIFS('Stock - ETA'!$H$3:H2202,'Stock - ETA'!$F$3:F2202,'Rango proyecciones'!C25,'Stock - ETA'!$Q$3:Q2202,'Rango proyecciones'!$AH$7)</f>
        <v/>
      </c>
      <c r="Z25" s="9" t="n"/>
      <c r="AA25" s="16">
        <f>Y25 + Z25</f>
        <v/>
      </c>
      <c r="AB25" s="6" t="n">
        <v>299374</v>
      </c>
      <c r="AC25" s="9">
        <f>SUMIFS('Stock - ETA'!$T$3:T2202,'Stock - ETA'!$F$3:F2202,'Rango proyecciones'!C25,'Stock - ETA'!$AA$3:AA2202,'Rango proyecciones'!$AH$5) + SUMIFS('Stock - ETA'!$S$3:S2202,'Stock - ETA'!$F$3:F2202,'Rango proyecciones'!C25,'Stock - ETA'!$AA$3:AA2202,'Rango proyecciones'!$AH$8)</f>
        <v/>
      </c>
      <c r="AD25" s="16">
        <f> 0.6 * AB25 + AC25</f>
        <v/>
      </c>
      <c r="AE25" s="9">
        <f>SUMIFS('Stock - ETA'!$J$3:J2202,'Stock - ETA'!$F$3:F2202,'Rango proyecciones'!C25,'Stock - ETA'!$Q$3:Q2202,'Rango proyecciones'!$AH$5) + SUMIFS('Stock - ETA'!$I$3:I2202,'Stock - ETA'!$F$3:F2202,'Rango proyecciones'!C25,'Stock - ETA'!$Q$3:Q2202,'Rango proyecciones'!$AH$8)</f>
        <v/>
      </c>
      <c r="AF25" s="16">
        <f> 0.6 * AB25 + AE25</f>
        <v/>
      </c>
      <c r="AG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ETA'!$R$3:R2202,'Stock - ETA'!$F$3:F2202,'Rango proyecciones'!C26,'Stock - ETA'!$AA$3:AA2202,'Rango proyecciones'!$AH$5)</f>
        <v/>
      </c>
      <c r="K26" s="9">
        <f>(I26 - H26) * MAX((1 - 10)/(10), 0)</f>
        <v/>
      </c>
      <c r="L26" s="9" t="n"/>
      <c r="M26" s="9" t="n"/>
      <c r="N26" s="9" t="n"/>
      <c r="O26" s="16">
        <f>H26 + N26 + J26</f>
        <v/>
      </c>
      <c r="P26" s="9">
        <f>SUMIFS('Stock - ETA'!$H$3:H2202,'Stock - ETA'!$F$3:F2202,'Rango proyecciones'!C26,'Stock - ETA'!$Q$3:Q2202,'Rango proyecciones'!$AH$5)</f>
        <v/>
      </c>
      <c r="Q26" s="9">
        <f>(I26 - H26) * MAX((1 - 7)/(7), 0)</f>
        <v/>
      </c>
      <c r="R26" s="9" t="n"/>
      <c r="S26" s="9" t="n"/>
      <c r="T26" s="9" t="n">
        <v>0</v>
      </c>
      <c r="U26" s="16">
        <f>H26 + T26 + P26</f>
        <v/>
      </c>
      <c r="V26" s="6">
        <f>SUMIFS('Stock - ETA'!$S$3:S2202,'Stock - ETA'!$F$3:F2202,'Rango proyecciones'!C26,'Stock - ETA'!$AA$3:AA2202,'Rango proyecciones'!$AH$5) + SUMIFS('Stock - ETA'!$R$3:R2202,'Stock - ETA'!$F$3:F2202,'Rango proyecciones'!C26,'Stock - ETA'!$AA$3:AA2202,'Rango proyecciones'!$AH$7)</f>
        <v/>
      </c>
      <c r="W26" s="9" t="n"/>
      <c r="X26" s="16">
        <f>V26 + W26</f>
        <v/>
      </c>
      <c r="Y26" s="9">
        <f>SUMIFS('Stock - ETA'!$I$3:I2202,'Stock - ETA'!$F$3:F2202,'Rango proyecciones'!C26,'Stock - ETA'!$Q$3:Q2202,'Rango proyecciones'!$AH$5) + SUMIFS('Stock - ETA'!$H$3:H2202,'Stock - ETA'!$F$3:F2202,'Rango proyecciones'!C26,'Stock - ETA'!$Q$3:Q2202,'Rango proyecciones'!$AH$7)</f>
        <v/>
      </c>
      <c r="Z26" s="9" t="n"/>
      <c r="AA26" s="16">
        <f>Y26 + Z26</f>
        <v/>
      </c>
      <c r="AB26" s="6" t="n"/>
      <c r="AC26" s="9">
        <f>SUMIFS('Stock - ETA'!$T$3:T2202,'Stock - ETA'!$F$3:F2202,'Rango proyecciones'!C26,'Stock - ETA'!$AA$3:AA2202,'Rango proyecciones'!$AH$5) + SUMIFS('Stock - ETA'!$S$3:S2202,'Stock - ETA'!$F$3:F2202,'Rango proyecciones'!C26,'Stock - ETA'!$AA$3:AA2202,'Rango proyecciones'!$AH$8)</f>
        <v/>
      </c>
      <c r="AD26" s="16">
        <f> 0.6 * AB26 + AC26</f>
        <v/>
      </c>
      <c r="AE26" s="9">
        <f>SUMIFS('Stock - ETA'!$J$3:J2202,'Stock - ETA'!$F$3:F2202,'Rango proyecciones'!C26,'Stock - ETA'!$Q$3:Q2202,'Rango proyecciones'!$AH$5) + SUMIFS('Stock - ETA'!$I$3:I2202,'Stock - ETA'!$F$3:F2202,'Rango proyecciones'!C26,'Stock - ETA'!$Q$3:Q2202,'Rango proyecciones'!$AH$8)</f>
        <v/>
      </c>
      <c r="AF26" s="16">
        <f> 0.6 * AB26 + AE26</f>
        <v/>
      </c>
      <c r="AG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36287.36</v>
      </c>
      <c r="I27" s="9" t="n">
        <v>170500</v>
      </c>
      <c r="J27" s="6">
        <f>SUMIFS('Stock - ETA'!$R$3:R2202,'Stock - ETA'!$F$3:F2202,'Rango proyecciones'!C27,'Stock - ETA'!$AA$3:AA2202,'Rango proyecciones'!$AH$5)</f>
        <v/>
      </c>
      <c r="K27" s="9">
        <f>(I27 - H27) * MAX((1 - 10)/(10), 0)</f>
        <v/>
      </c>
      <c r="L27" s="9" t="n">
        <v>72576</v>
      </c>
      <c r="M27" s="9" t="n">
        <v>0</v>
      </c>
      <c r="N27" s="9" t="n">
        <v>193451.328</v>
      </c>
      <c r="O27" s="16">
        <f>H27 + N27 + J27</f>
        <v/>
      </c>
      <c r="P27" s="9">
        <f>SUMIFS('Stock - ETA'!$H$3:H2202,'Stock - ETA'!$F$3:F2202,'Rango proyecciones'!C27,'Stock - ETA'!$Q$3:Q2202,'Rango proyecciones'!$AH$5)</f>
        <v/>
      </c>
      <c r="Q27" s="9">
        <f>(I27 - H27) * MAX((1 - 7)/(7), 0)</f>
        <v/>
      </c>
      <c r="R27" s="9" t="n">
        <v>72576</v>
      </c>
      <c r="S27" s="9" t="n">
        <v>0</v>
      </c>
      <c r="T27" s="9" t="n">
        <v>193451.328</v>
      </c>
      <c r="U27" s="16">
        <f>H27 + T27 + P27</f>
        <v/>
      </c>
      <c r="V27" s="6">
        <f>SUMIFS('Stock - ETA'!$S$3:S2202,'Stock - ETA'!$F$3:F2202,'Rango proyecciones'!C27,'Stock - ETA'!$AA$3:AA2202,'Rango proyecciones'!$AH$5) + SUMIFS('Stock - ETA'!$R$3:R2202,'Stock - ETA'!$F$3:F2202,'Rango proyecciones'!C27,'Stock - ETA'!$AA$3:AA2202,'Rango proyecciones'!$AH$7)</f>
        <v/>
      </c>
      <c r="W27" s="9" t="n"/>
      <c r="X27" s="16">
        <f>V27 + W27</f>
        <v/>
      </c>
      <c r="Y27" s="9">
        <f>SUMIFS('Stock - ETA'!$I$3:I2202,'Stock - ETA'!$F$3:F2202,'Rango proyecciones'!C27,'Stock - ETA'!$Q$3:Q2202,'Rango proyecciones'!$AH$5) + SUMIFS('Stock - ETA'!$H$3:H2202,'Stock - ETA'!$F$3:F2202,'Rango proyecciones'!C27,'Stock - ETA'!$Q$3:Q2202,'Rango proyecciones'!$AH$7)</f>
        <v/>
      </c>
      <c r="Z27" s="9" t="n"/>
      <c r="AA27" s="16">
        <f>Y27 + Z27</f>
        <v/>
      </c>
      <c r="AB27" s="6" t="n">
        <v>159666</v>
      </c>
      <c r="AC27" s="9">
        <f>SUMIFS('Stock - ETA'!$T$3:T2202,'Stock - ETA'!$F$3:F2202,'Rango proyecciones'!C27,'Stock - ETA'!$AA$3:AA2202,'Rango proyecciones'!$AH$5) + SUMIFS('Stock - ETA'!$S$3:S2202,'Stock - ETA'!$F$3:F2202,'Rango proyecciones'!C27,'Stock - ETA'!$AA$3:AA2202,'Rango proyecciones'!$AH$8)</f>
        <v/>
      </c>
      <c r="AD27" s="16">
        <f> 0.6 * AB27 + AC27</f>
        <v/>
      </c>
      <c r="AE27" s="9">
        <f>SUMIFS('Stock - ETA'!$J$3:J2202,'Stock - ETA'!$F$3:F2202,'Rango proyecciones'!C27,'Stock - ETA'!$Q$3:Q2202,'Rango proyecciones'!$AH$5) + SUMIFS('Stock - ETA'!$I$3:I2202,'Stock - ETA'!$F$3:F2202,'Rango proyecciones'!C27,'Stock - ETA'!$Q$3:Q2202,'Rango proyecciones'!$AH$8)</f>
        <v/>
      </c>
      <c r="AF27" s="16">
        <f> 0.6 * AB27 + AE27</f>
        <v/>
      </c>
      <c r="AG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-1814.368</v>
      </c>
      <c r="I28" s="9" t="n">
        <v>9778</v>
      </c>
      <c r="J28" s="6">
        <f>SUMIFS('Stock - ETA'!$R$3:R2202,'Stock - ETA'!$F$3:F2202,'Rango proyecciones'!C28,'Stock - ETA'!$AA$3:AA2202,'Rango proyecciones'!$AH$5)</f>
        <v/>
      </c>
      <c r="K28" s="9">
        <f>(I28 - H28) * MAX((1 - 10)/(10), 0)</f>
        <v/>
      </c>
      <c r="L28" s="9" t="n">
        <v>19958.4</v>
      </c>
      <c r="M28" s="9" t="n">
        <v>0</v>
      </c>
      <c r="N28" s="9" t="n">
        <v>1814.364</v>
      </c>
      <c r="O28" s="16">
        <f>H28 + N28 + J28</f>
        <v/>
      </c>
      <c r="P28" s="9">
        <f>SUMIFS('Stock - ETA'!$H$3:H2202,'Stock - ETA'!$F$3:F2202,'Rango proyecciones'!C28,'Stock - ETA'!$Q$3:Q2202,'Rango proyecciones'!$AH$5)</f>
        <v/>
      </c>
      <c r="Q28" s="9">
        <f>(I28 - H28) * MAX((1 - 7)/(7), 0)</f>
        <v/>
      </c>
      <c r="R28" s="9" t="n">
        <v>19958.4</v>
      </c>
      <c r="S28" s="9" t="n">
        <v>0</v>
      </c>
      <c r="T28" s="9" t="n">
        <v>1814.364</v>
      </c>
      <c r="U28" s="16">
        <f>H28 + T28 + P28</f>
        <v/>
      </c>
      <c r="V28" s="6">
        <f>SUMIFS('Stock - ETA'!$S$3:S2202,'Stock - ETA'!$F$3:F2202,'Rango proyecciones'!C28,'Stock - ETA'!$AA$3:AA2202,'Rango proyecciones'!$AH$5) + SUMIFS('Stock - ETA'!$R$3:R2202,'Stock - ETA'!$F$3:F2202,'Rango proyecciones'!C28,'Stock - ETA'!$AA$3:AA2202,'Rango proyecciones'!$AH$7)</f>
        <v/>
      </c>
      <c r="W28" s="9" t="n"/>
      <c r="X28" s="16">
        <f>V28 + W28</f>
        <v/>
      </c>
      <c r="Y28" s="9">
        <f>SUMIFS('Stock - ETA'!$I$3:I2202,'Stock - ETA'!$F$3:F2202,'Rango proyecciones'!C28,'Stock - ETA'!$Q$3:Q2202,'Rango proyecciones'!$AH$5) + SUMIFS('Stock - ETA'!$H$3:H2202,'Stock - ETA'!$F$3:F2202,'Rango proyecciones'!C28,'Stock - ETA'!$Q$3:Q2202,'Rango proyecciones'!$AH$7)</f>
        <v/>
      </c>
      <c r="Z28" s="9" t="n"/>
      <c r="AA28" s="16">
        <f>Y28 + Z28</f>
        <v/>
      </c>
      <c r="AB28" s="6" t="n">
        <v>288561</v>
      </c>
      <c r="AC28" s="9">
        <f>SUMIFS('Stock - ETA'!$T$3:T2202,'Stock - ETA'!$F$3:F2202,'Rango proyecciones'!C28,'Stock - ETA'!$AA$3:AA2202,'Rango proyecciones'!$AH$5) + SUMIFS('Stock - ETA'!$S$3:S2202,'Stock - ETA'!$F$3:F2202,'Rango proyecciones'!C28,'Stock - ETA'!$AA$3:AA2202,'Rango proyecciones'!$AH$8)</f>
        <v/>
      </c>
      <c r="AD28" s="16">
        <f> 0.6 * AB28 + AC28</f>
        <v/>
      </c>
      <c r="AE28" s="9">
        <f>SUMIFS('Stock - ETA'!$J$3:J2202,'Stock - ETA'!$F$3:F2202,'Rango proyecciones'!C28,'Stock - ETA'!$Q$3:Q2202,'Rango proyecciones'!$AH$5) + SUMIFS('Stock - ETA'!$I$3:I2202,'Stock - ETA'!$F$3:F2202,'Rango proyecciones'!C28,'Stock - ETA'!$Q$3:Q2202,'Rango proyecciones'!$AH$8)</f>
        <v/>
      </c>
      <c r="AF28" s="16">
        <f> 0.6 * AB28 + AE28</f>
        <v/>
      </c>
      <c r="AG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34364.13</v>
      </c>
      <c r="I29" s="9" t="n">
        <v>52387</v>
      </c>
      <c r="J29" s="6">
        <f>SUMIFS('Stock - ETA'!$R$3:R2202,'Stock - ETA'!$F$3:F2202,'Rango proyecciones'!C29,'Stock - ETA'!$AA$3:AA2202,'Rango proyecciones'!$AH$5)</f>
        <v/>
      </c>
      <c r="K29" s="9">
        <f>(I29 - H29) * MAX((1 - 10)/(10), 0)</f>
        <v/>
      </c>
      <c r="L29" s="9" t="n">
        <v>36288</v>
      </c>
      <c r="M29" s="9" t="n">
        <v>0</v>
      </c>
      <c r="N29" s="9" t="n">
        <v>26798.671</v>
      </c>
      <c r="O29" s="16">
        <f>H29 + N29 + J29</f>
        <v/>
      </c>
      <c r="P29" s="9">
        <f>SUMIFS('Stock - ETA'!$H$3:H2202,'Stock - ETA'!$F$3:F2202,'Rango proyecciones'!C29,'Stock - ETA'!$Q$3:Q2202,'Rango proyecciones'!$AH$5)</f>
        <v/>
      </c>
      <c r="Q29" s="9">
        <f>(I29 - H29) * MAX((1 - 7)/(7), 0)</f>
        <v/>
      </c>
      <c r="R29" s="9" t="n">
        <v>36288</v>
      </c>
      <c r="S29" s="9" t="n">
        <v>0</v>
      </c>
      <c r="T29" s="9" t="n">
        <v>26798.671</v>
      </c>
      <c r="U29" s="16">
        <f>H29 + T29 + P29</f>
        <v/>
      </c>
      <c r="V29" s="6">
        <f>SUMIFS('Stock - ETA'!$S$3:S2202,'Stock - ETA'!$F$3:F2202,'Rango proyecciones'!C29,'Stock - ETA'!$AA$3:AA2202,'Rango proyecciones'!$AH$5) + SUMIFS('Stock - ETA'!$R$3:R2202,'Stock - ETA'!$F$3:F2202,'Rango proyecciones'!C29,'Stock - ETA'!$AA$3:AA2202,'Rango proyecciones'!$AH$7)</f>
        <v/>
      </c>
      <c r="W29" s="9" t="n"/>
      <c r="X29" s="16">
        <f>V29 + W29</f>
        <v/>
      </c>
      <c r="Y29" s="9">
        <f>SUMIFS('Stock - ETA'!$I$3:I2202,'Stock - ETA'!$F$3:F2202,'Rango proyecciones'!C29,'Stock - ETA'!$Q$3:Q2202,'Rango proyecciones'!$AH$5) + SUMIFS('Stock - ETA'!$H$3:H2202,'Stock - ETA'!$F$3:F2202,'Rango proyecciones'!C29,'Stock - ETA'!$Q$3:Q2202,'Rango proyecciones'!$AH$7)</f>
        <v/>
      </c>
      <c r="Z29" s="9" t="n"/>
      <c r="AA29" s="16">
        <f>Y29 + Z29</f>
        <v/>
      </c>
      <c r="AB29" s="6" t="n">
        <v>393722</v>
      </c>
      <c r="AC29" s="9">
        <f>SUMIFS('Stock - ETA'!$T$3:T2202,'Stock - ETA'!$F$3:F2202,'Rango proyecciones'!C29,'Stock - ETA'!$AA$3:AA2202,'Rango proyecciones'!$AH$5) + SUMIFS('Stock - ETA'!$S$3:S2202,'Stock - ETA'!$F$3:F2202,'Rango proyecciones'!C29,'Stock - ETA'!$AA$3:AA2202,'Rango proyecciones'!$AH$8)</f>
        <v/>
      </c>
      <c r="AD29" s="16">
        <f> 0.6 * AB29 + AC29</f>
        <v/>
      </c>
      <c r="AE29" s="9">
        <f>SUMIFS('Stock - ETA'!$J$3:J2202,'Stock - ETA'!$F$3:F2202,'Rango proyecciones'!C29,'Stock - ETA'!$Q$3:Q2202,'Rango proyecciones'!$AH$5) + SUMIFS('Stock - ETA'!$I$3:I2202,'Stock - ETA'!$F$3:F2202,'Rango proyecciones'!C29,'Stock - ETA'!$Q$3:Q2202,'Rango proyecciones'!$AH$8)</f>
        <v/>
      </c>
      <c r="AF29" s="16">
        <f> 0.6 * AB29 + AE29</f>
        <v/>
      </c>
      <c r="AG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105940.948</v>
      </c>
      <c r="I30" s="9" t="n">
        <v>127958</v>
      </c>
      <c r="J30" s="6">
        <f>SUMIFS('Stock - ETA'!$R$3:R2202,'Stock - ETA'!$F$3:F2202,'Rango proyecciones'!C30,'Stock - ETA'!$AA$3:AA2202,'Rango proyecciones'!$AH$5)</f>
        <v/>
      </c>
      <c r="K30" s="9">
        <f>(I30 - H30) * MAX((1 - 10)/(10), 0)</f>
        <v/>
      </c>
      <c r="L30" s="9" t="n">
        <v>72576</v>
      </c>
      <c r="M30" s="9" t="n">
        <v>0</v>
      </c>
      <c r="N30" s="9" t="n">
        <v>92534.39999999999</v>
      </c>
      <c r="O30" s="16">
        <f>H30 + N30 + J30</f>
        <v/>
      </c>
      <c r="P30" s="9">
        <f>SUMIFS('Stock - ETA'!$H$3:H2202,'Stock - ETA'!$F$3:F2202,'Rango proyecciones'!C30,'Stock - ETA'!$Q$3:Q2202,'Rango proyecciones'!$AH$5)</f>
        <v/>
      </c>
      <c r="Q30" s="9">
        <f>(I30 - H30) * MAX((1 - 7)/(7), 0)</f>
        <v/>
      </c>
      <c r="R30" s="9" t="n">
        <v>72576</v>
      </c>
      <c r="S30" s="9" t="n">
        <v>0</v>
      </c>
      <c r="T30" s="9" t="n">
        <v>92534.39999999999</v>
      </c>
      <c r="U30" s="16">
        <f>H30 + T30 + P30</f>
        <v/>
      </c>
      <c r="V30" s="6">
        <f>SUMIFS('Stock - ETA'!$S$3:S2202,'Stock - ETA'!$F$3:F2202,'Rango proyecciones'!C30,'Stock - ETA'!$AA$3:AA2202,'Rango proyecciones'!$AH$5) + SUMIFS('Stock - ETA'!$R$3:R2202,'Stock - ETA'!$F$3:F2202,'Rango proyecciones'!C30,'Stock - ETA'!$AA$3:AA2202,'Rango proyecciones'!$AH$7)</f>
        <v/>
      </c>
      <c r="W30" s="9" t="n"/>
      <c r="X30" s="16">
        <f>V30 + W30</f>
        <v/>
      </c>
      <c r="Y30" s="9">
        <f>SUMIFS('Stock - ETA'!$I$3:I2202,'Stock - ETA'!$F$3:F2202,'Rango proyecciones'!C30,'Stock - ETA'!$Q$3:Q2202,'Rango proyecciones'!$AH$5) + SUMIFS('Stock - ETA'!$H$3:H2202,'Stock - ETA'!$F$3:F2202,'Rango proyecciones'!C30,'Stock - ETA'!$Q$3:Q2202,'Rango proyecciones'!$AH$7)</f>
        <v/>
      </c>
      <c r="Z30" s="9" t="n"/>
      <c r="AA30" s="16">
        <f>Y30 + Z30</f>
        <v/>
      </c>
      <c r="AB30" s="6" t="n">
        <v>602377</v>
      </c>
      <c r="AC30" s="9">
        <f>SUMIFS('Stock - ETA'!$T$3:T2202,'Stock - ETA'!$F$3:F2202,'Rango proyecciones'!C30,'Stock - ETA'!$AA$3:AA2202,'Rango proyecciones'!$AH$5) + SUMIFS('Stock - ETA'!$S$3:S2202,'Stock - ETA'!$F$3:F2202,'Rango proyecciones'!C30,'Stock - ETA'!$AA$3:AA2202,'Rango proyecciones'!$AH$8)</f>
        <v/>
      </c>
      <c r="AD30" s="16">
        <f> 0.6 * AB30 + AC30</f>
        <v/>
      </c>
      <c r="AE30" s="9">
        <f>SUMIFS('Stock - ETA'!$J$3:J2202,'Stock - ETA'!$F$3:F2202,'Rango proyecciones'!C30,'Stock - ETA'!$Q$3:Q2202,'Rango proyecciones'!$AH$5) + SUMIFS('Stock - ETA'!$I$3:I2202,'Stock - ETA'!$F$3:F2202,'Rango proyecciones'!C30,'Stock - ETA'!$Q$3:Q2202,'Rango proyecciones'!$AH$8)</f>
        <v/>
      </c>
      <c r="AF30" s="16">
        <f> 0.6 * AB30 + AE30</f>
        <v/>
      </c>
      <c r="AG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127931.088</v>
      </c>
      <c r="I31" s="9" t="n">
        <v>86793</v>
      </c>
      <c r="J31" s="6">
        <f>SUMIFS('Stock - ETA'!$R$3:R2202,'Stock - ETA'!$F$3:F2202,'Rango proyecciones'!C31,'Stock - ETA'!$AA$3:AA2202,'Rango proyecciones'!$AH$5)</f>
        <v/>
      </c>
      <c r="K31" s="9">
        <f>(I31 - H31) * MAX((1 - 10)/(10), 0)</f>
        <v/>
      </c>
      <c r="L31" s="9" t="n">
        <v>36288</v>
      </c>
      <c r="M31" s="9" t="n">
        <v>0</v>
      </c>
      <c r="N31" s="9" t="n">
        <v>49025.088</v>
      </c>
      <c r="O31" s="16">
        <f>H31 + N31 + J31</f>
        <v/>
      </c>
      <c r="P31" s="9">
        <f>SUMIFS('Stock - ETA'!$H$3:H2202,'Stock - ETA'!$F$3:F2202,'Rango proyecciones'!C31,'Stock - ETA'!$Q$3:Q2202,'Rango proyecciones'!$AH$5)</f>
        <v/>
      </c>
      <c r="Q31" s="9">
        <f>(I31 - H31) * MAX((1 - 7)/(7), 0)</f>
        <v/>
      </c>
      <c r="R31" s="9" t="n">
        <v>36288</v>
      </c>
      <c r="S31" s="9" t="n">
        <v>0</v>
      </c>
      <c r="T31" s="9" t="n">
        <v>49025.088</v>
      </c>
      <c r="U31" s="16">
        <f>H31 + T31 + P31</f>
        <v/>
      </c>
      <c r="V31" s="6">
        <f>SUMIFS('Stock - ETA'!$S$3:S2202,'Stock - ETA'!$F$3:F2202,'Rango proyecciones'!C31,'Stock - ETA'!$AA$3:AA2202,'Rango proyecciones'!$AH$5) + SUMIFS('Stock - ETA'!$R$3:R2202,'Stock - ETA'!$F$3:F2202,'Rango proyecciones'!C31,'Stock - ETA'!$AA$3:AA2202,'Rango proyecciones'!$AH$7)</f>
        <v/>
      </c>
      <c r="W31" s="9" t="n"/>
      <c r="X31" s="16">
        <f>V31 + W31</f>
        <v/>
      </c>
      <c r="Y31" s="9">
        <f>SUMIFS('Stock - ETA'!$I$3:I2202,'Stock - ETA'!$F$3:F2202,'Rango proyecciones'!C31,'Stock - ETA'!$Q$3:Q2202,'Rango proyecciones'!$AH$5) + SUMIFS('Stock - ETA'!$H$3:H2202,'Stock - ETA'!$F$3:F2202,'Rango proyecciones'!C31,'Stock - ETA'!$Q$3:Q2202,'Rango proyecciones'!$AH$7)</f>
        <v/>
      </c>
      <c r="Z31" s="9" t="n"/>
      <c r="AA31" s="16">
        <f>Y31 + Z31</f>
        <v/>
      </c>
      <c r="AB31" s="6" t="n">
        <v>59875</v>
      </c>
      <c r="AC31" s="9">
        <f>SUMIFS('Stock - ETA'!$T$3:T2202,'Stock - ETA'!$F$3:F2202,'Rango proyecciones'!C31,'Stock - ETA'!$AA$3:AA2202,'Rango proyecciones'!$AH$5) + SUMIFS('Stock - ETA'!$S$3:S2202,'Stock - ETA'!$F$3:F2202,'Rango proyecciones'!C31,'Stock - ETA'!$AA$3:AA2202,'Rango proyecciones'!$AH$8)</f>
        <v/>
      </c>
      <c r="AD31" s="16">
        <f> 0.6 * AB31 + AC31</f>
        <v/>
      </c>
      <c r="AE31" s="9">
        <f>SUMIFS('Stock - ETA'!$J$3:J2202,'Stock - ETA'!$F$3:F2202,'Rango proyecciones'!C31,'Stock - ETA'!$Q$3:Q2202,'Rango proyecciones'!$AH$5) + SUMIFS('Stock - ETA'!$I$3:I2202,'Stock - ETA'!$F$3:F2202,'Rango proyecciones'!C31,'Stock - ETA'!$Q$3:Q2202,'Rango proyecciones'!$AH$8)</f>
        <v/>
      </c>
      <c r="AF31" s="16">
        <f> 0.6 * AB31 + AE31</f>
        <v/>
      </c>
      <c r="AG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26961.508</v>
      </c>
      <c r="I32" s="9" t="n">
        <v>39768</v>
      </c>
      <c r="J32" s="6">
        <f>SUMIFS('Stock - ETA'!$R$3:R2202,'Stock - ETA'!$F$3:F2202,'Rango proyecciones'!C32,'Stock - ETA'!$AA$3:AA2202,'Rango proyecciones'!$AH$5)</f>
        <v/>
      </c>
      <c r="K32" s="9">
        <f>(I32 - H32) * MAX((1 - 10)/(10), 0)</f>
        <v/>
      </c>
      <c r="L32" s="9" t="n">
        <v>0</v>
      </c>
      <c r="M32" s="9" t="n">
        <v>0</v>
      </c>
      <c r="N32" s="9" t="n">
        <v>14914.368</v>
      </c>
      <c r="O32" s="16">
        <f>H32 + N32 + J32</f>
        <v/>
      </c>
      <c r="P32" s="9">
        <f>SUMIFS('Stock - ETA'!$H$3:H2202,'Stock - ETA'!$F$3:F2202,'Rango proyecciones'!C32,'Stock - ETA'!$Q$3:Q2202,'Rango proyecciones'!$AH$5)</f>
        <v/>
      </c>
      <c r="Q32" s="9">
        <f>(I32 - H32) * MAX((1 - 7)/(7), 0)</f>
        <v/>
      </c>
      <c r="R32" s="9" t="n">
        <v>0</v>
      </c>
      <c r="S32" s="9" t="n">
        <v>0</v>
      </c>
      <c r="T32" s="9" t="n">
        <v>14914.368</v>
      </c>
      <c r="U32" s="16">
        <f>H32 + T32 + P32</f>
        <v/>
      </c>
      <c r="V32" s="6">
        <f>SUMIFS('Stock - ETA'!$S$3:S2202,'Stock - ETA'!$F$3:F2202,'Rango proyecciones'!C32,'Stock - ETA'!$AA$3:AA2202,'Rango proyecciones'!$AH$5) + SUMIFS('Stock - ETA'!$R$3:R2202,'Stock - ETA'!$F$3:F2202,'Rango proyecciones'!C32,'Stock - ETA'!$AA$3:AA2202,'Rango proyecciones'!$AH$7)</f>
        <v/>
      </c>
      <c r="W32" s="9" t="n"/>
      <c r="X32" s="16">
        <f>V32 + W32</f>
        <v/>
      </c>
      <c r="Y32" s="9">
        <f>SUMIFS('Stock - ETA'!$I$3:I2202,'Stock - ETA'!$F$3:F2202,'Rango proyecciones'!C32,'Stock - ETA'!$Q$3:Q2202,'Rango proyecciones'!$AH$5) + SUMIFS('Stock - ETA'!$H$3:H2202,'Stock - ETA'!$F$3:F2202,'Rango proyecciones'!C32,'Stock - ETA'!$Q$3:Q2202,'Rango proyecciones'!$AH$7)</f>
        <v/>
      </c>
      <c r="Z32" s="9" t="n"/>
      <c r="AA32" s="16">
        <f>Y32 + Z32</f>
        <v/>
      </c>
      <c r="AB32" s="6" t="n">
        <v>79833</v>
      </c>
      <c r="AC32" s="9">
        <f>SUMIFS('Stock - ETA'!$T$3:T2202,'Stock - ETA'!$F$3:F2202,'Rango proyecciones'!C32,'Stock - ETA'!$AA$3:AA2202,'Rango proyecciones'!$AH$5) + SUMIFS('Stock - ETA'!$S$3:S2202,'Stock - ETA'!$F$3:F2202,'Rango proyecciones'!C32,'Stock - ETA'!$AA$3:AA2202,'Rango proyecciones'!$AH$8)</f>
        <v/>
      </c>
      <c r="AD32" s="16">
        <f> 0.6 * AB32 + AC32</f>
        <v/>
      </c>
      <c r="AE32" s="9">
        <f>SUMIFS('Stock - ETA'!$J$3:J2202,'Stock - ETA'!$F$3:F2202,'Rango proyecciones'!C32,'Stock - ETA'!$Q$3:Q2202,'Rango proyecciones'!$AH$5) + SUMIFS('Stock - ETA'!$I$3:I2202,'Stock - ETA'!$F$3:F2202,'Rango proyecciones'!C32,'Stock - ETA'!$Q$3:Q2202,'Rango proyecciones'!$AH$8)</f>
        <v/>
      </c>
      <c r="AF32" s="16">
        <f> 0.6 * AB32 + AE32</f>
        <v/>
      </c>
      <c r="AG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84313.681</v>
      </c>
      <c r="I33" s="9" t="n">
        <v>0</v>
      </c>
      <c r="J33" s="6">
        <f>SUMIFS('Stock - ETA'!$R$3:R2202,'Stock - ETA'!$F$3:F2202,'Rango proyecciones'!C33,'Stock - ETA'!$AA$3:AA2202,'Rango proyecciones'!$AH$5)</f>
        <v/>
      </c>
      <c r="K33" s="9">
        <f>(I33 - H33) * MAX((1 - 10)/(10), 0)</f>
        <v/>
      </c>
      <c r="L33" s="9" t="n">
        <v>0</v>
      </c>
      <c r="M33" s="9" t="n">
        <v>0</v>
      </c>
      <c r="N33" s="9" t="n">
        <v>3755.742</v>
      </c>
      <c r="O33" s="16">
        <f>H33 + N33 + J33</f>
        <v/>
      </c>
      <c r="P33" s="9">
        <f>SUMIFS('Stock - ETA'!$H$3:H2202,'Stock - ETA'!$F$3:F2202,'Rango proyecciones'!C33,'Stock - ETA'!$Q$3:Q2202,'Rango proyecciones'!$AH$5)</f>
        <v/>
      </c>
      <c r="Q33" s="9">
        <f>(I33 - H33) * MAX((1 - 7)/(7), 0)</f>
        <v/>
      </c>
      <c r="R33" s="9" t="n">
        <v>0</v>
      </c>
      <c r="S33" s="9" t="n">
        <v>0</v>
      </c>
      <c r="T33" s="9" t="n">
        <v>3755.742</v>
      </c>
      <c r="U33" s="16">
        <f>H33 + T33 + P33</f>
        <v/>
      </c>
      <c r="V33" s="6">
        <f>SUMIFS('Stock - ETA'!$S$3:S2202,'Stock - ETA'!$F$3:F2202,'Rango proyecciones'!C33,'Stock - ETA'!$AA$3:AA2202,'Rango proyecciones'!$AH$5) + SUMIFS('Stock - ETA'!$R$3:R2202,'Stock - ETA'!$F$3:F2202,'Rango proyecciones'!C33,'Stock - ETA'!$AA$3:AA2202,'Rango proyecciones'!$AH$7)</f>
        <v/>
      </c>
      <c r="W33" s="9" t="n"/>
      <c r="X33" s="16">
        <f>V33 + W33</f>
        <v/>
      </c>
      <c r="Y33" s="9">
        <f>SUMIFS('Stock - ETA'!$I$3:I2202,'Stock - ETA'!$F$3:F2202,'Rango proyecciones'!C33,'Stock - ETA'!$Q$3:Q2202,'Rango proyecciones'!$AH$5) + SUMIFS('Stock - ETA'!$H$3:H2202,'Stock - ETA'!$F$3:F2202,'Rango proyecciones'!C33,'Stock - ETA'!$Q$3:Q2202,'Rango proyecciones'!$AH$7)</f>
        <v/>
      </c>
      <c r="Z33" s="9" t="n"/>
      <c r="AA33" s="16">
        <f>Y33 + Z33</f>
        <v/>
      </c>
      <c r="AB33" s="6" t="n"/>
      <c r="AC33" s="9">
        <f>SUMIFS('Stock - ETA'!$T$3:T2202,'Stock - ETA'!$F$3:F2202,'Rango proyecciones'!C33,'Stock - ETA'!$AA$3:AA2202,'Rango proyecciones'!$AH$5) + SUMIFS('Stock - ETA'!$S$3:S2202,'Stock - ETA'!$F$3:F2202,'Rango proyecciones'!C33,'Stock - ETA'!$AA$3:AA2202,'Rango proyecciones'!$AH$8)</f>
        <v/>
      </c>
      <c r="AD33" s="16">
        <f> 0.6 * AB33 + AC33</f>
        <v/>
      </c>
      <c r="AE33" s="9">
        <f>SUMIFS('Stock - ETA'!$J$3:J2202,'Stock - ETA'!$F$3:F2202,'Rango proyecciones'!C33,'Stock - ETA'!$Q$3:Q2202,'Rango proyecciones'!$AH$5) + SUMIFS('Stock - ETA'!$I$3:I2202,'Stock - ETA'!$F$3:F2202,'Rango proyecciones'!C33,'Stock - ETA'!$Q$3:Q2202,'Rango proyecciones'!$AH$8)</f>
        <v/>
      </c>
      <c r="AF33" s="16">
        <f> 0.6 * AB33 + AE33</f>
        <v/>
      </c>
      <c r="AG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ETA'!$R$3:R2202,'Stock - ETA'!$F$3:F2202,'Rango proyecciones'!C34,'Stock - ETA'!$AA$3:AA2202,'Rango proyecciones'!$AH$5)</f>
        <v/>
      </c>
      <c r="K34" s="9">
        <f>(I34 - H34) * MAX((1 - 10)/(10), 0)</f>
        <v/>
      </c>
      <c r="L34" s="9" t="n">
        <v>0</v>
      </c>
      <c r="M34" s="9" t="n">
        <v>0</v>
      </c>
      <c r="N34" s="9" t="n">
        <v>2159.098</v>
      </c>
      <c r="O34" s="16">
        <f>H34 + N34 + J34</f>
        <v/>
      </c>
      <c r="P34" s="9">
        <f>SUMIFS('Stock - ETA'!$H$3:H2202,'Stock - ETA'!$F$3:F2202,'Rango proyecciones'!C34,'Stock - ETA'!$Q$3:Q2202,'Rango proyecciones'!$AH$5)</f>
        <v/>
      </c>
      <c r="Q34" s="9">
        <f>(I34 - H34) * MAX((1 - 7)/(7), 0)</f>
        <v/>
      </c>
      <c r="R34" s="9" t="n">
        <v>0</v>
      </c>
      <c r="S34" s="9" t="n">
        <v>0</v>
      </c>
      <c r="T34" s="9" t="n">
        <v>2159.098</v>
      </c>
      <c r="U34" s="16">
        <f>H34 + T34 + P34</f>
        <v/>
      </c>
      <c r="V34" s="6">
        <f>SUMIFS('Stock - ETA'!$S$3:S2202,'Stock - ETA'!$F$3:F2202,'Rango proyecciones'!C34,'Stock - ETA'!$AA$3:AA2202,'Rango proyecciones'!$AH$5) + SUMIFS('Stock - ETA'!$R$3:R2202,'Stock - ETA'!$F$3:F2202,'Rango proyecciones'!C34,'Stock - ETA'!$AA$3:AA2202,'Rango proyecciones'!$AH$7)</f>
        <v/>
      </c>
      <c r="W34" s="9" t="n"/>
      <c r="X34" s="16">
        <f>V34 + W34</f>
        <v/>
      </c>
      <c r="Y34" s="9">
        <f>SUMIFS('Stock - ETA'!$I$3:I2202,'Stock - ETA'!$F$3:F2202,'Rango proyecciones'!C34,'Stock - ETA'!$Q$3:Q2202,'Rango proyecciones'!$AH$5) + SUMIFS('Stock - ETA'!$H$3:H2202,'Stock - ETA'!$F$3:F2202,'Rango proyecciones'!C34,'Stock - ETA'!$Q$3:Q2202,'Rango proyecciones'!$AH$7)</f>
        <v/>
      </c>
      <c r="Z34" s="9" t="n"/>
      <c r="AA34" s="16">
        <f>Y34 + Z34</f>
        <v/>
      </c>
      <c r="AB34" s="6" t="n"/>
      <c r="AC34" s="9">
        <f>SUMIFS('Stock - ETA'!$T$3:T2202,'Stock - ETA'!$F$3:F2202,'Rango proyecciones'!C34,'Stock - ETA'!$AA$3:AA2202,'Rango proyecciones'!$AH$5) + SUMIFS('Stock - ETA'!$S$3:S2202,'Stock - ETA'!$F$3:F2202,'Rango proyecciones'!C34,'Stock - ETA'!$AA$3:AA2202,'Rango proyecciones'!$AH$8)</f>
        <v/>
      </c>
      <c r="AD34" s="16">
        <f> 0.6 * AB34 + AC34</f>
        <v/>
      </c>
      <c r="AE34" s="9">
        <f>SUMIFS('Stock - ETA'!$J$3:J2202,'Stock - ETA'!$F$3:F2202,'Rango proyecciones'!C34,'Stock - ETA'!$Q$3:Q2202,'Rango proyecciones'!$AH$5) + SUMIFS('Stock - ETA'!$I$3:I2202,'Stock - ETA'!$F$3:F2202,'Rango proyecciones'!C34,'Stock - ETA'!$Q$3:Q2202,'Rango proyecciones'!$AH$8)</f>
        <v/>
      </c>
      <c r="AF34" s="16">
        <f> 0.6 * AB34 + AE34</f>
        <v/>
      </c>
      <c r="AG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ETA'!$R$3:R2202,'Stock - ETA'!$F$3:F2202,'Rango proyecciones'!C35,'Stock - ETA'!$AA$3:AA2202,'Rango proyecciones'!$AH$5)</f>
        <v/>
      </c>
      <c r="K35" s="9">
        <f>(I35 - H35) * MAX((1 - 10)/(10), 0)</f>
        <v/>
      </c>
      <c r="L35" s="9" t="n">
        <v>0</v>
      </c>
      <c r="M35" s="9" t="n">
        <v>0</v>
      </c>
      <c r="N35" s="9" t="n">
        <v>4915.94</v>
      </c>
      <c r="O35" s="16">
        <f>H35 + N35 + J35</f>
        <v/>
      </c>
      <c r="P35" s="9">
        <f>SUMIFS('Stock - ETA'!$H$3:H2202,'Stock - ETA'!$F$3:F2202,'Rango proyecciones'!C35,'Stock - ETA'!$Q$3:Q2202,'Rango proyecciones'!$AH$5)</f>
        <v/>
      </c>
      <c r="Q35" s="9">
        <f>(I35 - H35) * MAX((1 - 7)/(7), 0)</f>
        <v/>
      </c>
      <c r="R35" s="9" t="n">
        <v>0</v>
      </c>
      <c r="S35" s="9" t="n">
        <v>0</v>
      </c>
      <c r="T35" s="9" t="n">
        <v>4915.94</v>
      </c>
      <c r="U35" s="16">
        <f>H35 + T35 + P35</f>
        <v/>
      </c>
      <c r="V35" s="6">
        <f>SUMIFS('Stock - ETA'!$S$3:S2202,'Stock - ETA'!$F$3:F2202,'Rango proyecciones'!C35,'Stock - ETA'!$AA$3:AA2202,'Rango proyecciones'!$AH$5) + SUMIFS('Stock - ETA'!$R$3:R2202,'Stock - ETA'!$F$3:F2202,'Rango proyecciones'!C35,'Stock - ETA'!$AA$3:AA2202,'Rango proyecciones'!$AH$7)</f>
        <v/>
      </c>
      <c r="W35" s="9" t="n"/>
      <c r="X35" s="16">
        <f>V35 + W35</f>
        <v/>
      </c>
      <c r="Y35" s="9">
        <f>SUMIFS('Stock - ETA'!$I$3:I2202,'Stock - ETA'!$F$3:F2202,'Rango proyecciones'!C35,'Stock - ETA'!$Q$3:Q2202,'Rango proyecciones'!$AH$5) + SUMIFS('Stock - ETA'!$H$3:H2202,'Stock - ETA'!$F$3:F2202,'Rango proyecciones'!C35,'Stock - ETA'!$Q$3:Q2202,'Rango proyecciones'!$AH$7)</f>
        <v/>
      </c>
      <c r="Z35" s="9" t="n"/>
      <c r="AA35" s="16">
        <f>Y35 + Z35</f>
        <v/>
      </c>
      <c r="AB35" s="6" t="n">
        <v>5786</v>
      </c>
      <c r="AC35" s="9">
        <f>SUMIFS('Stock - ETA'!$T$3:T2202,'Stock - ETA'!$F$3:F2202,'Rango proyecciones'!C35,'Stock - ETA'!$AA$3:AA2202,'Rango proyecciones'!$AH$5) + SUMIFS('Stock - ETA'!$S$3:S2202,'Stock - ETA'!$F$3:F2202,'Rango proyecciones'!C35,'Stock - ETA'!$AA$3:AA2202,'Rango proyecciones'!$AH$8)</f>
        <v/>
      </c>
      <c r="AD35" s="16">
        <f> 0.6 * AB35 + AC35</f>
        <v/>
      </c>
      <c r="AE35" s="9">
        <f>SUMIFS('Stock - ETA'!$J$3:J2202,'Stock - ETA'!$F$3:F2202,'Rango proyecciones'!C35,'Stock - ETA'!$Q$3:Q2202,'Rango proyecciones'!$AH$5) + SUMIFS('Stock - ETA'!$I$3:I2202,'Stock - ETA'!$F$3:F2202,'Rango proyecciones'!C35,'Stock - ETA'!$Q$3:Q2202,'Rango proyecciones'!$AH$8)</f>
        <v/>
      </c>
      <c r="AF35" s="16">
        <f> 0.6 * AB35 + AE35</f>
        <v/>
      </c>
      <c r="AG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SUMIF('Stock - ETA'!$F$3:F2202,'Rango proyecciones'!C36,'Stock - ETA'!$R$3:R2202)</f>
        <v/>
      </c>
      <c r="K36" s="9">
        <f>(I36 - H36) * MAX((1 - 10)/(10), 0)</f>
        <v/>
      </c>
      <c r="L36" s="9" t="n"/>
      <c r="M36" s="9" t="n"/>
      <c r="N36" s="9" t="n"/>
      <c r="O36" s="16">
        <f>H36 + J36 + K36 + L36</f>
        <v/>
      </c>
      <c r="P36" s="9">
        <f>SUMIF('Stock - ETA'!$F$3:F2202,'Rango proyecciones'!C36,'Stock - ETA'!$H$3:H2202)</f>
        <v/>
      </c>
      <c r="Q36" s="9">
        <f>(I36 - H36) * MAX((1 - 7)/(7), 0)</f>
        <v/>
      </c>
      <c r="R36" s="9" t="n"/>
      <c r="S36" s="9" t="n"/>
      <c r="T36" s="9" t="n">
        <v>0</v>
      </c>
      <c r="U36" s="16">
        <f>H36 + P36 + Q36 + R36</f>
        <v/>
      </c>
      <c r="V36" s="6">
        <f>SUMIF('Stock - ETA'!$F$3:F2202,'Rango proyecciones'!C36,'Stock - ETA'!$S$3:S2202)</f>
        <v/>
      </c>
      <c r="W36" s="9" t="n"/>
      <c r="X36" s="16">
        <f>V36 + W36</f>
        <v/>
      </c>
      <c r="Y36" s="9">
        <f>SUMIF('Stock - ETA'!$F$3:F2202,'Rango proyecciones'!C36,'Stock - ETA'!$I$3:I2202)</f>
        <v/>
      </c>
      <c r="Z36" s="9" t="n"/>
      <c r="AA36" s="16">
        <f>Y36 + Z36</f>
        <v/>
      </c>
      <c r="AB36" s="6" t="n">
        <v>5625</v>
      </c>
      <c r="AC36" s="9">
        <f>SUMIF('Stock - ETA'!$F$3:F2202,'Rango proyecciones'!C36,'Stock - ETA'!$T$3:T2202)</f>
        <v/>
      </c>
      <c r="AD36" s="16">
        <f> 0.8 * AB36 + AC36</f>
        <v/>
      </c>
      <c r="AE36" s="9">
        <f>SUMIF('Stock - ETA'!$F$3:F2202,'Rango proyecciones'!C36,'Stock - ETA'!$J$3:J2202)</f>
        <v/>
      </c>
      <c r="AF36" s="16">
        <f> 0.8 * AB36 + AE36</f>
        <v/>
      </c>
      <c r="AG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SUMIF('Stock - ETA'!$F$3:F2202,'Rango proyecciones'!C37,'Stock - ETA'!$R$3:R2202)</f>
        <v/>
      </c>
      <c r="K37" s="9">
        <f>(I37 - H37) * MAX((1 - 10)/(10), 0)</f>
        <v/>
      </c>
      <c r="L37" s="9" t="n"/>
      <c r="M37" s="9" t="n"/>
      <c r="N37" s="9" t="n"/>
      <c r="O37" s="16">
        <f>H37 + J37 + K37 + L37</f>
        <v/>
      </c>
      <c r="P37" s="9">
        <f>SUMIF('Stock - ETA'!$F$3:F2202,'Rango proyecciones'!C37,'Stock - ETA'!$H$3:H2202)</f>
        <v/>
      </c>
      <c r="Q37" s="9">
        <f>(I37 - H37) * MAX((1 - 7)/(7), 0)</f>
        <v/>
      </c>
      <c r="R37" s="9" t="n"/>
      <c r="S37" s="9" t="n"/>
      <c r="T37" s="9" t="n">
        <v>0</v>
      </c>
      <c r="U37" s="16">
        <f>H37 + P37 + Q37 + R37</f>
        <v/>
      </c>
      <c r="V37" s="6">
        <f>SUMIF('Stock - ETA'!$F$3:F2202,'Rango proyecciones'!C37,'Stock - ETA'!$S$3:S2202)</f>
        <v/>
      </c>
      <c r="W37" s="9" t="n"/>
      <c r="X37" s="16">
        <f>V37 + W37</f>
        <v/>
      </c>
      <c r="Y37" s="9">
        <f>SUMIF('Stock - ETA'!$F$3:F2202,'Rango proyecciones'!C37,'Stock - ETA'!$I$3:I2202)</f>
        <v/>
      </c>
      <c r="Z37" s="9" t="n"/>
      <c r="AA37" s="16">
        <f>Y37 + Z37</f>
        <v/>
      </c>
      <c r="AB37" s="6" t="n">
        <v>72000</v>
      </c>
      <c r="AC37" s="9">
        <f>SUMIF('Stock - ETA'!$F$3:F2202,'Rango proyecciones'!C37,'Stock - ETA'!$T$3:T2202)</f>
        <v/>
      </c>
      <c r="AD37" s="16">
        <f> 0.8 * AB37 + AC37</f>
        <v/>
      </c>
      <c r="AE37" s="9">
        <f>SUMIF('Stock - ETA'!$F$3:F2202,'Rango proyecciones'!C37,'Stock - ETA'!$J$3:J2202)</f>
        <v/>
      </c>
      <c r="AF37" s="16">
        <f> 0.8 * AB37 + AE37</f>
        <v/>
      </c>
      <c r="AG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22226.12</v>
      </c>
      <c r="I38" s="9" t="n">
        <v>24000</v>
      </c>
      <c r="J38" s="6">
        <f>SUMIF('Stock - ETA'!$F$3:F2202,'Rango proyecciones'!C38,'Stock - ETA'!$R$3:R2202)</f>
        <v/>
      </c>
      <c r="K38" s="9">
        <f>(I38 - H38) * MAX((1 - 10)/(10), 0)</f>
        <v/>
      </c>
      <c r="L38" s="9" t="n"/>
      <c r="M38" s="9" t="n"/>
      <c r="N38" s="9" t="n"/>
      <c r="O38" s="16">
        <f>H38 + J38 + K38 + L38</f>
        <v/>
      </c>
      <c r="P38" s="9">
        <f>SUMIF('Stock - ETA'!$F$3:F2202,'Rango proyecciones'!C38,'Stock - ETA'!$H$3:H2202)</f>
        <v/>
      </c>
      <c r="Q38" s="9">
        <f>(I38 - H38) * MAX((1 - 7)/(7), 0)</f>
        <v/>
      </c>
      <c r="R38" s="9" t="n"/>
      <c r="S38" s="9" t="n"/>
      <c r="T38" s="9" t="n">
        <v>0</v>
      </c>
      <c r="U38" s="16">
        <f>H38 + P38 + Q38 + R38</f>
        <v/>
      </c>
      <c r="V38" s="6">
        <f>SUMIF('Stock - ETA'!$F$3:F2202,'Rango proyecciones'!C38,'Stock - ETA'!$S$3:S2202)</f>
        <v/>
      </c>
      <c r="W38" s="9" t="n"/>
      <c r="X38" s="16">
        <f>V38 + W38</f>
        <v/>
      </c>
      <c r="Y38" s="9">
        <f>SUMIF('Stock - ETA'!$F$3:F2202,'Rango proyecciones'!C38,'Stock - ETA'!$I$3:I2202)</f>
        <v/>
      </c>
      <c r="Z38" s="9" t="n"/>
      <c r="AA38" s="16">
        <f>Y38 + Z38</f>
        <v/>
      </c>
      <c r="AB38" s="6" t="n">
        <v>44756</v>
      </c>
      <c r="AC38" s="9">
        <f>SUMIF('Stock - ETA'!$F$3:F2202,'Rango proyecciones'!C38,'Stock - ETA'!$T$3:T2202)</f>
        <v/>
      </c>
      <c r="AD38" s="16">
        <f> 0.8 * AB38 + AC38</f>
        <v/>
      </c>
      <c r="AE38" s="9">
        <f>SUMIF('Stock - ETA'!$F$3:F2202,'Rango proyecciones'!C38,'Stock - ETA'!$J$3:J2202)</f>
        <v/>
      </c>
      <c r="AF38" s="16">
        <f> 0.8 * AB38 + AE38</f>
        <v/>
      </c>
      <c r="AG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72000</v>
      </c>
      <c r="I39" s="9" t="n">
        <v>96000</v>
      </c>
      <c r="J39" s="6">
        <f>SUMIFS('Stock - ETA'!$R$3:R2202,'Stock - ETA'!$F$3:F2202,'Rango proyecciones'!C39,'Stock - ETA'!$AA$3:AA2202,'Rango proyecciones'!$AH$5)</f>
        <v/>
      </c>
      <c r="K39" s="9">
        <f>(I39 - H39) * MAX((1 - 10)/(10), 0)</f>
        <v/>
      </c>
      <c r="L39" s="9" t="n">
        <v>0</v>
      </c>
      <c r="M39" s="9" t="n"/>
      <c r="N39" s="9" t="n"/>
      <c r="O39" s="16">
        <f>H39 + N39 + J39</f>
        <v/>
      </c>
      <c r="P39" s="9">
        <f>SUMIFS('Stock - ETA'!$H$3:H2202,'Stock - ETA'!$F$3:F2202,'Rango proyecciones'!C39,'Stock - ETA'!$Q$3:Q2202,'Rango proyecciones'!$AH$5)</f>
        <v/>
      </c>
      <c r="Q39" s="9">
        <f>(I39 - H39) * MAX((1 - 7)/(7), 0)</f>
        <v/>
      </c>
      <c r="R39" s="9" t="n">
        <v>0</v>
      </c>
      <c r="S39" s="9" t="n"/>
      <c r="T39" s="9" t="n">
        <v>0</v>
      </c>
      <c r="U39" s="16">
        <f>H39 + T39 + P39</f>
        <v/>
      </c>
      <c r="V39" s="6">
        <f>SUMIFS('Stock - ETA'!$S$3:S2202,'Stock - ETA'!$F$3:F2202,'Rango proyecciones'!C39,'Stock - ETA'!$AA$3:AA2202,'Rango proyecciones'!$AH$5) + SUMIFS('Stock - ETA'!$R$3:R2202,'Stock - ETA'!$F$3:F2202,'Rango proyecciones'!C39,'Stock - ETA'!$AA$3:AA2202,'Rango proyecciones'!$AH$7)</f>
        <v/>
      </c>
      <c r="W39" s="9" t="n"/>
      <c r="X39" s="16">
        <f>V39 + W39</f>
        <v/>
      </c>
      <c r="Y39" s="9">
        <f>SUMIFS('Stock - ETA'!$I$3:I2202,'Stock - ETA'!$F$3:F2202,'Rango proyecciones'!C39,'Stock - ETA'!$Q$3:Q2202,'Rango proyecciones'!$AH$5) + SUMIFS('Stock - ETA'!$H$3:H2202,'Stock - ETA'!$F$3:F2202,'Rango proyecciones'!C39,'Stock - ETA'!$Q$3:Q2202,'Rango proyecciones'!$AH$7)</f>
        <v/>
      </c>
      <c r="Z39" s="9" t="n"/>
      <c r="AA39" s="16">
        <f>Y39 + Z39</f>
        <v/>
      </c>
      <c r="AB39" s="6" t="n">
        <v>21079</v>
      </c>
      <c r="AC39" s="9">
        <f>SUMIFS('Stock - ETA'!$T$3:T2202,'Stock - ETA'!$F$3:F2202,'Rango proyecciones'!C39,'Stock - ETA'!$AA$3:AA2202,'Rango proyecciones'!$AH$5) + SUMIFS('Stock - ETA'!$S$3:S2202,'Stock - ETA'!$F$3:F2202,'Rango proyecciones'!C39,'Stock - ETA'!$AA$3:AA2202,'Rango proyecciones'!$AH$8)</f>
        <v/>
      </c>
      <c r="AD39" s="16">
        <f> 0.7 * AB39 + AC39</f>
        <v/>
      </c>
      <c r="AE39" s="9">
        <f>SUMIFS('Stock - ETA'!$J$3:J2202,'Stock - ETA'!$F$3:F2202,'Rango proyecciones'!C39,'Stock - ETA'!$Q$3:Q2202,'Rango proyecciones'!$AH$5) + SUMIFS('Stock - ETA'!$I$3:I2202,'Stock - ETA'!$F$3:F2202,'Rango proyecciones'!C39,'Stock - ETA'!$Q$3:Q2202,'Rango proyecciones'!$AH$8)</f>
        <v/>
      </c>
      <c r="AF39" s="16">
        <f> 0.7 * AB39 + AE39</f>
        <v/>
      </c>
      <c r="AG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97920</v>
      </c>
      <c r="I40" s="9" t="n">
        <v>108000</v>
      </c>
      <c r="J40" s="6">
        <f>SUMIFS('Stock - ETA'!$R$3:R2202,'Stock - ETA'!$F$3:F2202,'Rango proyecciones'!C40,'Stock - ETA'!$AA$3:AA2202,'Rango proyecciones'!$AH$5)</f>
        <v/>
      </c>
      <c r="K40" s="9">
        <f>(I40 - H40) * MAX((1 - 10)/(10), 0)</f>
        <v/>
      </c>
      <c r="L40" s="9" t="n">
        <v>449160</v>
      </c>
      <c r="M40" s="9" t="n">
        <v>0</v>
      </c>
      <c r="N40" s="9" t="n">
        <v>146880</v>
      </c>
      <c r="O40" s="16">
        <f>H40 + N40 + J40</f>
        <v/>
      </c>
      <c r="P40" s="9">
        <f>SUMIFS('Stock - ETA'!$H$3:H2202,'Stock - ETA'!$F$3:F2202,'Rango proyecciones'!C40,'Stock - ETA'!$Q$3:Q2202,'Rango proyecciones'!$AH$5)</f>
        <v/>
      </c>
      <c r="Q40" s="9">
        <f>(I40 - H40) * MAX((1 - 7)/(7), 0)</f>
        <v/>
      </c>
      <c r="R40" s="9" t="n">
        <v>449160</v>
      </c>
      <c r="S40" s="9" t="n">
        <v>0</v>
      </c>
      <c r="T40" s="9" t="n">
        <v>146880</v>
      </c>
      <c r="U40" s="16">
        <f>H40 + T40 + P40</f>
        <v/>
      </c>
      <c r="V40" s="6">
        <f>SUMIFS('Stock - ETA'!$S$3:S2202,'Stock - ETA'!$F$3:F2202,'Rango proyecciones'!C40,'Stock - ETA'!$AA$3:AA2202,'Rango proyecciones'!$AH$5) + SUMIFS('Stock - ETA'!$R$3:R2202,'Stock - ETA'!$F$3:F2202,'Rango proyecciones'!C40,'Stock - ETA'!$AA$3:AA2202,'Rango proyecciones'!$AH$7)</f>
        <v/>
      </c>
      <c r="W40" s="9" t="n"/>
      <c r="X40" s="16">
        <f>V40 + W40</f>
        <v/>
      </c>
      <c r="Y40" s="9">
        <f>SUMIFS('Stock - ETA'!$I$3:I2202,'Stock - ETA'!$F$3:F2202,'Rango proyecciones'!C40,'Stock - ETA'!$Q$3:Q2202,'Rango proyecciones'!$AH$5) + SUMIFS('Stock - ETA'!$H$3:H2202,'Stock - ETA'!$F$3:F2202,'Rango proyecciones'!C40,'Stock - ETA'!$Q$3:Q2202,'Rango proyecciones'!$AH$7)</f>
        <v/>
      </c>
      <c r="Z40" s="9" t="n"/>
      <c r="AA40" s="16">
        <f>Y40 + Z40</f>
        <v/>
      </c>
      <c r="AB40" s="6" t="n">
        <v>296400</v>
      </c>
      <c r="AC40" s="9">
        <f>SUMIFS('Stock - ETA'!$T$3:T2202,'Stock - ETA'!$F$3:F2202,'Rango proyecciones'!C40,'Stock - ETA'!$AA$3:AA2202,'Rango proyecciones'!$AH$5) + SUMIFS('Stock - ETA'!$S$3:S2202,'Stock - ETA'!$F$3:F2202,'Rango proyecciones'!C40,'Stock - ETA'!$AA$3:AA2202,'Rango proyecciones'!$AH$8)</f>
        <v/>
      </c>
      <c r="AD40" s="16">
        <f> 0.7 * AB40 + AC40</f>
        <v/>
      </c>
      <c r="AE40" s="9">
        <f>SUMIFS('Stock - ETA'!$J$3:J2202,'Stock - ETA'!$F$3:F2202,'Rango proyecciones'!C40,'Stock - ETA'!$Q$3:Q2202,'Rango proyecciones'!$AH$5) + SUMIFS('Stock - ETA'!$I$3:I2202,'Stock - ETA'!$F$3:F2202,'Rango proyecciones'!C40,'Stock - ETA'!$Q$3:Q2202,'Rango proyecciones'!$AH$8)</f>
        <v/>
      </c>
      <c r="AF40" s="16">
        <f> 0.7 * AB40 + AE40</f>
        <v/>
      </c>
      <c r="AG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0</v>
      </c>
      <c r="I41" s="9" t="n">
        <v>21600</v>
      </c>
      <c r="J41" s="6">
        <f>SUMIFS('Stock - ETA'!$R$3:R2202,'Stock - ETA'!$F$3:F2202,'Rango proyecciones'!C41,'Stock - ETA'!$AA$3:AA2202,'Rango proyecciones'!$AH$5)</f>
        <v/>
      </c>
      <c r="K41" s="9">
        <f>(I41 - H41) * MAX((1 - 10)/(10), 0)</f>
        <v/>
      </c>
      <c r="L41" s="9" t="n">
        <v>0</v>
      </c>
      <c r="M41" s="9" t="n">
        <v>0</v>
      </c>
      <c r="N41" s="9" t="n">
        <v>21600</v>
      </c>
      <c r="O41" s="16">
        <f>H41 + N41 + J41</f>
        <v/>
      </c>
      <c r="P41" s="9">
        <f>SUMIFS('Stock - ETA'!$H$3:H2202,'Stock - ETA'!$F$3:F2202,'Rango proyecciones'!C41,'Stock - ETA'!$Q$3:Q2202,'Rango proyecciones'!$AH$5)</f>
        <v/>
      </c>
      <c r="Q41" s="9">
        <f>(I41 - H41) * MAX((1 - 7)/(7), 0)</f>
        <v/>
      </c>
      <c r="R41" s="9" t="n">
        <v>0</v>
      </c>
      <c r="S41" s="9" t="n">
        <v>0</v>
      </c>
      <c r="T41" s="9" t="n">
        <v>21600</v>
      </c>
      <c r="U41" s="16">
        <f>H41 + T41 + P41</f>
        <v/>
      </c>
      <c r="V41" s="6">
        <f>SUMIFS('Stock - ETA'!$S$3:S2202,'Stock - ETA'!$F$3:F2202,'Rango proyecciones'!C41,'Stock - ETA'!$AA$3:AA2202,'Rango proyecciones'!$AH$5) + SUMIFS('Stock - ETA'!$R$3:R2202,'Stock - ETA'!$F$3:F2202,'Rango proyecciones'!C41,'Stock - ETA'!$AA$3:AA2202,'Rango proyecciones'!$AH$7)</f>
        <v/>
      </c>
      <c r="W41" s="9" t="n"/>
      <c r="X41" s="16">
        <f>V41 + W41</f>
        <v/>
      </c>
      <c r="Y41" s="9">
        <f>SUMIFS('Stock - ETA'!$I$3:I2202,'Stock - ETA'!$F$3:F2202,'Rango proyecciones'!C41,'Stock - ETA'!$Q$3:Q2202,'Rango proyecciones'!$AH$5) + SUMIFS('Stock - ETA'!$H$3:H2202,'Stock - ETA'!$F$3:F2202,'Rango proyecciones'!C41,'Stock - ETA'!$Q$3:Q2202,'Rango proyecciones'!$AH$7)</f>
        <v/>
      </c>
      <c r="Z41" s="9" t="n"/>
      <c r="AA41" s="16">
        <f>Y41 + Z41</f>
        <v/>
      </c>
      <c r="AB41" s="6" t="n"/>
      <c r="AC41" s="9">
        <f>SUMIFS('Stock - ETA'!$T$3:T2202,'Stock - ETA'!$F$3:F2202,'Rango proyecciones'!C41,'Stock - ETA'!$AA$3:AA2202,'Rango proyecciones'!$AH$5) + SUMIFS('Stock - ETA'!$S$3:S2202,'Stock - ETA'!$F$3:F2202,'Rango proyecciones'!C41,'Stock - ETA'!$AA$3:AA2202,'Rango proyecciones'!$AH$8)</f>
        <v/>
      </c>
      <c r="AD41" s="16">
        <f> 0.7 * AB41 + AC41</f>
        <v/>
      </c>
      <c r="AE41" s="9">
        <f>SUMIFS('Stock - ETA'!$J$3:J2202,'Stock - ETA'!$F$3:F2202,'Rango proyecciones'!C41,'Stock - ETA'!$Q$3:Q2202,'Rango proyecciones'!$AH$5) + SUMIFS('Stock - ETA'!$I$3:I2202,'Stock - ETA'!$F$3:F2202,'Rango proyecciones'!C41,'Stock - ETA'!$Q$3:Q2202,'Rango proyecciones'!$AH$8)</f>
        <v/>
      </c>
      <c r="AF41" s="16">
        <f> 0.7 * AB41 + AE41</f>
        <v/>
      </c>
      <c r="AG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europa1012207</t>
        </is>
      </c>
      <c r="D42" s="4" t="inlineStr">
        <is>
          <t>Agro Europa</t>
        </is>
      </c>
      <c r="E42" s="4" t="n">
        <v>1012207</v>
      </c>
      <c r="F42" s="4" t="inlineStr">
        <is>
          <t>PO Ctre Mrps@ Bo 12x1k Cj AS</t>
        </is>
      </c>
      <c r="G42" s="4" t="inlineStr">
        <is>
          <t>Menudencias</t>
        </is>
      </c>
      <c r="H42" s="6" t="n">
        <v>0</v>
      </c>
      <c r="I42" s="9" t="n">
        <v>48000</v>
      </c>
      <c r="J42" s="6">
        <f>SUMIFS('Stock - ETA'!$R$3:R2202,'Stock - ETA'!$F$3:F2202,'Rango proyecciones'!C42,'Stock - ETA'!$AA$3:AA2202,'Rango proyecciones'!$AH$5)</f>
        <v/>
      </c>
      <c r="K42" s="9">
        <f>(I42 - H42) * MAX((1 - 10)/(10), 0)</f>
        <v/>
      </c>
      <c r="L42" s="9" t="n">
        <v>0</v>
      </c>
      <c r="M42" s="9" t="n"/>
      <c r="N42" s="9" t="n"/>
      <c r="O42" s="16">
        <f>H42 + N42 + J42</f>
        <v/>
      </c>
      <c r="P42" s="9">
        <f>SUMIFS('Stock - ETA'!$H$3:H2202,'Stock - ETA'!$F$3:F2202,'Rango proyecciones'!C42,'Stock - ETA'!$Q$3:Q2202,'Rango proyecciones'!$AH$5)</f>
        <v/>
      </c>
      <c r="Q42" s="9">
        <f>(I42 - H42) * MAX((1 - 7)/(7), 0)</f>
        <v/>
      </c>
      <c r="R42" s="9" t="n">
        <v>0</v>
      </c>
      <c r="S42" s="9" t="n"/>
      <c r="T42" s="9" t="n">
        <v>0</v>
      </c>
      <c r="U42" s="16">
        <f>H42 + T42 + P42</f>
        <v/>
      </c>
      <c r="V42" s="6">
        <f>SUMIFS('Stock - ETA'!$S$3:S2202,'Stock - ETA'!$F$3:F2202,'Rango proyecciones'!C42,'Stock - ETA'!$AA$3:AA2202,'Rango proyecciones'!$AH$5) + SUMIFS('Stock - ETA'!$R$3:R2202,'Stock - ETA'!$F$3:F2202,'Rango proyecciones'!C42,'Stock - ETA'!$AA$3:AA2202,'Rango proyecciones'!$AH$7)</f>
        <v/>
      </c>
      <c r="W42" s="9" t="n"/>
      <c r="X42" s="16">
        <f>V42 + W42</f>
        <v/>
      </c>
      <c r="Y42" s="9">
        <f>SUMIFS('Stock - ETA'!$I$3:I2202,'Stock - ETA'!$F$3:F2202,'Rango proyecciones'!C42,'Stock - ETA'!$Q$3:Q2202,'Rango proyecciones'!$AH$5) + SUMIFS('Stock - ETA'!$H$3:H2202,'Stock - ETA'!$F$3:F2202,'Rango proyecciones'!C42,'Stock - ETA'!$Q$3:Q2202,'Rango proyecciones'!$AH$7)</f>
        <v/>
      </c>
      <c r="Z42" s="9" t="n"/>
      <c r="AA42" s="16">
        <f>Y42 + Z42</f>
        <v/>
      </c>
      <c r="AB42" s="6" t="n">
        <v>22000</v>
      </c>
      <c r="AC42" s="9">
        <f>SUMIFS('Stock - ETA'!$T$3:T2202,'Stock - ETA'!$F$3:F2202,'Rango proyecciones'!C42,'Stock - ETA'!$AA$3:AA2202,'Rango proyecciones'!$AH$5) + SUMIFS('Stock - ETA'!$S$3:S2202,'Stock - ETA'!$F$3:F2202,'Rango proyecciones'!C42,'Stock - ETA'!$AA$3:AA2202,'Rango proyecciones'!$AH$8)</f>
        <v/>
      </c>
      <c r="AD42" s="16">
        <f> 0.7 * AB42 + AC42</f>
        <v/>
      </c>
      <c r="AE42" s="9">
        <f>SUMIFS('Stock - ETA'!$J$3:J2202,'Stock - ETA'!$F$3:F2202,'Rango proyecciones'!C42,'Stock - ETA'!$Q$3:Q2202,'Rango proyecciones'!$AH$5) + SUMIFS('Stock - ETA'!$I$3:I2202,'Stock - ETA'!$F$3:F2202,'Rango proyecciones'!C42,'Stock - ETA'!$Q$3:Q2202,'Rango proyecciones'!$AH$8)</f>
        <v/>
      </c>
      <c r="AF42" s="16">
        <f> 0.7 * AB42 + AE42</f>
        <v/>
      </c>
      <c r="AG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europa1012405</t>
        </is>
      </c>
      <c r="D43" s="4" t="inlineStr">
        <is>
          <t>Agro Europa</t>
        </is>
      </c>
      <c r="E43" s="4" t="n">
        <v>1012405</v>
      </c>
      <c r="F43" s="4" t="inlineStr">
        <is>
          <t>PO PchDeh BTI 18.6%@ MQOI Cj 10k AS</t>
        </is>
      </c>
      <c r="G43" s="4" t="inlineStr">
        <is>
          <t>Pechuga Desh</t>
        </is>
      </c>
      <c r="H43" s="6" t="n">
        <v>16200</v>
      </c>
      <c r="I43" s="9" t="n">
        <v>20000</v>
      </c>
      <c r="J43" s="6">
        <f>SUMIFS('Stock - ETA'!$R$3:R2202,'Stock - ETA'!$F$3:F2202,'Rango proyecciones'!C43,'Stock - ETA'!$AA$3:AA2202,'Rango proyecciones'!$AH$5)</f>
        <v/>
      </c>
      <c r="K43" s="9">
        <f>(I43 - H43) * MAX((1 - 10)/(10), 0)</f>
        <v/>
      </c>
      <c r="L43" s="9" t="n">
        <v>0</v>
      </c>
      <c r="M43" s="9" t="n">
        <v>0</v>
      </c>
      <c r="N43" s="9" t="n">
        <v>27360</v>
      </c>
      <c r="O43" s="16">
        <f>H43 + N43 + J43</f>
        <v/>
      </c>
      <c r="P43" s="9">
        <f>SUMIFS('Stock - ETA'!$H$3:H2202,'Stock - ETA'!$F$3:F2202,'Rango proyecciones'!C43,'Stock - ETA'!$Q$3:Q2202,'Rango proyecciones'!$AH$5)</f>
        <v/>
      </c>
      <c r="Q43" s="9">
        <f>(I43 - H43) * MAX((1 - 7)/(7), 0)</f>
        <v/>
      </c>
      <c r="R43" s="9" t="n">
        <v>0</v>
      </c>
      <c r="S43" s="9" t="n">
        <v>0</v>
      </c>
      <c r="T43" s="9" t="n">
        <v>27360</v>
      </c>
      <c r="U43" s="16">
        <f>H43 + T43 + P43</f>
        <v/>
      </c>
      <c r="V43" s="6">
        <f>SUMIFS('Stock - ETA'!$S$3:S2202,'Stock - ETA'!$F$3:F2202,'Rango proyecciones'!C43,'Stock - ETA'!$AA$3:AA2202,'Rango proyecciones'!$AH$5) + SUMIFS('Stock - ETA'!$R$3:R2202,'Stock - ETA'!$F$3:F2202,'Rango proyecciones'!C43,'Stock - ETA'!$AA$3:AA2202,'Rango proyecciones'!$AH$7)</f>
        <v/>
      </c>
      <c r="W43" s="9" t="n"/>
      <c r="X43" s="16">
        <f>V43 + W43</f>
        <v/>
      </c>
      <c r="Y43" s="9">
        <f>SUMIFS('Stock - ETA'!$I$3:I2202,'Stock - ETA'!$F$3:F2202,'Rango proyecciones'!C43,'Stock - ETA'!$Q$3:Q2202,'Rango proyecciones'!$AH$5) + SUMIFS('Stock - ETA'!$H$3:H2202,'Stock - ETA'!$F$3:F2202,'Rango proyecciones'!C43,'Stock - ETA'!$Q$3:Q2202,'Rango proyecciones'!$AH$7)</f>
        <v/>
      </c>
      <c r="Z43" s="9" t="n"/>
      <c r="AA43" s="16">
        <f>Y43 + Z43</f>
        <v/>
      </c>
      <c r="AB43" s="6" t="n"/>
      <c r="AC43" s="9">
        <f>SUMIFS('Stock - ETA'!$T$3:T2202,'Stock - ETA'!$F$3:F2202,'Rango proyecciones'!C43,'Stock - ETA'!$AA$3:AA2202,'Rango proyecciones'!$AH$5) + SUMIFS('Stock - ETA'!$S$3:S2202,'Stock - ETA'!$F$3:F2202,'Rango proyecciones'!C43,'Stock - ETA'!$AA$3:AA2202,'Rango proyecciones'!$AH$8)</f>
        <v/>
      </c>
      <c r="AD43" s="16">
        <f> 0.7 * AB43 + AC43</f>
        <v/>
      </c>
      <c r="AE43" s="9">
        <f>SUMIFS('Stock - ETA'!$J$3:J2202,'Stock - ETA'!$F$3:F2202,'Rango proyecciones'!C43,'Stock - ETA'!$Q$3:Q2202,'Rango proyecciones'!$AH$5) + SUMIFS('Stock - ETA'!$I$3:I2202,'Stock - ETA'!$F$3:F2202,'Rango proyecciones'!C43,'Stock - ETA'!$Q$3:Q2202,'Rango proyecciones'!$AH$8)</f>
        <v/>
      </c>
      <c r="AF43" s="16">
        <f> 0.7 * AB43 + AE43</f>
        <v/>
      </c>
      <c r="AG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europa1012432</t>
        </is>
      </c>
      <c r="D44" s="4" t="inlineStr">
        <is>
          <t>Agro Europa</t>
        </is>
      </c>
      <c r="E44" s="4" t="n">
        <v>1012432</v>
      </c>
      <c r="F44" s="4" t="inlineStr">
        <is>
          <t>PO PchDeh IQF NMr@ Cj 10k AS</t>
        </is>
      </c>
      <c r="G44" s="4" t="inlineStr">
        <is>
          <t>Pechuga Desh</t>
        </is>
      </c>
      <c r="H44" s="6" t="n">
        <v>20520</v>
      </c>
      <c r="I44" s="9" t="n">
        <v>0</v>
      </c>
      <c r="J44" s="6">
        <f>SUMIFS('Stock - ETA'!$R$3:R2202,'Stock - ETA'!$F$3:F2202,'Rango proyecciones'!C44,'Stock - ETA'!$AA$3:AA2202,'Rango proyecciones'!$AH$5)</f>
        <v/>
      </c>
      <c r="K44" s="9">
        <f>(I44 - H44) * MAX((1 - 10)/(10), 0)</f>
        <v/>
      </c>
      <c r="L44" s="9" t="n">
        <v>0</v>
      </c>
      <c r="M44" s="9" t="n">
        <v>43200</v>
      </c>
      <c r="N44" s="9" t="n">
        <v>22680</v>
      </c>
      <c r="O44" s="16">
        <f>H44 + N44 + J44</f>
        <v/>
      </c>
      <c r="P44" s="9">
        <f>SUMIFS('Stock - ETA'!$H$3:H2202,'Stock - ETA'!$F$3:F2202,'Rango proyecciones'!C44,'Stock - ETA'!$Q$3:Q2202,'Rango proyecciones'!$AH$5)</f>
        <v/>
      </c>
      <c r="Q44" s="9">
        <f>(I44 - H44) * MAX((1 - 7)/(7), 0)</f>
        <v/>
      </c>
      <c r="R44" s="9" t="n">
        <v>0</v>
      </c>
      <c r="S44" s="9" t="n">
        <v>43200</v>
      </c>
      <c r="T44" s="9" t="n">
        <v>22680</v>
      </c>
      <c r="U44" s="16">
        <f>H44 + T44 + P44</f>
        <v/>
      </c>
      <c r="V44" s="6">
        <f>SUMIFS('Stock - ETA'!$S$3:S2202,'Stock - ETA'!$F$3:F2202,'Rango proyecciones'!C44,'Stock - ETA'!$AA$3:AA2202,'Rango proyecciones'!$AH$5) + SUMIFS('Stock - ETA'!$R$3:R2202,'Stock - ETA'!$F$3:F2202,'Rango proyecciones'!C44,'Stock - ETA'!$AA$3:AA2202,'Rango proyecciones'!$AH$7)</f>
        <v/>
      </c>
      <c r="W44" s="9" t="n"/>
      <c r="X44" s="16">
        <f>V44 + W44</f>
        <v/>
      </c>
      <c r="Y44" s="9">
        <f>SUMIFS('Stock - ETA'!$I$3:I2202,'Stock - ETA'!$F$3:F2202,'Rango proyecciones'!C44,'Stock - ETA'!$Q$3:Q2202,'Rango proyecciones'!$AH$5) + SUMIFS('Stock - ETA'!$H$3:H2202,'Stock - ETA'!$F$3:F2202,'Rango proyecciones'!C44,'Stock - ETA'!$Q$3:Q2202,'Rango proyecciones'!$AH$7)</f>
        <v/>
      </c>
      <c r="Z44" s="9" t="n"/>
      <c r="AA44" s="16">
        <f>Y44 + Z44</f>
        <v/>
      </c>
      <c r="AB44" s="6" t="n"/>
      <c r="AC44" s="9">
        <f>SUMIFS('Stock - ETA'!$T$3:T2202,'Stock - ETA'!$F$3:F2202,'Rango proyecciones'!C44,'Stock - ETA'!$AA$3:AA2202,'Rango proyecciones'!$AH$5) + SUMIFS('Stock - ETA'!$S$3:S2202,'Stock - ETA'!$F$3:F2202,'Rango proyecciones'!C44,'Stock - ETA'!$AA$3:AA2202,'Rango proyecciones'!$AH$8)</f>
        <v/>
      </c>
      <c r="AD44" s="16">
        <f> 0.7 * AB44 + AC44</f>
        <v/>
      </c>
      <c r="AE44" s="9">
        <f>SUMIFS('Stock - ETA'!$J$3:J2202,'Stock - ETA'!$F$3:F2202,'Rango proyecciones'!C44,'Stock - ETA'!$Q$3:Q2202,'Rango proyecciones'!$AH$5) + SUMIFS('Stock - ETA'!$I$3:I2202,'Stock - ETA'!$F$3:F2202,'Rango proyecciones'!C44,'Stock - ETA'!$Q$3:Q2202,'Rango proyecciones'!$AH$8)</f>
        <v/>
      </c>
      <c r="AF44" s="16">
        <f> 0.7 * AB44 + AE44</f>
        <v/>
      </c>
      <c r="AG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europa1012724</t>
        </is>
      </c>
      <c r="D45" s="4" t="inlineStr">
        <is>
          <t>Agro Europa</t>
        </is>
      </c>
      <c r="E45" s="4" t="n">
        <v>1012724</v>
      </c>
      <c r="F45" s="4" t="inlineStr">
        <is>
          <t>PO PF Corazon@ Bo 19k Cj</t>
        </is>
      </c>
      <c r="G45" s="4" t="inlineStr">
        <is>
          <t>Menudencias</t>
        </is>
      </c>
      <c r="H45" s="6" t="n">
        <v>7446.27</v>
      </c>
      <c r="I45" s="9" t="n">
        <v>0</v>
      </c>
      <c r="J45" s="6">
        <f>SUMIFS('Stock - ETA'!$R$3:R2202,'Stock - ETA'!$F$3:F2202,'Rango proyecciones'!C45,'Stock - ETA'!$AA$3:AA2202,'Rango proyecciones'!$AH$5)</f>
        <v/>
      </c>
      <c r="K45" s="9">
        <f>(I45 - H45) * MAX((1 - 10)/(10), 0)</f>
        <v/>
      </c>
      <c r="L45" s="9" t="n">
        <v>27665.39</v>
      </c>
      <c r="M45" s="9" t="n"/>
      <c r="N45" s="9" t="n"/>
      <c r="O45" s="16">
        <f>H45 + N45 + J45</f>
        <v/>
      </c>
      <c r="P45" s="9">
        <f>SUMIFS('Stock - ETA'!$H$3:H2202,'Stock - ETA'!$F$3:F2202,'Rango proyecciones'!C45,'Stock - ETA'!$Q$3:Q2202,'Rango proyecciones'!$AH$5)</f>
        <v/>
      </c>
      <c r="Q45" s="9">
        <f>(I45 - H45) * MAX((1 - 7)/(7), 0)</f>
        <v/>
      </c>
      <c r="R45" s="9" t="n">
        <v>27665.39</v>
      </c>
      <c r="S45" s="9" t="n"/>
      <c r="T45" s="9" t="n">
        <v>0</v>
      </c>
      <c r="U45" s="16">
        <f>H45 + T45 + P45</f>
        <v/>
      </c>
      <c r="V45" s="6">
        <f>SUMIFS('Stock - ETA'!$S$3:S2202,'Stock - ETA'!$F$3:F2202,'Rango proyecciones'!C45,'Stock - ETA'!$AA$3:AA2202,'Rango proyecciones'!$AH$5) + SUMIFS('Stock - ETA'!$R$3:R2202,'Stock - ETA'!$F$3:F2202,'Rango proyecciones'!C45,'Stock - ETA'!$AA$3:AA2202,'Rango proyecciones'!$AH$7)</f>
        <v/>
      </c>
      <c r="W45" s="9" t="n"/>
      <c r="X45" s="16">
        <f>V45 + W45</f>
        <v/>
      </c>
      <c r="Y45" s="9">
        <f>SUMIFS('Stock - ETA'!$I$3:I2202,'Stock - ETA'!$F$3:F2202,'Rango proyecciones'!C45,'Stock - ETA'!$Q$3:Q2202,'Rango proyecciones'!$AH$5) + SUMIFS('Stock - ETA'!$H$3:H2202,'Stock - ETA'!$F$3:F2202,'Rango proyecciones'!C45,'Stock - ETA'!$Q$3:Q2202,'Rango proyecciones'!$AH$7)</f>
        <v/>
      </c>
      <c r="Z45" s="9" t="n"/>
      <c r="AA45" s="16">
        <f>Y45 + Z45</f>
        <v/>
      </c>
      <c r="AB45" s="6" t="n"/>
      <c r="AC45" s="9">
        <f>SUMIFS('Stock - ETA'!$T$3:T2202,'Stock - ETA'!$F$3:F2202,'Rango proyecciones'!C45,'Stock - ETA'!$AA$3:AA2202,'Rango proyecciones'!$AH$5) + SUMIFS('Stock - ETA'!$S$3:S2202,'Stock - ETA'!$F$3:F2202,'Rango proyecciones'!C45,'Stock - ETA'!$AA$3:AA2202,'Rango proyecciones'!$AH$8)</f>
        <v/>
      </c>
      <c r="AD45" s="16">
        <f> 0.7 * AB45 + AC45</f>
        <v/>
      </c>
      <c r="AE45" s="9">
        <f>SUMIFS('Stock - ETA'!$J$3:J2202,'Stock - ETA'!$F$3:F2202,'Rango proyecciones'!C45,'Stock - ETA'!$Q$3:Q2202,'Rango proyecciones'!$AH$5) + SUMIFS('Stock - ETA'!$I$3:I2202,'Stock - ETA'!$F$3:F2202,'Rango proyecciones'!C45,'Stock - ETA'!$Q$3:Q2202,'Rango proyecciones'!$AH$8)</f>
        <v/>
      </c>
      <c r="AF45" s="16">
        <f> 0.7 * AB45 + AE45</f>
        <v/>
      </c>
      <c r="AG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europa1012730</t>
        </is>
      </c>
      <c r="D46" s="4" t="inlineStr">
        <is>
          <t>Agro Europa</t>
        </is>
      </c>
      <c r="E46" s="4" t="n">
        <v>1012730</v>
      </c>
      <c r="F46" s="4" t="inlineStr">
        <is>
          <t>PO PF Corazón@ Placa 19kg Cj AS</t>
        </is>
      </c>
      <c r="G46" s="4" t="inlineStr">
        <is>
          <t>Menudencias</t>
        </is>
      </c>
      <c r="H46" s="6" t="n">
        <v>28750.925</v>
      </c>
      <c r="I46" s="9" t="n">
        <v>0</v>
      </c>
      <c r="J46" s="6">
        <f>SUMIFS('Stock - ETA'!$R$3:R2202,'Stock - ETA'!$F$3:F2202,'Rango proyecciones'!C46,'Stock - ETA'!$AA$3:AA2202,'Rango proyecciones'!$AH$5)</f>
        <v/>
      </c>
      <c r="K46" s="9">
        <f>(I46 - H46) * MAX((1 - 10)/(10), 0)</f>
        <v/>
      </c>
      <c r="L46" s="9" t="n">
        <v>47993.782</v>
      </c>
      <c r="M46" s="9" t="n"/>
      <c r="N46" s="9" t="n"/>
      <c r="O46" s="16">
        <f>H46 + N46 + J46</f>
        <v/>
      </c>
      <c r="P46" s="9">
        <f>SUMIFS('Stock - ETA'!$H$3:H2202,'Stock - ETA'!$F$3:F2202,'Rango proyecciones'!C46,'Stock - ETA'!$Q$3:Q2202,'Rango proyecciones'!$AH$5)</f>
        <v/>
      </c>
      <c r="Q46" s="9">
        <f>(I46 - H46) * MAX((1 - 7)/(7), 0)</f>
        <v/>
      </c>
      <c r="R46" s="9" t="n">
        <v>47993.782</v>
      </c>
      <c r="S46" s="9" t="n"/>
      <c r="T46" s="9" t="n">
        <v>0</v>
      </c>
      <c r="U46" s="16">
        <f>H46 + T46 + P46</f>
        <v/>
      </c>
      <c r="V46" s="6">
        <f>SUMIFS('Stock - ETA'!$S$3:S2202,'Stock - ETA'!$F$3:F2202,'Rango proyecciones'!C46,'Stock - ETA'!$AA$3:AA2202,'Rango proyecciones'!$AH$5) + SUMIFS('Stock - ETA'!$R$3:R2202,'Stock - ETA'!$F$3:F2202,'Rango proyecciones'!C46,'Stock - ETA'!$AA$3:AA2202,'Rango proyecciones'!$AH$7)</f>
        <v/>
      </c>
      <c r="W46" s="9" t="n"/>
      <c r="X46" s="16">
        <f>V46 + W46</f>
        <v/>
      </c>
      <c r="Y46" s="9">
        <f>SUMIFS('Stock - ETA'!$I$3:I2202,'Stock - ETA'!$F$3:F2202,'Rango proyecciones'!C46,'Stock - ETA'!$Q$3:Q2202,'Rango proyecciones'!$AH$5) + SUMIFS('Stock - ETA'!$H$3:H2202,'Stock - ETA'!$F$3:F2202,'Rango proyecciones'!C46,'Stock - ETA'!$Q$3:Q2202,'Rango proyecciones'!$AH$7)</f>
        <v/>
      </c>
      <c r="Z46" s="9" t="n"/>
      <c r="AA46" s="16">
        <f>Y46 + Z46</f>
        <v/>
      </c>
      <c r="AB46" s="6" t="n"/>
      <c r="AC46" s="9">
        <f>SUMIFS('Stock - ETA'!$T$3:T2202,'Stock - ETA'!$F$3:F2202,'Rango proyecciones'!C46,'Stock - ETA'!$AA$3:AA2202,'Rango proyecciones'!$AH$5) + SUMIFS('Stock - ETA'!$S$3:S2202,'Stock - ETA'!$F$3:F2202,'Rango proyecciones'!C46,'Stock - ETA'!$AA$3:AA2202,'Rango proyecciones'!$AH$8)</f>
        <v/>
      </c>
      <c r="AD46" s="16">
        <f> 0.7 * AB46 + AC46</f>
        <v/>
      </c>
      <c r="AE46" s="9">
        <f>SUMIFS('Stock - ETA'!$J$3:J2202,'Stock - ETA'!$F$3:F2202,'Rango proyecciones'!C46,'Stock - ETA'!$Q$3:Q2202,'Rango proyecciones'!$AH$5) + SUMIFS('Stock - ETA'!$I$3:I2202,'Stock - ETA'!$F$3:F2202,'Rango proyecciones'!C46,'Stock - ETA'!$Q$3:Q2202,'Rango proyecciones'!$AH$8)</f>
        <v/>
      </c>
      <c r="AF46" s="16">
        <f> 0.7 * AB46 + AE46</f>
        <v/>
      </c>
      <c r="AG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europa1012745</t>
        </is>
      </c>
      <c r="D47" s="4" t="inlineStr">
        <is>
          <t>Agro Europa</t>
        </is>
      </c>
      <c r="E47" s="4" t="n">
        <v>1012745</v>
      </c>
      <c r="F47" s="4" t="inlineStr">
        <is>
          <t>PO PF Corazon part@Blo 19 kg</t>
        </is>
      </c>
      <c r="G47" s="4" t="inlineStr">
        <is>
          <t>Menudencias</t>
        </is>
      </c>
      <c r="H47" s="6" t="n">
        <v>7400.87</v>
      </c>
      <c r="I47" s="9" t="n">
        <v>0</v>
      </c>
      <c r="J47" s="6">
        <f>SUMIFS('Stock - ETA'!$R$3:R2202,'Stock - ETA'!$F$3:F2202,'Rango proyecciones'!C47,'Stock - ETA'!$AA$3:AA2202,'Rango proyecciones'!$AH$5)</f>
        <v/>
      </c>
      <c r="K47" s="9">
        <f>(I47 - H47) * MAX((1 - 10)/(10), 0)</f>
        <v/>
      </c>
      <c r="L47" s="9" t="n">
        <v>20323.828</v>
      </c>
      <c r="M47" s="9" t="n"/>
      <c r="N47" s="9" t="n"/>
      <c r="O47" s="16">
        <f>H47 + N47 + J47</f>
        <v/>
      </c>
      <c r="P47" s="9">
        <f>SUMIFS('Stock - ETA'!$H$3:H2202,'Stock - ETA'!$F$3:F2202,'Rango proyecciones'!C47,'Stock - ETA'!$Q$3:Q2202,'Rango proyecciones'!$AH$5)</f>
        <v/>
      </c>
      <c r="Q47" s="9">
        <f>(I47 - H47) * MAX((1 - 7)/(7), 0)</f>
        <v/>
      </c>
      <c r="R47" s="9" t="n">
        <v>20323.828</v>
      </c>
      <c r="S47" s="9" t="n"/>
      <c r="T47" s="9" t="n">
        <v>0</v>
      </c>
      <c r="U47" s="16">
        <f>H47 + T47 + P47</f>
        <v/>
      </c>
      <c r="V47" s="6">
        <f>SUMIFS('Stock - ETA'!$S$3:S2202,'Stock - ETA'!$F$3:F2202,'Rango proyecciones'!C47,'Stock - ETA'!$AA$3:AA2202,'Rango proyecciones'!$AH$5) + SUMIFS('Stock - ETA'!$R$3:R2202,'Stock - ETA'!$F$3:F2202,'Rango proyecciones'!C47,'Stock - ETA'!$AA$3:AA2202,'Rango proyecciones'!$AH$7)</f>
        <v/>
      </c>
      <c r="W47" s="9" t="n"/>
      <c r="X47" s="16">
        <f>V47 + W47</f>
        <v/>
      </c>
      <c r="Y47" s="9">
        <f>SUMIFS('Stock - ETA'!$I$3:I2202,'Stock - ETA'!$F$3:F2202,'Rango proyecciones'!C47,'Stock - ETA'!$Q$3:Q2202,'Rango proyecciones'!$AH$5) + SUMIFS('Stock - ETA'!$H$3:H2202,'Stock - ETA'!$F$3:F2202,'Rango proyecciones'!C47,'Stock - ETA'!$Q$3:Q2202,'Rango proyecciones'!$AH$7)</f>
        <v/>
      </c>
      <c r="Z47" s="9" t="n"/>
      <c r="AA47" s="16">
        <f>Y47 + Z47</f>
        <v/>
      </c>
      <c r="AB47" s="6" t="n"/>
      <c r="AC47" s="9">
        <f>SUMIFS('Stock - ETA'!$T$3:T2202,'Stock - ETA'!$F$3:F2202,'Rango proyecciones'!C47,'Stock - ETA'!$AA$3:AA2202,'Rango proyecciones'!$AH$5) + SUMIFS('Stock - ETA'!$S$3:S2202,'Stock - ETA'!$F$3:F2202,'Rango proyecciones'!C47,'Stock - ETA'!$AA$3:AA2202,'Rango proyecciones'!$AH$8)</f>
        <v/>
      </c>
      <c r="AD47" s="16">
        <f> 0.7 * AB47 + AC47</f>
        <v/>
      </c>
      <c r="AE47" s="9">
        <f>SUMIFS('Stock - ETA'!$J$3:J2202,'Stock - ETA'!$F$3:F2202,'Rango proyecciones'!C47,'Stock - ETA'!$Q$3:Q2202,'Rango proyecciones'!$AH$5) + SUMIFS('Stock - ETA'!$I$3:I2202,'Stock - ETA'!$F$3:F2202,'Rango proyecciones'!C47,'Stock - ETA'!$Q$3:Q2202,'Rango proyecciones'!$AH$8)</f>
        <v/>
      </c>
      <c r="AF47" s="16">
        <f> 0.7 * AB47 + AE47</f>
        <v/>
      </c>
      <c r="AG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europa1012805</t>
        </is>
      </c>
      <c r="D48" s="4" t="inlineStr">
        <is>
          <t>Agro Europa</t>
        </is>
      </c>
      <c r="E48" s="4" t="n">
        <v>1012805</v>
      </c>
      <c r="F48" s="4" t="inlineStr">
        <is>
          <t>PO TruEnt Deh s/p@ Cj 10k AS</t>
        </is>
      </c>
      <c r="G48" s="4" t="inlineStr">
        <is>
          <t>Trutro Deshuesado</t>
        </is>
      </c>
      <c r="H48" s="6" t="n">
        <v>780</v>
      </c>
      <c r="I48" s="9" t="n">
        <v>21600</v>
      </c>
      <c r="J48" s="6">
        <f>SUMIFS('Stock - ETA'!$R$3:R2202,'Stock - ETA'!$F$3:F2202,'Rango proyecciones'!C48,'Stock - ETA'!$AA$3:AA2202,'Rango proyecciones'!$AH$5)</f>
        <v/>
      </c>
      <c r="K48" s="9">
        <f>(I48 - H48) * MAX((1 - 10)/(10), 0)</f>
        <v/>
      </c>
      <c r="L48" s="9" t="n">
        <v>0</v>
      </c>
      <c r="M48" s="9" t="n">
        <v>0</v>
      </c>
      <c r="N48" s="9" t="n">
        <v>20820</v>
      </c>
      <c r="O48" s="16">
        <f>H48 + N48 + J48</f>
        <v/>
      </c>
      <c r="P48" s="9">
        <f>SUMIFS('Stock - ETA'!$H$3:H2202,'Stock - ETA'!$F$3:F2202,'Rango proyecciones'!C48,'Stock - ETA'!$Q$3:Q2202,'Rango proyecciones'!$AH$5)</f>
        <v/>
      </c>
      <c r="Q48" s="9">
        <f>(I48 - H48) * MAX((1 - 7)/(7), 0)</f>
        <v/>
      </c>
      <c r="R48" s="9" t="n">
        <v>0</v>
      </c>
      <c r="S48" s="9" t="n">
        <v>0</v>
      </c>
      <c r="T48" s="9" t="n">
        <v>20820</v>
      </c>
      <c r="U48" s="16">
        <f>H48 + T48 + P48</f>
        <v/>
      </c>
      <c r="V48" s="6">
        <f>SUMIFS('Stock - ETA'!$S$3:S2202,'Stock - ETA'!$F$3:F2202,'Rango proyecciones'!C48,'Stock - ETA'!$AA$3:AA2202,'Rango proyecciones'!$AH$5) + SUMIFS('Stock - ETA'!$R$3:R2202,'Stock - ETA'!$F$3:F2202,'Rango proyecciones'!C48,'Stock - ETA'!$AA$3:AA2202,'Rango proyecciones'!$AH$7)</f>
        <v/>
      </c>
      <c r="W48" s="9" t="n"/>
      <c r="X48" s="16">
        <f>V48 + W48</f>
        <v/>
      </c>
      <c r="Y48" s="9">
        <f>SUMIFS('Stock - ETA'!$I$3:I2202,'Stock - ETA'!$F$3:F2202,'Rango proyecciones'!C48,'Stock - ETA'!$Q$3:Q2202,'Rango proyecciones'!$AH$5) + SUMIFS('Stock - ETA'!$H$3:H2202,'Stock - ETA'!$F$3:F2202,'Rango proyecciones'!C48,'Stock - ETA'!$Q$3:Q2202,'Rango proyecciones'!$AH$7)</f>
        <v/>
      </c>
      <c r="Z48" s="9" t="n"/>
      <c r="AA48" s="16">
        <f>Y48 + Z48</f>
        <v/>
      </c>
      <c r="AB48" s="6" t="n"/>
      <c r="AC48" s="9">
        <f>SUMIFS('Stock - ETA'!$T$3:T2202,'Stock - ETA'!$F$3:F2202,'Rango proyecciones'!C48,'Stock - ETA'!$AA$3:AA2202,'Rango proyecciones'!$AH$5) + SUMIFS('Stock - ETA'!$S$3:S2202,'Stock - ETA'!$F$3:F2202,'Rango proyecciones'!C48,'Stock - ETA'!$AA$3:AA2202,'Rango proyecciones'!$AH$8)</f>
        <v/>
      </c>
      <c r="AD48" s="16">
        <f> 0.7 * AB48 + AC48</f>
        <v/>
      </c>
      <c r="AE48" s="9">
        <f>SUMIFS('Stock - ETA'!$J$3:J2202,'Stock - ETA'!$F$3:F2202,'Rango proyecciones'!C48,'Stock - ETA'!$Q$3:Q2202,'Rango proyecciones'!$AH$5) + SUMIFS('Stock - ETA'!$I$3:I2202,'Stock - ETA'!$F$3:F2202,'Rango proyecciones'!C48,'Stock - ETA'!$Q$3:Q2202,'Rango proyecciones'!$AH$8)</f>
        <v/>
      </c>
      <c r="AF48" s="16">
        <f> 0.7 * AB48 + AE48</f>
        <v/>
      </c>
      <c r="AG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andes asia1011948</t>
        </is>
      </c>
      <c r="D49" s="4" t="inlineStr">
        <is>
          <t>Andes Asia</t>
        </is>
      </c>
      <c r="E49" s="4" t="n">
        <v>1011948</v>
      </c>
      <c r="F49" s="4" t="inlineStr">
        <is>
          <t>PO Ctre Mrps@ Cj 12k AS</t>
        </is>
      </c>
      <c r="G49" s="4" t="inlineStr">
        <is>
          <t>Menudencias</t>
        </is>
      </c>
      <c r="H49" s="6" t="n">
        <v>0</v>
      </c>
      <c r="I49" s="9" t="n">
        <v>1000</v>
      </c>
      <c r="J49" s="6">
        <f>SUMIFS('Stock - ETA'!$R$3:R2202,'Stock - ETA'!$F$3:F2202,'Rango proyecciones'!C49,'Stock - ETA'!$AA$3:AA2202,'Rango proyecciones'!$AH$5)</f>
        <v/>
      </c>
      <c r="K49" s="9">
        <f>(I49 - H49) * MAX((1 - 10)/(10), 0)</f>
        <v/>
      </c>
      <c r="L49" s="9" t="n">
        <v>0</v>
      </c>
      <c r="M49" s="9" t="n"/>
      <c r="N49" s="9" t="n"/>
      <c r="O49" s="16">
        <f>H49 + N49 + J49</f>
        <v/>
      </c>
      <c r="P49" s="9">
        <f>SUMIFS('Stock - ETA'!$H$3:H2202,'Stock - ETA'!$F$3:F2202,'Rango proyecciones'!C49,'Stock - ETA'!$Q$3:Q2202,'Rango proyecciones'!$AH$5)</f>
        <v/>
      </c>
      <c r="Q49" s="9">
        <f>(I49 - H49) * MAX((1 - 7)/(7), 0)</f>
        <v/>
      </c>
      <c r="R49" s="9" t="n">
        <v>0</v>
      </c>
      <c r="S49" s="9" t="n"/>
      <c r="T49" s="9" t="n">
        <v>0</v>
      </c>
      <c r="U49" s="16">
        <f>H49 + T49 + P49</f>
        <v/>
      </c>
      <c r="V49" s="6">
        <f>SUMIFS('Stock - ETA'!$S$3:S2202,'Stock - ETA'!$F$3:F2202,'Rango proyecciones'!C49,'Stock - ETA'!$AA$3:AA2202,'Rango proyecciones'!$AH$5) + SUMIFS('Stock - ETA'!$R$3:R2202,'Stock - ETA'!$F$3:F2202,'Rango proyecciones'!C49,'Stock - ETA'!$AA$3:AA2202,'Rango proyecciones'!$AH$7)</f>
        <v/>
      </c>
      <c r="W49" s="9" t="n"/>
      <c r="X49" s="16">
        <f>V49 + W49</f>
        <v/>
      </c>
      <c r="Y49" s="9">
        <f>SUMIFS('Stock - ETA'!$I$3:I2202,'Stock - ETA'!$F$3:F2202,'Rango proyecciones'!C49,'Stock - ETA'!$Q$3:Q2202,'Rango proyecciones'!$AH$5) + SUMIFS('Stock - ETA'!$H$3:H2202,'Stock - ETA'!$F$3:F2202,'Rango proyecciones'!C49,'Stock - ETA'!$Q$3:Q2202,'Rango proyecciones'!$AH$7)</f>
        <v/>
      </c>
      <c r="Z49" s="9" t="n"/>
      <c r="AA49" s="16">
        <f>Y49 + Z49</f>
        <v/>
      </c>
      <c r="AB49" s="6" t="n">
        <v>1000</v>
      </c>
      <c r="AC49" s="9">
        <f>SUMIFS('Stock - ETA'!$T$3:T2202,'Stock - ETA'!$F$3:F2202,'Rango proyecciones'!C49,'Stock - ETA'!$AA$3:AA2202,'Rango proyecciones'!$AH$5) + SUMIFS('Stock - ETA'!$S$3:S2202,'Stock - ETA'!$F$3:F2202,'Rango proyecciones'!C49,'Stock - ETA'!$AA$3:AA2202,'Rango proyecciones'!$AH$8)</f>
        <v/>
      </c>
      <c r="AD49" s="16">
        <f> 0.7 * AB49 + AC49</f>
        <v/>
      </c>
      <c r="AE49" s="9">
        <f>SUMIFS('Stock - ETA'!$J$3:J2202,'Stock - ETA'!$F$3:F2202,'Rango proyecciones'!C49,'Stock - ETA'!$Q$3:Q2202,'Rango proyecciones'!$AH$5) + SUMIFS('Stock - ETA'!$I$3:I2202,'Stock - ETA'!$F$3:F2202,'Rango proyecciones'!C49,'Stock - ETA'!$Q$3:Q2202,'Rango proyecciones'!$AH$8)</f>
        <v/>
      </c>
      <c r="AF49" s="16">
        <f> 0.7 * AB49 + AE49</f>
        <v/>
      </c>
      <c r="AG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andes asia1012326</t>
        </is>
      </c>
      <c r="D50" s="4" t="inlineStr">
        <is>
          <t>Andes Asia</t>
        </is>
      </c>
      <c r="E50" s="4" t="n">
        <v>1012326</v>
      </c>
      <c r="F50" s="4" t="inlineStr">
        <is>
          <t>PO Corazon@Bo 12k Cj AS</t>
        </is>
      </c>
      <c r="G50" s="4" t="inlineStr">
        <is>
          <t>Menudencias</t>
        </is>
      </c>
      <c r="H50" s="6" t="n">
        <v>2808</v>
      </c>
      <c r="I50" s="9" t="n">
        <v>2720</v>
      </c>
      <c r="J50" s="6">
        <f>SUMIFS('Stock - ETA'!$R$3:R2202,'Stock - ETA'!$F$3:F2202,'Rango proyecciones'!C50,'Stock - ETA'!$AA$3:AA2202,'Rango proyecciones'!$AH$5)</f>
        <v/>
      </c>
      <c r="K50" s="9">
        <f>(I50 - H50) * MAX((1 - 10)/(10), 0)</f>
        <v/>
      </c>
      <c r="L50" s="9" t="n">
        <v>0</v>
      </c>
      <c r="M50" s="9" t="n"/>
      <c r="N50" s="9" t="n"/>
      <c r="O50" s="16">
        <f>H50 + N50 + J50</f>
        <v/>
      </c>
      <c r="P50" s="9">
        <f>SUMIFS('Stock - ETA'!$H$3:H2202,'Stock - ETA'!$F$3:F2202,'Rango proyecciones'!C50,'Stock - ETA'!$Q$3:Q2202,'Rango proyecciones'!$AH$5)</f>
        <v/>
      </c>
      <c r="Q50" s="9">
        <f>(I50 - H50) * MAX((1 - 7)/(7), 0)</f>
        <v/>
      </c>
      <c r="R50" s="9" t="n">
        <v>0</v>
      </c>
      <c r="S50" s="9" t="n"/>
      <c r="T50" s="9" t="n">
        <v>0</v>
      </c>
      <c r="U50" s="16">
        <f>H50 + T50 + P50</f>
        <v/>
      </c>
      <c r="V50" s="6">
        <f>SUMIFS('Stock - ETA'!$S$3:S2202,'Stock - ETA'!$F$3:F2202,'Rango proyecciones'!C50,'Stock - ETA'!$AA$3:AA2202,'Rango proyecciones'!$AH$5) + SUMIFS('Stock - ETA'!$R$3:R2202,'Stock - ETA'!$F$3:F2202,'Rango proyecciones'!C50,'Stock - ETA'!$AA$3:AA2202,'Rango proyecciones'!$AH$7)</f>
        <v/>
      </c>
      <c r="W50" s="9" t="n"/>
      <c r="X50" s="16">
        <f>V50 + W50</f>
        <v/>
      </c>
      <c r="Y50" s="9">
        <f>SUMIFS('Stock - ETA'!$I$3:I2202,'Stock - ETA'!$F$3:F2202,'Rango proyecciones'!C50,'Stock - ETA'!$Q$3:Q2202,'Rango proyecciones'!$AH$5) + SUMIFS('Stock - ETA'!$H$3:H2202,'Stock - ETA'!$F$3:F2202,'Rango proyecciones'!C50,'Stock - ETA'!$Q$3:Q2202,'Rango proyecciones'!$AH$7)</f>
        <v/>
      </c>
      <c r="Z50" s="9" t="n"/>
      <c r="AA50" s="16">
        <f>Y50 + Z50</f>
        <v/>
      </c>
      <c r="AB50" s="6" t="n"/>
      <c r="AC50" s="9">
        <f>SUMIFS('Stock - ETA'!$T$3:T2202,'Stock - ETA'!$F$3:F2202,'Rango proyecciones'!C50,'Stock - ETA'!$AA$3:AA2202,'Rango proyecciones'!$AH$5) + SUMIFS('Stock - ETA'!$S$3:S2202,'Stock - ETA'!$F$3:F2202,'Rango proyecciones'!C50,'Stock - ETA'!$AA$3:AA2202,'Rango proyecciones'!$AH$8)</f>
        <v/>
      </c>
      <c r="AD50" s="16">
        <f> 0.7 * AB50 + AC50</f>
        <v/>
      </c>
      <c r="AE50" s="9">
        <f>SUMIFS('Stock - ETA'!$J$3:J2202,'Stock - ETA'!$F$3:F2202,'Rango proyecciones'!C50,'Stock - ETA'!$Q$3:Q2202,'Rango proyecciones'!$AH$5) + SUMIFS('Stock - ETA'!$I$3:I2202,'Stock - ETA'!$F$3:F2202,'Rango proyecciones'!C50,'Stock - ETA'!$Q$3:Q2202,'Rango proyecciones'!$AH$8)</f>
        <v/>
      </c>
      <c r="AF50" s="16">
        <f> 0.7 * AB50 + AE50</f>
        <v/>
      </c>
      <c r="AG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mexico1011047</t>
        </is>
      </c>
      <c r="D51" s="4" t="inlineStr">
        <is>
          <t>Agro Mexico</t>
        </is>
      </c>
      <c r="E51" s="4" t="n">
        <v>1011047</v>
      </c>
      <c r="F51" s="4" t="inlineStr">
        <is>
          <t>PO PchDeh &gt;170g NMr@ Cj 10k SP</t>
        </is>
      </c>
      <c r="G51" s="4" t="inlineStr">
        <is>
          <t>Pechuga Desh</t>
        </is>
      </c>
      <c r="H51" s="6" t="n">
        <v>0</v>
      </c>
      <c r="I51" s="9" t="n">
        <v>22800</v>
      </c>
      <c r="J51" s="6">
        <f>SUMIFS('Stock - ETA'!$R$3:R2202,'Stock - ETA'!$F$3:F2202,'Rango proyecciones'!C51,'Stock - ETA'!$AA$3:AA2202,'Rango proyecciones'!$AH$5)</f>
        <v/>
      </c>
      <c r="K51" s="9">
        <f>(I51 - H51) * MAX((1 - 10)/(10), 0)</f>
        <v/>
      </c>
      <c r="L51" s="9" t="n">
        <v>86400</v>
      </c>
      <c r="M51" s="9" t="n"/>
      <c r="N51" s="9" t="n"/>
      <c r="O51" s="16">
        <f>H51 + N51 + J51</f>
        <v/>
      </c>
      <c r="P51" s="9">
        <f>SUMIFS('Stock - ETA'!$H$3:H2202,'Stock - ETA'!$F$3:F2202,'Rango proyecciones'!C51,'Stock - ETA'!$Q$3:Q2202,'Rango proyecciones'!$AH$5)</f>
        <v/>
      </c>
      <c r="Q51" s="9">
        <f>(I51 - H51) * MAX((1 - 7)/(7), 0)</f>
        <v/>
      </c>
      <c r="R51" s="9" t="n">
        <v>86400</v>
      </c>
      <c r="S51" s="9" t="n"/>
      <c r="T51" s="9" t="n">
        <v>0</v>
      </c>
      <c r="U51" s="16">
        <f>H51 + T51 + P51</f>
        <v/>
      </c>
      <c r="V51" s="6">
        <f>SUMIFS('Stock - ETA'!$S$3:S2202,'Stock - ETA'!$F$3:F2202,'Rango proyecciones'!C51,'Stock - ETA'!$AA$3:AA2202,'Rango proyecciones'!$AH$5) + SUMIFS('Stock - ETA'!$R$3:R2202,'Stock - ETA'!$F$3:F2202,'Rango proyecciones'!C51,'Stock - ETA'!$AA$3:AA2202,'Rango proyecciones'!$AH$7)</f>
        <v/>
      </c>
      <c r="W51" s="9" t="n"/>
      <c r="X51" s="16">
        <f>V51 + W51</f>
        <v/>
      </c>
      <c r="Y51" s="9">
        <f>SUMIFS('Stock - ETA'!$I$3:I2202,'Stock - ETA'!$F$3:F2202,'Rango proyecciones'!C51,'Stock - ETA'!$Q$3:Q2202,'Rango proyecciones'!$AH$5) + SUMIFS('Stock - ETA'!$H$3:H2202,'Stock - ETA'!$F$3:F2202,'Rango proyecciones'!C51,'Stock - ETA'!$Q$3:Q2202,'Rango proyecciones'!$AH$7)</f>
        <v/>
      </c>
      <c r="Z51" s="9" t="n"/>
      <c r="AA51" s="16">
        <f>Y51 + Z51</f>
        <v/>
      </c>
      <c r="AB51" s="6" t="n"/>
      <c r="AC51" s="9">
        <f>SUMIFS('Stock - ETA'!$T$3:T2202,'Stock - ETA'!$F$3:F2202,'Rango proyecciones'!C51,'Stock - ETA'!$AA$3:AA2202,'Rango proyecciones'!$AH$5) + SUMIFS('Stock - ETA'!$S$3:S2202,'Stock - ETA'!$F$3:F2202,'Rango proyecciones'!C51,'Stock - ETA'!$AA$3:AA2202,'Rango proyecciones'!$AH$8)</f>
        <v/>
      </c>
      <c r="AD51" s="16">
        <f> 0.8 * AB51 + AC51</f>
        <v/>
      </c>
      <c r="AE51" s="9">
        <f>SUMIFS('Stock - ETA'!$J$3:J2202,'Stock - ETA'!$F$3:F2202,'Rango proyecciones'!C51,'Stock - ETA'!$Q$3:Q2202,'Rango proyecciones'!$AH$5) + SUMIFS('Stock - ETA'!$I$3:I2202,'Stock - ETA'!$F$3:F2202,'Rango proyecciones'!C51,'Stock - ETA'!$Q$3:Q2202,'Rango proyecciones'!$AH$8)</f>
        <v/>
      </c>
      <c r="AF51" s="16">
        <f> 0.8 * AB51 + AE51</f>
        <v/>
      </c>
      <c r="AG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mexico1011127</t>
        </is>
      </c>
      <c r="D52" s="4" t="inlineStr">
        <is>
          <t>Agro Mexico</t>
        </is>
      </c>
      <c r="E52" s="4" t="n">
        <v>1011127</v>
      </c>
      <c r="F52" s="4" t="inlineStr">
        <is>
          <t>PO PchDeh Random Mr Mex@ Cj 10k AS</t>
        </is>
      </c>
      <c r="G52" s="4" t="inlineStr">
        <is>
          <t>Pechuga Desh</t>
        </is>
      </c>
      <c r="H52" s="6" t="n">
        <v>977809</v>
      </c>
      <c r="I52" s="9" t="n">
        <v>814020</v>
      </c>
      <c r="J52" s="6">
        <f>SUMIFS('Stock - ETA'!$R$3:R2202,'Stock - ETA'!$F$3:F2202,'Rango proyecciones'!C52,'Stock - ETA'!$AA$3:AA2202,'Rango proyecciones'!$AH$5)</f>
        <v/>
      </c>
      <c r="K52" s="9">
        <f>(I52 - H52) * MAX((1 - 10)/(10), 0)</f>
        <v/>
      </c>
      <c r="L52" s="9" t="n">
        <v>1953320</v>
      </c>
      <c r="M52" s="9" t="n">
        <v>0</v>
      </c>
      <c r="N52" s="9" t="n">
        <v>6600</v>
      </c>
      <c r="O52" s="16">
        <f>H52 + N52 + J52</f>
        <v/>
      </c>
      <c r="P52" s="9">
        <f>SUMIFS('Stock - ETA'!$H$3:H2202,'Stock - ETA'!$F$3:F2202,'Rango proyecciones'!C52,'Stock - ETA'!$Q$3:Q2202,'Rango proyecciones'!$AH$5)</f>
        <v/>
      </c>
      <c r="Q52" s="9">
        <f>(I52 - H52) * MAX((1 - 7)/(7), 0)</f>
        <v/>
      </c>
      <c r="R52" s="9" t="n">
        <v>1953320</v>
      </c>
      <c r="S52" s="9" t="n">
        <v>0</v>
      </c>
      <c r="T52" s="9" t="n">
        <v>6600</v>
      </c>
      <c r="U52" s="16">
        <f>H52 + T52 + P52</f>
        <v/>
      </c>
      <c r="V52" s="6">
        <f>SUMIFS('Stock - ETA'!$S$3:S2202,'Stock - ETA'!$F$3:F2202,'Rango proyecciones'!C52,'Stock - ETA'!$AA$3:AA2202,'Rango proyecciones'!$AH$5) + SUMIFS('Stock - ETA'!$R$3:R2202,'Stock - ETA'!$F$3:F2202,'Rango proyecciones'!C52,'Stock - ETA'!$AA$3:AA2202,'Rango proyecciones'!$AH$7)</f>
        <v/>
      </c>
      <c r="W52" s="9" t="n"/>
      <c r="X52" s="16">
        <f>V52 + W52</f>
        <v/>
      </c>
      <c r="Y52" s="9">
        <f>SUMIFS('Stock - ETA'!$I$3:I2202,'Stock - ETA'!$F$3:F2202,'Rango proyecciones'!C52,'Stock - ETA'!$Q$3:Q2202,'Rango proyecciones'!$AH$5) + SUMIFS('Stock - ETA'!$H$3:H2202,'Stock - ETA'!$F$3:F2202,'Rango proyecciones'!C52,'Stock - ETA'!$Q$3:Q2202,'Rango proyecciones'!$AH$7)</f>
        <v/>
      </c>
      <c r="Z52" s="9" t="n"/>
      <c r="AA52" s="16">
        <f>Y52 + Z52</f>
        <v/>
      </c>
      <c r="AB52" s="6" t="n">
        <v>1128000</v>
      </c>
      <c r="AC52" s="9">
        <f>SUMIFS('Stock - ETA'!$T$3:T2202,'Stock - ETA'!$F$3:F2202,'Rango proyecciones'!C52,'Stock - ETA'!$AA$3:AA2202,'Rango proyecciones'!$AH$5) + SUMIFS('Stock - ETA'!$S$3:S2202,'Stock - ETA'!$F$3:F2202,'Rango proyecciones'!C52,'Stock - ETA'!$AA$3:AA2202,'Rango proyecciones'!$AH$8)</f>
        <v/>
      </c>
      <c r="AD52" s="16">
        <f> 0.8 * AB52 + AC52</f>
        <v/>
      </c>
      <c r="AE52" s="9">
        <f>SUMIFS('Stock - ETA'!$J$3:J2202,'Stock - ETA'!$F$3:F2202,'Rango proyecciones'!C52,'Stock - ETA'!$Q$3:Q2202,'Rango proyecciones'!$AH$5) + SUMIFS('Stock - ETA'!$I$3:I2202,'Stock - ETA'!$F$3:F2202,'Rango proyecciones'!C52,'Stock - ETA'!$Q$3:Q2202,'Rango proyecciones'!$AH$8)</f>
        <v/>
      </c>
      <c r="AF52" s="16">
        <f> 0.8 * AB52 + AE52</f>
        <v/>
      </c>
      <c r="AG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mexico1011150</t>
        </is>
      </c>
      <c r="D53" s="4" t="inlineStr">
        <is>
          <t>Agro Mexico</t>
        </is>
      </c>
      <c r="E53" s="4" t="n">
        <v>1011150</v>
      </c>
      <c r="F53" s="4" t="inlineStr">
        <is>
          <t>PO Tru-Ctro Ala Mex@ Cj 9k AS</t>
        </is>
      </c>
      <c r="G53" s="4" t="inlineStr">
        <is>
          <t>Ala</t>
        </is>
      </c>
      <c r="H53" s="6" t="n">
        <v>20520</v>
      </c>
      <c r="I53" s="9" t="n">
        <v>100000</v>
      </c>
      <c r="J53" s="6">
        <f>SUMIFS('Stock - ETA'!$R$3:R2202,'Stock - ETA'!$F$3:F2202,'Rango proyecciones'!C53,'Stock - ETA'!$AA$3:AA2202,'Rango proyecciones'!$AH$5)</f>
        <v/>
      </c>
      <c r="K53" s="9">
        <f>(I53 - H53) * MAX((1 - 10)/(10), 0)</f>
        <v/>
      </c>
      <c r="L53" s="9" t="n">
        <v>40014</v>
      </c>
      <c r="M53" s="9" t="n">
        <v>20520</v>
      </c>
      <c r="N53" s="9" t="n">
        <v>41031</v>
      </c>
      <c r="O53" s="16">
        <f>H53 + N53 + J53</f>
        <v/>
      </c>
      <c r="P53" s="9">
        <f>SUMIFS('Stock - ETA'!$H$3:H2202,'Stock - ETA'!$F$3:F2202,'Rango proyecciones'!C53,'Stock - ETA'!$Q$3:Q2202,'Rango proyecciones'!$AH$5)</f>
        <v/>
      </c>
      <c r="Q53" s="9">
        <f>(I53 - H53) * MAX((1 - 7)/(7), 0)</f>
        <v/>
      </c>
      <c r="R53" s="9" t="n">
        <v>40014</v>
      </c>
      <c r="S53" s="9" t="n">
        <v>20520</v>
      </c>
      <c r="T53" s="9" t="n">
        <v>41031</v>
      </c>
      <c r="U53" s="16">
        <f>H53 + T53 + P53</f>
        <v/>
      </c>
      <c r="V53" s="6">
        <f>SUMIFS('Stock - ETA'!$S$3:S2202,'Stock - ETA'!$F$3:F2202,'Rango proyecciones'!C53,'Stock - ETA'!$AA$3:AA2202,'Rango proyecciones'!$AH$5) + SUMIFS('Stock - ETA'!$R$3:R2202,'Stock - ETA'!$F$3:F2202,'Rango proyecciones'!C53,'Stock - ETA'!$AA$3:AA2202,'Rango proyecciones'!$AH$7)</f>
        <v/>
      </c>
      <c r="W53" s="9" t="n"/>
      <c r="X53" s="16">
        <f>V53 + W53</f>
        <v/>
      </c>
      <c r="Y53" s="9">
        <f>SUMIFS('Stock - ETA'!$I$3:I2202,'Stock - ETA'!$F$3:F2202,'Rango proyecciones'!C53,'Stock - ETA'!$Q$3:Q2202,'Rango proyecciones'!$AH$5) + SUMIFS('Stock - ETA'!$H$3:H2202,'Stock - ETA'!$F$3:F2202,'Rango proyecciones'!C53,'Stock - ETA'!$Q$3:Q2202,'Rango proyecciones'!$AH$7)</f>
        <v/>
      </c>
      <c r="Z53" s="9" t="n"/>
      <c r="AA53" s="16">
        <f>Y53 + Z53</f>
        <v/>
      </c>
      <c r="AB53" s="6" t="n">
        <v>40000</v>
      </c>
      <c r="AC53" s="9">
        <f>SUMIFS('Stock - ETA'!$T$3:T2202,'Stock - ETA'!$F$3:F2202,'Rango proyecciones'!C53,'Stock - ETA'!$AA$3:AA2202,'Rango proyecciones'!$AH$5) + SUMIFS('Stock - ETA'!$S$3:S2202,'Stock - ETA'!$F$3:F2202,'Rango proyecciones'!C53,'Stock - ETA'!$AA$3:AA2202,'Rango proyecciones'!$AH$8)</f>
        <v/>
      </c>
      <c r="AD53" s="16">
        <f> 0.8 * AB53 + AC53</f>
        <v/>
      </c>
      <c r="AE53" s="9">
        <f>SUMIFS('Stock - ETA'!$J$3:J2202,'Stock - ETA'!$F$3:F2202,'Rango proyecciones'!C53,'Stock - ETA'!$Q$3:Q2202,'Rango proyecciones'!$AH$5) + SUMIFS('Stock - ETA'!$I$3:I2202,'Stock - ETA'!$F$3:F2202,'Rango proyecciones'!C53,'Stock - ETA'!$Q$3:Q2202,'Rango proyecciones'!$AH$8)</f>
        <v/>
      </c>
      <c r="AF53" s="16">
        <f> 0.8 * AB53 + AE53</f>
        <v/>
      </c>
      <c r="AG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mexico1011151</t>
        </is>
      </c>
      <c r="D54" s="4" t="inlineStr">
        <is>
          <t>Agro Mexico</t>
        </is>
      </c>
      <c r="E54" s="4" t="n">
        <v>1011151</v>
      </c>
      <c r="F54" s="4" t="inlineStr">
        <is>
          <t>PO File Mex@ Cj 9k AS</t>
        </is>
      </c>
      <c r="G54" s="4" t="inlineStr">
        <is>
          <t>Filete</t>
        </is>
      </c>
      <c r="H54" s="6" t="n">
        <v>20007</v>
      </c>
      <c r="I54" s="9" t="n">
        <v>20000</v>
      </c>
      <c r="J54" s="6">
        <f>SUMIFS('Stock - ETA'!$R$3:R2202,'Stock - ETA'!$F$3:F2202,'Rango proyecciones'!C54,'Stock - ETA'!$AA$3:AA2202,'Rango proyecciones'!$AH$5)</f>
        <v/>
      </c>
      <c r="K54" s="9">
        <f>(I54 - H54) * MAX((1 - 10)/(10), 0)</f>
        <v/>
      </c>
      <c r="L54" s="9" t="n">
        <v>40014</v>
      </c>
      <c r="M54" s="9" t="n">
        <v>0</v>
      </c>
      <c r="N54" s="9" t="n">
        <v>0</v>
      </c>
      <c r="O54" s="16">
        <f>H54 + N54 + J54</f>
        <v/>
      </c>
      <c r="P54" s="9">
        <f>SUMIFS('Stock - ETA'!$H$3:H2202,'Stock - ETA'!$F$3:F2202,'Rango proyecciones'!C54,'Stock - ETA'!$Q$3:Q2202,'Rango proyecciones'!$AH$5)</f>
        <v/>
      </c>
      <c r="Q54" s="9">
        <f>(I54 - H54) * MAX((1 - 7)/(7), 0)</f>
        <v/>
      </c>
      <c r="R54" s="9" t="n">
        <v>40014</v>
      </c>
      <c r="S54" s="9" t="n">
        <v>0</v>
      </c>
      <c r="T54" s="9" t="n">
        <v>0</v>
      </c>
      <c r="U54" s="16">
        <f>H54 + T54 + P54</f>
        <v/>
      </c>
      <c r="V54" s="6">
        <f>SUMIFS('Stock - ETA'!$S$3:S2202,'Stock - ETA'!$F$3:F2202,'Rango proyecciones'!C54,'Stock - ETA'!$AA$3:AA2202,'Rango proyecciones'!$AH$5) + SUMIFS('Stock - ETA'!$R$3:R2202,'Stock - ETA'!$F$3:F2202,'Rango proyecciones'!C54,'Stock - ETA'!$AA$3:AA2202,'Rango proyecciones'!$AH$7)</f>
        <v/>
      </c>
      <c r="W54" s="9" t="n"/>
      <c r="X54" s="16">
        <f>V54 + W54</f>
        <v/>
      </c>
      <c r="Y54" s="9">
        <f>SUMIFS('Stock - ETA'!$I$3:I2202,'Stock - ETA'!$F$3:F2202,'Rango proyecciones'!C54,'Stock - ETA'!$Q$3:Q2202,'Rango proyecciones'!$AH$5) + SUMIFS('Stock - ETA'!$H$3:H2202,'Stock - ETA'!$F$3:F2202,'Rango proyecciones'!C54,'Stock - ETA'!$Q$3:Q2202,'Rango proyecciones'!$AH$7)</f>
        <v/>
      </c>
      <c r="Z54" s="9" t="n"/>
      <c r="AA54" s="16">
        <f>Y54 + Z54</f>
        <v/>
      </c>
      <c r="AB54" s="6" t="n">
        <v>20000</v>
      </c>
      <c r="AC54" s="9">
        <f>SUMIFS('Stock - ETA'!$T$3:T2202,'Stock - ETA'!$F$3:F2202,'Rango proyecciones'!C54,'Stock - ETA'!$AA$3:AA2202,'Rango proyecciones'!$AH$5) + SUMIFS('Stock - ETA'!$S$3:S2202,'Stock - ETA'!$F$3:F2202,'Rango proyecciones'!C54,'Stock - ETA'!$AA$3:AA2202,'Rango proyecciones'!$AH$8)</f>
        <v/>
      </c>
      <c r="AD54" s="16">
        <f> 0.8 * AB54 + AC54</f>
        <v/>
      </c>
      <c r="AE54" s="9">
        <f>SUMIFS('Stock - ETA'!$J$3:J2202,'Stock - ETA'!$F$3:F2202,'Rango proyecciones'!C54,'Stock - ETA'!$Q$3:Q2202,'Rango proyecciones'!$AH$5) + SUMIFS('Stock - ETA'!$I$3:I2202,'Stock - ETA'!$F$3:F2202,'Rango proyecciones'!C54,'Stock - ETA'!$Q$3:Q2202,'Rango proyecciones'!$AH$8)</f>
        <v/>
      </c>
      <c r="AF54" s="16">
        <f> 0.8 * AB54 + AE54</f>
        <v/>
      </c>
      <c r="AG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mexico1011611</t>
        </is>
      </c>
      <c r="D55" s="4" t="inlineStr">
        <is>
          <t>Agro Mexico</t>
        </is>
      </c>
      <c r="E55" s="4" t="n">
        <v>1011611</v>
      </c>
      <c r="F55" s="4" t="inlineStr">
        <is>
          <t>PO PchDeh MEX@ Cj AS</t>
        </is>
      </c>
      <c r="G55" s="4" t="inlineStr">
        <is>
          <t>Pechuga Desh</t>
        </is>
      </c>
      <c r="H55" s="6" t="n">
        <v>19954</v>
      </c>
      <c r="I55" s="9" t="n">
        <v>25600</v>
      </c>
      <c r="J55" s="6">
        <f>SUMIFS('Stock - ETA'!$R$3:R2202,'Stock - ETA'!$F$3:F2202,'Rango proyecciones'!C55,'Stock - ETA'!$AA$3:AA2202,'Rango proyecciones'!$AH$5)</f>
        <v/>
      </c>
      <c r="K55" s="9">
        <f>(I55 - H55) * MAX((1 - 10)/(10), 0)</f>
        <v/>
      </c>
      <c r="L55" s="9" t="n">
        <v>0</v>
      </c>
      <c r="M55" s="9" t="n"/>
      <c r="N55" s="9" t="n"/>
      <c r="O55" s="16">
        <f>H55 + N55 + J55</f>
        <v/>
      </c>
      <c r="P55" s="9">
        <f>SUMIFS('Stock - ETA'!$H$3:H2202,'Stock - ETA'!$F$3:F2202,'Rango proyecciones'!C55,'Stock - ETA'!$Q$3:Q2202,'Rango proyecciones'!$AH$5)</f>
        <v/>
      </c>
      <c r="Q55" s="9">
        <f>(I55 - H55) * MAX((1 - 7)/(7), 0)</f>
        <v/>
      </c>
      <c r="R55" s="9" t="n">
        <v>0</v>
      </c>
      <c r="S55" s="9" t="n"/>
      <c r="T55" s="9" t="n">
        <v>0</v>
      </c>
      <c r="U55" s="16">
        <f>H55 + T55 + P55</f>
        <v/>
      </c>
      <c r="V55" s="6">
        <f>SUMIFS('Stock - ETA'!$S$3:S2202,'Stock - ETA'!$F$3:F2202,'Rango proyecciones'!C55,'Stock - ETA'!$AA$3:AA2202,'Rango proyecciones'!$AH$5) + SUMIFS('Stock - ETA'!$R$3:R2202,'Stock - ETA'!$F$3:F2202,'Rango proyecciones'!C55,'Stock - ETA'!$AA$3:AA2202,'Rango proyecciones'!$AH$7)</f>
        <v/>
      </c>
      <c r="W55" s="9" t="n"/>
      <c r="X55" s="16">
        <f>V55 + W55</f>
        <v/>
      </c>
      <c r="Y55" s="9">
        <f>SUMIFS('Stock - ETA'!$I$3:I2202,'Stock - ETA'!$F$3:F2202,'Rango proyecciones'!C55,'Stock - ETA'!$Q$3:Q2202,'Rango proyecciones'!$AH$5) + SUMIFS('Stock - ETA'!$H$3:H2202,'Stock - ETA'!$F$3:F2202,'Rango proyecciones'!C55,'Stock - ETA'!$Q$3:Q2202,'Rango proyecciones'!$AH$7)</f>
        <v/>
      </c>
      <c r="Z55" s="9" t="n"/>
      <c r="AA55" s="16">
        <f>Y55 + Z55</f>
        <v/>
      </c>
      <c r="AB55" s="6" t="n"/>
      <c r="AC55" s="9">
        <f>SUMIFS('Stock - ETA'!$T$3:T2202,'Stock - ETA'!$F$3:F2202,'Rango proyecciones'!C55,'Stock - ETA'!$AA$3:AA2202,'Rango proyecciones'!$AH$5) + SUMIFS('Stock - ETA'!$S$3:S2202,'Stock - ETA'!$F$3:F2202,'Rango proyecciones'!C55,'Stock - ETA'!$AA$3:AA2202,'Rango proyecciones'!$AH$8)</f>
        <v/>
      </c>
      <c r="AD55" s="16">
        <f> 0.8 * AB55 + AC55</f>
        <v/>
      </c>
      <c r="AE55" s="9">
        <f>SUMIFS('Stock - ETA'!$J$3:J2202,'Stock - ETA'!$F$3:F2202,'Rango proyecciones'!C55,'Stock - ETA'!$Q$3:Q2202,'Rango proyecciones'!$AH$5) + SUMIFS('Stock - ETA'!$I$3:I2202,'Stock - ETA'!$F$3:F2202,'Rango proyecciones'!C55,'Stock - ETA'!$Q$3:Q2202,'Rango proyecciones'!$AH$8)</f>
        <v/>
      </c>
      <c r="AF55" s="16">
        <f> 0.8 * AB55 + AE55</f>
        <v/>
      </c>
      <c r="AG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mexico1011614</t>
        </is>
      </c>
      <c r="D56" s="4" t="inlineStr">
        <is>
          <t>Agro Mexico</t>
        </is>
      </c>
      <c r="E56" s="4" t="n">
        <v>1011614</v>
      </c>
      <c r="F56" s="4" t="inlineStr">
        <is>
          <t>PO PchDeh Random Mr MEX@ Cj 20k AS</t>
        </is>
      </c>
      <c r="G56" s="4" t="inlineStr">
        <is>
          <t>Pechuga Desh</t>
        </is>
      </c>
      <c r="H56" s="6" t="n">
        <v>19954</v>
      </c>
      <c r="I56" s="9" t="n">
        <v>45600</v>
      </c>
      <c r="J56" s="6">
        <f>SUMIFS('Stock - ETA'!$R$3:R2202,'Stock - ETA'!$F$3:F2202,'Rango proyecciones'!C56,'Stock - ETA'!$AA$3:AA2202,'Rango proyecciones'!$AH$5)</f>
        <v/>
      </c>
      <c r="K56" s="9">
        <f>(I56 - H56) * MAX((1 - 10)/(10), 0)</f>
        <v/>
      </c>
      <c r="L56" s="9" t="n">
        <v>39908</v>
      </c>
      <c r="M56" s="9" t="n"/>
      <c r="N56" s="9" t="n"/>
      <c r="O56" s="16">
        <f>H56 + N56 + J56</f>
        <v/>
      </c>
      <c r="P56" s="9">
        <f>SUMIFS('Stock - ETA'!$H$3:H2202,'Stock - ETA'!$F$3:F2202,'Rango proyecciones'!C56,'Stock - ETA'!$Q$3:Q2202,'Rango proyecciones'!$AH$5)</f>
        <v/>
      </c>
      <c r="Q56" s="9">
        <f>(I56 - H56) * MAX((1 - 7)/(7), 0)</f>
        <v/>
      </c>
      <c r="R56" s="9" t="n">
        <v>39908</v>
      </c>
      <c r="S56" s="9" t="n"/>
      <c r="T56" s="9" t="n">
        <v>0</v>
      </c>
      <c r="U56" s="16">
        <f>H56 + T56 + P56</f>
        <v/>
      </c>
      <c r="V56" s="6">
        <f>SUMIFS('Stock - ETA'!$S$3:S2202,'Stock - ETA'!$F$3:F2202,'Rango proyecciones'!C56,'Stock - ETA'!$AA$3:AA2202,'Rango proyecciones'!$AH$5) + SUMIFS('Stock - ETA'!$R$3:R2202,'Stock - ETA'!$F$3:F2202,'Rango proyecciones'!C56,'Stock - ETA'!$AA$3:AA2202,'Rango proyecciones'!$AH$7)</f>
        <v/>
      </c>
      <c r="W56" s="9" t="n"/>
      <c r="X56" s="16">
        <f>V56 + W56</f>
        <v/>
      </c>
      <c r="Y56" s="9">
        <f>SUMIFS('Stock - ETA'!$I$3:I2202,'Stock - ETA'!$F$3:F2202,'Rango proyecciones'!C56,'Stock - ETA'!$Q$3:Q2202,'Rango proyecciones'!$AH$5) + SUMIFS('Stock - ETA'!$H$3:H2202,'Stock - ETA'!$F$3:F2202,'Rango proyecciones'!C56,'Stock - ETA'!$Q$3:Q2202,'Rango proyecciones'!$AH$7)</f>
        <v/>
      </c>
      <c r="Z56" s="9" t="n"/>
      <c r="AA56" s="16">
        <f>Y56 + Z56</f>
        <v/>
      </c>
      <c r="AB56" s="6" t="n"/>
      <c r="AC56" s="9">
        <f>SUMIFS('Stock - ETA'!$T$3:T2202,'Stock - ETA'!$F$3:F2202,'Rango proyecciones'!C56,'Stock - ETA'!$AA$3:AA2202,'Rango proyecciones'!$AH$5) + SUMIFS('Stock - ETA'!$S$3:S2202,'Stock - ETA'!$F$3:F2202,'Rango proyecciones'!C56,'Stock - ETA'!$AA$3:AA2202,'Rango proyecciones'!$AH$8)</f>
        <v/>
      </c>
      <c r="AD56" s="16">
        <f> 0.8 * AB56 + AC56</f>
        <v/>
      </c>
      <c r="AE56" s="9">
        <f>SUMIFS('Stock - ETA'!$J$3:J2202,'Stock - ETA'!$F$3:F2202,'Rango proyecciones'!C56,'Stock - ETA'!$Q$3:Q2202,'Rango proyecciones'!$AH$5) + SUMIFS('Stock - ETA'!$I$3:I2202,'Stock - ETA'!$F$3:F2202,'Rango proyecciones'!C56,'Stock - ETA'!$Q$3:Q2202,'Rango proyecciones'!$AH$8)</f>
        <v/>
      </c>
      <c r="AF56" s="16">
        <f> 0.8 * AB56 + AE56</f>
        <v/>
      </c>
      <c r="AG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mexico1011748</t>
        </is>
      </c>
      <c r="D57" s="4" t="inlineStr">
        <is>
          <t>Agro Mexico</t>
        </is>
      </c>
      <c r="E57" s="4" t="n">
        <v>1011748</v>
      </c>
      <c r="F57" s="4" t="inlineStr">
        <is>
          <t>PO PchDeh &gt;170 NMr@ Cj 10k AS</t>
        </is>
      </c>
      <c r="G57" s="4" t="inlineStr">
        <is>
          <t>Pechuga Desh</t>
        </is>
      </c>
      <c r="H57" s="6" t="n">
        <v>134398</v>
      </c>
      <c r="I57" s="9" t="n">
        <v>91200</v>
      </c>
      <c r="J57" s="6">
        <f>SUMIFS('Stock - ETA'!$R$3:R2202,'Stock - ETA'!$F$3:F2202,'Rango proyecciones'!C57,'Stock - ETA'!$AA$3:AA2202,'Rango proyecciones'!$AH$5)</f>
        <v/>
      </c>
      <c r="K57" s="9">
        <f>(I57 - H57) * MAX((1 - 10)/(10), 0)</f>
        <v/>
      </c>
      <c r="L57" s="9" t="n"/>
      <c r="M57" s="9" t="n"/>
      <c r="N57" s="9" t="n"/>
      <c r="O57" s="16">
        <f>H57 + N57 + J57</f>
        <v/>
      </c>
      <c r="P57" s="9">
        <f>SUMIFS('Stock - ETA'!$H$3:H2202,'Stock - ETA'!$F$3:F2202,'Rango proyecciones'!C57,'Stock - ETA'!$Q$3:Q2202,'Rango proyecciones'!$AH$5)</f>
        <v/>
      </c>
      <c r="Q57" s="9">
        <f>(I57 - H57) * MAX((1 - 7)/(7), 0)</f>
        <v/>
      </c>
      <c r="R57" s="9" t="n"/>
      <c r="S57" s="9" t="n"/>
      <c r="T57" s="9" t="n">
        <v>0</v>
      </c>
      <c r="U57" s="16">
        <f>H57 + T57 + P57</f>
        <v/>
      </c>
      <c r="V57" s="6">
        <f>SUMIFS('Stock - ETA'!$S$3:S2202,'Stock - ETA'!$F$3:F2202,'Rango proyecciones'!C57,'Stock - ETA'!$AA$3:AA2202,'Rango proyecciones'!$AH$5) + SUMIFS('Stock - ETA'!$R$3:R2202,'Stock - ETA'!$F$3:F2202,'Rango proyecciones'!C57,'Stock - ETA'!$AA$3:AA2202,'Rango proyecciones'!$AH$7)</f>
        <v/>
      </c>
      <c r="W57" s="9" t="n"/>
      <c r="X57" s="16">
        <f>V57 + W57</f>
        <v/>
      </c>
      <c r="Y57" s="9">
        <f>SUMIFS('Stock - ETA'!$I$3:I2202,'Stock - ETA'!$F$3:F2202,'Rango proyecciones'!C57,'Stock - ETA'!$Q$3:Q2202,'Rango proyecciones'!$AH$5) + SUMIFS('Stock - ETA'!$H$3:H2202,'Stock - ETA'!$F$3:F2202,'Rango proyecciones'!C57,'Stock - ETA'!$Q$3:Q2202,'Rango proyecciones'!$AH$7)</f>
        <v/>
      </c>
      <c r="Z57" s="9" t="n"/>
      <c r="AA57" s="16">
        <f>Y57 + Z57</f>
        <v/>
      </c>
      <c r="AB57" s="6" t="n"/>
      <c r="AC57" s="9">
        <f>SUMIFS('Stock - ETA'!$T$3:T2202,'Stock - ETA'!$F$3:F2202,'Rango proyecciones'!C57,'Stock - ETA'!$AA$3:AA2202,'Rango proyecciones'!$AH$5) + SUMIFS('Stock - ETA'!$S$3:S2202,'Stock - ETA'!$F$3:F2202,'Rango proyecciones'!C57,'Stock - ETA'!$AA$3:AA2202,'Rango proyecciones'!$AH$8)</f>
        <v/>
      </c>
      <c r="AD57" s="16">
        <f> 0.8 * AB57 + AC57</f>
        <v/>
      </c>
      <c r="AE57" s="9">
        <f>SUMIFS('Stock - ETA'!$J$3:J2202,'Stock - ETA'!$F$3:F2202,'Rango proyecciones'!C57,'Stock - ETA'!$Q$3:Q2202,'Rango proyecciones'!$AH$5) + SUMIFS('Stock - ETA'!$I$3:I2202,'Stock - ETA'!$F$3:F2202,'Rango proyecciones'!C57,'Stock - ETA'!$Q$3:Q2202,'Rango proyecciones'!$AH$8)</f>
        <v/>
      </c>
      <c r="AF57" s="16">
        <f> 0.8 * AB57 + AE57</f>
        <v/>
      </c>
      <c r="AG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mexico1012278</t>
        </is>
      </c>
      <c r="D58" s="4" t="inlineStr">
        <is>
          <t>Agro Mexico</t>
        </is>
      </c>
      <c r="E58" s="4" t="n">
        <v>1012278</v>
      </c>
      <c r="F58" s="4" t="inlineStr">
        <is>
          <t>PO Tru Ala Mex@ Cj 9k AS</t>
        </is>
      </c>
      <c r="G58" s="4" t="inlineStr">
        <is>
          <t>Ala</t>
        </is>
      </c>
      <c r="H58" s="6" t="n">
        <v>86454</v>
      </c>
      <c r="I58" s="9" t="n">
        <v>167000</v>
      </c>
      <c r="J58" s="6">
        <f>SUMIFS('Stock - ETA'!$R$3:R2202,'Stock - ETA'!$F$3:F2202,'Rango proyecciones'!C58,'Stock - ETA'!$AA$3:AA2202,'Rango proyecciones'!$AH$5)</f>
        <v/>
      </c>
      <c r="K58" s="9">
        <f>(I58 - H58) * MAX((1 - 10)/(10), 0)</f>
        <v/>
      </c>
      <c r="L58" s="9" t="n">
        <v>0</v>
      </c>
      <c r="M58" s="9" t="n">
        <v>0</v>
      </c>
      <c r="N58" s="9" t="n">
        <v>82134</v>
      </c>
      <c r="O58" s="16">
        <f>H58 + N58 + J58</f>
        <v/>
      </c>
      <c r="P58" s="9">
        <f>SUMIFS('Stock - ETA'!$H$3:H2202,'Stock - ETA'!$F$3:F2202,'Rango proyecciones'!C58,'Stock - ETA'!$Q$3:Q2202,'Rango proyecciones'!$AH$5)</f>
        <v/>
      </c>
      <c r="Q58" s="9">
        <f>(I58 - H58) * MAX((1 - 7)/(7), 0)</f>
        <v/>
      </c>
      <c r="R58" s="9" t="n">
        <v>0</v>
      </c>
      <c r="S58" s="9" t="n">
        <v>0</v>
      </c>
      <c r="T58" s="9" t="n">
        <v>82134</v>
      </c>
      <c r="U58" s="16">
        <f>H58 + T58 + P58</f>
        <v/>
      </c>
      <c r="V58" s="6">
        <f>SUMIFS('Stock - ETA'!$S$3:S2202,'Stock - ETA'!$F$3:F2202,'Rango proyecciones'!C58,'Stock - ETA'!$AA$3:AA2202,'Rango proyecciones'!$AH$5) + SUMIFS('Stock - ETA'!$R$3:R2202,'Stock - ETA'!$F$3:F2202,'Rango proyecciones'!C58,'Stock - ETA'!$AA$3:AA2202,'Rango proyecciones'!$AH$7)</f>
        <v/>
      </c>
      <c r="W58" s="9" t="n"/>
      <c r="X58" s="16">
        <f>V58 + W58</f>
        <v/>
      </c>
      <c r="Y58" s="9">
        <f>SUMIFS('Stock - ETA'!$I$3:I2202,'Stock - ETA'!$F$3:F2202,'Rango proyecciones'!C58,'Stock - ETA'!$Q$3:Q2202,'Rango proyecciones'!$AH$5) + SUMIFS('Stock - ETA'!$H$3:H2202,'Stock - ETA'!$F$3:F2202,'Rango proyecciones'!C58,'Stock - ETA'!$Q$3:Q2202,'Rango proyecciones'!$AH$7)</f>
        <v/>
      </c>
      <c r="Z58" s="9" t="n"/>
      <c r="AA58" s="16">
        <f>Y58 + Z58</f>
        <v/>
      </c>
      <c r="AB58" s="6" t="n"/>
      <c r="AC58" s="9">
        <f>SUMIFS('Stock - ETA'!$T$3:T2202,'Stock - ETA'!$F$3:F2202,'Rango proyecciones'!C58,'Stock - ETA'!$AA$3:AA2202,'Rango proyecciones'!$AH$5) + SUMIFS('Stock - ETA'!$S$3:S2202,'Stock - ETA'!$F$3:F2202,'Rango proyecciones'!C58,'Stock - ETA'!$AA$3:AA2202,'Rango proyecciones'!$AH$8)</f>
        <v/>
      </c>
      <c r="AD58" s="16">
        <f> 0.8 * AB58 + AC58</f>
        <v/>
      </c>
      <c r="AE58" s="9">
        <f>SUMIFS('Stock - ETA'!$J$3:J2202,'Stock - ETA'!$F$3:F2202,'Rango proyecciones'!C58,'Stock - ETA'!$Q$3:Q2202,'Rango proyecciones'!$AH$5) + SUMIFS('Stock - ETA'!$I$3:I2202,'Stock - ETA'!$F$3:F2202,'Rango proyecciones'!C58,'Stock - ETA'!$Q$3:Q2202,'Rango proyecciones'!$AH$8)</f>
        <v/>
      </c>
      <c r="AF58" s="16">
        <f> 0.8 * AB58 + AE58</f>
        <v/>
      </c>
      <c r="AG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mexico1012432</t>
        </is>
      </c>
      <c r="D59" s="4" t="inlineStr">
        <is>
          <t>Agro Mexico</t>
        </is>
      </c>
      <c r="E59" s="4" t="n">
        <v>1012432</v>
      </c>
      <c r="F59" s="4" t="inlineStr">
        <is>
          <t>PO PchDeh IQF NMr@ Cj 10k AS</t>
        </is>
      </c>
      <c r="G59" s="4" t="inlineStr">
        <is>
          <t>Pechuga Desh</t>
        </is>
      </c>
      <c r="H59" s="6" t="n">
        <v>0</v>
      </c>
      <c r="I59" s="9" t="n">
        <v>22800</v>
      </c>
      <c r="J59" s="6">
        <f>SUMIFS('Stock - ETA'!$R$3:R2202,'Stock - ETA'!$F$3:F2202,'Rango proyecciones'!C59,'Stock - ETA'!$AA$3:AA2202,'Rango proyecciones'!$AH$5)</f>
        <v/>
      </c>
      <c r="K59" s="9">
        <f>(I59 - H59) * MAX((1 - 10)/(10), 0)</f>
        <v/>
      </c>
      <c r="L59" s="9" t="n"/>
      <c r="M59" s="9" t="n"/>
      <c r="N59" s="9" t="n"/>
      <c r="O59" s="16">
        <f>H59 + N59 + J59</f>
        <v/>
      </c>
      <c r="P59" s="9">
        <f>SUMIFS('Stock - ETA'!$H$3:H2202,'Stock - ETA'!$F$3:F2202,'Rango proyecciones'!C59,'Stock - ETA'!$Q$3:Q2202,'Rango proyecciones'!$AH$5)</f>
        <v/>
      </c>
      <c r="Q59" s="9">
        <f>(I59 - H59) * MAX((1 - 7)/(7), 0)</f>
        <v/>
      </c>
      <c r="R59" s="9" t="n"/>
      <c r="S59" s="9" t="n"/>
      <c r="T59" s="9" t="n">
        <v>0</v>
      </c>
      <c r="U59" s="16">
        <f>H59 + T59 + P59</f>
        <v/>
      </c>
      <c r="V59" s="6">
        <f>SUMIFS('Stock - ETA'!$S$3:S2202,'Stock - ETA'!$F$3:F2202,'Rango proyecciones'!C59,'Stock - ETA'!$AA$3:AA2202,'Rango proyecciones'!$AH$5) + SUMIFS('Stock - ETA'!$R$3:R2202,'Stock - ETA'!$F$3:F2202,'Rango proyecciones'!C59,'Stock - ETA'!$AA$3:AA2202,'Rango proyecciones'!$AH$7)</f>
        <v/>
      </c>
      <c r="W59" s="9" t="n"/>
      <c r="X59" s="16">
        <f>V59 + W59</f>
        <v/>
      </c>
      <c r="Y59" s="9">
        <f>SUMIFS('Stock - ETA'!$I$3:I2202,'Stock - ETA'!$F$3:F2202,'Rango proyecciones'!C59,'Stock - ETA'!$Q$3:Q2202,'Rango proyecciones'!$AH$5) + SUMIFS('Stock - ETA'!$H$3:H2202,'Stock - ETA'!$F$3:F2202,'Rango proyecciones'!C59,'Stock - ETA'!$Q$3:Q2202,'Rango proyecciones'!$AH$7)</f>
        <v/>
      </c>
      <c r="Z59" s="9" t="n"/>
      <c r="AA59" s="16">
        <f>Y59 + Z59</f>
        <v/>
      </c>
      <c r="AB59" s="6" t="n"/>
      <c r="AC59" s="9">
        <f>SUMIFS('Stock - ETA'!$T$3:T2202,'Stock - ETA'!$F$3:F2202,'Rango proyecciones'!C59,'Stock - ETA'!$AA$3:AA2202,'Rango proyecciones'!$AH$5) + SUMIFS('Stock - ETA'!$S$3:S2202,'Stock - ETA'!$F$3:F2202,'Rango proyecciones'!C59,'Stock - ETA'!$AA$3:AA2202,'Rango proyecciones'!$AH$8)</f>
        <v/>
      </c>
      <c r="AD59" s="16">
        <f> 0.8 * AB59 + AC59</f>
        <v/>
      </c>
      <c r="AE59" s="9">
        <f>SUMIFS('Stock - ETA'!$J$3:J2202,'Stock - ETA'!$F$3:F2202,'Rango proyecciones'!C59,'Stock - ETA'!$Q$3:Q2202,'Rango proyecciones'!$AH$5) + SUMIFS('Stock - ETA'!$I$3:I2202,'Stock - ETA'!$F$3:F2202,'Rango proyecciones'!C59,'Stock - ETA'!$Q$3:Q2202,'Rango proyecciones'!$AH$8)</f>
        <v/>
      </c>
      <c r="AF59" s="16">
        <f> 0.8 * AB59 + AE59</f>
        <v/>
      </c>
      <c r="AG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mexico1012534</t>
        </is>
      </c>
      <c r="D60" s="4" t="inlineStr">
        <is>
          <t>Agro Mexico</t>
        </is>
      </c>
      <c r="E60" s="4" t="n">
        <v>1012534</v>
      </c>
      <c r="F60" s="4" t="inlineStr">
        <is>
          <t>PO Pech c/h c/p Blo@ Cj 20k AS</t>
        </is>
      </c>
      <c r="G60" s="4" t="inlineStr">
        <is>
          <t>Pechuga</t>
        </is>
      </c>
      <c r="H60" s="6" t="n">
        <v>199903.586</v>
      </c>
      <c r="I60" s="9" t="n">
        <v>160000</v>
      </c>
      <c r="J60" s="6">
        <f>SUMIFS('Stock - ETA'!$R$3:R2202,'Stock - ETA'!$F$3:F2202,'Rango proyecciones'!C60,'Stock - ETA'!$AA$3:AA2202,'Rango proyecciones'!$AH$5)</f>
        <v/>
      </c>
      <c r="K60" s="9">
        <f>(I60 - H60) * MAX((1 - 10)/(10), 0)</f>
        <v/>
      </c>
      <c r="L60" s="9" t="n">
        <v>0</v>
      </c>
      <c r="M60" s="9" t="n"/>
      <c r="N60" s="9" t="n"/>
      <c r="O60" s="16">
        <f>H60 + N60 + J60</f>
        <v/>
      </c>
      <c r="P60" s="9">
        <f>SUMIFS('Stock - ETA'!$H$3:H2202,'Stock - ETA'!$F$3:F2202,'Rango proyecciones'!C60,'Stock - ETA'!$Q$3:Q2202,'Rango proyecciones'!$AH$5)</f>
        <v/>
      </c>
      <c r="Q60" s="9">
        <f>(I60 - H60) * MAX((1 - 7)/(7), 0)</f>
        <v/>
      </c>
      <c r="R60" s="9" t="n">
        <v>0</v>
      </c>
      <c r="S60" s="9" t="n"/>
      <c r="T60" s="9" t="n">
        <v>0</v>
      </c>
      <c r="U60" s="16">
        <f>H60 + T60 + P60</f>
        <v/>
      </c>
      <c r="V60" s="6">
        <f>SUMIFS('Stock - ETA'!$S$3:S2202,'Stock - ETA'!$F$3:F2202,'Rango proyecciones'!C60,'Stock - ETA'!$AA$3:AA2202,'Rango proyecciones'!$AH$5) + SUMIFS('Stock - ETA'!$R$3:R2202,'Stock - ETA'!$F$3:F2202,'Rango proyecciones'!C60,'Stock - ETA'!$AA$3:AA2202,'Rango proyecciones'!$AH$7)</f>
        <v/>
      </c>
      <c r="W60" s="9" t="n"/>
      <c r="X60" s="16">
        <f>V60 + W60</f>
        <v/>
      </c>
      <c r="Y60" s="9">
        <f>SUMIFS('Stock - ETA'!$I$3:I2202,'Stock - ETA'!$F$3:F2202,'Rango proyecciones'!C60,'Stock - ETA'!$Q$3:Q2202,'Rango proyecciones'!$AH$5) + SUMIFS('Stock - ETA'!$H$3:H2202,'Stock - ETA'!$F$3:F2202,'Rango proyecciones'!C60,'Stock - ETA'!$Q$3:Q2202,'Rango proyecciones'!$AH$7)</f>
        <v/>
      </c>
      <c r="Z60" s="9" t="n"/>
      <c r="AA60" s="16">
        <f>Y60 + Z60</f>
        <v/>
      </c>
      <c r="AB60" s="6" t="n"/>
      <c r="AC60" s="9">
        <f>SUMIFS('Stock - ETA'!$T$3:T2202,'Stock - ETA'!$F$3:F2202,'Rango proyecciones'!C60,'Stock - ETA'!$AA$3:AA2202,'Rango proyecciones'!$AH$5) + SUMIFS('Stock - ETA'!$S$3:S2202,'Stock - ETA'!$F$3:F2202,'Rango proyecciones'!C60,'Stock - ETA'!$AA$3:AA2202,'Rango proyecciones'!$AH$8)</f>
        <v/>
      </c>
      <c r="AD60" s="16">
        <f> 0.8 * AB60 + AC60</f>
        <v/>
      </c>
      <c r="AE60" s="9">
        <f>SUMIFS('Stock - ETA'!$J$3:J2202,'Stock - ETA'!$F$3:F2202,'Rango proyecciones'!C60,'Stock - ETA'!$Q$3:Q2202,'Rango proyecciones'!$AH$5) + SUMIFS('Stock - ETA'!$I$3:I2202,'Stock - ETA'!$F$3:F2202,'Rango proyecciones'!C60,'Stock - ETA'!$Q$3:Q2202,'Rango proyecciones'!$AH$8)</f>
        <v/>
      </c>
      <c r="AF60" s="16">
        <f> 0.8 * AB60 + AE60</f>
        <v/>
      </c>
      <c r="AG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mexico1012725</t>
        </is>
      </c>
      <c r="D61" s="4" t="inlineStr">
        <is>
          <t>Agro Mexico</t>
        </is>
      </c>
      <c r="E61" s="4" t="n">
        <v>1012725</v>
      </c>
      <c r="F61" s="4" t="inlineStr">
        <is>
          <t>PO File s/t 8x5 Mr@ Cj AS</t>
        </is>
      </c>
      <c r="G61" s="4" t="inlineStr">
        <is>
          <t>Filete</t>
        </is>
      </c>
      <c r="H61" s="6" t="n">
        <v>19958.4</v>
      </c>
      <c r="I61" s="9" t="n">
        <v>40000</v>
      </c>
      <c r="J61" s="6">
        <f>SUMIFS('Stock - ETA'!$R$3:R2202,'Stock - ETA'!$F$3:F2202,'Rango proyecciones'!C61,'Stock - ETA'!$AA$3:AA2202,'Rango proyecciones'!$AH$5)</f>
        <v/>
      </c>
      <c r="K61" s="9">
        <f>(I61 - H61) * MAX((1 - 10)/(10), 0)</f>
        <v/>
      </c>
      <c r="L61" s="9" t="n">
        <v>0</v>
      </c>
      <c r="M61" s="9" t="n">
        <v>0</v>
      </c>
      <c r="N61" s="9" t="n">
        <v>39916.8</v>
      </c>
      <c r="O61" s="16">
        <f>H61 + N61 + J61</f>
        <v/>
      </c>
      <c r="P61" s="9">
        <f>SUMIFS('Stock - ETA'!$H$3:H2202,'Stock - ETA'!$F$3:F2202,'Rango proyecciones'!C61,'Stock - ETA'!$Q$3:Q2202,'Rango proyecciones'!$AH$5)</f>
        <v/>
      </c>
      <c r="Q61" s="9">
        <f>(I61 - H61) * MAX((1 - 7)/(7), 0)</f>
        <v/>
      </c>
      <c r="R61" s="9" t="n">
        <v>0</v>
      </c>
      <c r="S61" s="9" t="n">
        <v>0</v>
      </c>
      <c r="T61" s="9" t="n">
        <v>39916.8</v>
      </c>
      <c r="U61" s="16">
        <f>H61 + T61 + P61</f>
        <v/>
      </c>
      <c r="V61" s="6">
        <f>SUMIFS('Stock - ETA'!$S$3:S2202,'Stock - ETA'!$F$3:F2202,'Rango proyecciones'!C61,'Stock - ETA'!$AA$3:AA2202,'Rango proyecciones'!$AH$5) + SUMIFS('Stock - ETA'!$R$3:R2202,'Stock - ETA'!$F$3:F2202,'Rango proyecciones'!C61,'Stock - ETA'!$AA$3:AA2202,'Rango proyecciones'!$AH$7)</f>
        <v/>
      </c>
      <c r="W61" s="9" t="n"/>
      <c r="X61" s="16">
        <f>V61 + W61</f>
        <v/>
      </c>
      <c r="Y61" s="9">
        <f>SUMIFS('Stock - ETA'!$I$3:I2202,'Stock - ETA'!$F$3:F2202,'Rango proyecciones'!C61,'Stock - ETA'!$Q$3:Q2202,'Rango proyecciones'!$AH$5) + SUMIFS('Stock - ETA'!$H$3:H2202,'Stock - ETA'!$F$3:F2202,'Rango proyecciones'!C61,'Stock - ETA'!$Q$3:Q2202,'Rango proyecciones'!$AH$7)</f>
        <v/>
      </c>
      <c r="Z61" s="9" t="n"/>
      <c r="AA61" s="16">
        <f>Y61 + Z61</f>
        <v/>
      </c>
      <c r="AB61" s="6" t="n"/>
      <c r="AC61" s="9">
        <f>SUMIFS('Stock - ETA'!$T$3:T2202,'Stock - ETA'!$F$3:F2202,'Rango proyecciones'!C61,'Stock - ETA'!$AA$3:AA2202,'Rango proyecciones'!$AH$5) + SUMIFS('Stock - ETA'!$S$3:S2202,'Stock - ETA'!$F$3:F2202,'Rango proyecciones'!C61,'Stock - ETA'!$AA$3:AA2202,'Rango proyecciones'!$AH$8)</f>
        <v/>
      </c>
      <c r="AD61" s="16">
        <f> 0.8 * AB61 + AC61</f>
        <v/>
      </c>
      <c r="AE61" s="9">
        <f>SUMIFS('Stock - ETA'!$J$3:J2202,'Stock - ETA'!$F$3:F2202,'Rango proyecciones'!C61,'Stock - ETA'!$Q$3:Q2202,'Rango proyecciones'!$AH$5) + SUMIFS('Stock - ETA'!$I$3:I2202,'Stock - ETA'!$F$3:F2202,'Rango proyecciones'!C61,'Stock - ETA'!$Q$3:Q2202,'Rango proyecciones'!$AH$8)</f>
        <v/>
      </c>
      <c r="AF61" s="16">
        <f> 0.8 * AB61 + AE61</f>
        <v/>
      </c>
      <c r="AG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mexico1012764</t>
        </is>
      </c>
      <c r="D62" s="4" t="inlineStr">
        <is>
          <t>Agro Mexico</t>
        </is>
      </c>
      <c r="E62" s="4" t="n">
        <v>1012764</v>
      </c>
      <c r="F62" s="4" t="inlineStr">
        <is>
          <t>PO Ppa Esp@ Bo Cj 20k AS</t>
        </is>
      </c>
      <c r="G62" s="4" t="inlineStr">
        <is>
          <t>Carne Recuperada</t>
        </is>
      </c>
      <c r="H62" s="6" t="n">
        <v>23808.37</v>
      </c>
      <c r="I62" s="9" t="n">
        <v>120000</v>
      </c>
      <c r="J62" s="6">
        <f>SUMIFS('Stock - ETA'!$R$3:R2202,'Stock - ETA'!$F$3:F2202,'Rango proyecciones'!C62,'Stock - ETA'!$AA$3:AA2202,'Rango proyecciones'!$AH$5)</f>
        <v/>
      </c>
      <c r="K62" s="9">
        <f>(I62 - H62) * MAX((1 - 10)/(10), 0)</f>
        <v/>
      </c>
      <c r="L62" s="9" t="n">
        <v>192055.462</v>
      </c>
      <c r="M62" s="9" t="n"/>
      <c r="N62" s="9" t="n"/>
      <c r="O62" s="16">
        <f>H62 + N62 + J62</f>
        <v/>
      </c>
      <c r="P62" s="9">
        <f>SUMIFS('Stock - ETA'!$H$3:H2202,'Stock - ETA'!$F$3:F2202,'Rango proyecciones'!C62,'Stock - ETA'!$Q$3:Q2202,'Rango proyecciones'!$AH$5)</f>
        <v/>
      </c>
      <c r="Q62" s="9">
        <f>(I62 - H62) * MAX((1 - 7)/(7), 0)</f>
        <v/>
      </c>
      <c r="R62" s="9" t="n">
        <v>192055.462</v>
      </c>
      <c r="S62" s="9" t="n"/>
      <c r="T62" s="9" t="n">
        <v>0</v>
      </c>
      <c r="U62" s="16">
        <f>H62 + T62 + P62</f>
        <v/>
      </c>
      <c r="V62" s="6">
        <f>SUMIFS('Stock - ETA'!$S$3:S2202,'Stock - ETA'!$F$3:F2202,'Rango proyecciones'!C62,'Stock - ETA'!$AA$3:AA2202,'Rango proyecciones'!$AH$5) + SUMIFS('Stock - ETA'!$R$3:R2202,'Stock - ETA'!$F$3:F2202,'Rango proyecciones'!C62,'Stock - ETA'!$AA$3:AA2202,'Rango proyecciones'!$AH$7)</f>
        <v/>
      </c>
      <c r="W62" s="9" t="n"/>
      <c r="X62" s="16">
        <f>V62 + W62</f>
        <v/>
      </c>
      <c r="Y62" s="9">
        <f>SUMIFS('Stock - ETA'!$I$3:I2202,'Stock - ETA'!$F$3:F2202,'Rango proyecciones'!C62,'Stock - ETA'!$Q$3:Q2202,'Rango proyecciones'!$AH$5) + SUMIFS('Stock - ETA'!$H$3:H2202,'Stock - ETA'!$F$3:F2202,'Rango proyecciones'!C62,'Stock - ETA'!$Q$3:Q2202,'Rango proyecciones'!$AH$7)</f>
        <v/>
      </c>
      <c r="Z62" s="9" t="n"/>
      <c r="AA62" s="16">
        <f>Y62 + Z62</f>
        <v/>
      </c>
      <c r="AB62" s="6" t="n">
        <v>240000</v>
      </c>
      <c r="AC62" s="9">
        <f>SUMIFS('Stock - ETA'!$T$3:T2202,'Stock - ETA'!$F$3:F2202,'Rango proyecciones'!C62,'Stock - ETA'!$AA$3:AA2202,'Rango proyecciones'!$AH$5) + SUMIFS('Stock - ETA'!$S$3:S2202,'Stock - ETA'!$F$3:F2202,'Rango proyecciones'!C62,'Stock - ETA'!$AA$3:AA2202,'Rango proyecciones'!$AH$8)</f>
        <v/>
      </c>
      <c r="AD62" s="16">
        <f> 0.8 * AB62 + AC62</f>
        <v/>
      </c>
      <c r="AE62" s="9">
        <f>SUMIFS('Stock - ETA'!$J$3:J2202,'Stock - ETA'!$F$3:F2202,'Rango proyecciones'!C62,'Stock - ETA'!$Q$3:Q2202,'Rango proyecciones'!$AH$5) + SUMIFS('Stock - ETA'!$I$3:I2202,'Stock - ETA'!$F$3:F2202,'Rango proyecciones'!C62,'Stock - ETA'!$Q$3:Q2202,'Rango proyecciones'!$AH$8)</f>
        <v/>
      </c>
      <c r="AF62" s="16">
        <f> 0.8 * AB62 + AE62</f>
        <v/>
      </c>
      <c r="AG62" s="6" t="n"/>
    </row>
    <row r="63">
      <c r="A63" s="4" t="inlineStr">
        <is>
          <t>Pollo</t>
        </is>
      </c>
      <c r="B63" s="4" t="inlineStr">
        <is>
          <t>Venta Local</t>
        </is>
      </c>
      <c r="C63" s="4" t="inlineStr">
        <is>
          <t>agro mexico1012796</t>
        </is>
      </c>
      <c r="D63" s="4" t="inlineStr">
        <is>
          <t>Agro Mexico</t>
        </is>
      </c>
      <c r="E63" s="4" t="n">
        <v>1012796</v>
      </c>
      <c r="F63" s="4" t="inlineStr">
        <is>
          <t>PO Ala Puch Mex@ Cj 10k AS</t>
        </is>
      </c>
      <c r="G63" s="4" t="inlineStr">
        <is>
          <t>Ala</t>
        </is>
      </c>
      <c r="H63" s="6" t="n">
        <v>0</v>
      </c>
      <c r="I63" s="9" t="n">
        <v>40000</v>
      </c>
      <c r="J63" s="6">
        <f>SUMIFS('Stock - ETA'!$R$3:R2202,'Stock - ETA'!$F$3:F2202,'Rango proyecciones'!C63,'Stock - ETA'!$AA$3:AA2202,'Rango proyecciones'!$AH$5)</f>
        <v/>
      </c>
      <c r="K63" s="9">
        <f>(I63 - H63) * MAX((1 - 10)/(10), 0)</f>
        <v/>
      </c>
      <c r="L63" s="9" t="n">
        <v>79981.75999999999</v>
      </c>
      <c r="M63" s="9" t="n">
        <v>0</v>
      </c>
      <c r="N63" s="9" t="n">
        <v>0</v>
      </c>
      <c r="O63" s="16">
        <f>H63 + N63 + J63</f>
        <v/>
      </c>
      <c r="P63" s="9">
        <f>SUMIFS('Stock - ETA'!$H$3:H2202,'Stock - ETA'!$F$3:F2202,'Rango proyecciones'!C63,'Stock - ETA'!$Q$3:Q2202,'Rango proyecciones'!$AH$5)</f>
        <v/>
      </c>
      <c r="Q63" s="9">
        <f>(I63 - H63) * MAX((1 - 7)/(7), 0)</f>
        <v/>
      </c>
      <c r="R63" s="9" t="n">
        <v>79981.75999999999</v>
      </c>
      <c r="S63" s="9" t="n">
        <v>0</v>
      </c>
      <c r="T63" s="9" t="n">
        <v>0</v>
      </c>
      <c r="U63" s="16">
        <f>H63 + T63 + P63</f>
        <v/>
      </c>
      <c r="V63" s="6">
        <f>SUMIFS('Stock - ETA'!$S$3:S2202,'Stock - ETA'!$F$3:F2202,'Rango proyecciones'!C63,'Stock - ETA'!$AA$3:AA2202,'Rango proyecciones'!$AH$5) + SUMIFS('Stock - ETA'!$R$3:R2202,'Stock - ETA'!$F$3:F2202,'Rango proyecciones'!C63,'Stock - ETA'!$AA$3:AA2202,'Rango proyecciones'!$AH$7)</f>
        <v/>
      </c>
      <c r="W63" s="9" t="n"/>
      <c r="X63" s="16">
        <f>V63 + W63</f>
        <v/>
      </c>
      <c r="Y63" s="9">
        <f>SUMIFS('Stock - ETA'!$I$3:I2202,'Stock - ETA'!$F$3:F2202,'Rango proyecciones'!C63,'Stock - ETA'!$Q$3:Q2202,'Rango proyecciones'!$AH$5) + SUMIFS('Stock - ETA'!$H$3:H2202,'Stock - ETA'!$F$3:F2202,'Rango proyecciones'!C63,'Stock - ETA'!$Q$3:Q2202,'Rango proyecciones'!$AH$7)</f>
        <v/>
      </c>
      <c r="Z63" s="9" t="n"/>
      <c r="AA63" s="16">
        <f>Y63 + Z63</f>
        <v/>
      </c>
      <c r="AB63" s="6" t="n"/>
      <c r="AC63" s="9">
        <f>SUMIFS('Stock - ETA'!$T$3:T2202,'Stock - ETA'!$F$3:F2202,'Rango proyecciones'!C63,'Stock - ETA'!$AA$3:AA2202,'Rango proyecciones'!$AH$5) + SUMIFS('Stock - ETA'!$S$3:S2202,'Stock - ETA'!$F$3:F2202,'Rango proyecciones'!C63,'Stock - ETA'!$AA$3:AA2202,'Rango proyecciones'!$AH$8)</f>
        <v/>
      </c>
      <c r="AD63" s="16">
        <f> 0.8 * AB63 + AC63</f>
        <v/>
      </c>
      <c r="AE63" s="9">
        <f>SUMIFS('Stock - ETA'!$J$3:J2202,'Stock - ETA'!$F$3:F2202,'Rango proyecciones'!C63,'Stock - ETA'!$Q$3:Q2202,'Rango proyecciones'!$AH$5) + SUMIFS('Stock - ETA'!$I$3:I2202,'Stock - ETA'!$F$3:F2202,'Rango proyecciones'!C63,'Stock - ETA'!$Q$3:Q2202,'Rango proyecciones'!$AH$8)</f>
        <v/>
      </c>
      <c r="AF63" s="16">
        <f> 0.8 * AB63 + AE63</f>
        <v/>
      </c>
      <c r="AG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sudamerica1010877</t>
        </is>
      </c>
      <c r="D64" s="4" t="inlineStr">
        <is>
          <t>Agro Sudamerica</t>
        </is>
      </c>
      <c r="E64" s="4" t="n">
        <v>1010877</v>
      </c>
      <c r="F64" s="4" t="inlineStr">
        <is>
          <t>PO Molleja Mrps@ Cj 10k AS</t>
        </is>
      </c>
      <c r="G64" s="4" t="inlineStr">
        <is>
          <t>Menudencias</t>
        </is>
      </c>
      <c r="H64" s="6" t="n">
        <v>25000</v>
      </c>
      <c r="I64" s="9" t="n">
        <v>48000</v>
      </c>
      <c r="J64" s="6">
        <f>SUMIF('Stock - ETA'!$F$3:F2202,'Rango proyecciones'!C64,'Stock - ETA'!$R$3:R2202)</f>
        <v/>
      </c>
      <c r="K64" s="9">
        <f>(I64 - H64) * MAX((1 - 10)/(10), 0)</f>
        <v/>
      </c>
      <c r="L64" s="9" t="n"/>
      <c r="M64" s="9" t="n"/>
      <c r="N64" s="9" t="n"/>
      <c r="O64" s="16">
        <f>H64 + J64 + K64 + L64</f>
        <v/>
      </c>
      <c r="P64" s="9">
        <f>SUMIF('Stock - ETA'!$F$3:F2202,'Rango proyecciones'!C64,'Stock - ETA'!$H$3:H2202)</f>
        <v/>
      </c>
      <c r="Q64" s="9">
        <f>(I64 - H64) * MAX((1 - 7)/(7), 0)</f>
        <v/>
      </c>
      <c r="R64" s="9" t="n"/>
      <c r="S64" s="9" t="n"/>
      <c r="T64" s="9" t="n">
        <v>0</v>
      </c>
      <c r="U64" s="16">
        <f>H64 + P64 + Q64 + R64</f>
        <v/>
      </c>
      <c r="V64" s="6">
        <f>SUMIF('Stock - ETA'!$F$3:F2202,'Rango proyecciones'!C64,'Stock - ETA'!$S$3:S2202)</f>
        <v/>
      </c>
      <c r="W64" s="9" t="n"/>
      <c r="X64" s="16">
        <f>V64 + W64</f>
        <v/>
      </c>
      <c r="Y64" s="9">
        <f>SUMIF('Stock - ETA'!$F$3:F2202,'Rango proyecciones'!C64,'Stock - ETA'!$I$3:I2202)</f>
        <v/>
      </c>
      <c r="Z64" s="9" t="n"/>
      <c r="AA64" s="16">
        <f>Y64 + Z64</f>
        <v/>
      </c>
      <c r="AB64" s="6" t="n">
        <v>48000</v>
      </c>
      <c r="AC64" s="9">
        <f>SUMIF('Stock - ETA'!$F$3:F2202,'Rango proyecciones'!C64,'Stock - ETA'!$T$3:T2202)</f>
        <v/>
      </c>
      <c r="AD64" s="16">
        <f> 0.6 * AB64 + AC64</f>
        <v/>
      </c>
      <c r="AE64" s="9">
        <f>SUMIF('Stock - ETA'!$F$3:F2202,'Rango proyecciones'!C64,'Stock - ETA'!$J$3:J2202)</f>
        <v/>
      </c>
      <c r="AF64" s="16">
        <f> 0.6 * AB64 + AE64</f>
        <v/>
      </c>
      <c r="AG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sudamerica1011042</t>
        </is>
      </c>
      <c r="D65" s="4" t="inlineStr">
        <is>
          <t>Agro Sudamerica</t>
        </is>
      </c>
      <c r="E65" s="4" t="n">
        <v>1011042</v>
      </c>
      <c r="F65" s="4" t="inlineStr">
        <is>
          <t>PO Pta Espinaz@ Cj 10k AS</t>
        </is>
      </c>
      <c r="G65" s="4" t="inlineStr">
        <is>
          <t>Cazuela</t>
        </is>
      </c>
      <c r="H65" s="6" t="n">
        <v>102000</v>
      </c>
      <c r="I65" s="9" t="n">
        <v>72000</v>
      </c>
      <c r="J65" s="6">
        <f>SUMIF('Stock - ETA'!$F$3:F2202,'Rango proyecciones'!C65,'Stock - ETA'!$R$3:R2202)</f>
        <v/>
      </c>
      <c r="K65" s="9">
        <f>(I65 - H65) * MAX((1 - 10)/(10), 0)</f>
        <v/>
      </c>
      <c r="L65" s="9" t="n"/>
      <c r="M65" s="9" t="n"/>
      <c r="N65" s="9" t="n"/>
      <c r="O65" s="16">
        <f>H65 + J65 + K65 + L65</f>
        <v/>
      </c>
      <c r="P65" s="9">
        <f>SUMIF('Stock - ETA'!$F$3:F2202,'Rango proyecciones'!C65,'Stock - ETA'!$H$3:H2202)</f>
        <v/>
      </c>
      <c r="Q65" s="9">
        <f>(I65 - H65) * MAX((1 - 7)/(7), 0)</f>
        <v/>
      </c>
      <c r="R65" s="9" t="n"/>
      <c r="S65" s="9" t="n"/>
      <c r="T65" s="9" t="n">
        <v>0</v>
      </c>
      <c r="U65" s="16">
        <f>H65 + P65 + Q65 + R65</f>
        <v/>
      </c>
      <c r="V65" s="6">
        <f>SUMIF('Stock - ETA'!$F$3:F2202,'Rango proyecciones'!C65,'Stock - ETA'!$S$3:S2202)</f>
        <v/>
      </c>
      <c r="W65" s="9" t="n"/>
      <c r="X65" s="16">
        <f>V65 + W65</f>
        <v/>
      </c>
      <c r="Y65" s="9">
        <f>SUMIF('Stock - ETA'!$F$3:F2202,'Rango proyecciones'!C65,'Stock - ETA'!$I$3:I2202)</f>
        <v/>
      </c>
      <c r="Z65" s="9" t="n"/>
      <c r="AA65" s="16">
        <f>Y65 + Z65</f>
        <v/>
      </c>
      <c r="AB65" s="6" t="n">
        <v>72000</v>
      </c>
      <c r="AC65" s="9">
        <f>SUMIF('Stock - ETA'!$F$3:F2202,'Rango proyecciones'!C65,'Stock - ETA'!$T$3:T2202)</f>
        <v/>
      </c>
      <c r="AD65" s="16">
        <f> 0.6 * AB65 + AC65</f>
        <v/>
      </c>
      <c r="AE65" s="9">
        <f>SUMIF('Stock - ETA'!$F$3:F2202,'Rango proyecciones'!C65,'Stock - ETA'!$J$3:J2202)</f>
        <v/>
      </c>
      <c r="AF65" s="16">
        <f> 0.6 * AB65 + AE65</f>
        <v/>
      </c>
      <c r="AG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sudamerica1011290</t>
        </is>
      </c>
      <c r="D66" s="4" t="inlineStr">
        <is>
          <t>Agro Sudamerica</t>
        </is>
      </c>
      <c r="E66" s="4" t="n">
        <v>1011290</v>
      </c>
      <c r="F66" s="4" t="inlineStr">
        <is>
          <t>PO Pch Piel@ Cj 20k AS</t>
        </is>
      </c>
      <c r="G66" s="4" t="inlineStr">
        <is>
          <t>Subprod</t>
        </is>
      </c>
      <c r="H66" s="6" t="n">
        <v>19993.58</v>
      </c>
      <c r="I66" s="9" t="n">
        <v>0</v>
      </c>
      <c r="J66" s="6">
        <f>SUMIF('Stock - ETA'!$F$3:F2202,'Rango proyecciones'!C66,'Stock - ETA'!$R$3:R2202)</f>
        <v/>
      </c>
      <c r="K66" s="9">
        <f>(I66 - H66) * MAX((1 - 10)/(10), 0)</f>
        <v/>
      </c>
      <c r="L66" s="9" t="n"/>
      <c r="M66" s="9" t="n"/>
      <c r="N66" s="9" t="n"/>
      <c r="O66" s="16">
        <f>H66 + J66 + K66 + L66</f>
        <v/>
      </c>
      <c r="P66" s="9">
        <f>SUMIF('Stock - ETA'!$F$3:F2202,'Rango proyecciones'!C66,'Stock - ETA'!$H$3:H2202)</f>
        <v/>
      </c>
      <c r="Q66" s="9">
        <f>(I66 - H66) * MAX((1 - 7)/(7), 0)</f>
        <v/>
      </c>
      <c r="R66" s="9" t="n"/>
      <c r="S66" s="9" t="n"/>
      <c r="T66" s="9" t="n">
        <v>0</v>
      </c>
      <c r="U66" s="16">
        <f>H66 + P66 + Q66 + R66</f>
        <v/>
      </c>
      <c r="V66" s="6">
        <f>SUMIF('Stock - ETA'!$F$3:F2202,'Rango proyecciones'!C66,'Stock - ETA'!$S$3:S2202)</f>
        <v/>
      </c>
      <c r="W66" s="9" t="n"/>
      <c r="X66" s="16">
        <f>V66 + W66</f>
        <v/>
      </c>
      <c r="Y66" s="9">
        <f>SUMIF('Stock - ETA'!$F$3:F2202,'Rango proyecciones'!C66,'Stock - ETA'!$I$3:I2202)</f>
        <v/>
      </c>
      <c r="Z66" s="9" t="n"/>
      <c r="AA66" s="16">
        <f>Y66 + Z66</f>
        <v/>
      </c>
      <c r="AB66" s="6" t="n"/>
      <c r="AC66" s="9">
        <f>SUMIF('Stock - ETA'!$F$3:F2202,'Rango proyecciones'!C66,'Stock - ETA'!$T$3:T2202)</f>
        <v/>
      </c>
      <c r="AD66" s="16">
        <f> 0.6 * AB66 + AC66</f>
        <v/>
      </c>
      <c r="AE66" s="9">
        <f>SUMIF('Stock - ETA'!$F$3:F2202,'Rango proyecciones'!C66,'Stock - ETA'!$J$3:J2202)</f>
        <v/>
      </c>
      <c r="AF66" s="16">
        <f> 0.6 * AB66 + AE66</f>
        <v/>
      </c>
      <c r="AG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sudamerica1011421</t>
        </is>
      </c>
      <c r="D67" s="4" t="inlineStr">
        <is>
          <t>Agro Sudamerica</t>
        </is>
      </c>
      <c r="E67" s="4" t="n">
        <v>1011421</v>
      </c>
      <c r="F67" s="4" t="inlineStr">
        <is>
          <t>PO Ppa Esp 50 Pim@ Cj 20k AS</t>
        </is>
      </c>
      <c r="G67" s="4" t="inlineStr">
        <is>
          <t>Carne Recuperada</t>
        </is>
      </c>
      <c r="H67" s="6" t="n">
        <v>1294509.98</v>
      </c>
      <c r="I67" s="9" t="n">
        <v>1104000</v>
      </c>
      <c r="J67" s="6">
        <f>SUMIF('Stock - ETA'!$F$3:F2202,'Rango proyecciones'!C67,'Stock - ETA'!$R$3:R2202)</f>
        <v/>
      </c>
      <c r="K67" s="9">
        <f>(I67 - H67) * MAX((1 - 10)/(10), 0)</f>
        <v/>
      </c>
      <c r="L67" s="9" t="n">
        <v>95958.838</v>
      </c>
      <c r="M67" s="9" t="n"/>
      <c r="N67" s="9" t="n"/>
      <c r="O67" s="16">
        <f>H67 + J67 + K67 + L67</f>
        <v/>
      </c>
      <c r="P67" s="9">
        <f>SUMIF('Stock - ETA'!$F$3:F2202,'Rango proyecciones'!C67,'Stock - ETA'!$H$3:H2202)</f>
        <v/>
      </c>
      <c r="Q67" s="9">
        <f>(I67 - H67) * MAX((1 - 7)/(7), 0)</f>
        <v/>
      </c>
      <c r="R67" s="9" t="n">
        <v>95958.838</v>
      </c>
      <c r="S67" s="9" t="n"/>
      <c r="T67" s="9" t="n">
        <v>0</v>
      </c>
      <c r="U67" s="16">
        <f>H67 + P67 + Q67 + R67</f>
        <v/>
      </c>
      <c r="V67" s="6">
        <f>SUMIF('Stock - ETA'!$F$3:F2202,'Rango proyecciones'!C67,'Stock - ETA'!$S$3:S2202)</f>
        <v/>
      </c>
      <c r="W67" s="9" t="n"/>
      <c r="X67" s="16">
        <f>V67 + W67</f>
        <v/>
      </c>
      <c r="Y67" s="9">
        <f>SUMIF('Stock - ETA'!$F$3:F2202,'Rango proyecciones'!C67,'Stock - ETA'!$I$3:I2202)</f>
        <v/>
      </c>
      <c r="Z67" s="9" t="n"/>
      <c r="AA67" s="16">
        <f>Y67 + Z67</f>
        <v/>
      </c>
      <c r="AB67" s="6" t="n">
        <v>912000</v>
      </c>
      <c r="AC67" s="9">
        <f>SUMIF('Stock - ETA'!$F$3:F2202,'Rango proyecciones'!C67,'Stock - ETA'!$T$3:T2202)</f>
        <v/>
      </c>
      <c r="AD67" s="16">
        <f> 0.6 * AB67 + AC67</f>
        <v/>
      </c>
      <c r="AE67" s="9">
        <f>SUMIF('Stock - ETA'!$F$3:F2202,'Rango proyecciones'!C67,'Stock - ETA'!$J$3:J2202)</f>
        <v/>
      </c>
      <c r="AF67" s="16">
        <f> 0.6 * AB67 + AE67</f>
        <v/>
      </c>
      <c r="AG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sudamerica1011558</t>
        </is>
      </c>
      <c r="D68" s="4" t="inlineStr">
        <is>
          <t>Agro Sudamerica</t>
        </is>
      </c>
      <c r="E68" s="4" t="n">
        <v>1011558</v>
      </c>
      <c r="F68" s="4" t="inlineStr">
        <is>
          <t>PO Ppa Esp@ 2 blo x 10k Cj AS</t>
        </is>
      </c>
      <c r="G68" s="4" t="inlineStr">
        <is>
          <t>Carne Recuperada</t>
        </is>
      </c>
      <c r="H68" s="6" t="n">
        <v>167478.62</v>
      </c>
      <c r="I68" s="9" t="n">
        <v>168000</v>
      </c>
      <c r="J68" s="6">
        <f>SUMIF('Stock - ETA'!$F$3:F2202,'Rango proyecciones'!C68,'Stock - ETA'!$R$3:R2202)</f>
        <v/>
      </c>
      <c r="K68" s="9">
        <f>(I68 - H68) * MAX((1 - 10)/(10), 0)</f>
        <v/>
      </c>
      <c r="L68" s="9" t="n"/>
      <c r="M68" s="9" t="n"/>
      <c r="N68" s="9" t="n"/>
      <c r="O68" s="16">
        <f>H68 + J68 + K68 + L68</f>
        <v/>
      </c>
      <c r="P68" s="9">
        <f>SUMIF('Stock - ETA'!$F$3:F2202,'Rango proyecciones'!C68,'Stock - ETA'!$H$3:H2202)</f>
        <v/>
      </c>
      <c r="Q68" s="9">
        <f>(I68 - H68) * MAX((1 - 7)/(7), 0)</f>
        <v/>
      </c>
      <c r="R68" s="9" t="n"/>
      <c r="S68" s="9" t="n"/>
      <c r="T68" s="9" t="n">
        <v>0</v>
      </c>
      <c r="U68" s="16">
        <f>H68 + P68 + Q68 + R68</f>
        <v/>
      </c>
      <c r="V68" s="6">
        <f>SUMIF('Stock - ETA'!$F$3:F2202,'Rango proyecciones'!C68,'Stock - ETA'!$S$3:S2202)</f>
        <v/>
      </c>
      <c r="W68" s="9" t="n"/>
      <c r="X68" s="16">
        <f>V68 + W68</f>
        <v/>
      </c>
      <c r="Y68" s="9">
        <f>SUMIF('Stock - ETA'!$F$3:F2202,'Rango proyecciones'!C68,'Stock - ETA'!$I$3:I2202)</f>
        <v/>
      </c>
      <c r="Z68" s="9" t="n"/>
      <c r="AA68" s="16">
        <f>Y68 + Z68</f>
        <v/>
      </c>
      <c r="AB68" s="6" t="n">
        <v>144000</v>
      </c>
      <c r="AC68" s="9">
        <f>SUMIF('Stock - ETA'!$F$3:F2202,'Rango proyecciones'!C68,'Stock - ETA'!$T$3:T2202)</f>
        <v/>
      </c>
      <c r="AD68" s="16">
        <f> 0.6 * AB68 + AC68</f>
        <v/>
      </c>
      <c r="AE68" s="9">
        <f>SUMIF('Stock - ETA'!$F$3:F2202,'Rango proyecciones'!C68,'Stock - ETA'!$J$3:J2202)</f>
        <v/>
      </c>
      <c r="AF68" s="16">
        <f> 0.6 * AB68 + AE68</f>
        <v/>
      </c>
      <c r="AG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sudamerica1011560</t>
        </is>
      </c>
      <c r="D69" s="4" t="inlineStr">
        <is>
          <t>Agro Sudamerica</t>
        </is>
      </c>
      <c r="E69" s="4" t="n">
        <v>1011560</v>
      </c>
      <c r="F69" s="4" t="inlineStr">
        <is>
          <t>PO Corazón@ Bo Cj 18k AS</t>
        </is>
      </c>
      <c r="G69" s="4" t="inlineStr">
        <is>
          <t>Menudencias</t>
        </is>
      </c>
      <c r="H69" s="6" t="n">
        <v>21906</v>
      </c>
      <c r="I69" s="9" t="n">
        <v>0</v>
      </c>
      <c r="J69" s="6">
        <f>SUMIF('Stock - ETA'!$F$3:F2202,'Rango proyecciones'!C69,'Stock - ETA'!$R$3:R2202)</f>
        <v/>
      </c>
      <c r="K69" s="9">
        <f>(I69 - H69) * MAX((1 - 10)/(10), 0)</f>
        <v/>
      </c>
      <c r="L69" s="9" t="n"/>
      <c r="M69" s="9" t="n"/>
      <c r="N69" s="9" t="n"/>
      <c r="O69" s="16">
        <f>H69 + J69 + K69 + L69</f>
        <v/>
      </c>
      <c r="P69" s="9">
        <f>SUMIF('Stock - ETA'!$F$3:F2202,'Rango proyecciones'!C69,'Stock - ETA'!$H$3:H2202)</f>
        <v/>
      </c>
      <c r="Q69" s="9">
        <f>(I69 - H69) * MAX((1 - 7)/(7), 0)</f>
        <v/>
      </c>
      <c r="R69" s="9" t="n"/>
      <c r="S69" s="9" t="n"/>
      <c r="T69" s="9" t="n">
        <v>0</v>
      </c>
      <c r="U69" s="16">
        <f>H69 + P69 + Q69 + R69</f>
        <v/>
      </c>
      <c r="V69" s="6">
        <f>SUMIF('Stock - ETA'!$F$3:F2202,'Rango proyecciones'!C69,'Stock - ETA'!$S$3:S2202)</f>
        <v/>
      </c>
      <c r="W69" s="9" t="n"/>
      <c r="X69" s="16">
        <f>V69 + W69</f>
        <v/>
      </c>
      <c r="Y69" s="9">
        <f>SUMIF('Stock - ETA'!$F$3:F2202,'Rango proyecciones'!C69,'Stock - ETA'!$I$3:I2202)</f>
        <v/>
      </c>
      <c r="Z69" s="9" t="n"/>
      <c r="AA69" s="16">
        <f>Y69 + Z69</f>
        <v/>
      </c>
      <c r="AB69" s="6" t="n"/>
      <c r="AC69" s="9">
        <f>SUMIF('Stock - ETA'!$F$3:F2202,'Rango proyecciones'!C69,'Stock - ETA'!$T$3:T2202)</f>
        <v/>
      </c>
      <c r="AD69" s="16">
        <f> 0.6 * AB69 + AC69</f>
        <v/>
      </c>
      <c r="AE69" s="9">
        <f>SUMIF('Stock - ETA'!$F$3:F2202,'Rango proyecciones'!C69,'Stock - ETA'!$J$3:J2202)</f>
        <v/>
      </c>
      <c r="AF69" s="16">
        <f> 0.6 * AB69 + AE69</f>
        <v/>
      </c>
      <c r="AG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sudamerica1011999</t>
        </is>
      </c>
      <c r="D70" s="4" t="inlineStr">
        <is>
          <t>Agro Sudamerica</t>
        </is>
      </c>
      <c r="E70" s="4" t="n">
        <v>1011999</v>
      </c>
      <c r="F70" s="4" t="inlineStr">
        <is>
          <t>PO Tru 1/4 NMr@ NNII Bo Cj 15k</t>
        </is>
      </c>
      <c r="G70" s="4" t="inlineStr">
        <is>
          <t>Trutro</t>
        </is>
      </c>
      <c r="H70" s="6" t="n">
        <v>54450</v>
      </c>
      <c r="I70" s="9" t="n">
        <v>0</v>
      </c>
      <c r="J70" s="6">
        <f>SUMIF('Stock - ETA'!$F$3:F2202,'Rango proyecciones'!C70,'Stock - ETA'!$R$3:R2202)</f>
        <v/>
      </c>
      <c r="K70" s="9">
        <f>(I70 - H70) * MAX((1 - 10)/(10), 0)</f>
        <v/>
      </c>
      <c r="L70" s="9" t="n"/>
      <c r="M70" s="9" t="n"/>
      <c r="N70" s="9" t="n"/>
      <c r="O70" s="16">
        <f>H70 + J70 + K70 + L70</f>
        <v/>
      </c>
      <c r="P70" s="9">
        <f>SUMIF('Stock - ETA'!$F$3:F2202,'Rango proyecciones'!C70,'Stock - ETA'!$H$3:H2202)</f>
        <v/>
      </c>
      <c r="Q70" s="9">
        <f>(I70 - H70) * MAX((1 - 7)/(7), 0)</f>
        <v/>
      </c>
      <c r="R70" s="9" t="n"/>
      <c r="S70" s="9" t="n"/>
      <c r="T70" s="9" t="n">
        <v>0</v>
      </c>
      <c r="U70" s="16">
        <f>H70 + P70 + Q70 + R70</f>
        <v/>
      </c>
      <c r="V70" s="6">
        <f>SUMIF('Stock - ETA'!$F$3:F2202,'Rango proyecciones'!C70,'Stock - ETA'!$S$3:S2202)</f>
        <v/>
      </c>
      <c r="W70" s="9" t="n"/>
      <c r="X70" s="16">
        <f>V70 + W70</f>
        <v/>
      </c>
      <c r="Y70" s="9">
        <f>SUMIF('Stock - ETA'!$F$3:F2202,'Rango proyecciones'!C70,'Stock - ETA'!$I$3:I2202)</f>
        <v/>
      </c>
      <c r="Z70" s="9" t="n"/>
      <c r="AA70" s="16">
        <f>Y70 + Z70</f>
        <v/>
      </c>
      <c r="AB70" s="6" t="n"/>
      <c r="AC70" s="9">
        <f>SUMIF('Stock - ETA'!$F$3:F2202,'Rango proyecciones'!C70,'Stock - ETA'!$T$3:T2202)</f>
        <v/>
      </c>
      <c r="AD70" s="16">
        <f> 0.6 * AB70 + AC70</f>
        <v/>
      </c>
      <c r="AE70" s="9">
        <f>SUMIF('Stock - ETA'!$F$3:F2202,'Rango proyecciones'!C70,'Stock - ETA'!$J$3:J2202)</f>
        <v/>
      </c>
      <c r="AF70" s="16">
        <f> 0.6 * AB70 + AE70</f>
        <v/>
      </c>
      <c r="AG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sudamerica1012058</t>
        </is>
      </c>
      <c r="D71" s="4" t="inlineStr">
        <is>
          <t>Agro Sudamerica</t>
        </is>
      </c>
      <c r="E71" s="4" t="n">
        <v>1012058</v>
      </c>
      <c r="F71" s="4" t="inlineStr">
        <is>
          <t>GA C/M@Bo Cj AS</t>
        </is>
      </c>
      <c r="G71" s="4" t="inlineStr">
        <is>
          <t>Muestra</t>
        </is>
      </c>
      <c r="H71" s="6" t="n">
        <v>77.65000000000001</v>
      </c>
      <c r="I71" s="9" t="n">
        <v>0</v>
      </c>
      <c r="J71" s="6">
        <f>SUMIF('Stock - ETA'!$F$3:F2202,'Rango proyecciones'!C71,'Stock - ETA'!$R$3:R2202)</f>
        <v/>
      </c>
      <c r="K71" s="9">
        <f>(I71 - H71) * MAX((1 - 10)/(10), 0)</f>
        <v/>
      </c>
      <c r="L71" s="9" t="n"/>
      <c r="M71" s="9" t="n"/>
      <c r="N71" s="9" t="n"/>
      <c r="O71" s="16">
        <f>H71 + J71 + K71 + L71</f>
        <v/>
      </c>
      <c r="P71" s="9">
        <f>SUMIF('Stock - ETA'!$F$3:F2202,'Rango proyecciones'!C71,'Stock - ETA'!$H$3:H2202)</f>
        <v/>
      </c>
      <c r="Q71" s="9">
        <f>(I71 - H71) * MAX((1 - 7)/(7), 0)</f>
        <v/>
      </c>
      <c r="R71" s="9" t="n"/>
      <c r="S71" s="9" t="n"/>
      <c r="T71" s="9" t="n">
        <v>0</v>
      </c>
      <c r="U71" s="16">
        <f>H71 + P71 + Q71 + R71</f>
        <v/>
      </c>
      <c r="V71" s="6">
        <f>SUMIF('Stock - ETA'!$F$3:F2202,'Rango proyecciones'!C71,'Stock - ETA'!$S$3:S2202)</f>
        <v/>
      </c>
      <c r="W71" s="9" t="n"/>
      <c r="X71" s="16">
        <f>V71 + W71</f>
        <v/>
      </c>
      <c r="Y71" s="9">
        <f>SUMIF('Stock - ETA'!$F$3:F2202,'Rango proyecciones'!C71,'Stock - ETA'!$I$3:I2202)</f>
        <v/>
      </c>
      <c r="Z71" s="9" t="n"/>
      <c r="AA71" s="16">
        <f>Y71 + Z71</f>
        <v/>
      </c>
      <c r="AB71" s="6" t="n"/>
      <c r="AC71" s="9">
        <f>SUMIF('Stock - ETA'!$F$3:F2202,'Rango proyecciones'!C71,'Stock - ETA'!$T$3:T2202)</f>
        <v/>
      </c>
      <c r="AD71" s="16">
        <f> 0.6 * AB71 + AC71</f>
        <v/>
      </c>
      <c r="AE71" s="9">
        <f>SUMIF('Stock - ETA'!$F$3:F2202,'Rango proyecciones'!C71,'Stock - ETA'!$J$3:J2202)</f>
        <v/>
      </c>
      <c r="AF71" s="16">
        <f> 0.6 * AB71 + AE71</f>
        <v/>
      </c>
      <c r="AG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sudamerica1012207</t>
        </is>
      </c>
      <c r="D72" s="4" t="inlineStr">
        <is>
          <t>Agro Sudamerica</t>
        </is>
      </c>
      <c r="E72" s="4" t="n">
        <v>1012207</v>
      </c>
      <c r="F72" s="4" t="inlineStr">
        <is>
          <t>PO Ctre Mrps@ Bo 12x1k Cj AS</t>
        </is>
      </c>
      <c r="G72" s="4" t="inlineStr">
        <is>
          <t>Menudencias</t>
        </is>
      </c>
      <c r="H72" s="6" t="n">
        <v>48888</v>
      </c>
      <c r="I72" s="9" t="n">
        <v>48000</v>
      </c>
      <c r="J72" s="6">
        <f>SUMIF('Stock - ETA'!$F$3:F2202,'Rango proyecciones'!C72,'Stock - ETA'!$R$3:R2202)</f>
        <v/>
      </c>
      <c r="K72" s="9">
        <f>(I72 - H72) * MAX((1 - 10)/(10), 0)</f>
        <v/>
      </c>
      <c r="L72" s="9" t="n"/>
      <c r="M72" s="9" t="n"/>
      <c r="N72" s="9" t="n"/>
      <c r="O72" s="16">
        <f>H72 + J72 + K72 + L72</f>
        <v/>
      </c>
      <c r="P72" s="9">
        <f>SUMIF('Stock - ETA'!$F$3:F2202,'Rango proyecciones'!C72,'Stock - ETA'!$H$3:H2202)</f>
        <v/>
      </c>
      <c r="Q72" s="9">
        <f>(I72 - H72) * MAX((1 - 7)/(7), 0)</f>
        <v/>
      </c>
      <c r="R72" s="9" t="n"/>
      <c r="S72" s="9" t="n"/>
      <c r="T72" s="9" t="n">
        <v>0</v>
      </c>
      <c r="U72" s="16">
        <f>H72 + P72 + Q72 + R72</f>
        <v/>
      </c>
      <c r="V72" s="6">
        <f>SUMIF('Stock - ETA'!$F$3:F2202,'Rango proyecciones'!C72,'Stock - ETA'!$S$3:S2202)</f>
        <v/>
      </c>
      <c r="W72" s="9" t="n"/>
      <c r="X72" s="16">
        <f>V72 + W72</f>
        <v/>
      </c>
      <c r="Y72" s="9">
        <f>SUMIF('Stock - ETA'!$F$3:F2202,'Rango proyecciones'!C72,'Stock - ETA'!$I$3:I2202)</f>
        <v/>
      </c>
      <c r="Z72" s="9" t="n"/>
      <c r="AA72" s="16">
        <f>Y72 + Z72</f>
        <v/>
      </c>
      <c r="AB72" s="6" t="n">
        <v>72000</v>
      </c>
      <c r="AC72" s="9">
        <f>SUMIF('Stock - ETA'!$F$3:F2202,'Rango proyecciones'!C72,'Stock - ETA'!$T$3:T2202)</f>
        <v/>
      </c>
      <c r="AD72" s="16">
        <f> 0.6 * AB72 + AC72</f>
        <v/>
      </c>
      <c r="AE72" s="9">
        <f>SUMIF('Stock - ETA'!$F$3:F2202,'Rango proyecciones'!C72,'Stock - ETA'!$J$3:J2202)</f>
        <v/>
      </c>
      <c r="AF72" s="16">
        <f> 0.6 * AB72 + AE72</f>
        <v/>
      </c>
      <c r="AG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sudamerica1012208</t>
        </is>
      </c>
      <c r="D73" s="4" t="inlineStr">
        <is>
          <t>Agro Sudamerica</t>
        </is>
      </c>
      <c r="E73" s="4" t="n">
        <v>1012208</v>
      </c>
      <c r="F73" s="4" t="inlineStr">
        <is>
          <t>GA S/m@ Bo Cj AS</t>
        </is>
      </c>
      <c r="G73" s="4" t="inlineStr">
        <is>
          <t>Reproductor</t>
        </is>
      </c>
      <c r="H73" s="6" t="n">
        <v>15948.24</v>
      </c>
      <c r="I73" s="9" t="n">
        <v>16000</v>
      </c>
      <c r="J73" s="6">
        <f>SUMIF('Stock - ETA'!$F$3:F2202,'Rango proyecciones'!C73,'Stock - ETA'!$R$3:R2202)</f>
        <v/>
      </c>
      <c r="K73" s="9">
        <f>(I73 - H73) * MAX((1 - 10)/(10), 0)</f>
        <v/>
      </c>
      <c r="L73" s="9" t="n"/>
      <c r="M73" s="9" t="n"/>
      <c r="N73" s="9" t="n"/>
      <c r="O73" s="16">
        <f>H73 + J73 + K73 + L73</f>
        <v/>
      </c>
      <c r="P73" s="9">
        <f>SUMIF('Stock - ETA'!$F$3:F2202,'Rango proyecciones'!C73,'Stock - ETA'!$H$3:H2202)</f>
        <v/>
      </c>
      <c r="Q73" s="9">
        <f>(I73 - H73) * MAX((1 - 7)/(7), 0)</f>
        <v/>
      </c>
      <c r="R73" s="9" t="n"/>
      <c r="S73" s="9" t="n"/>
      <c r="T73" s="9" t="n">
        <v>0</v>
      </c>
      <c r="U73" s="16">
        <f>H73 + P73 + Q73 + R73</f>
        <v/>
      </c>
      <c r="V73" s="6">
        <f>SUMIF('Stock - ETA'!$F$3:F2202,'Rango proyecciones'!C73,'Stock - ETA'!$S$3:S2202)</f>
        <v/>
      </c>
      <c r="W73" s="9" t="n"/>
      <c r="X73" s="16">
        <f>V73 + W73</f>
        <v/>
      </c>
      <c r="Y73" s="9">
        <f>SUMIF('Stock - ETA'!$F$3:F2202,'Rango proyecciones'!C73,'Stock - ETA'!$I$3:I2202)</f>
        <v/>
      </c>
      <c r="Z73" s="9" t="n"/>
      <c r="AA73" s="16">
        <f>Y73 + Z73</f>
        <v/>
      </c>
      <c r="AB73" s="6" t="n"/>
      <c r="AC73" s="9">
        <f>SUMIF('Stock - ETA'!$F$3:F2202,'Rango proyecciones'!C73,'Stock - ETA'!$T$3:T2202)</f>
        <v/>
      </c>
      <c r="AD73" s="16">
        <f> 0.6 * AB73 + AC73</f>
        <v/>
      </c>
      <c r="AE73" s="9">
        <f>SUMIF('Stock - ETA'!$F$3:F2202,'Rango proyecciones'!C73,'Stock - ETA'!$J$3:J2202)</f>
        <v/>
      </c>
      <c r="AF73" s="16">
        <f> 0.6 * AB73 + AE73</f>
        <v/>
      </c>
      <c r="AG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sudamerica1012362</t>
        </is>
      </c>
      <c r="D74" s="4" t="inlineStr">
        <is>
          <t>Agro Sudamerica</t>
        </is>
      </c>
      <c r="E74" s="4" t="n">
        <v>1012362</v>
      </c>
      <c r="F74" s="4" t="inlineStr">
        <is>
          <t>PO Corazon@ Cj 18k AS</t>
        </is>
      </c>
      <c r="G74" s="4" t="inlineStr">
        <is>
          <t>Menudencias</t>
        </is>
      </c>
      <c r="H74" s="6" t="n">
        <v>2088</v>
      </c>
      <c r="I74" s="9" t="n">
        <v>0</v>
      </c>
      <c r="J74" s="6">
        <f>SUMIF('Stock - ETA'!$F$3:F2202,'Rango proyecciones'!C74,'Stock - ETA'!$R$3:R2202)</f>
        <v/>
      </c>
      <c r="K74" s="9">
        <f>(I74 - H74) * MAX((1 - 10)/(10), 0)</f>
        <v/>
      </c>
      <c r="L74" s="9" t="n"/>
      <c r="M74" s="9" t="n"/>
      <c r="N74" s="9" t="n"/>
      <c r="O74" s="16">
        <f>H74 + J74 + K74 + L74</f>
        <v/>
      </c>
      <c r="P74" s="9">
        <f>SUMIF('Stock - ETA'!$F$3:F2202,'Rango proyecciones'!C74,'Stock - ETA'!$H$3:H2202)</f>
        <v/>
      </c>
      <c r="Q74" s="9">
        <f>(I74 - H74) * MAX((1 - 7)/(7), 0)</f>
        <v/>
      </c>
      <c r="R74" s="9" t="n"/>
      <c r="S74" s="9" t="n"/>
      <c r="T74" s="9" t="n">
        <v>0</v>
      </c>
      <c r="U74" s="16">
        <f>H74 + P74 + Q74 + R74</f>
        <v/>
      </c>
      <c r="V74" s="6">
        <f>SUMIF('Stock - ETA'!$F$3:F2202,'Rango proyecciones'!C74,'Stock - ETA'!$S$3:S2202)</f>
        <v/>
      </c>
      <c r="W74" s="9" t="n"/>
      <c r="X74" s="16">
        <f>V74 + W74</f>
        <v/>
      </c>
      <c r="Y74" s="9">
        <f>SUMIF('Stock - ETA'!$F$3:F2202,'Rango proyecciones'!C74,'Stock - ETA'!$I$3:I2202)</f>
        <v/>
      </c>
      <c r="Z74" s="9" t="n"/>
      <c r="AA74" s="16">
        <f>Y74 + Z74</f>
        <v/>
      </c>
      <c r="AB74" s="6" t="n"/>
      <c r="AC74" s="9">
        <f>SUMIF('Stock - ETA'!$F$3:F2202,'Rango proyecciones'!C74,'Stock - ETA'!$T$3:T2202)</f>
        <v/>
      </c>
      <c r="AD74" s="16">
        <f> 0.6 * AB74 + AC74</f>
        <v/>
      </c>
      <c r="AE74" s="9">
        <f>SUMIF('Stock - ETA'!$F$3:F2202,'Rango proyecciones'!C74,'Stock - ETA'!$J$3:J2202)</f>
        <v/>
      </c>
      <c r="AF74" s="16">
        <f> 0.6 * AB74 + AE74</f>
        <v/>
      </c>
      <c r="AG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sudamerica1012432</t>
        </is>
      </c>
      <c r="D75" s="4" t="inlineStr">
        <is>
          <t>Agro Sudamerica</t>
        </is>
      </c>
      <c r="E75" s="4" t="n">
        <v>1012432</v>
      </c>
      <c r="F75" s="4" t="inlineStr">
        <is>
          <t>PO PchDeh IQF NMr@ Cj 10k AS</t>
        </is>
      </c>
      <c r="G75" s="4" t="inlineStr">
        <is>
          <t>Pechuga Desh</t>
        </is>
      </c>
      <c r="H75" s="6" t="n">
        <v>21600</v>
      </c>
      <c r="I75" s="9" t="n">
        <v>0</v>
      </c>
      <c r="J75" s="6">
        <f>SUMIF('Stock - ETA'!$F$3:F2202,'Rango proyecciones'!C75,'Stock - ETA'!$R$3:R2202)</f>
        <v/>
      </c>
      <c r="K75" s="9">
        <f>(I75 - H75) * MAX((1 - 10)/(10), 0)</f>
        <v/>
      </c>
      <c r="L75" s="9" t="n"/>
      <c r="M75" s="9" t="n"/>
      <c r="N75" s="9" t="n"/>
      <c r="O75" s="16">
        <f>H75 + J75 + K75 + L75</f>
        <v/>
      </c>
      <c r="P75" s="9">
        <f>SUMIF('Stock - ETA'!$F$3:F2202,'Rango proyecciones'!C75,'Stock - ETA'!$H$3:H2202)</f>
        <v/>
      </c>
      <c r="Q75" s="9">
        <f>(I75 - H75) * MAX((1 - 7)/(7), 0)</f>
        <v/>
      </c>
      <c r="R75" s="9" t="n"/>
      <c r="S75" s="9" t="n"/>
      <c r="T75" s="9" t="n">
        <v>0</v>
      </c>
      <c r="U75" s="16">
        <f>H75 + P75 + Q75 + R75</f>
        <v/>
      </c>
      <c r="V75" s="6">
        <f>SUMIF('Stock - ETA'!$F$3:F2202,'Rango proyecciones'!C75,'Stock - ETA'!$S$3:S2202)</f>
        <v/>
      </c>
      <c r="W75" s="9" t="n"/>
      <c r="X75" s="16">
        <f>V75 + W75</f>
        <v/>
      </c>
      <c r="Y75" s="9">
        <f>SUMIF('Stock - ETA'!$F$3:F2202,'Rango proyecciones'!C75,'Stock - ETA'!$I$3:I2202)</f>
        <v/>
      </c>
      <c r="Z75" s="9" t="n"/>
      <c r="AA75" s="16">
        <f>Y75 + Z75</f>
        <v/>
      </c>
      <c r="AB75" s="6" t="n"/>
      <c r="AC75" s="9">
        <f>SUMIF('Stock - ETA'!$F$3:F2202,'Rango proyecciones'!C75,'Stock - ETA'!$T$3:T2202)</f>
        <v/>
      </c>
      <c r="AD75" s="16">
        <f> 0.6 * AB75 + AC75</f>
        <v/>
      </c>
      <c r="AE75" s="9">
        <f>SUMIF('Stock - ETA'!$F$3:F2202,'Rango proyecciones'!C75,'Stock - ETA'!$J$3:J2202)</f>
        <v/>
      </c>
      <c r="AF75" s="16">
        <f> 0.6 * AB75 + AE75</f>
        <v/>
      </c>
      <c r="AG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sudamerica1012534</t>
        </is>
      </c>
      <c r="D76" s="4" t="inlineStr">
        <is>
          <t>Agro Sudamerica</t>
        </is>
      </c>
      <c r="E76" s="4" t="n">
        <v>1012534</v>
      </c>
      <c r="F76" s="4" t="inlineStr">
        <is>
          <t>PO Pech c/h c/p Blo@ Cj 20k AS</t>
        </is>
      </c>
      <c r="G76" s="4" t="inlineStr">
        <is>
          <t>Pechuga</t>
        </is>
      </c>
      <c r="H76" s="6" t="n">
        <v>13438.17</v>
      </c>
      <c r="I76" s="9" t="n">
        <v>0</v>
      </c>
      <c r="J76" s="6">
        <f>SUMIF('Stock - ETA'!$F$3:F2202,'Rango proyecciones'!C76,'Stock - ETA'!$R$3:R2202)</f>
        <v/>
      </c>
      <c r="K76" s="9">
        <f>(I76 - H76) * MAX((1 - 10)/(10), 0)</f>
        <v/>
      </c>
      <c r="L76" s="9" t="n"/>
      <c r="M76" s="9" t="n"/>
      <c r="N76" s="9" t="n"/>
      <c r="O76" s="16">
        <f>H76 + J76 + K76 + L76</f>
        <v/>
      </c>
      <c r="P76" s="9">
        <f>SUMIF('Stock - ETA'!$F$3:F2202,'Rango proyecciones'!C76,'Stock - ETA'!$H$3:H2202)</f>
        <v/>
      </c>
      <c r="Q76" s="9">
        <f>(I76 - H76) * MAX((1 - 7)/(7), 0)</f>
        <v/>
      </c>
      <c r="R76" s="9" t="n"/>
      <c r="S76" s="9" t="n"/>
      <c r="T76" s="9" t="n">
        <v>0</v>
      </c>
      <c r="U76" s="16">
        <f>H76 + P76 + Q76 + R76</f>
        <v/>
      </c>
      <c r="V76" s="6">
        <f>SUMIF('Stock - ETA'!$F$3:F2202,'Rango proyecciones'!C76,'Stock - ETA'!$S$3:S2202)</f>
        <v/>
      </c>
      <c r="W76" s="9" t="n"/>
      <c r="X76" s="16">
        <f>V76 + W76</f>
        <v/>
      </c>
      <c r="Y76" s="9">
        <f>SUMIF('Stock - ETA'!$F$3:F2202,'Rango proyecciones'!C76,'Stock - ETA'!$I$3:I2202)</f>
        <v/>
      </c>
      <c r="Z76" s="9" t="n"/>
      <c r="AA76" s="16">
        <f>Y76 + Z76</f>
        <v/>
      </c>
      <c r="AB76" s="6" t="n"/>
      <c r="AC76" s="9">
        <f>SUMIF('Stock - ETA'!$F$3:F2202,'Rango proyecciones'!C76,'Stock - ETA'!$T$3:T2202)</f>
        <v/>
      </c>
      <c r="AD76" s="16">
        <f> 0.6 * AB76 + AC76</f>
        <v/>
      </c>
      <c r="AE76" s="9">
        <f>SUMIF('Stock - ETA'!$F$3:F2202,'Rango proyecciones'!C76,'Stock - ETA'!$J$3:J2202)</f>
        <v/>
      </c>
      <c r="AF76" s="16">
        <f> 0.6 * AB76 + AE76</f>
        <v/>
      </c>
      <c r="AG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sudamerica1012552</t>
        </is>
      </c>
      <c r="D77" s="4" t="inlineStr">
        <is>
          <t>Agro Sudamerica</t>
        </is>
      </c>
      <c r="E77" s="4" t="n">
        <v>1012552</v>
      </c>
      <c r="F77" s="4" t="inlineStr">
        <is>
          <t>PO PchDeh Random@ Cj 10k AS</t>
        </is>
      </c>
      <c r="G77" s="4" t="inlineStr">
        <is>
          <t>Pechuga Desh</t>
        </is>
      </c>
      <c r="H77" s="6" t="n">
        <v>47570</v>
      </c>
      <c r="I77" s="9" t="n">
        <v>24000</v>
      </c>
      <c r="J77" s="6">
        <f>SUMIF('Stock - ETA'!$F$3:F2202,'Rango proyecciones'!C77,'Stock - ETA'!$R$3:R2202)</f>
        <v/>
      </c>
      <c r="K77" s="9">
        <f>(I77 - H77) * MAX((1 - 10)/(10), 0)</f>
        <v/>
      </c>
      <c r="L77" s="9" t="n"/>
      <c r="M77" s="9" t="n"/>
      <c r="N77" s="9" t="n"/>
      <c r="O77" s="16">
        <f>H77 + J77 + K77 + L77</f>
        <v/>
      </c>
      <c r="P77" s="9">
        <f>SUMIF('Stock - ETA'!$F$3:F2202,'Rango proyecciones'!C77,'Stock - ETA'!$H$3:H2202)</f>
        <v/>
      </c>
      <c r="Q77" s="9">
        <f>(I77 - H77) * MAX((1 - 7)/(7), 0)</f>
        <v/>
      </c>
      <c r="R77" s="9" t="n"/>
      <c r="S77" s="9" t="n"/>
      <c r="T77" s="9" t="n">
        <v>0</v>
      </c>
      <c r="U77" s="16">
        <f>H77 + P77 + Q77 + R77</f>
        <v/>
      </c>
      <c r="V77" s="6">
        <f>SUMIF('Stock - ETA'!$F$3:F2202,'Rango proyecciones'!C77,'Stock - ETA'!$S$3:S2202)</f>
        <v/>
      </c>
      <c r="W77" s="9" t="n"/>
      <c r="X77" s="16">
        <f>V77 + W77</f>
        <v/>
      </c>
      <c r="Y77" s="9">
        <f>SUMIF('Stock - ETA'!$F$3:F2202,'Rango proyecciones'!C77,'Stock - ETA'!$I$3:I2202)</f>
        <v/>
      </c>
      <c r="Z77" s="9" t="n"/>
      <c r="AA77" s="16">
        <f>Y77 + Z77</f>
        <v/>
      </c>
      <c r="AB77" s="6" t="n"/>
      <c r="AC77" s="9">
        <f>SUMIF('Stock - ETA'!$F$3:F2202,'Rango proyecciones'!C77,'Stock - ETA'!$T$3:T2202)</f>
        <v/>
      </c>
      <c r="AD77" s="16">
        <f> 0.6 * AB77 + AC77</f>
        <v/>
      </c>
      <c r="AE77" s="9">
        <f>SUMIF('Stock - ETA'!$F$3:F2202,'Rango proyecciones'!C77,'Stock - ETA'!$J$3:J2202)</f>
        <v/>
      </c>
      <c r="AF77" s="16">
        <f> 0.6 * AB77 + AE77</f>
        <v/>
      </c>
      <c r="AG77" s="6" t="n"/>
    </row>
    <row r="78">
      <c r="A78" s="4" t="inlineStr">
        <is>
          <t>Pollo</t>
        </is>
      </c>
      <c r="B78" s="4" t="inlineStr">
        <is>
          <t>Venta Directa</t>
        </is>
      </c>
      <c r="C78" s="4" t="inlineStr">
        <is>
          <t>agro sudamerica1012556</t>
        </is>
      </c>
      <c r="D78" s="4" t="inlineStr">
        <is>
          <t>Agro Sudamerica</t>
        </is>
      </c>
      <c r="E78" s="4" t="n">
        <v>1012556</v>
      </c>
      <c r="F78" s="4" t="inlineStr">
        <is>
          <t>PO CDM 14% proteina@ Cj 20k AS</t>
        </is>
      </c>
      <c r="G78" s="4" t="inlineStr">
        <is>
          <t>Carne Recuperada</t>
        </is>
      </c>
      <c r="H78" s="6" t="n">
        <v>120012.19</v>
      </c>
      <c r="I78" s="9" t="n">
        <v>120000</v>
      </c>
      <c r="J78" s="6">
        <f>SUMIF('Stock - ETA'!$F$3:F2202,'Rango proyecciones'!C78,'Stock - ETA'!$R$3:R2202)</f>
        <v/>
      </c>
      <c r="K78" s="9">
        <f>(I78 - H78) * MAX((1 - 10)/(10), 0)</f>
        <v/>
      </c>
      <c r="L78" s="9" t="n"/>
      <c r="M78" s="9" t="n"/>
      <c r="N78" s="9" t="n"/>
      <c r="O78" s="16">
        <f>H78 + J78 + K78 + L78</f>
        <v/>
      </c>
      <c r="P78" s="9">
        <f>SUMIF('Stock - ETA'!$F$3:F2202,'Rango proyecciones'!C78,'Stock - ETA'!$H$3:H2202)</f>
        <v/>
      </c>
      <c r="Q78" s="9">
        <f>(I78 - H78) * MAX((1 - 7)/(7), 0)</f>
        <v/>
      </c>
      <c r="R78" s="9" t="n"/>
      <c r="S78" s="9" t="n"/>
      <c r="T78" s="9" t="n">
        <v>0</v>
      </c>
      <c r="U78" s="16">
        <f>H78 + P78 + Q78 + R78</f>
        <v/>
      </c>
      <c r="V78" s="6">
        <f>SUMIF('Stock - ETA'!$F$3:F2202,'Rango proyecciones'!C78,'Stock - ETA'!$S$3:S2202)</f>
        <v/>
      </c>
      <c r="W78" s="9" t="n"/>
      <c r="X78" s="16">
        <f>V78 + W78</f>
        <v/>
      </c>
      <c r="Y78" s="9">
        <f>SUMIF('Stock - ETA'!$F$3:F2202,'Rango proyecciones'!C78,'Stock - ETA'!$I$3:I2202)</f>
        <v/>
      </c>
      <c r="Z78" s="9" t="n"/>
      <c r="AA78" s="16">
        <f>Y78 + Z78</f>
        <v/>
      </c>
      <c r="AB78" s="6" t="n">
        <v>100173</v>
      </c>
      <c r="AC78" s="9">
        <f>SUMIF('Stock - ETA'!$F$3:F2202,'Rango proyecciones'!C78,'Stock - ETA'!$T$3:T2202)</f>
        <v/>
      </c>
      <c r="AD78" s="16">
        <f> 0.6 * AB78 + AC78</f>
        <v/>
      </c>
      <c r="AE78" s="9">
        <f>SUMIF('Stock - ETA'!$F$3:F2202,'Rango proyecciones'!C78,'Stock - ETA'!$J$3:J2202)</f>
        <v/>
      </c>
      <c r="AF78" s="16">
        <f> 0.6 * AB78 + AE78</f>
        <v/>
      </c>
      <c r="AG78" s="6" t="n"/>
    </row>
    <row r="79">
      <c r="A79" s="4" t="inlineStr">
        <is>
          <t>Pollo</t>
        </is>
      </c>
      <c r="B79" s="4" t="inlineStr">
        <is>
          <t>Venta Directa</t>
        </is>
      </c>
      <c r="C79" s="4" t="inlineStr">
        <is>
          <t>agro sudamerica1012719</t>
        </is>
      </c>
      <c r="D79" s="4" t="inlineStr">
        <is>
          <t>Agro Sudamerica</t>
        </is>
      </c>
      <c r="E79" s="4" t="n">
        <v>1012719</v>
      </c>
      <c r="F79" s="4" t="inlineStr">
        <is>
          <t>PO Ppa Esp@ 2 Blox10kg CJ AS SD</t>
        </is>
      </c>
      <c r="G79" s="4" t="inlineStr">
        <is>
          <t>Carne Recuperada</t>
        </is>
      </c>
      <c r="H79" s="6" t="n">
        <v>372113.64</v>
      </c>
      <c r="I79" s="9" t="n">
        <v>360000</v>
      </c>
      <c r="J79" s="6">
        <f>SUMIF('Stock - ETA'!$F$3:F2202,'Rango proyecciones'!C79,'Stock - ETA'!$R$3:R2202)</f>
        <v/>
      </c>
      <c r="K79" s="9">
        <f>(I79 - H79) * MAX((1 - 10)/(10), 0)</f>
        <v/>
      </c>
      <c r="L79" s="9" t="n"/>
      <c r="M79" s="9" t="n"/>
      <c r="N79" s="9" t="n"/>
      <c r="O79" s="16">
        <f>H79 + J79 + K79 + L79</f>
        <v/>
      </c>
      <c r="P79" s="9">
        <f>SUMIF('Stock - ETA'!$F$3:F2202,'Rango proyecciones'!C79,'Stock - ETA'!$H$3:H2202)</f>
        <v/>
      </c>
      <c r="Q79" s="9">
        <f>(I79 - H79) * MAX((1 - 7)/(7), 0)</f>
        <v/>
      </c>
      <c r="R79" s="9" t="n"/>
      <c r="S79" s="9" t="n"/>
      <c r="T79" s="9" t="n">
        <v>0</v>
      </c>
      <c r="U79" s="16">
        <f>H79 + P79 + Q79 + R79</f>
        <v/>
      </c>
      <c r="V79" s="6">
        <f>SUMIF('Stock - ETA'!$F$3:F2202,'Rango proyecciones'!C79,'Stock - ETA'!$S$3:S2202)</f>
        <v/>
      </c>
      <c r="W79" s="9" t="n"/>
      <c r="X79" s="16">
        <f>V79 + W79</f>
        <v/>
      </c>
      <c r="Y79" s="9">
        <f>SUMIF('Stock - ETA'!$F$3:F2202,'Rango proyecciones'!C79,'Stock - ETA'!$I$3:I2202)</f>
        <v/>
      </c>
      <c r="Z79" s="9" t="n"/>
      <c r="AA79" s="16">
        <f>Y79 + Z79</f>
        <v/>
      </c>
      <c r="AB79" s="6" t="n">
        <v>264000</v>
      </c>
      <c r="AC79" s="9">
        <f>SUMIF('Stock - ETA'!$F$3:F2202,'Rango proyecciones'!C79,'Stock - ETA'!$T$3:T2202)</f>
        <v/>
      </c>
      <c r="AD79" s="16">
        <f> 0.6 * AB79 + AC79</f>
        <v/>
      </c>
      <c r="AE79" s="9">
        <f>SUMIF('Stock - ETA'!$F$3:F2202,'Rango proyecciones'!C79,'Stock - ETA'!$J$3:J2202)</f>
        <v/>
      </c>
      <c r="AF79" s="16">
        <f> 0.6 * AB79 + AE79</f>
        <v/>
      </c>
      <c r="AG79" s="6" t="n"/>
    </row>
    <row r="80">
      <c r="A80" s="4" t="inlineStr">
        <is>
          <t>Pollo</t>
        </is>
      </c>
      <c r="B80" s="4" t="inlineStr">
        <is>
          <t>Venta Directa</t>
        </is>
      </c>
      <c r="C80" s="4" t="inlineStr">
        <is>
          <t>agro sudamerica1012744</t>
        </is>
      </c>
      <c r="D80" s="4" t="inlineStr">
        <is>
          <t>Agro Sudamerica</t>
        </is>
      </c>
      <c r="E80" s="4" t="n">
        <v>1012744</v>
      </c>
      <c r="F80" s="4" t="inlineStr">
        <is>
          <t>PO Pch Deh NMr@SD Cj 20kg AS</t>
        </is>
      </c>
      <c r="G80" s="4" t="inlineStr">
        <is>
          <t>Pechuga Desh</t>
        </is>
      </c>
      <c r="H80" s="6" t="n">
        <v>23995.72</v>
      </c>
      <c r="I80" s="9" t="n">
        <v>0</v>
      </c>
      <c r="J80" s="6">
        <f>SUMIF('Stock - ETA'!$F$3:F2202,'Rango proyecciones'!C80,'Stock - ETA'!$R$3:R2202)</f>
        <v/>
      </c>
      <c r="K80" s="9">
        <f>(I80 - H80) * MAX((1 - 10)/(10), 0)</f>
        <v/>
      </c>
      <c r="L80" s="9" t="n"/>
      <c r="M80" s="9" t="n"/>
      <c r="N80" s="9" t="n"/>
      <c r="O80" s="16">
        <f>H80 + J80 + K80 + L80</f>
        <v/>
      </c>
      <c r="P80" s="9">
        <f>SUMIF('Stock - ETA'!$F$3:F2202,'Rango proyecciones'!C80,'Stock - ETA'!$H$3:H2202)</f>
        <v/>
      </c>
      <c r="Q80" s="9">
        <f>(I80 - H80) * MAX((1 - 7)/(7), 0)</f>
        <v/>
      </c>
      <c r="R80" s="9" t="n"/>
      <c r="S80" s="9" t="n"/>
      <c r="T80" s="9" t="n">
        <v>0</v>
      </c>
      <c r="U80" s="16">
        <f>H80 + P80 + Q80 + R80</f>
        <v/>
      </c>
      <c r="V80" s="6">
        <f>SUMIF('Stock - ETA'!$F$3:F2202,'Rango proyecciones'!C80,'Stock - ETA'!$S$3:S2202)</f>
        <v/>
      </c>
      <c r="W80" s="9" t="n"/>
      <c r="X80" s="16">
        <f>V80 + W80</f>
        <v/>
      </c>
      <c r="Y80" s="9">
        <f>SUMIF('Stock - ETA'!$F$3:F2202,'Rango proyecciones'!C80,'Stock - ETA'!$I$3:I2202)</f>
        <v/>
      </c>
      <c r="Z80" s="9" t="n"/>
      <c r="AA80" s="16">
        <f>Y80 + Z80</f>
        <v/>
      </c>
      <c r="AB80" s="6" t="n"/>
      <c r="AC80" s="9">
        <f>SUMIF('Stock - ETA'!$F$3:F2202,'Rango proyecciones'!C80,'Stock - ETA'!$T$3:T2202)</f>
        <v/>
      </c>
      <c r="AD80" s="16">
        <f> 0.6 * AB80 + AC80</f>
        <v/>
      </c>
      <c r="AE80" s="9">
        <f>SUMIF('Stock - ETA'!$F$3:F2202,'Rango proyecciones'!C80,'Stock - ETA'!$J$3:J2202)</f>
        <v/>
      </c>
      <c r="AF80" s="16">
        <f> 0.6 * AB80 + AE80</f>
        <v/>
      </c>
      <c r="AG80" s="6" t="n"/>
    </row>
    <row r="81">
      <c r="A81" s="4" t="inlineStr">
        <is>
          <t>Pollo</t>
        </is>
      </c>
      <c r="B81" s="4" t="inlineStr">
        <is>
          <t>Venta Directa</t>
        </is>
      </c>
      <c r="C81" s="4" t="inlineStr">
        <is>
          <t>agro sudamerica1012778</t>
        </is>
      </c>
      <c r="D81" s="4" t="inlineStr">
        <is>
          <t>Agro Sudamerica</t>
        </is>
      </c>
      <c r="E81" s="4" t="n">
        <v>1012778</v>
      </c>
      <c r="F81" s="4" t="inlineStr">
        <is>
          <t>PO Corazón@ Placa Cj 19kg SD</t>
        </is>
      </c>
      <c r="G81" s="4" t="inlineStr">
        <is>
          <t>Menudencias</t>
        </is>
      </c>
      <c r="H81" s="6" t="n">
        <v>5028.78</v>
      </c>
      <c r="I81" s="9" t="n">
        <v>24000</v>
      </c>
      <c r="J81" s="6">
        <f>SUMIF('Stock - ETA'!$F$3:F2202,'Rango proyecciones'!C81,'Stock - ETA'!$R$3:R2202)</f>
        <v/>
      </c>
      <c r="K81" s="9">
        <f>(I81 - H81) * MAX((1 - 10)/(10), 0)</f>
        <v/>
      </c>
      <c r="L81" s="9" t="n"/>
      <c r="M81" s="9" t="n"/>
      <c r="N81" s="9" t="n"/>
      <c r="O81" s="16">
        <f>H81 + J81 + K81 + L81</f>
        <v/>
      </c>
      <c r="P81" s="9">
        <f>SUMIF('Stock - ETA'!$F$3:F2202,'Rango proyecciones'!C81,'Stock - ETA'!$H$3:H2202)</f>
        <v/>
      </c>
      <c r="Q81" s="9">
        <f>(I81 - H81) * MAX((1 - 7)/(7), 0)</f>
        <v/>
      </c>
      <c r="R81" s="9" t="n"/>
      <c r="S81" s="9" t="n"/>
      <c r="T81" s="9" t="n">
        <v>0</v>
      </c>
      <c r="U81" s="16">
        <f>H81 + P81 + Q81 + R81</f>
        <v/>
      </c>
      <c r="V81" s="6">
        <f>SUMIF('Stock - ETA'!$F$3:F2202,'Rango proyecciones'!C81,'Stock - ETA'!$S$3:S2202)</f>
        <v/>
      </c>
      <c r="W81" s="9" t="n"/>
      <c r="X81" s="16">
        <f>V81 + W81</f>
        <v/>
      </c>
      <c r="Y81" s="9">
        <f>SUMIF('Stock - ETA'!$F$3:F2202,'Rango proyecciones'!C81,'Stock - ETA'!$I$3:I2202)</f>
        <v/>
      </c>
      <c r="Z81" s="9" t="n"/>
      <c r="AA81" s="16">
        <f>Y81 + Z81</f>
        <v/>
      </c>
      <c r="AB81" s="6" t="n"/>
      <c r="AC81" s="9">
        <f>SUMIF('Stock - ETA'!$F$3:F2202,'Rango proyecciones'!C81,'Stock - ETA'!$T$3:T2202)</f>
        <v/>
      </c>
      <c r="AD81" s="16">
        <f> 0.6 * AB81 + AC81</f>
        <v/>
      </c>
      <c r="AE81" s="9">
        <f>SUMIF('Stock - ETA'!$F$3:F2202,'Rango proyecciones'!C81,'Stock - ETA'!$J$3:J2202)</f>
        <v/>
      </c>
      <c r="AF81" s="16">
        <f> 0.6 * AB81 + AE81</f>
        <v/>
      </c>
      <c r="AG81" s="6" t="n"/>
    </row>
    <row r="82">
      <c r="A82" s="4" t="inlineStr">
        <is>
          <t>Pollo</t>
        </is>
      </c>
      <c r="B82" s="4" t="inlineStr">
        <is>
          <t>Venta Directa</t>
        </is>
      </c>
      <c r="C82" s="4" t="inlineStr">
        <is>
          <t>agro sudamerica1012782</t>
        </is>
      </c>
      <c r="D82" s="4" t="inlineStr">
        <is>
          <t>Agro Sudamerica</t>
        </is>
      </c>
      <c r="E82" s="4" t="n">
        <v>1012782</v>
      </c>
      <c r="F82" s="4" t="inlineStr">
        <is>
          <t>PO Pch Piel@CF Cj 18 k</t>
        </is>
      </c>
      <c r="G82" s="4" t="inlineStr">
        <is>
          <t>Subprod</t>
        </is>
      </c>
      <c r="H82" s="6" t="n">
        <v>3987.9</v>
      </c>
      <c r="I82" s="9" t="n">
        <v>24000</v>
      </c>
      <c r="J82" s="6">
        <f>SUMIF('Stock - ETA'!$F$3:F2202,'Rango proyecciones'!C82,'Stock - ETA'!$R$3:R2202)</f>
        <v/>
      </c>
      <c r="K82" s="9">
        <f>(I82 - H82) * MAX((1 - 10)/(10), 0)</f>
        <v/>
      </c>
      <c r="L82" s="9" t="n"/>
      <c r="M82" s="9" t="n"/>
      <c r="N82" s="9" t="n"/>
      <c r="O82" s="16">
        <f>H82 + J82 + K82 + L82</f>
        <v/>
      </c>
      <c r="P82" s="9">
        <f>SUMIF('Stock - ETA'!$F$3:F2202,'Rango proyecciones'!C82,'Stock - ETA'!$H$3:H2202)</f>
        <v/>
      </c>
      <c r="Q82" s="9">
        <f>(I82 - H82) * MAX((1 - 7)/(7), 0)</f>
        <v/>
      </c>
      <c r="R82" s="9" t="n"/>
      <c r="S82" s="9" t="n"/>
      <c r="T82" s="9" t="n">
        <v>0</v>
      </c>
      <c r="U82" s="16">
        <f>H82 + P82 + Q82 + R82</f>
        <v/>
      </c>
      <c r="V82" s="6">
        <f>SUMIF('Stock - ETA'!$F$3:F2202,'Rango proyecciones'!C82,'Stock - ETA'!$S$3:S2202)</f>
        <v/>
      </c>
      <c r="W82" s="9" t="n"/>
      <c r="X82" s="16">
        <f>V82 + W82</f>
        <v/>
      </c>
      <c r="Y82" s="9">
        <f>SUMIF('Stock - ETA'!$F$3:F2202,'Rango proyecciones'!C82,'Stock - ETA'!$I$3:I2202)</f>
        <v/>
      </c>
      <c r="Z82" s="9" t="n"/>
      <c r="AA82" s="16">
        <f>Y82 + Z82</f>
        <v/>
      </c>
      <c r="AB82" s="6" t="n"/>
      <c r="AC82" s="9">
        <f>SUMIF('Stock - ETA'!$F$3:F2202,'Rango proyecciones'!C82,'Stock - ETA'!$T$3:T2202)</f>
        <v/>
      </c>
      <c r="AD82" s="16">
        <f> 0.6 * AB82 + AC82</f>
        <v/>
      </c>
      <c r="AE82" s="9">
        <f>SUMIF('Stock - ETA'!$F$3:F2202,'Rango proyecciones'!C82,'Stock - ETA'!$J$3:J2202)</f>
        <v/>
      </c>
      <c r="AF82" s="16">
        <f> 0.6 * AB82 + AE82</f>
        <v/>
      </c>
      <c r="AG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shanghai1011417</t>
        </is>
      </c>
      <c r="D83" s="4" t="inlineStr">
        <is>
          <t>Agrosuper Shanghai</t>
        </is>
      </c>
      <c r="E83" s="4" t="n">
        <v>1011417</v>
      </c>
      <c r="F83" s="4" t="inlineStr">
        <is>
          <t>PO Ala Ctro NMr 4x5@ Bo Cj 20k AS</t>
        </is>
      </c>
      <c r="G83" s="4" t="inlineStr">
        <is>
          <t>Ala</t>
        </is>
      </c>
      <c r="H83" s="6" t="n">
        <v>188280</v>
      </c>
      <c r="I83" s="9" t="n">
        <v>207864</v>
      </c>
      <c r="J83" s="6">
        <f>SUMIFS('Stock - ETA'!$R$3:R2202,'Stock - ETA'!$F$3:F2202,'Rango proyecciones'!C83,'Stock - ETA'!$AA$3:AA2202,'Rango proyecciones'!$AH$5)</f>
        <v/>
      </c>
      <c r="K83" s="9">
        <f>(I83 - H83) * MAX((1 - 10)/(10), 0)</f>
        <v/>
      </c>
      <c r="L83" s="9" t="n">
        <v>79200</v>
      </c>
      <c r="M83" s="9" t="n">
        <v>0</v>
      </c>
      <c r="N83" s="9" t="n">
        <v>0</v>
      </c>
      <c r="O83" s="16">
        <f>H83 + N83 + J83</f>
        <v/>
      </c>
      <c r="P83" s="9">
        <f>SUMIFS('Stock - ETA'!$H$3:H2202,'Stock - ETA'!$F$3:F2202,'Rango proyecciones'!C83,'Stock - ETA'!$Q$3:Q2202,'Rango proyecciones'!$AH$5)</f>
        <v/>
      </c>
      <c r="Q83" s="9">
        <f>(I83 - H83) * MAX((1 - 7)/(7), 0)</f>
        <v/>
      </c>
      <c r="R83" s="9" t="n">
        <v>79200</v>
      </c>
      <c r="S83" s="9" t="n">
        <v>0</v>
      </c>
      <c r="T83" s="9" t="n">
        <v>0</v>
      </c>
      <c r="U83" s="16">
        <f>H83 + T83 + P83</f>
        <v/>
      </c>
      <c r="V83" s="6">
        <f>SUMIFS('Stock - ETA'!$S$3:S2202,'Stock - ETA'!$F$3:F2202,'Rango proyecciones'!C83,'Stock - ETA'!$AA$3:AA2202,'Rango proyecciones'!$AH$5) + SUMIFS('Stock - ETA'!$R$3:R2202,'Stock - ETA'!$F$3:F2202,'Rango proyecciones'!C83,'Stock - ETA'!$AA$3:AA2202,'Rango proyecciones'!$AH$7)</f>
        <v/>
      </c>
      <c r="W83" s="9" t="n"/>
      <c r="X83" s="16">
        <f>V83 + W83</f>
        <v/>
      </c>
      <c r="Y83" s="9">
        <f>SUMIFS('Stock - ETA'!$I$3:I2202,'Stock - ETA'!$F$3:F2202,'Rango proyecciones'!C83,'Stock - ETA'!$Q$3:Q2202,'Rango proyecciones'!$AH$5) + SUMIFS('Stock - ETA'!$H$3:H2202,'Stock - ETA'!$F$3:F2202,'Rango proyecciones'!C83,'Stock - ETA'!$Q$3:Q2202,'Rango proyecciones'!$AH$7)</f>
        <v/>
      </c>
      <c r="Z83" s="9" t="n"/>
      <c r="AA83" s="16">
        <f>Y83 + Z83</f>
        <v/>
      </c>
      <c r="AB83" s="6" t="n"/>
      <c r="AC83" s="9">
        <f>SUMIFS('Stock - ETA'!$T$3:T2202,'Stock - ETA'!$F$3:F2202,'Rango proyecciones'!C83,'Stock - ETA'!$AA$3:AA2202,'Rango proyecciones'!$AH$5) + SUMIFS('Stock - ETA'!$S$3:S2202,'Stock - ETA'!$F$3:F2202,'Rango proyecciones'!C83,'Stock - ETA'!$AA$3:AA2202,'Rango proyecciones'!$AH$8)</f>
        <v/>
      </c>
      <c r="AD83" s="16">
        <f> 0.6 * AB83 + AC83</f>
        <v/>
      </c>
      <c r="AE83" s="9">
        <f>SUMIFS('Stock - ETA'!$J$3:J2202,'Stock - ETA'!$F$3:F2202,'Rango proyecciones'!C83,'Stock - ETA'!$Q$3:Q2202,'Rango proyecciones'!$AH$5) + SUMIFS('Stock - ETA'!$I$3:I2202,'Stock - ETA'!$F$3:F2202,'Rango proyecciones'!C83,'Stock - ETA'!$Q$3:Q2202,'Rango proyecciones'!$AH$8)</f>
        <v/>
      </c>
      <c r="AF83" s="16">
        <f> 0.6 * AB83 + AE83</f>
        <v/>
      </c>
      <c r="AG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shanghai1011586</t>
        </is>
      </c>
      <c r="D84" s="4" t="inlineStr">
        <is>
          <t>Agrosuper Shanghai</t>
        </is>
      </c>
      <c r="E84" s="4" t="n">
        <v>1011586</v>
      </c>
      <c r="F84" s="4" t="inlineStr">
        <is>
          <t>PO Ala Media B 4x10@ Cj 20k AS</t>
        </is>
      </c>
      <c r="G84" s="4" t="inlineStr">
        <is>
          <t>Ala</t>
        </is>
      </c>
      <c r="H84" s="6" t="n">
        <v>69657.60000000001</v>
      </c>
      <c r="I84" s="9" t="n">
        <v>99770</v>
      </c>
      <c r="J84" s="6">
        <f>SUMIFS('Stock - ETA'!$R$3:R2202,'Stock - ETA'!$F$3:F2202,'Rango proyecciones'!C84,'Stock - ETA'!$AA$3:AA2202,'Rango proyecciones'!$AH$5)</f>
        <v/>
      </c>
      <c r="K84" s="9">
        <f>(I84 - H84) * MAX((1 - 10)/(10), 0)</f>
        <v/>
      </c>
      <c r="L84" s="9" t="n">
        <v>119724</v>
      </c>
      <c r="M84" s="9" t="n">
        <v>0</v>
      </c>
      <c r="N84" s="9" t="n">
        <v>0</v>
      </c>
      <c r="O84" s="16">
        <f>H84 + N84 + J84</f>
        <v/>
      </c>
      <c r="P84" s="9">
        <f>SUMIFS('Stock - ETA'!$H$3:H2202,'Stock - ETA'!$F$3:F2202,'Rango proyecciones'!C84,'Stock - ETA'!$Q$3:Q2202,'Rango proyecciones'!$AH$5)</f>
        <v/>
      </c>
      <c r="Q84" s="9">
        <f>(I84 - H84) * MAX((1 - 7)/(7), 0)</f>
        <v/>
      </c>
      <c r="R84" s="9" t="n">
        <v>119724</v>
      </c>
      <c r="S84" s="9" t="n">
        <v>0</v>
      </c>
      <c r="T84" s="9" t="n">
        <v>0</v>
      </c>
      <c r="U84" s="16">
        <f>H84 + T84 + P84</f>
        <v/>
      </c>
      <c r="V84" s="6">
        <f>SUMIFS('Stock - ETA'!$S$3:S2202,'Stock - ETA'!$F$3:F2202,'Rango proyecciones'!C84,'Stock - ETA'!$AA$3:AA2202,'Rango proyecciones'!$AH$5) + SUMIFS('Stock - ETA'!$R$3:R2202,'Stock - ETA'!$F$3:F2202,'Rango proyecciones'!C84,'Stock - ETA'!$AA$3:AA2202,'Rango proyecciones'!$AH$7)</f>
        <v/>
      </c>
      <c r="W84" s="9" t="n"/>
      <c r="X84" s="16">
        <f>V84 + W84</f>
        <v/>
      </c>
      <c r="Y84" s="9">
        <f>SUMIFS('Stock - ETA'!$I$3:I2202,'Stock - ETA'!$F$3:F2202,'Rango proyecciones'!C84,'Stock - ETA'!$Q$3:Q2202,'Rango proyecciones'!$AH$5) + SUMIFS('Stock - ETA'!$H$3:H2202,'Stock - ETA'!$F$3:F2202,'Rango proyecciones'!C84,'Stock - ETA'!$Q$3:Q2202,'Rango proyecciones'!$AH$7)</f>
        <v/>
      </c>
      <c r="Z84" s="9" t="n"/>
      <c r="AA84" s="16">
        <f>Y84 + Z84</f>
        <v/>
      </c>
      <c r="AB84" s="6" t="n">
        <v>142660</v>
      </c>
      <c r="AC84" s="9">
        <f>SUMIFS('Stock - ETA'!$T$3:T2202,'Stock - ETA'!$F$3:F2202,'Rango proyecciones'!C84,'Stock - ETA'!$AA$3:AA2202,'Rango proyecciones'!$AH$5) + SUMIFS('Stock - ETA'!$S$3:S2202,'Stock - ETA'!$F$3:F2202,'Rango proyecciones'!C84,'Stock - ETA'!$AA$3:AA2202,'Rango proyecciones'!$AH$8)</f>
        <v/>
      </c>
      <c r="AD84" s="16">
        <f> 0.6 * AB84 + AC84</f>
        <v/>
      </c>
      <c r="AE84" s="9">
        <f>SUMIFS('Stock - ETA'!$J$3:J2202,'Stock - ETA'!$F$3:F2202,'Rango proyecciones'!C84,'Stock - ETA'!$Q$3:Q2202,'Rango proyecciones'!$AH$5) + SUMIFS('Stock - ETA'!$I$3:I2202,'Stock - ETA'!$F$3:F2202,'Rango proyecciones'!C84,'Stock - ETA'!$Q$3:Q2202,'Rango proyecciones'!$AH$8)</f>
        <v/>
      </c>
      <c r="AF84" s="16">
        <f> 0.6 * AB84 + AE84</f>
        <v/>
      </c>
      <c r="AG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shanghai1011967</t>
        </is>
      </c>
      <c r="D85" s="4" t="inlineStr">
        <is>
          <t>Agrosuper Shanghai</t>
        </is>
      </c>
      <c r="E85" s="4" t="n">
        <v>1011967</v>
      </c>
      <c r="F85" s="4" t="inlineStr">
        <is>
          <t>PO Garra J@ Bo Cj 20k AS</t>
        </is>
      </c>
      <c r="G85" s="4" t="inlineStr">
        <is>
          <t>Patas</t>
        </is>
      </c>
      <c r="H85" s="6" t="n">
        <v>119997</v>
      </c>
      <c r="I85" s="9" t="n">
        <v>144000</v>
      </c>
      <c r="J85" s="6">
        <f>SUMIFS('Stock - ETA'!$R$3:R2202,'Stock - ETA'!$F$3:F2202,'Rango proyecciones'!C85,'Stock - ETA'!$AA$3:AA2202,'Rango proyecciones'!$AH$5)</f>
        <v/>
      </c>
      <c r="K85" s="9">
        <f>(I85 - H85) * MAX((1 - 10)/(10), 0)</f>
        <v/>
      </c>
      <c r="L85" s="9" t="n">
        <v>0</v>
      </c>
      <c r="M85" s="9" t="n"/>
      <c r="N85" s="9" t="n"/>
      <c r="O85" s="16">
        <f>H85 + N85 + J85</f>
        <v/>
      </c>
      <c r="P85" s="9">
        <f>SUMIFS('Stock - ETA'!$H$3:H2202,'Stock - ETA'!$F$3:F2202,'Rango proyecciones'!C85,'Stock - ETA'!$Q$3:Q2202,'Rango proyecciones'!$AH$5)</f>
        <v/>
      </c>
      <c r="Q85" s="9">
        <f>(I85 - H85) * MAX((1 - 7)/(7), 0)</f>
        <v/>
      </c>
      <c r="R85" s="9" t="n">
        <v>0</v>
      </c>
      <c r="S85" s="9" t="n"/>
      <c r="T85" s="9" t="n">
        <v>0</v>
      </c>
      <c r="U85" s="16">
        <f>H85 + T85 + P85</f>
        <v/>
      </c>
      <c r="V85" s="6">
        <f>SUMIFS('Stock - ETA'!$S$3:S2202,'Stock - ETA'!$F$3:F2202,'Rango proyecciones'!C85,'Stock - ETA'!$AA$3:AA2202,'Rango proyecciones'!$AH$5) + SUMIFS('Stock - ETA'!$R$3:R2202,'Stock - ETA'!$F$3:F2202,'Rango proyecciones'!C85,'Stock - ETA'!$AA$3:AA2202,'Rango proyecciones'!$AH$7)</f>
        <v/>
      </c>
      <c r="W85" s="9" t="n"/>
      <c r="X85" s="16">
        <f>V85 + W85</f>
        <v/>
      </c>
      <c r="Y85" s="9">
        <f>SUMIFS('Stock - ETA'!$I$3:I2202,'Stock - ETA'!$F$3:F2202,'Rango proyecciones'!C85,'Stock - ETA'!$Q$3:Q2202,'Rango proyecciones'!$AH$5) + SUMIFS('Stock - ETA'!$H$3:H2202,'Stock - ETA'!$F$3:F2202,'Rango proyecciones'!C85,'Stock - ETA'!$Q$3:Q2202,'Rango proyecciones'!$AH$7)</f>
        <v/>
      </c>
      <c r="Z85" s="9" t="n"/>
      <c r="AA85" s="16">
        <f>Y85 + Z85</f>
        <v/>
      </c>
      <c r="AB85" s="6" t="n">
        <v>133592</v>
      </c>
      <c r="AC85" s="9">
        <f>SUMIFS('Stock - ETA'!$T$3:T2202,'Stock - ETA'!$F$3:F2202,'Rango proyecciones'!C85,'Stock - ETA'!$AA$3:AA2202,'Rango proyecciones'!$AH$5) + SUMIFS('Stock - ETA'!$S$3:S2202,'Stock - ETA'!$F$3:F2202,'Rango proyecciones'!C85,'Stock - ETA'!$AA$3:AA2202,'Rango proyecciones'!$AH$8)</f>
        <v/>
      </c>
      <c r="AD85" s="16">
        <f> 0.6 * AB85 + AC85</f>
        <v/>
      </c>
      <c r="AE85" s="9">
        <f>SUMIFS('Stock - ETA'!$J$3:J2202,'Stock - ETA'!$F$3:F2202,'Rango proyecciones'!C85,'Stock - ETA'!$Q$3:Q2202,'Rango proyecciones'!$AH$5) + SUMIFS('Stock - ETA'!$I$3:I2202,'Stock - ETA'!$F$3:F2202,'Rango proyecciones'!C85,'Stock - ETA'!$Q$3:Q2202,'Rango proyecciones'!$AH$8)</f>
        <v/>
      </c>
      <c r="AF85" s="16">
        <f> 0.6 * AB85 + AE85</f>
        <v/>
      </c>
      <c r="AG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shanghai1011968</t>
        </is>
      </c>
      <c r="D86" s="4" t="inlineStr">
        <is>
          <t>Agrosuper Shanghai</t>
        </is>
      </c>
      <c r="E86" s="4" t="n">
        <v>1011968</v>
      </c>
      <c r="F86" s="4" t="inlineStr">
        <is>
          <t>PO Garra L A@ Bo Cj 20k AS</t>
        </is>
      </c>
      <c r="G86" s="4" t="inlineStr">
        <is>
          <t>Patas</t>
        </is>
      </c>
      <c r="H86" s="6" t="n">
        <v>0</v>
      </c>
      <c r="I86" s="9" t="n">
        <v>12000</v>
      </c>
      <c r="J86" s="6">
        <f>SUMIFS('Stock - ETA'!$R$3:R2202,'Stock - ETA'!$F$3:F2202,'Rango proyecciones'!C86,'Stock - ETA'!$AA$3:AA2202,'Rango proyecciones'!$AH$5)</f>
        <v/>
      </c>
      <c r="K86" s="9">
        <f>(I86 - H86) * MAX((1 - 10)/(10), 0)</f>
        <v/>
      </c>
      <c r="L86" s="9" t="n">
        <v>0</v>
      </c>
      <c r="M86" s="9" t="n"/>
      <c r="N86" s="9" t="n"/>
      <c r="O86" s="16">
        <f>H86 + N86 + J86</f>
        <v/>
      </c>
      <c r="P86" s="9">
        <f>SUMIFS('Stock - ETA'!$H$3:H2202,'Stock - ETA'!$F$3:F2202,'Rango proyecciones'!C86,'Stock - ETA'!$Q$3:Q2202,'Rango proyecciones'!$AH$5)</f>
        <v/>
      </c>
      <c r="Q86" s="9">
        <f>(I86 - H86) * MAX((1 - 7)/(7), 0)</f>
        <v/>
      </c>
      <c r="R86" s="9" t="n">
        <v>0</v>
      </c>
      <c r="S86" s="9" t="n"/>
      <c r="T86" s="9" t="n">
        <v>0</v>
      </c>
      <c r="U86" s="16">
        <f>H86 + T86 + P86</f>
        <v/>
      </c>
      <c r="V86" s="6">
        <f>SUMIFS('Stock - ETA'!$S$3:S2202,'Stock - ETA'!$F$3:F2202,'Rango proyecciones'!C86,'Stock - ETA'!$AA$3:AA2202,'Rango proyecciones'!$AH$5) + SUMIFS('Stock - ETA'!$R$3:R2202,'Stock - ETA'!$F$3:F2202,'Rango proyecciones'!C86,'Stock - ETA'!$AA$3:AA2202,'Rango proyecciones'!$AH$7)</f>
        <v/>
      </c>
      <c r="W86" s="9" t="n"/>
      <c r="X86" s="16">
        <f>V86 + W86</f>
        <v/>
      </c>
      <c r="Y86" s="9">
        <f>SUMIFS('Stock - ETA'!$I$3:I2202,'Stock - ETA'!$F$3:F2202,'Rango proyecciones'!C86,'Stock - ETA'!$Q$3:Q2202,'Rango proyecciones'!$AH$5) + SUMIFS('Stock - ETA'!$H$3:H2202,'Stock - ETA'!$F$3:F2202,'Rango proyecciones'!C86,'Stock - ETA'!$Q$3:Q2202,'Rango proyecciones'!$AH$7)</f>
        <v/>
      </c>
      <c r="Z86" s="9" t="n"/>
      <c r="AA86" s="16">
        <f>Y86 + Z86</f>
        <v/>
      </c>
      <c r="AB86" s="6" t="n">
        <v>6680</v>
      </c>
      <c r="AC86" s="9">
        <f>SUMIFS('Stock - ETA'!$T$3:T2202,'Stock - ETA'!$F$3:F2202,'Rango proyecciones'!C86,'Stock - ETA'!$AA$3:AA2202,'Rango proyecciones'!$AH$5) + SUMIFS('Stock - ETA'!$S$3:S2202,'Stock - ETA'!$F$3:F2202,'Rango proyecciones'!C86,'Stock - ETA'!$AA$3:AA2202,'Rango proyecciones'!$AH$8)</f>
        <v/>
      </c>
      <c r="AD86" s="16">
        <f> 0.6 * AB86 + AC86</f>
        <v/>
      </c>
      <c r="AE86" s="9">
        <f>SUMIFS('Stock - ETA'!$J$3:J2202,'Stock - ETA'!$F$3:F2202,'Rango proyecciones'!C86,'Stock - ETA'!$Q$3:Q2202,'Rango proyecciones'!$AH$5) + SUMIFS('Stock - ETA'!$I$3:I2202,'Stock - ETA'!$F$3:F2202,'Rango proyecciones'!C86,'Stock - ETA'!$Q$3:Q2202,'Rango proyecciones'!$AH$8)</f>
        <v/>
      </c>
      <c r="AF86" s="16">
        <f> 0.6 * AB86 + AE86</f>
        <v/>
      </c>
      <c r="AG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shanghai1011969</t>
        </is>
      </c>
      <c r="D87" s="4" t="inlineStr">
        <is>
          <t>Agrosuper Shanghai</t>
        </is>
      </c>
      <c r="E87" s="4" t="n">
        <v>1011969</v>
      </c>
      <c r="F87" s="4" t="inlineStr">
        <is>
          <t>PO Garra L B@ Bo Cj 20k AS</t>
        </is>
      </c>
      <c r="G87" s="4" t="inlineStr">
        <is>
          <t>Patas</t>
        </is>
      </c>
      <c r="H87" s="6" t="n">
        <v>161300</v>
      </c>
      <c r="I87" s="9" t="n">
        <v>113300</v>
      </c>
      <c r="J87" s="6">
        <f>SUMIFS('Stock - ETA'!$R$3:R2202,'Stock - ETA'!$F$3:F2202,'Rango proyecciones'!C87,'Stock - ETA'!$AA$3:AA2202,'Rango proyecciones'!$AH$5)</f>
        <v/>
      </c>
      <c r="K87" s="9">
        <f>(I87 - H87) * MAX((1 - 10)/(10), 0)</f>
        <v/>
      </c>
      <c r="L87" s="9" t="n">
        <v>96000</v>
      </c>
      <c r="M87" s="9" t="n"/>
      <c r="N87" s="9" t="n"/>
      <c r="O87" s="16">
        <f>H87 + N87 + J87</f>
        <v/>
      </c>
      <c r="P87" s="9">
        <f>SUMIFS('Stock - ETA'!$H$3:H2202,'Stock - ETA'!$F$3:F2202,'Rango proyecciones'!C87,'Stock - ETA'!$Q$3:Q2202,'Rango proyecciones'!$AH$5)</f>
        <v/>
      </c>
      <c r="Q87" s="9">
        <f>(I87 - H87) * MAX((1 - 7)/(7), 0)</f>
        <v/>
      </c>
      <c r="R87" s="9" t="n">
        <v>96000</v>
      </c>
      <c r="S87" s="9" t="n"/>
      <c r="T87" s="9" t="n">
        <v>0</v>
      </c>
      <c r="U87" s="16">
        <f>H87 + T87 + P87</f>
        <v/>
      </c>
      <c r="V87" s="6">
        <f>SUMIFS('Stock - ETA'!$S$3:S2202,'Stock - ETA'!$F$3:F2202,'Rango proyecciones'!C87,'Stock - ETA'!$AA$3:AA2202,'Rango proyecciones'!$AH$5) + SUMIFS('Stock - ETA'!$R$3:R2202,'Stock - ETA'!$F$3:F2202,'Rango proyecciones'!C87,'Stock - ETA'!$AA$3:AA2202,'Rango proyecciones'!$AH$7)</f>
        <v/>
      </c>
      <c r="W87" s="9" t="n"/>
      <c r="X87" s="16">
        <f>V87 + W87</f>
        <v/>
      </c>
      <c r="Y87" s="9">
        <f>SUMIFS('Stock - ETA'!$I$3:I2202,'Stock - ETA'!$F$3:F2202,'Rango proyecciones'!C87,'Stock - ETA'!$Q$3:Q2202,'Rango proyecciones'!$AH$5) + SUMIFS('Stock - ETA'!$H$3:H2202,'Stock - ETA'!$F$3:F2202,'Rango proyecciones'!C87,'Stock - ETA'!$Q$3:Q2202,'Rango proyecciones'!$AH$7)</f>
        <v/>
      </c>
      <c r="Z87" s="9" t="n"/>
      <c r="AA87" s="16">
        <f>Y87 + Z87</f>
        <v/>
      </c>
      <c r="AB87" s="6" t="n">
        <v>156919</v>
      </c>
      <c r="AC87" s="9">
        <f>SUMIFS('Stock - ETA'!$T$3:T2202,'Stock - ETA'!$F$3:F2202,'Rango proyecciones'!C87,'Stock - ETA'!$AA$3:AA2202,'Rango proyecciones'!$AH$5) + SUMIFS('Stock - ETA'!$S$3:S2202,'Stock - ETA'!$F$3:F2202,'Rango proyecciones'!C87,'Stock - ETA'!$AA$3:AA2202,'Rango proyecciones'!$AH$8)</f>
        <v/>
      </c>
      <c r="AD87" s="16">
        <f> 0.6 * AB87 + AC87</f>
        <v/>
      </c>
      <c r="AE87" s="9">
        <f>SUMIFS('Stock - ETA'!$J$3:J2202,'Stock - ETA'!$F$3:F2202,'Rango proyecciones'!C87,'Stock - ETA'!$Q$3:Q2202,'Rango proyecciones'!$AH$5) + SUMIFS('Stock - ETA'!$I$3:I2202,'Stock - ETA'!$F$3:F2202,'Rango proyecciones'!C87,'Stock - ETA'!$Q$3:Q2202,'Rango proyecciones'!$AH$8)</f>
        <v/>
      </c>
      <c r="AF87" s="16">
        <f> 0.6 * AB87 + AE87</f>
        <v/>
      </c>
      <c r="AG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shanghai1012218</t>
        </is>
      </c>
      <c r="D88" s="4" t="inlineStr">
        <is>
          <t>Agrosuper Shanghai</t>
        </is>
      </c>
      <c r="E88" s="4" t="n">
        <v>1012218</v>
      </c>
      <c r="F88" s="4" t="inlineStr">
        <is>
          <t>PO Ala Media 1k@ Cj 20k AS</t>
        </is>
      </c>
      <c r="G88" s="4" t="inlineStr">
        <is>
          <t>Ala</t>
        </is>
      </c>
      <c r="H88" s="6" t="n">
        <v>8325</v>
      </c>
      <c r="I88" s="9" t="n">
        <v>21000</v>
      </c>
      <c r="J88" s="6">
        <f>SUMIFS('Stock - ETA'!$R$3:R2202,'Stock - ETA'!$F$3:F2202,'Rango proyecciones'!C88,'Stock - ETA'!$AA$3:AA2202,'Rango proyecciones'!$AH$5)</f>
        <v/>
      </c>
      <c r="K88" s="9">
        <f>(I88 - H88) * MAX((1 - 10)/(10), 0)</f>
        <v/>
      </c>
      <c r="L88" s="9" t="n">
        <v>13230</v>
      </c>
      <c r="M88" s="9" t="n">
        <v>0</v>
      </c>
      <c r="N88" s="9" t="n">
        <v>37260</v>
      </c>
      <c r="O88" s="16">
        <f>H88 + N88 + J88</f>
        <v/>
      </c>
      <c r="P88" s="9">
        <f>SUMIFS('Stock - ETA'!$H$3:H2202,'Stock - ETA'!$F$3:F2202,'Rango proyecciones'!C88,'Stock - ETA'!$Q$3:Q2202,'Rango proyecciones'!$AH$5)</f>
        <v/>
      </c>
      <c r="Q88" s="9">
        <f>(I88 - H88) * MAX((1 - 7)/(7), 0)</f>
        <v/>
      </c>
      <c r="R88" s="9" t="n">
        <v>13230</v>
      </c>
      <c r="S88" s="9" t="n">
        <v>0</v>
      </c>
      <c r="T88" s="9" t="n">
        <v>37260</v>
      </c>
      <c r="U88" s="16">
        <f>H88 + T88 + P88</f>
        <v/>
      </c>
      <c r="V88" s="6">
        <f>SUMIFS('Stock - ETA'!$S$3:S2202,'Stock - ETA'!$F$3:F2202,'Rango proyecciones'!C88,'Stock - ETA'!$AA$3:AA2202,'Rango proyecciones'!$AH$5) + SUMIFS('Stock - ETA'!$R$3:R2202,'Stock - ETA'!$F$3:F2202,'Rango proyecciones'!C88,'Stock - ETA'!$AA$3:AA2202,'Rango proyecciones'!$AH$7)</f>
        <v/>
      </c>
      <c r="W88" s="9" t="n"/>
      <c r="X88" s="16">
        <f>V88 + W88</f>
        <v/>
      </c>
      <c r="Y88" s="9">
        <f>SUMIFS('Stock - ETA'!$I$3:I2202,'Stock - ETA'!$F$3:F2202,'Rango proyecciones'!C88,'Stock - ETA'!$Q$3:Q2202,'Rango proyecciones'!$AH$5) + SUMIFS('Stock - ETA'!$H$3:H2202,'Stock - ETA'!$F$3:F2202,'Rango proyecciones'!C88,'Stock - ETA'!$Q$3:Q2202,'Rango proyecciones'!$AH$7)</f>
        <v/>
      </c>
      <c r="Z88" s="9" t="n"/>
      <c r="AA88" s="16">
        <f>Y88 + Z88</f>
        <v/>
      </c>
      <c r="AB88" s="6" t="n">
        <v>43290</v>
      </c>
      <c r="AC88" s="9">
        <f>SUMIFS('Stock - ETA'!$T$3:T2202,'Stock - ETA'!$F$3:F2202,'Rango proyecciones'!C88,'Stock - ETA'!$AA$3:AA2202,'Rango proyecciones'!$AH$5) + SUMIFS('Stock - ETA'!$S$3:S2202,'Stock - ETA'!$F$3:F2202,'Rango proyecciones'!C88,'Stock - ETA'!$AA$3:AA2202,'Rango proyecciones'!$AH$8)</f>
        <v/>
      </c>
      <c r="AD88" s="16">
        <f> 0.6 * AB88 + AC88</f>
        <v/>
      </c>
      <c r="AE88" s="9">
        <f>SUMIFS('Stock - ETA'!$J$3:J2202,'Stock - ETA'!$F$3:F2202,'Rango proyecciones'!C88,'Stock - ETA'!$Q$3:Q2202,'Rango proyecciones'!$AH$5) + SUMIFS('Stock - ETA'!$I$3:I2202,'Stock - ETA'!$F$3:F2202,'Rango proyecciones'!C88,'Stock - ETA'!$Q$3:Q2202,'Rango proyecciones'!$AH$8)</f>
        <v/>
      </c>
      <c r="AF88" s="16">
        <f> 0.6 * AB88 + AE88</f>
        <v/>
      </c>
      <c r="AG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shanghai1012275</t>
        </is>
      </c>
      <c r="D89" s="4" t="inlineStr">
        <is>
          <t>Agrosuper Shanghai</t>
        </is>
      </c>
      <c r="E89" s="4" t="n">
        <v>1012275</v>
      </c>
      <c r="F89" s="4" t="inlineStr">
        <is>
          <t>PO Tru Ala 4x10 NMr@ Bo Cj 20k AS</t>
        </is>
      </c>
      <c r="G89" s="4" t="inlineStr">
        <is>
          <t>Ala</t>
        </is>
      </c>
      <c r="H89" s="6" t="n">
        <v>19800</v>
      </c>
      <c r="I89" s="9" t="n">
        <v>19800</v>
      </c>
      <c r="J89" s="6">
        <f>SUMIFS('Stock - ETA'!$R$3:R2202,'Stock - ETA'!$F$3:F2202,'Rango proyecciones'!C89,'Stock - ETA'!$AA$3:AA2202,'Rango proyecciones'!$AH$5)</f>
        <v/>
      </c>
      <c r="K89" s="9">
        <f>(I89 - H89) * MAX((1 - 10)/(10), 0)</f>
        <v/>
      </c>
      <c r="L89" s="9" t="n">
        <v>0</v>
      </c>
      <c r="M89" s="9" t="n">
        <v>0</v>
      </c>
      <c r="N89" s="9" t="n">
        <v>5634</v>
      </c>
      <c r="O89" s="16">
        <f>H89 + N89 + J89</f>
        <v/>
      </c>
      <c r="P89" s="9">
        <f>SUMIFS('Stock - ETA'!$H$3:H2202,'Stock - ETA'!$F$3:F2202,'Rango proyecciones'!C89,'Stock - ETA'!$Q$3:Q2202,'Rango proyecciones'!$AH$5)</f>
        <v/>
      </c>
      <c r="Q89" s="9">
        <f>(I89 - H89) * MAX((1 - 7)/(7), 0)</f>
        <v/>
      </c>
      <c r="R89" s="9" t="n">
        <v>0</v>
      </c>
      <c r="S89" s="9" t="n">
        <v>0</v>
      </c>
      <c r="T89" s="9" t="n">
        <v>5634</v>
      </c>
      <c r="U89" s="16">
        <f>H89 + T89 + P89</f>
        <v/>
      </c>
      <c r="V89" s="6">
        <f>SUMIFS('Stock - ETA'!$S$3:S2202,'Stock - ETA'!$F$3:F2202,'Rango proyecciones'!C89,'Stock - ETA'!$AA$3:AA2202,'Rango proyecciones'!$AH$5) + SUMIFS('Stock - ETA'!$R$3:R2202,'Stock - ETA'!$F$3:F2202,'Rango proyecciones'!C89,'Stock - ETA'!$AA$3:AA2202,'Rango proyecciones'!$AH$7)</f>
        <v/>
      </c>
      <c r="W89" s="9" t="n"/>
      <c r="X89" s="16">
        <f>V89 + W89</f>
        <v/>
      </c>
      <c r="Y89" s="9">
        <f>SUMIFS('Stock - ETA'!$I$3:I2202,'Stock - ETA'!$F$3:F2202,'Rango proyecciones'!C89,'Stock - ETA'!$Q$3:Q2202,'Rango proyecciones'!$AH$5) + SUMIFS('Stock - ETA'!$H$3:H2202,'Stock - ETA'!$F$3:F2202,'Rango proyecciones'!C89,'Stock - ETA'!$Q$3:Q2202,'Rango proyecciones'!$AH$7)</f>
        <v/>
      </c>
      <c r="Z89" s="9" t="n"/>
      <c r="AA89" s="16">
        <f>Y89 + Z89</f>
        <v/>
      </c>
      <c r="AB89" s="6" t="n"/>
      <c r="AC89" s="9">
        <f>SUMIFS('Stock - ETA'!$T$3:T2202,'Stock - ETA'!$F$3:F2202,'Rango proyecciones'!C89,'Stock - ETA'!$AA$3:AA2202,'Rango proyecciones'!$AH$5) + SUMIFS('Stock - ETA'!$S$3:S2202,'Stock - ETA'!$F$3:F2202,'Rango proyecciones'!C89,'Stock - ETA'!$AA$3:AA2202,'Rango proyecciones'!$AH$8)</f>
        <v/>
      </c>
      <c r="AD89" s="16">
        <f> 0.6 * AB89 + AC89</f>
        <v/>
      </c>
      <c r="AE89" s="9">
        <f>SUMIFS('Stock - ETA'!$J$3:J2202,'Stock - ETA'!$F$3:F2202,'Rango proyecciones'!C89,'Stock - ETA'!$Q$3:Q2202,'Rango proyecciones'!$AH$5) + SUMIFS('Stock - ETA'!$I$3:I2202,'Stock - ETA'!$F$3:F2202,'Rango proyecciones'!C89,'Stock - ETA'!$Q$3:Q2202,'Rango proyecciones'!$AH$8)</f>
        <v/>
      </c>
      <c r="AF89" s="16">
        <f> 0.6 * AB89 + AE89</f>
        <v/>
      </c>
      <c r="AG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shanghai1012434</t>
        </is>
      </c>
      <c r="D90" s="4" t="inlineStr">
        <is>
          <t>Agrosuper Shanghai</t>
        </is>
      </c>
      <c r="E90" s="4" t="n">
        <v>1012434</v>
      </c>
      <c r="F90" s="4" t="inlineStr">
        <is>
          <t>PO Pta Ala@ Cj 20k AS</t>
        </is>
      </c>
      <c r="G90" s="4" t="inlineStr">
        <is>
          <t>Ala</t>
        </is>
      </c>
      <c r="H90" s="6" t="n">
        <v>71540</v>
      </c>
      <c r="I90" s="9" t="n">
        <v>47660</v>
      </c>
      <c r="J90" s="6">
        <f>SUMIFS('Stock - ETA'!$R$3:R2202,'Stock - ETA'!$F$3:F2202,'Rango proyecciones'!C90,'Stock - ETA'!$AA$3:AA2202,'Rango proyecciones'!$AH$5)</f>
        <v/>
      </c>
      <c r="K90" s="9">
        <f>(I90 - H90) * MAX((1 - 10)/(10), 0)</f>
        <v/>
      </c>
      <c r="L90" s="9" t="n">
        <v>48000</v>
      </c>
      <c r="M90" s="9" t="n"/>
      <c r="N90" s="9" t="n"/>
      <c r="O90" s="16">
        <f>H90 + N90 + J90</f>
        <v/>
      </c>
      <c r="P90" s="9">
        <f>SUMIFS('Stock - ETA'!$H$3:H2202,'Stock - ETA'!$F$3:F2202,'Rango proyecciones'!C90,'Stock - ETA'!$Q$3:Q2202,'Rango proyecciones'!$AH$5)</f>
        <v/>
      </c>
      <c r="Q90" s="9">
        <f>(I90 - H90) * MAX((1 - 7)/(7), 0)</f>
        <v/>
      </c>
      <c r="R90" s="9" t="n">
        <v>48000</v>
      </c>
      <c r="S90" s="9" t="n"/>
      <c r="T90" s="9" t="n">
        <v>0</v>
      </c>
      <c r="U90" s="16">
        <f>H90 + T90 + P90</f>
        <v/>
      </c>
      <c r="V90" s="6">
        <f>SUMIFS('Stock - ETA'!$S$3:S2202,'Stock - ETA'!$F$3:F2202,'Rango proyecciones'!C90,'Stock - ETA'!$AA$3:AA2202,'Rango proyecciones'!$AH$5) + SUMIFS('Stock - ETA'!$R$3:R2202,'Stock - ETA'!$F$3:F2202,'Rango proyecciones'!C90,'Stock - ETA'!$AA$3:AA2202,'Rango proyecciones'!$AH$7)</f>
        <v/>
      </c>
      <c r="W90" s="9" t="n"/>
      <c r="X90" s="16">
        <f>V90 + W90</f>
        <v/>
      </c>
      <c r="Y90" s="9">
        <f>SUMIFS('Stock - ETA'!$I$3:I2202,'Stock - ETA'!$F$3:F2202,'Rango proyecciones'!C90,'Stock - ETA'!$Q$3:Q2202,'Rango proyecciones'!$AH$5) + SUMIFS('Stock - ETA'!$H$3:H2202,'Stock - ETA'!$F$3:F2202,'Rango proyecciones'!C90,'Stock - ETA'!$Q$3:Q2202,'Rango proyecciones'!$AH$7)</f>
        <v/>
      </c>
      <c r="Z90" s="9" t="n"/>
      <c r="AA90" s="16">
        <f>Y90 + Z90</f>
        <v/>
      </c>
      <c r="AB90" s="6" t="n">
        <v>59055</v>
      </c>
      <c r="AC90" s="9">
        <f>SUMIFS('Stock - ETA'!$T$3:T2202,'Stock - ETA'!$F$3:F2202,'Rango proyecciones'!C90,'Stock - ETA'!$AA$3:AA2202,'Rango proyecciones'!$AH$5) + SUMIFS('Stock - ETA'!$S$3:S2202,'Stock - ETA'!$F$3:F2202,'Rango proyecciones'!C90,'Stock - ETA'!$AA$3:AA2202,'Rango proyecciones'!$AH$8)</f>
        <v/>
      </c>
      <c r="AD90" s="16">
        <f> 0.6 * AB90 + AC90</f>
        <v/>
      </c>
      <c r="AE90" s="9">
        <f>SUMIFS('Stock - ETA'!$J$3:J2202,'Stock - ETA'!$F$3:F2202,'Rango proyecciones'!C90,'Stock - ETA'!$Q$3:Q2202,'Rango proyecciones'!$AH$5) + SUMIFS('Stock - ETA'!$I$3:I2202,'Stock - ETA'!$F$3:F2202,'Rango proyecciones'!C90,'Stock - ETA'!$Q$3:Q2202,'Rango proyecciones'!$AH$8)</f>
        <v/>
      </c>
      <c r="AF90" s="16">
        <f> 0.6 * AB90 + AE90</f>
        <v/>
      </c>
      <c r="AG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shanghai1012448</t>
        </is>
      </c>
      <c r="D91" s="4" t="inlineStr">
        <is>
          <t>Agrosuper Shanghai</t>
        </is>
      </c>
      <c r="E91" s="4" t="n">
        <v>1012448</v>
      </c>
      <c r="F91" s="4" t="inlineStr">
        <is>
          <t>PO Garra Economy@ Cj 20k AS</t>
        </is>
      </c>
      <c r="G91" s="4" t="inlineStr">
        <is>
          <t>Patas</t>
        </is>
      </c>
      <c r="H91" s="6" t="n">
        <v>156000</v>
      </c>
      <c r="I91" s="9" t="n">
        <v>237340</v>
      </c>
      <c r="J91" s="6">
        <f>SUMIFS('Stock - ETA'!$R$3:R2202,'Stock - ETA'!$F$3:F2202,'Rango proyecciones'!C91,'Stock - ETA'!$AA$3:AA2202,'Rango proyecciones'!$AH$5)</f>
        <v/>
      </c>
      <c r="K91" s="9">
        <f>(I91 - H91) * MAX((1 - 10)/(10), 0)</f>
        <v/>
      </c>
      <c r="L91" s="9" t="n">
        <v>144000</v>
      </c>
      <c r="M91" s="9" t="n">
        <v>0</v>
      </c>
      <c r="N91" s="9" t="n">
        <v>6980</v>
      </c>
      <c r="O91" s="16">
        <f>H91 + N91 + J91</f>
        <v/>
      </c>
      <c r="P91" s="9">
        <f>SUMIFS('Stock - ETA'!$H$3:H2202,'Stock - ETA'!$F$3:F2202,'Rango proyecciones'!C91,'Stock - ETA'!$Q$3:Q2202,'Rango proyecciones'!$AH$5)</f>
        <v/>
      </c>
      <c r="Q91" s="9">
        <f>(I91 - H91) * MAX((1 - 7)/(7), 0)</f>
        <v/>
      </c>
      <c r="R91" s="9" t="n">
        <v>144000</v>
      </c>
      <c r="S91" s="9" t="n">
        <v>0</v>
      </c>
      <c r="T91" s="9" t="n">
        <v>6980</v>
      </c>
      <c r="U91" s="16">
        <f>H91 + T91 + P91</f>
        <v/>
      </c>
      <c r="V91" s="6">
        <f>SUMIFS('Stock - ETA'!$S$3:S2202,'Stock - ETA'!$F$3:F2202,'Rango proyecciones'!C91,'Stock - ETA'!$AA$3:AA2202,'Rango proyecciones'!$AH$5) + SUMIFS('Stock - ETA'!$R$3:R2202,'Stock - ETA'!$F$3:F2202,'Rango proyecciones'!C91,'Stock - ETA'!$AA$3:AA2202,'Rango proyecciones'!$AH$7)</f>
        <v/>
      </c>
      <c r="W91" s="9" t="n"/>
      <c r="X91" s="16">
        <f>V91 + W91</f>
        <v/>
      </c>
      <c r="Y91" s="9">
        <f>SUMIFS('Stock - ETA'!$I$3:I2202,'Stock - ETA'!$F$3:F2202,'Rango proyecciones'!C91,'Stock - ETA'!$Q$3:Q2202,'Rango proyecciones'!$AH$5) + SUMIFS('Stock - ETA'!$H$3:H2202,'Stock - ETA'!$F$3:F2202,'Rango proyecciones'!C91,'Stock - ETA'!$Q$3:Q2202,'Rango proyecciones'!$AH$7)</f>
        <v/>
      </c>
      <c r="Z91" s="9" t="n"/>
      <c r="AA91" s="16">
        <f>Y91 + Z91</f>
        <v/>
      </c>
      <c r="AB91" s="6" t="n">
        <v>195480</v>
      </c>
      <c r="AC91" s="9">
        <f>SUMIFS('Stock - ETA'!$T$3:T2202,'Stock - ETA'!$F$3:F2202,'Rango proyecciones'!C91,'Stock - ETA'!$AA$3:AA2202,'Rango proyecciones'!$AH$5) + SUMIFS('Stock - ETA'!$S$3:S2202,'Stock - ETA'!$F$3:F2202,'Rango proyecciones'!C91,'Stock - ETA'!$AA$3:AA2202,'Rango proyecciones'!$AH$8)</f>
        <v/>
      </c>
      <c r="AD91" s="16">
        <f> 0.6 * AB91 + AC91</f>
        <v/>
      </c>
      <c r="AE91" s="9">
        <f>SUMIFS('Stock - ETA'!$J$3:J2202,'Stock - ETA'!$F$3:F2202,'Rango proyecciones'!C91,'Stock - ETA'!$Q$3:Q2202,'Rango proyecciones'!$AH$5) + SUMIFS('Stock - ETA'!$I$3:I2202,'Stock - ETA'!$F$3:F2202,'Rango proyecciones'!C91,'Stock - ETA'!$Q$3:Q2202,'Rango proyecciones'!$AH$8)</f>
        <v/>
      </c>
      <c r="AF91" s="16">
        <f> 0.6 * AB91 + AE91</f>
        <v/>
      </c>
      <c r="AG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shanghai1012451</t>
        </is>
      </c>
      <c r="D92" s="4" t="inlineStr">
        <is>
          <t>Agrosuper Shanghai</t>
        </is>
      </c>
      <c r="E92" s="4" t="n">
        <v>1012451</v>
      </c>
      <c r="F92" s="4" t="inlineStr">
        <is>
          <t>PO Ala Media@ Cj 15k AS</t>
        </is>
      </c>
      <c r="G92" s="4" t="inlineStr">
        <is>
          <t>Ala</t>
        </is>
      </c>
      <c r="H92" s="6" t="n">
        <v>5550</v>
      </c>
      <c r="I92" s="9" t="n">
        <v>0</v>
      </c>
      <c r="J92" s="6">
        <f>SUMIFS('Stock - ETA'!$R$3:R2202,'Stock - ETA'!$F$3:F2202,'Rango proyecciones'!C92,'Stock - ETA'!$AA$3:AA2202,'Rango proyecciones'!$AH$5)</f>
        <v/>
      </c>
      <c r="K92" s="9">
        <f>(I92 - H92) * MAX((1 - 10)/(10), 0)</f>
        <v/>
      </c>
      <c r="L92" s="9" t="n">
        <v>1740</v>
      </c>
      <c r="M92" s="9" t="n">
        <v>0</v>
      </c>
      <c r="N92" s="9" t="n">
        <v>4050</v>
      </c>
      <c r="O92" s="16">
        <f>H92 + N92 + J92</f>
        <v/>
      </c>
      <c r="P92" s="9">
        <f>SUMIFS('Stock - ETA'!$H$3:H2202,'Stock - ETA'!$F$3:F2202,'Rango proyecciones'!C92,'Stock - ETA'!$Q$3:Q2202,'Rango proyecciones'!$AH$5)</f>
        <v/>
      </c>
      <c r="Q92" s="9">
        <f>(I92 - H92) * MAX((1 - 7)/(7), 0)</f>
        <v/>
      </c>
      <c r="R92" s="9" t="n">
        <v>1740</v>
      </c>
      <c r="S92" s="9" t="n">
        <v>0</v>
      </c>
      <c r="T92" s="9" t="n">
        <v>4050</v>
      </c>
      <c r="U92" s="16">
        <f>H92 + T92 + P92</f>
        <v/>
      </c>
      <c r="V92" s="6">
        <f>SUMIFS('Stock - ETA'!$S$3:S2202,'Stock - ETA'!$F$3:F2202,'Rango proyecciones'!C92,'Stock - ETA'!$AA$3:AA2202,'Rango proyecciones'!$AH$5) + SUMIFS('Stock - ETA'!$R$3:R2202,'Stock - ETA'!$F$3:F2202,'Rango proyecciones'!C92,'Stock - ETA'!$AA$3:AA2202,'Rango proyecciones'!$AH$7)</f>
        <v/>
      </c>
      <c r="W92" s="9" t="n"/>
      <c r="X92" s="16">
        <f>V92 + W92</f>
        <v/>
      </c>
      <c r="Y92" s="9">
        <f>SUMIFS('Stock - ETA'!$I$3:I2202,'Stock - ETA'!$F$3:F2202,'Rango proyecciones'!C92,'Stock - ETA'!$Q$3:Q2202,'Rango proyecciones'!$AH$5) + SUMIFS('Stock - ETA'!$H$3:H2202,'Stock - ETA'!$F$3:F2202,'Rango proyecciones'!C92,'Stock - ETA'!$Q$3:Q2202,'Rango proyecciones'!$AH$7)</f>
        <v/>
      </c>
      <c r="Z92" s="9" t="n"/>
      <c r="AA92" s="16">
        <f>Y92 + Z92</f>
        <v/>
      </c>
      <c r="AB92" s="6" t="n"/>
      <c r="AC92" s="9">
        <f>SUMIFS('Stock - ETA'!$T$3:T2202,'Stock - ETA'!$F$3:F2202,'Rango proyecciones'!C92,'Stock - ETA'!$AA$3:AA2202,'Rango proyecciones'!$AH$5) + SUMIFS('Stock - ETA'!$S$3:S2202,'Stock - ETA'!$F$3:F2202,'Rango proyecciones'!C92,'Stock - ETA'!$AA$3:AA2202,'Rango proyecciones'!$AH$8)</f>
        <v/>
      </c>
      <c r="AD92" s="16">
        <f> 0.6 * AB92 + AC92</f>
        <v/>
      </c>
      <c r="AE92" s="9">
        <f>SUMIFS('Stock - ETA'!$J$3:J2202,'Stock - ETA'!$F$3:F2202,'Rango proyecciones'!C92,'Stock - ETA'!$Q$3:Q2202,'Rango proyecciones'!$AH$5) + SUMIFS('Stock - ETA'!$I$3:I2202,'Stock - ETA'!$F$3:F2202,'Rango proyecciones'!C92,'Stock - ETA'!$Q$3:Q2202,'Rango proyecciones'!$AH$8)</f>
        <v/>
      </c>
      <c r="AF92" s="16">
        <f> 0.6 * AB92 + AE92</f>
        <v/>
      </c>
      <c r="AG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shanghai1012452</t>
        </is>
      </c>
      <c r="D93" s="4" t="inlineStr">
        <is>
          <t>Agrosuper Shanghai</t>
        </is>
      </c>
      <c r="E93" s="4" t="n">
        <v>1012452</v>
      </c>
      <c r="F93" s="4" t="inlineStr">
        <is>
          <t>PO Ala Media Grado B@ Cj AS</t>
        </is>
      </c>
      <c r="G93" s="4" t="inlineStr">
        <is>
          <t>Ala</t>
        </is>
      </c>
      <c r="H93" s="6" t="n">
        <v>35956.8</v>
      </c>
      <c r="I93" s="9" t="n">
        <v>35957</v>
      </c>
      <c r="J93" s="6">
        <f>SUMIFS('Stock - ETA'!$R$3:R2202,'Stock - ETA'!$F$3:F2202,'Rango proyecciones'!C93,'Stock - ETA'!$AA$3:AA2202,'Rango proyecciones'!$AH$5)</f>
        <v/>
      </c>
      <c r="K93" s="9">
        <f>(I93 - H93) * MAX((1 - 10)/(10), 0)</f>
        <v/>
      </c>
      <c r="L93" s="9" t="n">
        <v>39952</v>
      </c>
      <c r="M93" s="9" t="n"/>
      <c r="N93" s="9" t="n"/>
      <c r="O93" s="16">
        <f>H93 + N93 + J93</f>
        <v/>
      </c>
      <c r="P93" s="9">
        <f>SUMIFS('Stock - ETA'!$H$3:H2202,'Stock - ETA'!$F$3:F2202,'Rango proyecciones'!C93,'Stock - ETA'!$Q$3:Q2202,'Rango proyecciones'!$AH$5)</f>
        <v/>
      </c>
      <c r="Q93" s="9">
        <f>(I93 - H93) * MAX((1 - 7)/(7), 0)</f>
        <v/>
      </c>
      <c r="R93" s="9" t="n">
        <v>39952</v>
      </c>
      <c r="S93" s="9" t="n"/>
      <c r="T93" s="9" t="n">
        <v>0</v>
      </c>
      <c r="U93" s="16">
        <f>H93 + T93 + P93</f>
        <v/>
      </c>
      <c r="V93" s="6">
        <f>SUMIFS('Stock - ETA'!$S$3:S2202,'Stock - ETA'!$F$3:F2202,'Rango proyecciones'!C93,'Stock - ETA'!$AA$3:AA2202,'Rango proyecciones'!$AH$5) + SUMIFS('Stock - ETA'!$R$3:R2202,'Stock - ETA'!$F$3:F2202,'Rango proyecciones'!C93,'Stock - ETA'!$AA$3:AA2202,'Rango proyecciones'!$AH$7)</f>
        <v/>
      </c>
      <c r="W93" s="9" t="n"/>
      <c r="X93" s="16">
        <f>V93 + W93</f>
        <v/>
      </c>
      <c r="Y93" s="9">
        <f>SUMIFS('Stock - ETA'!$I$3:I2202,'Stock - ETA'!$F$3:F2202,'Rango proyecciones'!C93,'Stock - ETA'!$Q$3:Q2202,'Rango proyecciones'!$AH$5) + SUMIFS('Stock - ETA'!$H$3:H2202,'Stock - ETA'!$F$3:F2202,'Rango proyecciones'!C93,'Stock - ETA'!$Q$3:Q2202,'Rango proyecciones'!$AH$7)</f>
        <v/>
      </c>
      <c r="Z93" s="9" t="n"/>
      <c r="AA93" s="16">
        <f>Y93 + Z93</f>
        <v/>
      </c>
      <c r="AB93" s="6" t="n"/>
      <c r="AC93" s="9">
        <f>SUMIFS('Stock - ETA'!$T$3:T2202,'Stock - ETA'!$F$3:F2202,'Rango proyecciones'!C93,'Stock - ETA'!$AA$3:AA2202,'Rango proyecciones'!$AH$5) + SUMIFS('Stock - ETA'!$S$3:S2202,'Stock - ETA'!$F$3:F2202,'Rango proyecciones'!C93,'Stock - ETA'!$AA$3:AA2202,'Rango proyecciones'!$AH$8)</f>
        <v/>
      </c>
      <c r="AD93" s="16">
        <f> 0.6 * AB93 + AC93</f>
        <v/>
      </c>
      <c r="AE93" s="9">
        <f>SUMIFS('Stock - ETA'!$J$3:J2202,'Stock - ETA'!$F$3:F2202,'Rango proyecciones'!C93,'Stock - ETA'!$Q$3:Q2202,'Rango proyecciones'!$AH$5) + SUMIFS('Stock - ETA'!$I$3:I2202,'Stock - ETA'!$F$3:F2202,'Rango proyecciones'!C93,'Stock - ETA'!$Q$3:Q2202,'Rango proyecciones'!$AH$8)</f>
        <v/>
      </c>
      <c r="AF93" s="16">
        <f> 0.6 * AB93 + AE93</f>
        <v/>
      </c>
      <c r="AG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shanghai1012453</t>
        </is>
      </c>
      <c r="D94" s="4" t="inlineStr">
        <is>
          <t>Agrosuper Shanghai</t>
        </is>
      </c>
      <c r="E94" s="4" t="n">
        <v>1012453</v>
      </c>
      <c r="F94" s="4" t="inlineStr">
        <is>
          <t>PO Ala Media IQF@ Cj 18k AS</t>
        </is>
      </c>
      <c r="G94" s="4" t="inlineStr">
        <is>
          <t>Ala</t>
        </is>
      </c>
      <c r="H94" s="6" t="n">
        <v>19976</v>
      </c>
      <c r="I94" s="9" t="n">
        <v>21774</v>
      </c>
      <c r="J94" s="6">
        <f>SUMIFS('Stock - ETA'!$R$3:R2202,'Stock - ETA'!$F$3:F2202,'Rango proyecciones'!C94,'Stock - ETA'!$AA$3:AA2202,'Rango proyecciones'!$AH$5)</f>
        <v/>
      </c>
      <c r="K94" s="9">
        <f>(I94 - H94) * MAX((1 - 10)/(10), 0)</f>
        <v/>
      </c>
      <c r="L94" s="9" t="n">
        <v>1997.6</v>
      </c>
      <c r="M94" s="9" t="n">
        <v>0</v>
      </c>
      <c r="N94" s="9" t="n">
        <v>6900.8</v>
      </c>
      <c r="O94" s="16">
        <f>H94 + N94 + J94</f>
        <v/>
      </c>
      <c r="P94" s="9">
        <f>SUMIFS('Stock - ETA'!$H$3:H2202,'Stock - ETA'!$F$3:F2202,'Rango proyecciones'!C94,'Stock - ETA'!$Q$3:Q2202,'Rango proyecciones'!$AH$5)</f>
        <v/>
      </c>
      <c r="Q94" s="9">
        <f>(I94 - H94) * MAX((1 - 7)/(7), 0)</f>
        <v/>
      </c>
      <c r="R94" s="9" t="n">
        <v>1997.6</v>
      </c>
      <c r="S94" s="9" t="n">
        <v>0</v>
      </c>
      <c r="T94" s="9" t="n">
        <v>6900.8</v>
      </c>
      <c r="U94" s="16">
        <f>H94 + T94 + P94</f>
        <v/>
      </c>
      <c r="V94" s="6">
        <f>SUMIFS('Stock - ETA'!$S$3:S2202,'Stock - ETA'!$F$3:F2202,'Rango proyecciones'!C94,'Stock - ETA'!$AA$3:AA2202,'Rango proyecciones'!$AH$5) + SUMIFS('Stock - ETA'!$R$3:R2202,'Stock - ETA'!$F$3:F2202,'Rango proyecciones'!C94,'Stock - ETA'!$AA$3:AA2202,'Rango proyecciones'!$AH$7)</f>
        <v/>
      </c>
      <c r="W94" s="9" t="n"/>
      <c r="X94" s="16">
        <f>V94 + W94</f>
        <v/>
      </c>
      <c r="Y94" s="9">
        <f>SUMIFS('Stock - ETA'!$I$3:I2202,'Stock - ETA'!$F$3:F2202,'Rango proyecciones'!C94,'Stock - ETA'!$Q$3:Q2202,'Rango proyecciones'!$AH$5) + SUMIFS('Stock - ETA'!$H$3:H2202,'Stock - ETA'!$F$3:F2202,'Rango proyecciones'!C94,'Stock - ETA'!$Q$3:Q2202,'Rango proyecciones'!$AH$7)</f>
        <v/>
      </c>
      <c r="Z94" s="9" t="n"/>
      <c r="AA94" s="16">
        <f>Y94 + Z94</f>
        <v/>
      </c>
      <c r="AB94" s="6" t="n"/>
      <c r="AC94" s="9">
        <f>SUMIFS('Stock - ETA'!$T$3:T2202,'Stock - ETA'!$F$3:F2202,'Rango proyecciones'!C94,'Stock - ETA'!$AA$3:AA2202,'Rango proyecciones'!$AH$5) + SUMIFS('Stock - ETA'!$S$3:S2202,'Stock - ETA'!$F$3:F2202,'Rango proyecciones'!C94,'Stock - ETA'!$AA$3:AA2202,'Rango proyecciones'!$AH$8)</f>
        <v/>
      </c>
      <c r="AD94" s="16">
        <f> 0.6 * AB94 + AC94</f>
        <v/>
      </c>
      <c r="AE94" s="9">
        <f>SUMIFS('Stock - ETA'!$J$3:J2202,'Stock - ETA'!$F$3:F2202,'Rango proyecciones'!C94,'Stock - ETA'!$Q$3:Q2202,'Rango proyecciones'!$AH$5) + SUMIFS('Stock - ETA'!$I$3:I2202,'Stock - ETA'!$F$3:F2202,'Rango proyecciones'!C94,'Stock - ETA'!$Q$3:Q2202,'Rango proyecciones'!$AH$8)</f>
        <v/>
      </c>
      <c r="AF94" s="16">
        <f> 0.6 * AB94 + AE94</f>
        <v/>
      </c>
      <c r="AG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shanghai1012455</t>
        </is>
      </c>
      <c r="D95" s="4" t="inlineStr">
        <is>
          <t>Agrosuper Shanghai</t>
        </is>
      </c>
      <c r="E95" s="4" t="n">
        <v>1012455</v>
      </c>
      <c r="F95" s="4" t="inlineStr">
        <is>
          <t>PO Ctro Pta Ala Choice@ Cj 20k AS</t>
        </is>
      </c>
      <c r="G95" s="4" t="inlineStr">
        <is>
          <t>Ala</t>
        </is>
      </c>
      <c r="H95" s="6" t="n">
        <v>144000</v>
      </c>
      <c r="I95" s="9" t="n">
        <v>131780</v>
      </c>
      <c r="J95" s="6">
        <f>SUMIFS('Stock - ETA'!$R$3:R2202,'Stock - ETA'!$F$3:F2202,'Rango proyecciones'!C95,'Stock - ETA'!$AA$3:AA2202,'Rango proyecciones'!$AH$5)</f>
        <v/>
      </c>
      <c r="K95" s="9">
        <f>(I95 - H95) * MAX((1 - 10)/(10), 0)</f>
        <v/>
      </c>
      <c r="L95" s="9" t="n">
        <v>48000</v>
      </c>
      <c r="M95" s="9" t="n"/>
      <c r="N95" s="9" t="n"/>
      <c r="O95" s="16">
        <f>H95 + N95 + J95</f>
        <v/>
      </c>
      <c r="P95" s="9">
        <f>SUMIFS('Stock - ETA'!$H$3:H2202,'Stock - ETA'!$F$3:F2202,'Rango proyecciones'!C95,'Stock - ETA'!$Q$3:Q2202,'Rango proyecciones'!$AH$5)</f>
        <v/>
      </c>
      <c r="Q95" s="9">
        <f>(I95 - H95) * MAX((1 - 7)/(7), 0)</f>
        <v/>
      </c>
      <c r="R95" s="9" t="n">
        <v>48000</v>
      </c>
      <c r="S95" s="9" t="n"/>
      <c r="T95" s="9" t="n">
        <v>0</v>
      </c>
      <c r="U95" s="16">
        <f>H95 + T95 + P95</f>
        <v/>
      </c>
      <c r="V95" s="6">
        <f>SUMIFS('Stock - ETA'!$S$3:S2202,'Stock - ETA'!$F$3:F2202,'Rango proyecciones'!C95,'Stock - ETA'!$AA$3:AA2202,'Rango proyecciones'!$AH$5) + SUMIFS('Stock - ETA'!$R$3:R2202,'Stock - ETA'!$F$3:F2202,'Rango proyecciones'!C95,'Stock - ETA'!$AA$3:AA2202,'Rango proyecciones'!$AH$7)</f>
        <v/>
      </c>
      <c r="W95" s="9" t="n"/>
      <c r="X95" s="16">
        <f>V95 + W95</f>
        <v/>
      </c>
      <c r="Y95" s="9">
        <f>SUMIFS('Stock - ETA'!$I$3:I2202,'Stock - ETA'!$F$3:F2202,'Rango proyecciones'!C95,'Stock - ETA'!$Q$3:Q2202,'Rango proyecciones'!$AH$5) + SUMIFS('Stock - ETA'!$H$3:H2202,'Stock - ETA'!$F$3:F2202,'Rango proyecciones'!C95,'Stock - ETA'!$Q$3:Q2202,'Rango proyecciones'!$AH$7)</f>
        <v/>
      </c>
      <c r="Z95" s="9" t="n"/>
      <c r="AA95" s="16">
        <f>Y95 + Z95</f>
        <v/>
      </c>
      <c r="AB95" s="6" t="n">
        <v>6345</v>
      </c>
      <c r="AC95" s="9">
        <f>SUMIFS('Stock - ETA'!$T$3:T2202,'Stock - ETA'!$F$3:F2202,'Rango proyecciones'!C95,'Stock - ETA'!$AA$3:AA2202,'Rango proyecciones'!$AH$5) + SUMIFS('Stock - ETA'!$S$3:S2202,'Stock - ETA'!$F$3:F2202,'Rango proyecciones'!C95,'Stock - ETA'!$AA$3:AA2202,'Rango proyecciones'!$AH$8)</f>
        <v/>
      </c>
      <c r="AD95" s="16">
        <f> 0.6 * AB95 + AC95</f>
        <v/>
      </c>
      <c r="AE95" s="9">
        <f>SUMIFS('Stock - ETA'!$J$3:J2202,'Stock - ETA'!$F$3:F2202,'Rango proyecciones'!C95,'Stock - ETA'!$Q$3:Q2202,'Rango proyecciones'!$AH$5) + SUMIFS('Stock - ETA'!$I$3:I2202,'Stock - ETA'!$F$3:F2202,'Rango proyecciones'!C95,'Stock - ETA'!$Q$3:Q2202,'Rango proyecciones'!$AH$8)</f>
        <v/>
      </c>
      <c r="AF95" s="16">
        <f> 0.6 * AB95 + AE95</f>
        <v/>
      </c>
      <c r="AG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shanghai1012502</t>
        </is>
      </c>
      <c r="D96" s="4" t="inlineStr">
        <is>
          <t>Agrosuper Shanghai</t>
        </is>
      </c>
      <c r="E96" s="4" t="n">
        <v>1012502</v>
      </c>
      <c r="F96" s="4" t="inlineStr">
        <is>
          <t>PO Garra Large B@ Cj 20k AS</t>
        </is>
      </c>
      <c r="G96" s="4" t="inlineStr">
        <is>
          <t>Patas</t>
        </is>
      </c>
      <c r="H96" s="6" t="n">
        <v>0</v>
      </c>
      <c r="I96" s="9" t="n">
        <v>26840</v>
      </c>
      <c r="J96" s="6">
        <f>SUMIFS('Stock - ETA'!$R$3:R2202,'Stock - ETA'!$F$3:F2202,'Rango proyecciones'!C96,'Stock - ETA'!$AA$3:AA2202,'Rango proyecciones'!$AH$5)</f>
        <v/>
      </c>
      <c r="K96" s="9">
        <f>(I96 - H96) * MAX((1 - 10)/(10), 0)</f>
        <v/>
      </c>
      <c r="L96" s="9" t="n">
        <v>47440</v>
      </c>
      <c r="M96" s="9" t="n"/>
      <c r="N96" s="9" t="n"/>
      <c r="O96" s="16">
        <f>H96 + N96 + J96</f>
        <v/>
      </c>
      <c r="P96" s="9">
        <f>SUMIFS('Stock - ETA'!$H$3:H2202,'Stock - ETA'!$F$3:F2202,'Rango proyecciones'!C96,'Stock - ETA'!$Q$3:Q2202,'Rango proyecciones'!$AH$5)</f>
        <v/>
      </c>
      <c r="Q96" s="9">
        <f>(I96 - H96) * MAX((1 - 7)/(7), 0)</f>
        <v/>
      </c>
      <c r="R96" s="9" t="n">
        <v>47440</v>
      </c>
      <c r="S96" s="9" t="n"/>
      <c r="T96" s="9" t="n">
        <v>0</v>
      </c>
      <c r="U96" s="16">
        <f>H96 + T96 + P96</f>
        <v/>
      </c>
      <c r="V96" s="6">
        <f>SUMIFS('Stock - ETA'!$S$3:S2202,'Stock - ETA'!$F$3:F2202,'Rango proyecciones'!C96,'Stock - ETA'!$AA$3:AA2202,'Rango proyecciones'!$AH$5) + SUMIFS('Stock - ETA'!$R$3:R2202,'Stock - ETA'!$F$3:F2202,'Rango proyecciones'!C96,'Stock - ETA'!$AA$3:AA2202,'Rango proyecciones'!$AH$7)</f>
        <v/>
      </c>
      <c r="W96" s="9" t="n"/>
      <c r="X96" s="16">
        <f>V96 + W96</f>
        <v/>
      </c>
      <c r="Y96" s="9">
        <f>SUMIFS('Stock - ETA'!$I$3:I2202,'Stock - ETA'!$F$3:F2202,'Rango proyecciones'!C96,'Stock - ETA'!$Q$3:Q2202,'Rango proyecciones'!$AH$5) + SUMIFS('Stock - ETA'!$H$3:H2202,'Stock - ETA'!$F$3:F2202,'Rango proyecciones'!C96,'Stock - ETA'!$Q$3:Q2202,'Rango proyecciones'!$AH$7)</f>
        <v/>
      </c>
      <c r="Z96" s="9" t="n"/>
      <c r="AA96" s="16">
        <f>Y96 + Z96</f>
        <v/>
      </c>
      <c r="AB96" s="6" t="n">
        <v>11298</v>
      </c>
      <c r="AC96" s="9">
        <f>SUMIFS('Stock - ETA'!$T$3:T2202,'Stock - ETA'!$F$3:F2202,'Rango proyecciones'!C96,'Stock - ETA'!$AA$3:AA2202,'Rango proyecciones'!$AH$5) + SUMIFS('Stock - ETA'!$S$3:S2202,'Stock - ETA'!$F$3:F2202,'Rango proyecciones'!C96,'Stock - ETA'!$AA$3:AA2202,'Rango proyecciones'!$AH$8)</f>
        <v/>
      </c>
      <c r="AD96" s="16">
        <f> 0.6 * AB96 + AC96</f>
        <v/>
      </c>
      <c r="AE96" s="9">
        <f>SUMIFS('Stock - ETA'!$J$3:J2202,'Stock - ETA'!$F$3:F2202,'Rango proyecciones'!C96,'Stock - ETA'!$Q$3:Q2202,'Rango proyecciones'!$AH$5) + SUMIFS('Stock - ETA'!$I$3:I2202,'Stock - ETA'!$F$3:F2202,'Rango proyecciones'!C96,'Stock - ETA'!$Q$3:Q2202,'Rango proyecciones'!$AH$8)</f>
        <v/>
      </c>
      <c r="AF96" s="16">
        <f> 0.6 * AB96 + AE96</f>
        <v/>
      </c>
      <c r="AG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shanghai1012503</t>
        </is>
      </c>
      <c r="D97" s="4" t="inlineStr">
        <is>
          <t>Agrosuper Shanghai</t>
        </is>
      </c>
      <c r="E97" s="4" t="n">
        <v>1012503</v>
      </c>
      <c r="F97" s="4" t="inlineStr">
        <is>
          <t>PO Garra M B@ Cj 20k AS</t>
        </is>
      </c>
      <c r="G97" s="4" t="inlineStr">
        <is>
          <t>Patas</t>
        </is>
      </c>
      <c r="H97" s="6" t="n">
        <v>176000</v>
      </c>
      <c r="I97" s="9" t="n">
        <v>263000</v>
      </c>
      <c r="J97" s="6">
        <f>SUMIFS('Stock - ETA'!$R$3:R2202,'Stock - ETA'!$F$3:F2202,'Rango proyecciones'!C97,'Stock - ETA'!$AA$3:AA2202,'Rango proyecciones'!$AH$5)</f>
        <v/>
      </c>
      <c r="K97" s="9">
        <f>(I97 - H97) * MAX((1 - 10)/(10), 0)</f>
        <v/>
      </c>
      <c r="L97" s="9" t="n">
        <v>144000</v>
      </c>
      <c r="M97" s="9" t="n">
        <v>0</v>
      </c>
      <c r="N97" s="9" t="n">
        <v>40000</v>
      </c>
      <c r="O97" s="16">
        <f>H97 + N97 + J97</f>
        <v/>
      </c>
      <c r="P97" s="9">
        <f>SUMIFS('Stock - ETA'!$H$3:H2202,'Stock - ETA'!$F$3:F2202,'Rango proyecciones'!C97,'Stock - ETA'!$Q$3:Q2202,'Rango proyecciones'!$AH$5)</f>
        <v/>
      </c>
      <c r="Q97" s="9">
        <f>(I97 - H97) * MAX((1 - 7)/(7), 0)</f>
        <v/>
      </c>
      <c r="R97" s="9" t="n">
        <v>144000</v>
      </c>
      <c r="S97" s="9" t="n">
        <v>0</v>
      </c>
      <c r="T97" s="9" t="n">
        <v>40000</v>
      </c>
      <c r="U97" s="16">
        <f>H97 + T97 + P97</f>
        <v/>
      </c>
      <c r="V97" s="6">
        <f>SUMIFS('Stock - ETA'!$S$3:S2202,'Stock - ETA'!$F$3:F2202,'Rango proyecciones'!C97,'Stock - ETA'!$AA$3:AA2202,'Rango proyecciones'!$AH$5) + SUMIFS('Stock - ETA'!$R$3:R2202,'Stock - ETA'!$F$3:F2202,'Rango proyecciones'!C97,'Stock - ETA'!$AA$3:AA2202,'Rango proyecciones'!$AH$7)</f>
        <v/>
      </c>
      <c r="W97" s="9" t="n"/>
      <c r="X97" s="16">
        <f>V97 + W97</f>
        <v/>
      </c>
      <c r="Y97" s="9">
        <f>SUMIFS('Stock - ETA'!$I$3:I2202,'Stock - ETA'!$F$3:F2202,'Rango proyecciones'!C97,'Stock - ETA'!$Q$3:Q2202,'Rango proyecciones'!$AH$5) + SUMIFS('Stock - ETA'!$H$3:H2202,'Stock - ETA'!$F$3:F2202,'Rango proyecciones'!C97,'Stock - ETA'!$Q$3:Q2202,'Rango proyecciones'!$AH$7)</f>
        <v/>
      </c>
      <c r="Z97" s="9" t="n"/>
      <c r="AA97" s="16">
        <f>Y97 + Z97</f>
        <v/>
      </c>
      <c r="AB97" s="6" t="n">
        <v>216985</v>
      </c>
      <c r="AC97" s="9">
        <f>SUMIFS('Stock - ETA'!$T$3:T2202,'Stock - ETA'!$F$3:F2202,'Rango proyecciones'!C97,'Stock - ETA'!$AA$3:AA2202,'Rango proyecciones'!$AH$5) + SUMIFS('Stock - ETA'!$S$3:S2202,'Stock - ETA'!$F$3:F2202,'Rango proyecciones'!C97,'Stock - ETA'!$AA$3:AA2202,'Rango proyecciones'!$AH$8)</f>
        <v/>
      </c>
      <c r="AD97" s="16">
        <f> 0.6 * AB97 + AC97</f>
        <v/>
      </c>
      <c r="AE97" s="9">
        <f>SUMIFS('Stock - ETA'!$J$3:J2202,'Stock - ETA'!$F$3:F2202,'Rango proyecciones'!C97,'Stock - ETA'!$Q$3:Q2202,'Rango proyecciones'!$AH$5) + SUMIFS('Stock - ETA'!$I$3:I2202,'Stock - ETA'!$F$3:F2202,'Rango proyecciones'!C97,'Stock - ETA'!$Q$3:Q2202,'Rango proyecciones'!$AH$8)</f>
        <v/>
      </c>
      <c r="AF97" s="16">
        <f> 0.6 * AB97 + AE97</f>
        <v/>
      </c>
      <c r="AG97" s="6" t="n"/>
    </row>
    <row r="98">
      <c r="A98" s="4" t="inlineStr">
        <is>
          <t>Pollo</t>
        </is>
      </c>
      <c r="B98" s="4" t="inlineStr">
        <is>
          <t>Venta Local</t>
        </is>
      </c>
      <c r="C98" s="4" t="inlineStr">
        <is>
          <t>agrosuper shanghai1012504</t>
        </is>
      </c>
      <c r="D98" s="4" t="inlineStr">
        <is>
          <t>Agrosuper Shanghai</t>
        </is>
      </c>
      <c r="E98" s="4" t="n">
        <v>1012504</v>
      </c>
      <c r="F98" s="4" t="inlineStr">
        <is>
          <t>PO Garra Economy@ Cj 20k AS</t>
        </is>
      </c>
      <c r="G98" s="4" t="inlineStr">
        <is>
          <t>Patas</t>
        </is>
      </c>
      <c r="H98" s="6" t="n">
        <v>29100</v>
      </c>
      <c r="I98" s="9" t="n">
        <v>127740</v>
      </c>
      <c r="J98" s="6">
        <f>SUMIFS('Stock - ETA'!$R$3:R2202,'Stock - ETA'!$F$3:F2202,'Rango proyecciones'!C98,'Stock - ETA'!$AA$3:AA2202,'Rango proyecciones'!$AH$5)</f>
        <v/>
      </c>
      <c r="K98" s="9">
        <f>(I98 - H98) * MAX((1 - 10)/(10), 0)</f>
        <v/>
      </c>
      <c r="L98" s="9" t="n">
        <v>0</v>
      </c>
      <c r="M98" s="9" t="n"/>
      <c r="N98" s="9" t="n"/>
      <c r="O98" s="16">
        <f>H98 + N98 + J98</f>
        <v/>
      </c>
      <c r="P98" s="9">
        <f>SUMIFS('Stock - ETA'!$H$3:H2202,'Stock - ETA'!$F$3:F2202,'Rango proyecciones'!C98,'Stock - ETA'!$Q$3:Q2202,'Rango proyecciones'!$AH$5)</f>
        <v/>
      </c>
      <c r="Q98" s="9">
        <f>(I98 - H98) * MAX((1 - 7)/(7), 0)</f>
        <v/>
      </c>
      <c r="R98" s="9" t="n">
        <v>0</v>
      </c>
      <c r="S98" s="9" t="n"/>
      <c r="T98" s="9" t="n">
        <v>0</v>
      </c>
      <c r="U98" s="16">
        <f>H98 + T98 + P98</f>
        <v/>
      </c>
      <c r="V98" s="6">
        <f>SUMIFS('Stock - ETA'!$S$3:S2202,'Stock - ETA'!$F$3:F2202,'Rango proyecciones'!C98,'Stock - ETA'!$AA$3:AA2202,'Rango proyecciones'!$AH$5) + SUMIFS('Stock - ETA'!$R$3:R2202,'Stock - ETA'!$F$3:F2202,'Rango proyecciones'!C98,'Stock - ETA'!$AA$3:AA2202,'Rango proyecciones'!$AH$7)</f>
        <v/>
      </c>
      <c r="W98" s="9" t="n"/>
      <c r="X98" s="16">
        <f>V98 + W98</f>
        <v/>
      </c>
      <c r="Y98" s="9">
        <f>SUMIFS('Stock - ETA'!$I$3:I2202,'Stock - ETA'!$F$3:F2202,'Rango proyecciones'!C98,'Stock - ETA'!$Q$3:Q2202,'Rango proyecciones'!$AH$5) + SUMIFS('Stock - ETA'!$H$3:H2202,'Stock - ETA'!$F$3:F2202,'Rango proyecciones'!C98,'Stock - ETA'!$Q$3:Q2202,'Rango proyecciones'!$AH$7)</f>
        <v/>
      </c>
      <c r="Z98" s="9" t="n"/>
      <c r="AA98" s="16">
        <f>Y98 + Z98</f>
        <v/>
      </c>
      <c r="AB98" s="6" t="n">
        <v>35369</v>
      </c>
      <c r="AC98" s="9">
        <f>SUMIFS('Stock - ETA'!$T$3:T2202,'Stock - ETA'!$F$3:F2202,'Rango proyecciones'!C98,'Stock - ETA'!$AA$3:AA2202,'Rango proyecciones'!$AH$5) + SUMIFS('Stock - ETA'!$S$3:S2202,'Stock - ETA'!$F$3:F2202,'Rango proyecciones'!C98,'Stock - ETA'!$AA$3:AA2202,'Rango proyecciones'!$AH$8)</f>
        <v/>
      </c>
      <c r="AD98" s="16">
        <f> 0.6 * AB98 + AC98</f>
        <v/>
      </c>
      <c r="AE98" s="9">
        <f>SUMIFS('Stock - ETA'!$J$3:J2202,'Stock - ETA'!$F$3:F2202,'Rango proyecciones'!C98,'Stock - ETA'!$Q$3:Q2202,'Rango proyecciones'!$AH$5) + SUMIFS('Stock - ETA'!$I$3:I2202,'Stock - ETA'!$F$3:F2202,'Rango proyecciones'!C98,'Stock - ETA'!$Q$3:Q2202,'Rango proyecciones'!$AH$8)</f>
        <v/>
      </c>
      <c r="AF98" s="16">
        <f> 0.6 * AB98 + AE98</f>
        <v/>
      </c>
      <c r="AG98" s="6" t="n"/>
    </row>
    <row r="99">
      <c r="A99" s="4" t="inlineStr">
        <is>
          <t>Pollo</t>
        </is>
      </c>
      <c r="B99" s="4" t="inlineStr">
        <is>
          <t>Venta Local</t>
        </is>
      </c>
      <c r="C99" s="4" t="inlineStr">
        <is>
          <t>agrosuper shanghai1012525</t>
        </is>
      </c>
      <c r="D99" s="4" t="inlineStr">
        <is>
          <t>Agrosuper Shanghai</t>
        </is>
      </c>
      <c r="E99" s="4" t="n">
        <v>1012525</v>
      </c>
      <c r="F99" s="4" t="inlineStr">
        <is>
          <t>PO Garra J@ Bo Cj 20k AS</t>
        </is>
      </c>
      <c r="G99" s="4" t="inlineStr">
        <is>
          <t>Patas</t>
        </is>
      </c>
      <c r="H99" s="6" t="n">
        <v>0</v>
      </c>
      <c r="I99" s="9" t="n">
        <v>16600</v>
      </c>
      <c r="J99" s="6">
        <f>SUMIFS('Stock - ETA'!$R$3:R2202,'Stock - ETA'!$F$3:F2202,'Rango proyecciones'!C99,'Stock - ETA'!$AA$3:AA2202,'Rango proyecciones'!$AH$5)</f>
        <v/>
      </c>
      <c r="K99" s="9">
        <f>(I99 - H99) * MAX((1 - 10)/(10), 0)</f>
        <v/>
      </c>
      <c r="L99" s="9" t="n">
        <v>48000</v>
      </c>
      <c r="M99" s="9" t="n"/>
      <c r="N99" s="9" t="n"/>
      <c r="O99" s="16">
        <f>H99 + N99 + J99</f>
        <v/>
      </c>
      <c r="P99" s="9">
        <f>SUMIFS('Stock - ETA'!$H$3:H2202,'Stock - ETA'!$F$3:F2202,'Rango proyecciones'!C99,'Stock - ETA'!$Q$3:Q2202,'Rango proyecciones'!$AH$5)</f>
        <v/>
      </c>
      <c r="Q99" s="9">
        <f>(I99 - H99) * MAX((1 - 7)/(7), 0)</f>
        <v/>
      </c>
      <c r="R99" s="9" t="n">
        <v>48000</v>
      </c>
      <c r="S99" s="9" t="n"/>
      <c r="T99" s="9" t="n">
        <v>0</v>
      </c>
      <c r="U99" s="16">
        <f>H99 + T99 + P99</f>
        <v/>
      </c>
      <c r="V99" s="6">
        <f>SUMIFS('Stock - ETA'!$S$3:S2202,'Stock - ETA'!$F$3:F2202,'Rango proyecciones'!C99,'Stock - ETA'!$AA$3:AA2202,'Rango proyecciones'!$AH$5) + SUMIFS('Stock - ETA'!$R$3:R2202,'Stock - ETA'!$F$3:F2202,'Rango proyecciones'!C99,'Stock - ETA'!$AA$3:AA2202,'Rango proyecciones'!$AH$7)</f>
        <v/>
      </c>
      <c r="W99" s="9" t="n"/>
      <c r="X99" s="16">
        <f>V99 + W99</f>
        <v/>
      </c>
      <c r="Y99" s="9">
        <f>SUMIFS('Stock - ETA'!$I$3:I2202,'Stock - ETA'!$F$3:F2202,'Rango proyecciones'!C99,'Stock - ETA'!$Q$3:Q2202,'Rango proyecciones'!$AH$5) + SUMIFS('Stock - ETA'!$H$3:H2202,'Stock - ETA'!$F$3:F2202,'Rango proyecciones'!C99,'Stock - ETA'!$Q$3:Q2202,'Rango proyecciones'!$AH$7)</f>
        <v/>
      </c>
      <c r="Z99" s="9" t="n"/>
      <c r="AA99" s="16">
        <f>Y99 + Z99</f>
        <v/>
      </c>
      <c r="AB99" s="6" t="n">
        <v>11511</v>
      </c>
      <c r="AC99" s="9">
        <f>SUMIFS('Stock - ETA'!$T$3:T2202,'Stock - ETA'!$F$3:F2202,'Rango proyecciones'!C99,'Stock - ETA'!$AA$3:AA2202,'Rango proyecciones'!$AH$5) + SUMIFS('Stock - ETA'!$S$3:S2202,'Stock - ETA'!$F$3:F2202,'Rango proyecciones'!C99,'Stock - ETA'!$AA$3:AA2202,'Rango proyecciones'!$AH$8)</f>
        <v/>
      </c>
      <c r="AD99" s="16">
        <f> 0.6 * AB99 + AC99</f>
        <v/>
      </c>
      <c r="AE99" s="9">
        <f>SUMIFS('Stock - ETA'!$J$3:J2202,'Stock - ETA'!$F$3:F2202,'Rango proyecciones'!C99,'Stock - ETA'!$Q$3:Q2202,'Rango proyecciones'!$AH$5) + SUMIFS('Stock - ETA'!$I$3:I2202,'Stock - ETA'!$F$3:F2202,'Rango proyecciones'!C99,'Stock - ETA'!$Q$3:Q2202,'Rango proyecciones'!$AH$8)</f>
        <v/>
      </c>
      <c r="AF99" s="16">
        <f> 0.6 * AB99 + AE99</f>
        <v/>
      </c>
      <c r="AG99" s="6" t="n"/>
    </row>
    <row r="100">
      <c r="A100" s="4" t="inlineStr">
        <is>
          <t>Pollo</t>
        </is>
      </c>
      <c r="B100" s="4" t="inlineStr">
        <is>
          <t>Venta Local</t>
        </is>
      </c>
      <c r="C100" s="4" t="inlineStr">
        <is>
          <t>agrosuper shanghai1012526</t>
        </is>
      </c>
      <c r="D100" s="4" t="inlineStr">
        <is>
          <t>Agrosuper Shanghai</t>
        </is>
      </c>
      <c r="E100" s="4" t="n">
        <v>1012526</v>
      </c>
      <c r="F100" s="4" t="inlineStr">
        <is>
          <t>PO Garra L A@ Bo Cj 20k AS</t>
        </is>
      </c>
      <c r="G100" s="4" t="inlineStr">
        <is>
          <t>Patas</t>
        </is>
      </c>
      <c r="H100" s="6" t="n">
        <v>0</v>
      </c>
      <c r="I100" s="9" t="n">
        <v>12000</v>
      </c>
      <c r="J100" s="6">
        <f>SUMIFS('Stock - ETA'!$R$3:R2202,'Stock - ETA'!$F$3:F2202,'Rango proyecciones'!C100,'Stock - ETA'!$AA$3:AA2202,'Rango proyecciones'!$AH$5)</f>
        <v/>
      </c>
      <c r="K100" s="9">
        <f>(I100 - H100) * MAX((1 - 10)/(10), 0)</f>
        <v/>
      </c>
      <c r="L100" s="9" t="n">
        <v>0</v>
      </c>
      <c r="M100" s="9" t="n"/>
      <c r="N100" s="9" t="n"/>
      <c r="O100" s="16">
        <f>H100 + N100 + J100</f>
        <v/>
      </c>
      <c r="P100" s="9">
        <f>SUMIFS('Stock - ETA'!$H$3:H2202,'Stock - ETA'!$F$3:F2202,'Rango proyecciones'!C100,'Stock - ETA'!$Q$3:Q2202,'Rango proyecciones'!$AH$5)</f>
        <v/>
      </c>
      <c r="Q100" s="9">
        <f>(I100 - H100) * MAX((1 - 7)/(7), 0)</f>
        <v/>
      </c>
      <c r="R100" s="9" t="n">
        <v>0</v>
      </c>
      <c r="S100" s="9" t="n"/>
      <c r="T100" s="9" t="n">
        <v>0</v>
      </c>
      <c r="U100" s="16">
        <f>H100 + T100 + P100</f>
        <v/>
      </c>
      <c r="V100" s="6">
        <f>SUMIFS('Stock - ETA'!$S$3:S2202,'Stock - ETA'!$F$3:F2202,'Rango proyecciones'!C100,'Stock - ETA'!$AA$3:AA2202,'Rango proyecciones'!$AH$5) + SUMIFS('Stock - ETA'!$R$3:R2202,'Stock - ETA'!$F$3:F2202,'Rango proyecciones'!C100,'Stock - ETA'!$AA$3:AA2202,'Rango proyecciones'!$AH$7)</f>
        <v/>
      </c>
      <c r="W100" s="9" t="n"/>
      <c r="X100" s="16">
        <f>V100 + W100</f>
        <v/>
      </c>
      <c r="Y100" s="9">
        <f>SUMIFS('Stock - ETA'!$I$3:I2202,'Stock - ETA'!$F$3:F2202,'Rango proyecciones'!C100,'Stock - ETA'!$Q$3:Q2202,'Rango proyecciones'!$AH$5) + SUMIFS('Stock - ETA'!$H$3:H2202,'Stock - ETA'!$F$3:F2202,'Rango proyecciones'!C100,'Stock - ETA'!$Q$3:Q2202,'Rango proyecciones'!$AH$7)</f>
        <v/>
      </c>
      <c r="Z100" s="9" t="n"/>
      <c r="AA100" s="16">
        <f>Y100 + Z100</f>
        <v/>
      </c>
      <c r="AB100" s="6" t="n">
        <v>10478</v>
      </c>
      <c r="AC100" s="9">
        <f>SUMIFS('Stock - ETA'!$T$3:T2202,'Stock - ETA'!$F$3:F2202,'Rango proyecciones'!C100,'Stock - ETA'!$AA$3:AA2202,'Rango proyecciones'!$AH$5) + SUMIFS('Stock - ETA'!$S$3:S2202,'Stock - ETA'!$F$3:F2202,'Rango proyecciones'!C100,'Stock - ETA'!$AA$3:AA2202,'Rango proyecciones'!$AH$8)</f>
        <v/>
      </c>
      <c r="AD100" s="16">
        <f> 0.6 * AB100 + AC100</f>
        <v/>
      </c>
      <c r="AE100" s="9">
        <f>SUMIFS('Stock - ETA'!$J$3:J2202,'Stock - ETA'!$F$3:F2202,'Rango proyecciones'!C100,'Stock - ETA'!$Q$3:Q2202,'Rango proyecciones'!$AH$5) + SUMIFS('Stock - ETA'!$I$3:I2202,'Stock - ETA'!$F$3:F2202,'Rango proyecciones'!C100,'Stock - ETA'!$Q$3:Q2202,'Rango proyecciones'!$AH$8)</f>
        <v/>
      </c>
      <c r="AF100" s="16">
        <f> 0.6 * AB100 + AE100</f>
        <v/>
      </c>
      <c r="AG100" s="6" t="n"/>
    </row>
    <row r="101">
      <c r="A101" s="4" t="inlineStr">
        <is>
          <t>Pollo</t>
        </is>
      </c>
      <c r="B101" s="4" t="inlineStr">
        <is>
          <t>Venta Local</t>
        </is>
      </c>
      <c r="C101" s="4" t="inlineStr">
        <is>
          <t>agrosuper shanghai1012527</t>
        </is>
      </c>
      <c r="D101" s="4" t="inlineStr">
        <is>
          <t>Agrosuper Shanghai</t>
        </is>
      </c>
      <c r="E101" s="4" t="n">
        <v>1012527</v>
      </c>
      <c r="F101" s="4" t="inlineStr">
        <is>
          <t>PO Garra M A@ Bo Cj 20k AS</t>
        </is>
      </c>
      <c r="G101" s="4" t="inlineStr">
        <is>
          <t>Patas</t>
        </is>
      </c>
      <c r="H101" s="6" t="n">
        <v>35820</v>
      </c>
      <c r="I101" s="9" t="n">
        <v>0</v>
      </c>
      <c r="J101" s="6">
        <f>SUMIFS('Stock - ETA'!$R$3:R2202,'Stock - ETA'!$F$3:F2202,'Rango proyecciones'!C101,'Stock - ETA'!$AA$3:AA2202,'Rango proyecciones'!$AH$5)</f>
        <v/>
      </c>
      <c r="K101" s="9">
        <f>(I101 - H101) * MAX((1 - 10)/(10), 0)</f>
        <v/>
      </c>
      <c r="L101" s="9" t="n">
        <v>0</v>
      </c>
      <c r="M101" s="9" t="n"/>
      <c r="N101" s="9" t="n"/>
      <c r="O101" s="16">
        <f>H101 + N101 + J101</f>
        <v/>
      </c>
      <c r="P101" s="9">
        <f>SUMIFS('Stock - ETA'!$H$3:H2202,'Stock - ETA'!$F$3:F2202,'Rango proyecciones'!C101,'Stock - ETA'!$Q$3:Q2202,'Rango proyecciones'!$AH$5)</f>
        <v/>
      </c>
      <c r="Q101" s="9">
        <f>(I101 - H101) * MAX((1 - 7)/(7), 0)</f>
        <v/>
      </c>
      <c r="R101" s="9" t="n">
        <v>0</v>
      </c>
      <c r="S101" s="9" t="n"/>
      <c r="T101" s="9" t="n">
        <v>0</v>
      </c>
      <c r="U101" s="16">
        <f>H101 + T101 + P101</f>
        <v/>
      </c>
      <c r="V101" s="6">
        <f>SUMIFS('Stock - ETA'!$S$3:S2202,'Stock - ETA'!$F$3:F2202,'Rango proyecciones'!C101,'Stock - ETA'!$AA$3:AA2202,'Rango proyecciones'!$AH$5) + SUMIFS('Stock - ETA'!$R$3:R2202,'Stock - ETA'!$F$3:F2202,'Rango proyecciones'!C101,'Stock - ETA'!$AA$3:AA2202,'Rango proyecciones'!$AH$7)</f>
        <v/>
      </c>
      <c r="W101" s="9" t="n"/>
      <c r="X101" s="16">
        <f>V101 + W101</f>
        <v/>
      </c>
      <c r="Y101" s="9">
        <f>SUMIFS('Stock - ETA'!$I$3:I2202,'Stock - ETA'!$F$3:F2202,'Rango proyecciones'!C101,'Stock - ETA'!$Q$3:Q2202,'Rango proyecciones'!$AH$5) + SUMIFS('Stock - ETA'!$H$3:H2202,'Stock - ETA'!$F$3:F2202,'Rango proyecciones'!C101,'Stock - ETA'!$Q$3:Q2202,'Rango proyecciones'!$AH$7)</f>
        <v/>
      </c>
      <c r="Z101" s="9" t="n"/>
      <c r="AA101" s="16">
        <f>Y101 + Z101</f>
        <v/>
      </c>
      <c r="AB101" s="6" t="n">
        <v>17381</v>
      </c>
      <c r="AC101" s="9">
        <f>SUMIFS('Stock - ETA'!$T$3:T2202,'Stock - ETA'!$F$3:F2202,'Rango proyecciones'!C101,'Stock - ETA'!$AA$3:AA2202,'Rango proyecciones'!$AH$5) + SUMIFS('Stock - ETA'!$S$3:S2202,'Stock - ETA'!$F$3:F2202,'Rango proyecciones'!C101,'Stock - ETA'!$AA$3:AA2202,'Rango proyecciones'!$AH$8)</f>
        <v/>
      </c>
      <c r="AD101" s="16">
        <f> 0.6 * AB101 + AC101</f>
        <v/>
      </c>
      <c r="AE101" s="9">
        <f>SUMIFS('Stock - ETA'!$J$3:J2202,'Stock - ETA'!$F$3:F2202,'Rango proyecciones'!C101,'Stock - ETA'!$Q$3:Q2202,'Rango proyecciones'!$AH$5) + SUMIFS('Stock - ETA'!$I$3:I2202,'Stock - ETA'!$F$3:F2202,'Rango proyecciones'!C101,'Stock - ETA'!$Q$3:Q2202,'Rango proyecciones'!$AH$8)</f>
        <v/>
      </c>
      <c r="AF101" s="16">
        <f> 0.6 * AB101 + AE101</f>
        <v/>
      </c>
      <c r="AG101" s="6" t="n"/>
    </row>
    <row r="102">
      <c r="A102" s="4" t="inlineStr">
        <is>
          <t>Pollo</t>
        </is>
      </c>
      <c r="B102" s="4" t="inlineStr">
        <is>
          <t>Venta Local</t>
        </is>
      </c>
      <c r="C102" s="4" t="inlineStr">
        <is>
          <t>agrosuper shanghai1012595</t>
        </is>
      </c>
      <c r="D102" s="4" t="inlineStr">
        <is>
          <t>Agrosuper Shanghai</t>
        </is>
      </c>
      <c r="E102" s="4" t="n">
        <v>1012595</v>
      </c>
      <c r="F102" s="4" t="inlineStr">
        <is>
          <t>PO PchDeh@ Bo 16x1k Cj AS</t>
        </is>
      </c>
      <c r="G102" s="4" t="inlineStr">
        <is>
          <t>Pechuga Desh</t>
        </is>
      </c>
      <c r="H102" s="6" t="n">
        <v>1920</v>
      </c>
      <c r="I102" s="9" t="n">
        <v>0</v>
      </c>
      <c r="J102" s="6">
        <f>SUMIFS('Stock - ETA'!$R$3:R2202,'Stock - ETA'!$F$3:F2202,'Rango proyecciones'!C102,'Stock - ETA'!$AA$3:AA2202,'Rango proyecciones'!$AH$5)</f>
        <v/>
      </c>
      <c r="K102" s="9">
        <f>(I102 - H102) * MAX((1 - 10)/(10), 0)</f>
        <v/>
      </c>
      <c r="L102" s="9" t="n">
        <v>39680</v>
      </c>
      <c r="M102" s="9" t="n">
        <v>0</v>
      </c>
      <c r="N102" s="9" t="n">
        <v>12640</v>
      </c>
      <c r="O102" s="16">
        <f>H102 + N102 + J102</f>
        <v/>
      </c>
      <c r="P102" s="9">
        <f>SUMIFS('Stock - ETA'!$H$3:H2202,'Stock - ETA'!$F$3:F2202,'Rango proyecciones'!C102,'Stock - ETA'!$Q$3:Q2202,'Rango proyecciones'!$AH$5)</f>
        <v/>
      </c>
      <c r="Q102" s="9">
        <f>(I102 - H102) * MAX((1 - 7)/(7), 0)</f>
        <v/>
      </c>
      <c r="R102" s="9" t="n">
        <v>39680</v>
      </c>
      <c r="S102" s="9" t="n">
        <v>0</v>
      </c>
      <c r="T102" s="9" t="n">
        <v>12640</v>
      </c>
      <c r="U102" s="16">
        <f>H102 + T102 + P102</f>
        <v/>
      </c>
      <c r="V102" s="6">
        <f>SUMIFS('Stock - ETA'!$S$3:S2202,'Stock - ETA'!$F$3:F2202,'Rango proyecciones'!C102,'Stock - ETA'!$AA$3:AA2202,'Rango proyecciones'!$AH$5) + SUMIFS('Stock - ETA'!$R$3:R2202,'Stock - ETA'!$F$3:F2202,'Rango proyecciones'!C102,'Stock - ETA'!$AA$3:AA2202,'Rango proyecciones'!$AH$7)</f>
        <v/>
      </c>
      <c r="W102" s="9" t="n"/>
      <c r="X102" s="16">
        <f>V102 + W102</f>
        <v/>
      </c>
      <c r="Y102" s="9">
        <f>SUMIFS('Stock - ETA'!$I$3:I2202,'Stock - ETA'!$F$3:F2202,'Rango proyecciones'!C102,'Stock - ETA'!$Q$3:Q2202,'Rango proyecciones'!$AH$5) + SUMIFS('Stock - ETA'!$H$3:H2202,'Stock - ETA'!$F$3:F2202,'Rango proyecciones'!C102,'Stock - ETA'!$Q$3:Q2202,'Rango proyecciones'!$AH$7)</f>
        <v/>
      </c>
      <c r="Z102" s="9" t="n"/>
      <c r="AA102" s="16">
        <f>Y102 + Z102</f>
        <v/>
      </c>
      <c r="AB102" s="6" t="n">
        <v>12000</v>
      </c>
      <c r="AC102" s="9">
        <f>SUMIFS('Stock - ETA'!$T$3:T2202,'Stock - ETA'!$F$3:F2202,'Rango proyecciones'!C102,'Stock - ETA'!$AA$3:AA2202,'Rango proyecciones'!$AH$5) + SUMIFS('Stock - ETA'!$S$3:S2202,'Stock - ETA'!$F$3:F2202,'Rango proyecciones'!C102,'Stock - ETA'!$AA$3:AA2202,'Rango proyecciones'!$AH$8)</f>
        <v/>
      </c>
      <c r="AD102" s="16">
        <f> 0.6 * AB102 + AC102</f>
        <v/>
      </c>
      <c r="AE102" s="9">
        <f>SUMIFS('Stock - ETA'!$J$3:J2202,'Stock - ETA'!$F$3:F2202,'Rango proyecciones'!C102,'Stock - ETA'!$Q$3:Q2202,'Rango proyecciones'!$AH$5) + SUMIFS('Stock - ETA'!$I$3:I2202,'Stock - ETA'!$F$3:F2202,'Rango proyecciones'!C102,'Stock - ETA'!$Q$3:Q2202,'Rango proyecciones'!$AH$8)</f>
        <v/>
      </c>
      <c r="AF102" s="16">
        <f> 0.6 * AB102 + AE102</f>
        <v/>
      </c>
      <c r="AG102" s="6" t="n"/>
    </row>
    <row r="103">
      <c r="A103" s="4" t="inlineStr">
        <is>
          <t>Pollo</t>
        </is>
      </c>
      <c r="B103" s="4" t="inlineStr">
        <is>
          <t>Venta Local</t>
        </is>
      </c>
      <c r="C103" s="4" t="inlineStr">
        <is>
          <t>agrosuper shanghai1012598</t>
        </is>
      </c>
      <c r="D103" s="4" t="inlineStr">
        <is>
          <t>Agrosuper Shanghai</t>
        </is>
      </c>
      <c r="E103" s="4" t="n">
        <v>1012598</v>
      </c>
      <c r="F103" s="4" t="inlineStr">
        <is>
          <t>GA Garra G Large B@ Cj 20k AS</t>
        </is>
      </c>
      <c r="G103" s="4" t="inlineStr">
        <is>
          <t>Patas</t>
        </is>
      </c>
      <c r="H103" s="6" t="n">
        <v>6240</v>
      </c>
      <c r="I103" s="9" t="n">
        <v>6240</v>
      </c>
      <c r="J103" s="6">
        <f>SUMIFS('Stock - ETA'!$R$3:R2202,'Stock - ETA'!$F$3:F2202,'Rango proyecciones'!C103,'Stock - ETA'!$AA$3:AA2202,'Rango proyecciones'!$AH$5)</f>
        <v/>
      </c>
      <c r="K103" s="9">
        <f>(I103 - H103) * MAX((1 - 10)/(10), 0)</f>
        <v/>
      </c>
      <c r="L103" s="9" t="n"/>
      <c r="M103" s="9" t="n"/>
      <c r="N103" s="9" t="n"/>
      <c r="O103" s="16">
        <f>H103 + N103 + J103</f>
        <v/>
      </c>
      <c r="P103" s="9">
        <f>SUMIFS('Stock - ETA'!$H$3:H2202,'Stock - ETA'!$F$3:F2202,'Rango proyecciones'!C103,'Stock - ETA'!$Q$3:Q2202,'Rango proyecciones'!$AH$5)</f>
        <v/>
      </c>
      <c r="Q103" s="9">
        <f>(I103 - H103) * MAX((1 - 7)/(7), 0)</f>
        <v/>
      </c>
      <c r="R103" s="9" t="n"/>
      <c r="S103" s="9" t="n"/>
      <c r="T103" s="9" t="n">
        <v>0</v>
      </c>
      <c r="U103" s="16">
        <f>H103 + T103 + P103</f>
        <v/>
      </c>
      <c r="V103" s="6">
        <f>SUMIFS('Stock - ETA'!$S$3:S2202,'Stock - ETA'!$F$3:F2202,'Rango proyecciones'!C103,'Stock - ETA'!$AA$3:AA2202,'Rango proyecciones'!$AH$5) + SUMIFS('Stock - ETA'!$R$3:R2202,'Stock - ETA'!$F$3:F2202,'Rango proyecciones'!C103,'Stock - ETA'!$AA$3:AA2202,'Rango proyecciones'!$AH$7)</f>
        <v/>
      </c>
      <c r="W103" s="9" t="n"/>
      <c r="X103" s="16">
        <f>V103 + W103</f>
        <v/>
      </c>
      <c r="Y103" s="9">
        <f>SUMIFS('Stock - ETA'!$I$3:I2202,'Stock - ETA'!$F$3:F2202,'Rango proyecciones'!C103,'Stock - ETA'!$Q$3:Q2202,'Rango proyecciones'!$AH$5) + SUMIFS('Stock - ETA'!$H$3:H2202,'Stock - ETA'!$F$3:F2202,'Rango proyecciones'!C103,'Stock - ETA'!$Q$3:Q2202,'Rango proyecciones'!$AH$7)</f>
        <v/>
      </c>
      <c r="Z103" s="9" t="n"/>
      <c r="AA103" s="16">
        <f>Y103 + Z103</f>
        <v/>
      </c>
      <c r="AB103" s="6" t="n"/>
      <c r="AC103" s="9">
        <f>SUMIFS('Stock - ETA'!$T$3:T2202,'Stock - ETA'!$F$3:F2202,'Rango proyecciones'!C103,'Stock - ETA'!$AA$3:AA2202,'Rango proyecciones'!$AH$5) + SUMIFS('Stock - ETA'!$S$3:S2202,'Stock - ETA'!$F$3:F2202,'Rango proyecciones'!C103,'Stock - ETA'!$AA$3:AA2202,'Rango proyecciones'!$AH$8)</f>
        <v/>
      </c>
      <c r="AD103" s="16">
        <f> 0.6 * AB103 + AC103</f>
        <v/>
      </c>
      <c r="AE103" s="9">
        <f>SUMIFS('Stock - ETA'!$J$3:J2202,'Stock - ETA'!$F$3:F2202,'Rango proyecciones'!C103,'Stock - ETA'!$Q$3:Q2202,'Rango proyecciones'!$AH$5) + SUMIFS('Stock - ETA'!$I$3:I2202,'Stock - ETA'!$F$3:F2202,'Rango proyecciones'!C103,'Stock - ETA'!$Q$3:Q2202,'Rango proyecciones'!$AH$8)</f>
        <v/>
      </c>
      <c r="AF103" s="16">
        <f> 0.6 * AB103 + AE103</f>
        <v/>
      </c>
      <c r="AG103" s="6" t="n"/>
    </row>
    <row r="104">
      <c r="A104" s="4" t="inlineStr">
        <is>
          <t>Pollo</t>
        </is>
      </c>
      <c r="B104" s="4" t="inlineStr">
        <is>
          <t>Venta Local</t>
        </is>
      </c>
      <c r="C104" s="4" t="inlineStr">
        <is>
          <t>agrosuper shanghai1012681</t>
        </is>
      </c>
      <c r="D104" s="4" t="inlineStr">
        <is>
          <t>Agrosuper Shanghai</t>
        </is>
      </c>
      <c r="E104" s="4" t="n">
        <v>1012681</v>
      </c>
      <c r="F104" s="4" t="inlineStr">
        <is>
          <t>PO Nudillo @ Cj 20Kg AS</t>
        </is>
      </c>
      <c r="G104" s="4" t="inlineStr">
        <is>
          <t>Subprod</t>
        </is>
      </c>
      <c r="H104" s="6" t="n">
        <v>31380</v>
      </c>
      <c r="I104" s="9" t="n">
        <v>0</v>
      </c>
      <c r="J104" s="6">
        <f>SUMIFS('Stock - ETA'!$R$3:R2202,'Stock - ETA'!$F$3:F2202,'Rango proyecciones'!C104,'Stock - ETA'!$AA$3:AA2202,'Rango proyecciones'!$AH$5)</f>
        <v/>
      </c>
      <c r="K104" s="9">
        <f>(I104 - H104) * MAX((1 - 10)/(10), 0)</f>
        <v/>
      </c>
      <c r="L104" s="9" t="n">
        <v>0</v>
      </c>
      <c r="M104" s="9" t="n"/>
      <c r="N104" s="9" t="n"/>
      <c r="O104" s="16">
        <f>H104 + N104 + J104</f>
        <v/>
      </c>
      <c r="P104" s="9">
        <f>SUMIFS('Stock - ETA'!$H$3:H2202,'Stock - ETA'!$F$3:F2202,'Rango proyecciones'!C104,'Stock - ETA'!$Q$3:Q2202,'Rango proyecciones'!$AH$5)</f>
        <v/>
      </c>
      <c r="Q104" s="9">
        <f>(I104 - H104) * MAX((1 - 7)/(7), 0)</f>
        <v/>
      </c>
      <c r="R104" s="9" t="n">
        <v>0</v>
      </c>
      <c r="S104" s="9" t="n"/>
      <c r="T104" s="9" t="n">
        <v>0</v>
      </c>
      <c r="U104" s="16">
        <f>H104 + T104 + P104</f>
        <v/>
      </c>
      <c r="V104" s="6">
        <f>SUMIFS('Stock - ETA'!$S$3:S2202,'Stock - ETA'!$F$3:F2202,'Rango proyecciones'!C104,'Stock - ETA'!$AA$3:AA2202,'Rango proyecciones'!$AH$5) + SUMIFS('Stock - ETA'!$R$3:R2202,'Stock - ETA'!$F$3:F2202,'Rango proyecciones'!C104,'Stock - ETA'!$AA$3:AA2202,'Rango proyecciones'!$AH$7)</f>
        <v/>
      </c>
      <c r="W104" s="9" t="n"/>
      <c r="X104" s="16">
        <f>V104 + W104</f>
        <v/>
      </c>
      <c r="Y104" s="9">
        <f>SUMIFS('Stock - ETA'!$I$3:I2202,'Stock - ETA'!$F$3:F2202,'Rango proyecciones'!C104,'Stock - ETA'!$Q$3:Q2202,'Rango proyecciones'!$AH$5) + SUMIFS('Stock - ETA'!$H$3:H2202,'Stock - ETA'!$F$3:F2202,'Rango proyecciones'!C104,'Stock - ETA'!$Q$3:Q2202,'Rango proyecciones'!$AH$7)</f>
        <v/>
      </c>
      <c r="Z104" s="9" t="n"/>
      <c r="AA104" s="16">
        <f>Y104 + Z104</f>
        <v/>
      </c>
      <c r="AB104" s="6" t="n">
        <v>48000</v>
      </c>
      <c r="AC104" s="9">
        <f>SUMIFS('Stock - ETA'!$T$3:T2202,'Stock - ETA'!$F$3:F2202,'Rango proyecciones'!C104,'Stock - ETA'!$AA$3:AA2202,'Rango proyecciones'!$AH$5) + SUMIFS('Stock - ETA'!$S$3:S2202,'Stock - ETA'!$F$3:F2202,'Rango proyecciones'!C104,'Stock - ETA'!$AA$3:AA2202,'Rango proyecciones'!$AH$8)</f>
        <v/>
      </c>
      <c r="AD104" s="16">
        <f> 0.6 * AB104 + AC104</f>
        <v/>
      </c>
      <c r="AE104" s="9">
        <f>SUMIFS('Stock - ETA'!$J$3:J2202,'Stock - ETA'!$F$3:F2202,'Rango proyecciones'!C104,'Stock - ETA'!$Q$3:Q2202,'Rango proyecciones'!$AH$5) + SUMIFS('Stock - ETA'!$I$3:I2202,'Stock - ETA'!$F$3:F2202,'Rango proyecciones'!C104,'Stock - ETA'!$Q$3:Q2202,'Rango proyecciones'!$AH$8)</f>
        <v/>
      </c>
      <c r="AF104" s="16">
        <f> 0.6 * AB104 + AE104</f>
        <v/>
      </c>
      <c r="AG104" s="6" t="n"/>
    </row>
    <row r="105">
      <c r="A105" s="4" t="inlineStr">
        <is>
          <t>Pollo</t>
        </is>
      </c>
      <c r="B105" s="4" t="inlineStr">
        <is>
          <t>Venta Directa</t>
        </is>
      </c>
      <c r="C105" s="4" t="inlineStr">
        <is>
          <t>agrosuper asia1012012</t>
        </is>
      </c>
      <c r="D105" s="4" t="inlineStr">
        <is>
          <t>Agrosuper Asia</t>
        </is>
      </c>
      <c r="E105" s="4" t="n">
        <v>1012012</v>
      </c>
      <c r="F105" s="4" t="inlineStr">
        <is>
          <t>PO Ala Ctro Mr@ Fi Cj 18k AS</t>
        </is>
      </c>
      <c r="G105" s="4" t="inlineStr">
        <is>
          <t>Ala</t>
        </is>
      </c>
      <c r="H105" s="6" t="n">
        <v>0</v>
      </c>
      <c r="I105" s="9" t="n">
        <v>20000</v>
      </c>
      <c r="J105" s="6">
        <f>SUMIF('Stock - ETA'!$F$3:F2202,'Rango proyecciones'!C105,'Stock - ETA'!$R$3:R2202)</f>
        <v/>
      </c>
      <c r="K105" s="9">
        <f>(I105 - H105) * MAX((1 - 10)/(10), 0)</f>
        <v/>
      </c>
      <c r="L105" s="9" t="n">
        <v>38789.76</v>
      </c>
      <c r="M105" s="9" t="n"/>
      <c r="N105" s="9" t="n"/>
      <c r="O105" s="16">
        <f>H105 + J105 + K105 + L105</f>
        <v/>
      </c>
      <c r="P105" s="9">
        <f>SUMIF('Stock - ETA'!$F$3:F2202,'Rango proyecciones'!C105,'Stock - ETA'!$H$3:H2202)</f>
        <v/>
      </c>
      <c r="Q105" s="9">
        <f>(I105 - H105) * MAX((1 - 7)/(7), 0)</f>
        <v/>
      </c>
      <c r="R105" s="9" t="n">
        <v>38789.76</v>
      </c>
      <c r="S105" s="9" t="n"/>
      <c r="T105" s="9" t="n">
        <v>0</v>
      </c>
      <c r="U105" s="16">
        <f>H105 + P105 + Q105 + R105</f>
        <v/>
      </c>
      <c r="V105" s="6">
        <f>SUMIF('Stock - ETA'!$F$3:F2202,'Rango proyecciones'!C105,'Stock - ETA'!$S$3:S2202)</f>
        <v/>
      </c>
      <c r="W105" s="9" t="n"/>
      <c r="X105" s="16">
        <f>V105 + W105</f>
        <v/>
      </c>
      <c r="Y105" s="9">
        <f>SUMIF('Stock - ETA'!$F$3:F2202,'Rango proyecciones'!C105,'Stock - ETA'!$I$3:I2202)</f>
        <v/>
      </c>
      <c r="Z105" s="9" t="n"/>
      <c r="AA105" s="16">
        <f>Y105 + Z105</f>
        <v/>
      </c>
      <c r="AB105" s="6" t="n">
        <v>20000</v>
      </c>
      <c r="AC105" s="9">
        <f>SUMIF('Stock - ETA'!$F$3:F2202,'Rango proyecciones'!C105,'Stock - ETA'!$T$3:T2202)</f>
        <v/>
      </c>
      <c r="AD105" s="16">
        <f> 0.7 * AB105 + AC105</f>
        <v/>
      </c>
      <c r="AE105" s="9">
        <f>SUMIF('Stock - ETA'!$F$3:F2202,'Rango proyecciones'!C105,'Stock - ETA'!$J$3:J2202)</f>
        <v/>
      </c>
      <c r="AF105" s="16">
        <f> 0.7 * AB105 + AE105</f>
        <v/>
      </c>
      <c r="AG105" s="6" t="n"/>
    </row>
    <row r="106">
      <c r="A106" s="4" t="inlineStr">
        <is>
          <t>Pollo</t>
        </is>
      </c>
      <c r="B106" s="4" t="inlineStr">
        <is>
          <t>Venta Directa</t>
        </is>
      </c>
      <c r="C106" s="4" t="inlineStr">
        <is>
          <t>agrosuper asia1012612</t>
        </is>
      </c>
      <c r="D106" s="4" t="inlineStr">
        <is>
          <t>Agrosuper Asia</t>
        </is>
      </c>
      <c r="E106" s="4" t="n">
        <v>1012612</v>
      </c>
      <c r="F106" s="4" t="inlineStr">
        <is>
          <t>PO Ppa Esp Blo@ Bo Cj 20k AS</t>
        </is>
      </c>
      <c r="G106" s="4" t="inlineStr">
        <is>
          <t>Carne Recuperada</t>
        </is>
      </c>
      <c r="H106" s="6" t="n">
        <v>371680.32</v>
      </c>
      <c r="I106" s="9" t="n">
        <v>450000</v>
      </c>
      <c r="J106" s="6">
        <f>SUMIF('Stock - ETA'!$F$3:F2202,'Rango proyecciones'!C106,'Stock - ETA'!$R$3:R2202)</f>
        <v/>
      </c>
      <c r="K106" s="9">
        <f>(I106 - H106) * MAX((1 - 10)/(10), 0)</f>
        <v/>
      </c>
      <c r="L106" s="9" t="n">
        <v>588217.596</v>
      </c>
      <c r="M106" s="9" t="n"/>
      <c r="N106" s="9" t="n"/>
      <c r="O106" s="16">
        <f>H106 + J106 + K106 + L106</f>
        <v/>
      </c>
      <c r="P106" s="9">
        <f>SUMIF('Stock - ETA'!$F$3:F2202,'Rango proyecciones'!C106,'Stock - ETA'!$H$3:H2202)</f>
        <v/>
      </c>
      <c r="Q106" s="9">
        <f>(I106 - H106) * MAX((1 - 7)/(7), 0)</f>
        <v/>
      </c>
      <c r="R106" s="9" t="n">
        <v>588217.596</v>
      </c>
      <c r="S106" s="9" t="n"/>
      <c r="T106" s="9" t="n">
        <v>0</v>
      </c>
      <c r="U106" s="16">
        <f>H106 + P106 + Q106 + R106</f>
        <v/>
      </c>
      <c r="V106" s="6">
        <f>SUMIF('Stock - ETA'!$F$3:F2202,'Rango proyecciones'!C106,'Stock - ETA'!$S$3:S2202)</f>
        <v/>
      </c>
      <c r="W106" s="9" t="n"/>
      <c r="X106" s="16">
        <f>V106 + W106</f>
        <v/>
      </c>
      <c r="Y106" s="9">
        <f>SUMIF('Stock - ETA'!$F$3:F2202,'Rango proyecciones'!C106,'Stock - ETA'!$I$3:I2202)</f>
        <v/>
      </c>
      <c r="Z106" s="9" t="n"/>
      <c r="AA106" s="16">
        <f>Y106 + Z106</f>
        <v/>
      </c>
      <c r="AB106" s="6" t="n">
        <v>396600</v>
      </c>
      <c r="AC106" s="9">
        <f>SUMIF('Stock - ETA'!$F$3:F2202,'Rango proyecciones'!C106,'Stock - ETA'!$T$3:T2202)</f>
        <v/>
      </c>
      <c r="AD106" s="16">
        <f> 0.7 * AB106 + AC106</f>
        <v/>
      </c>
      <c r="AE106" s="9">
        <f>SUMIF('Stock - ETA'!$F$3:F2202,'Rango proyecciones'!C106,'Stock - ETA'!$J$3:J2202)</f>
        <v/>
      </c>
      <c r="AF106" s="16">
        <f> 0.7 * AB106 + AE106</f>
        <v/>
      </c>
      <c r="AG106" s="6" t="n"/>
    </row>
    <row r="107">
      <c r="A107" s="4" t="inlineStr">
        <is>
          <t>Pollo</t>
        </is>
      </c>
      <c r="B107" s="4" t="inlineStr">
        <is>
          <t>Venta Directa</t>
        </is>
      </c>
      <c r="C107" s="4" t="inlineStr">
        <is>
          <t>agrosuper asia1012657</t>
        </is>
      </c>
      <c r="D107" s="4" t="inlineStr">
        <is>
          <t>Agrosuper Asia</t>
        </is>
      </c>
      <c r="E107" s="4" t="n">
        <v>1012657</v>
      </c>
      <c r="F107" s="4" t="inlineStr">
        <is>
          <t>PO Piel@ Cj 15Kg AS</t>
        </is>
      </c>
      <c r="G107" s="4" t="inlineStr">
        <is>
          <t>Subprod</t>
        </is>
      </c>
      <c r="H107" s="6" t="n">
        <v>0</v>
      </c>
      <c r="I107" s="9" t="n">
        <v>24000</v>
      </c>
      <c r="J107" s="6">
        <f>SUMIF('Stock - ETA'!$F$3:F2202,'Rango proyecciones'!C107,'Stock - ETA'!$R$3:R2202)</f>
        <v/>
      </c>
      <c r="K107" s="9">
        <f>(I107 - H107) * MAX((1 - 10)/(10), 0)</f>
        <v/>
      </c>
      <c r="L107" s="9" t="n"/>
      <c r="M107" s="9" t="n"/>
      <c r="N107" s="9" t="n"/>
      <c r="O107" s="16">
        <f>H107 + J107 + K107 + L107</f>
        <v/>
      </c>
      <c r="P107" s="9">
        <f>SUMIF('Stock - ETA'!$F$3:F2202,'Rango proyecciones'!C107,'Stock - ETA'!$H$3:H2202)</f>
        <v/>
      </c>
      <c r="Q107" s="9">
        <f>(I107 - H107) * MAX((1 - 7)/(7), 0)</f>
        <v/>
      </c>
      <c r="R107" s="9" t="n"/>
      <c r="S107" s="9" t="n"/>
      <c r="T107" s="9" t="n">
        <v>0</v>
      </c>
      <c r="U107" s="16">
        <f>H107 + P107 + Q107 + R107</f>
        <v/>
      </c>
      <c r="V107" s="6">
        <f>SUMIF('Stock - ETA'!$F$3:F2202,'Rango proyecciones'!C107,'Stock - ETA'!$S$3:S2202)</f>
        <v/>
      </c>
      <c r="W107" s="9" t="n"/>
      <c r="X107" s="16">
        <f>V107 + W107</f>
        <v/>
      </c>
      <c r="Y107" s="9">
        <f>SUMIF('Stock - ETA'!$F$3:F2202,'Rango proyecciones'!C107,'Stock - ETA'!$I$3:I2202)</f>
        <v/>
      </c>
      <c r="Z107" s="9" t="n"/>
      <c r="AA107" s="16">
        <f>Y107 + Z107</f>
        <v/>
      </c>
      <c r="AB107" s="6" t="n">
        <v>48000</v>
      </c>
      <c r="AC107" s="9">
        <f>SUMIF('Stock - ETA'!$F$3:F2202,'Rango proyecciones'!C107,'Stock - ETA'!$T$3:T2202)</f>
        <v/>
      </c>
      <c r="AD107" s="16">
        <f> 0.7 * AB107 + AC107</f>
        <v/>
      </c>
      <c r="AE107" s="9">
        <f>SUMIF('Stock - ETA'!$F$3:F2202,'Rango proyecciones'!C107,'Stock - ETA'!$J$3:J2202)</f>
        <v/>
      </c>
      <c r="AF107" s="16">
        <f> 0.7 * AB107 + AE107</f>
        <v/>
      </c>
      <c r="AG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 america1020828</t>
        </is>
      </c>
      <c r="D108" s="4" t="inlineStr">
        <is>
          <t>Agro America</t>
        </is>
      </c>
      <c r="E108" s="4" t="n">
        <v>1020828</v>
      </c>
      <c r="F108" s="4" t="inlineStr">
        <is>
          <t>GO BB Ribs 20-24 Oz@ Cj 10k AS</t>
        </is>
      </c>
      <c r="G108" s="4" t="inlineStr">
        <is>
          <t>Chuleta</t>
        </is>
      </c>
      <c r="H108" s="6" t="n">
        <v>42470.935</v>
      </c>
      <c r="I108" s="9" t="n">
        <v>27505</v>
      </c>
      <c r="J108" s="6">
        <f>SUMIFS('Stock - ETA'!$R$3:R2202,'Stock - ETA'!$F$3:F2202,'Rango proyecciones'!C108,'Stock - ETA'!$AA$3:AA2202,'Rango proyecciones'!$AH$5)</f>
        <v/>
      </c>
      <c r="K108" s="9">
        <f>(I108 - H108) * MAX((1 - 10)/(10), 0)</f>
        <v/>
      </c>
      <c r="L108" s="9" t="n">
        <v>0</v>
      </c>
      <c r="M108" s="9" t="n">
        <v>11290</v>
      </c>
      <c r="N108" s="9" t="n">
        <v>13240</v>
      </c>
      <c r="O108" s="16">
        <f>H108 + N108 + J108</f>
        <v/>
      </c>
      <c r="P108" s="9">
        <f>SUMIFS('Stock - ETA'!$H$3:H2202,'Stock - ETA'!$F$3:F2202,'Rango proyecciones'!C108,'Stock - ETA'!$Q$3:Q2202,'Rango proyecciones'!$AH$5)</f>
        <v/>
      </c>
      <c r="Q108" s="9">
        <f>(I108 - H108) * MAX((1 - 7)/(7), 0)</f>
        <v/>
      </c>
      <c r="R108" s="9" t="n">
        <v>0</v>
      </c>
      <c r="S108" s="9" t="n">
        <v>11290</v>
      </c>
      <c r="T108" s="9" t="n">
        <v>13240</v>
      </c>
      <c r="U108" s="16">
        <f>H108 + T108 + P108</f>
        <v/>
      </c>
      <c r="V108" s="6">
        <f>SUMIFS('Stock - ETA'!$S$3:S2202,'Stock - ETA'!$F$3:F2202,'Rango proyecciones'!C108,'Stock - ETA'!$AA$3:AA2202,'Rango proyecciones'!$AH$5) + SUMIFS('Stock - ETA'!$R$3:R2202,'Stock - ETA'!$F$3:F2202,'Rango proyecciones'!C108,'Stock - ETA'!$AA$3:AA2202,'Rango proyecciones'!$AH$7)</f>
        <v/>
      </c>
      <c r="W108" s="9" t="n"/>
      <c r="X108" s="16">
        <f>V108 + W108</f>
        <v/>
      </c>
      <c r="Y108" s="9">
        <f>SUMIFS('Stock - ETA'!$I$3:I2202,'Stock - ETA'!$F$3:F2202,'Rango proyecciones'!C108,'Stock - ETA'!$Q$3:Q2202,'Rango proyecciones'!$AH$5) + SUMIFS('Stock - ETA'!$H$3:H2202,'Stock - ETA'!$F$3:F2202,'Rango proyecciones'!C108,'Stock - ETA'!$Q$3:Q2202,'Rango proyecciones'!$AH$7)</f>
        <v/>
      </c>
      <c r="Z108" s="9" t="n"/>
      <c r="AA108" s="16">
        <f>Y108 + Z108</f>
        <v/>
      </c>
      <c r="AB108" s="6" t="n"/>
      <c r="AC108" s="9">
        <f>SUMIFS('Stock - ETA'!$T$3:T2202,'Stock - ETA'!$F$3:F2202,'Rango proyecciones'!C108,'Stock - ETA'!$AA$3:AA2202,'Rango proyecciones'!$AH$5) + SUMIFS('Stock - ETA'!$S$3:S2202,'Stock - ETA'!$F$3:F2202,'Rango proyecciones'!C108,'Stock - ETA'!$AA$3:AA2202,'Rango proyecciones'!$AH$8)</f>
        <v/>
      </c>
      <c r="AD108" s="16">
        <f> 0.6 * AB108 + AC108</f>
        <v/>
      </c>
      <c r="AE108" s="9">
        <f>SUMIFS('Stock - ETA'!$J$3:J2202,'Stock - ETA'!$F$3:F2202,'Rango proyecciones'!C108,'Stock - ETA'!$Q$3:Q2202,'Rango proyecciones'!$AH$5) + SUMIFS('Stock - ETA'!$I$3:I2202,'Stock - ETA'!$F$3:F2202,'Rango proyecciones'!C108,'Stock - ETA'!$Q$3:Q2202,'Rango proyecciones'!$AH$8)</f>
        <v/>
      </c>
      <c r="AF108" s="16">
        <f> 0.6 * AB108 + AE108</f>
        <v/>
      </c>
      <c r="AG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 america1021140</t>
        </is>
      </c>
      <c r="D109" s="4" t="inlineStr">
        <is>
          <t>Agro America</t>
        </is>
      </c>
      <c r="E109" s="4" t="n">
        <v>1021140</v>
      </c>
      <c r="F109" s="4" t="inlineStr">
        <is>
          <t>GO Chu Ctro@ Fi Cj 20k US</t>
        </is>
      </c>
      <c r="G109" s="4" t="inlineStr">
        <is>
          <t>Chuleta</t>
        </is>
      </c>
      <c r="H109" s="6" t="n">
        <v>24009.962</v>
      </c>
      <c r="I109" s="9" t="n">
        <v>0</v>
      </c>
      <c r="J109" s="6">
        <f>SUMIFS('Stock - ETA'!$R$3:R2202,'Stock - ETA'!$F$3:F2202,'Rango proyecciones'!C109,'Stock - ETA'!$AA$3:AA2202,'Rango proyecciones'!$AH$5)</f>
        <v/>
      </c>
      <c r="K109" s="9">
        <f>(I109 - H109) * MAX((1 - 10)/(10), 0)</f>
        <v/>
      </c>
      <c r="L109" s="9" t="n">
        <v>0</v>
      </c>
      <c r="M109" s="9" t="n"/>
      <c r="N109" s="9" t="n"/>
      <c r="O109" s="16">
        <f>H109 + N109 + J109</f>
        <v/>
      </c>
      <c r="P109" s="9">
        <f>SUMIFS('Stock - ETA'!$H$3:H2202,'Stock - ETA'!$F$3:F2202,'Rango proyecciones'!C109,'Stock - ETA'!$Q$3:Q2202,'Rango proyecciones'!$AH$5)</f>
        <v/>
      </c>
      <c r="Q109" s="9">
        <f>(I109 - H109) * MAX((1 - 7)/(7), 0)</f>
        <v/>
      </c>
      <c r="R109" s="9" t="n">
        <v>0</v>
      </c>
      <c r="S109" s="9" t="n"/>
      <c r="T109" s="9" t="n">
        <v>0</v>
      </c>
      <c r="U109" s="16">
        <f>H109 + T109 + P109</f>
        <v/>
      </c>
      <c r="V109" s="6">
        <f>SUMIFS('Stock - ETA'!$S$3:S2202,'Stock - ETA'!$F$3:F2202,'Rango proyecciones'!C109,'Stock - ETA'!$AA$3:AA2202,'Rango proyecciones'!$AH$5) + SUMIFS('Stock - ETA'!$R$3:R2202,'Stock - ETA'!$F$3:F2202,'Rango proyecciones'!C109,'Stock - ETA'!$AA$3:AA2202,'Rango proyecciones'!$AH$7)</f>
        <v/>
      </c>
      <c r="W109" s="9" t="n"/>
      <c r="X109" s="16">
        <f>V109 + W109</f>
        <v/>
      </c>
      <c r="Y109" s="9">
        <f>SUMIFS('Stock - ETA'!$I$3:I2202,'Stock - ETA'!$F$3:F2202,'Rango proyecciones'!C109,'Stock - ETA'!$Q$3:Q2202,'Rango proyecciones'!$AH$5) + SUMIFS('Stock - ETA'!$H$3:H2202,'Stock - ETA'!$F$3:F2202,'Rango proyecciones'!C109,'Stock - ETA'!$Q$3:Q2202,'Rango proyecciones'!$AH$7)</f>
        <v/>
      </c>
      <c r="Z109" s="9" t="n"/>
      <c r="AA109" s="16">
        <f>Y109 + Z109</f>
        <v/>
      </c>
      <c r="AB109" s="6" t="n"/>
      <c r="AC109" s="9">
        <f>SUMIFS('Stock - ETA'!$T$3:T2202,'Stock - ETA'!$F$3:F2202,'Rango proyecciones'!C109,'Stock - ETA'!$AA$3:AA2202,'Rango proyecciones'!$AH$5) + SUMIFS('Stock - ETA'!$S$3:S2202,'Stock - ETA'!$F$3:F2202,'Rango proyecciones'!C109,'Stock - ETA'!$AA$3:AA2202,'Rango proyecciones'!$AH$8)</f>
        <v/>
      </c>
      <c r="AD109" s="16">
        <f> 0.6 * AB109 + AC109</f>
        <v/>
      </c>
      <c r="AE109" s="9">
        <f>SUMIFS('Stock - ETA'!$J$3:J2202,'Stock - ETA'!$F$3:F2202,'Rango proyecciones'!C109,'Stock - ETA'!$Q$3:Q2202,'Rango proyecciones'!$AH$5) + SUMIFS('Stock - ETA'!$I$3:I2202,'Stock - ETA'!$F$3:F2202,'Rango proyecciones'!C109,'Stock - ETA'!$Q$3:Q2202,'Rango proyecciones'!$AH$8)</f>
        <v/>
      </c>
      <c r="AF109" s="16">
        <f> 0.6 * AB109 + AE109</f>
        <v/>
      </c>
      <c r="AG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america1021260</t>
        </is>
      </c>
      <c r="D110" s="4" t="inlineStr">
        <is>
          <t>Agro America</t>
        </is>
      </c>
      <c r="E110" s="4" t="n">
        <v>1021260</v>
      </c>
      <c r="F110" s="4" t="inlineStr">
        <is>
          <t>GO Estómago Crud@ Bo Cj 20k AS</t>
        </is>
      </c>
      <c r="G110" s="4" t="inlineStr">
        <is>
          <t>Subprod</t>
        </is>
      </c>
      <c r="H110" s="6" t="n">
        <v>47929.155</v>
      </c>
      <c r="I110" s="9" t="n">
        <v>21350</v>
      </c>
      <c r="J110" s="6">
        <f>SUMIFS('Stock - ETA'!$R$3:R2202,'Stock - ETA'!$F$3:F2202,'Rango proyecciones'!C110,'Stock - ETA'!$AA$3:AA2202,'Rango proyecciones'!$AH$5)</f>
        <v/>
      </c>
      <c r="K110" s="9">
        <f>(I110 - H110) * MAX((1 - 10)/(10), 0)</f>
        <v/>
      </c>
      <c r="L110" s="9" t="n">
        <v>0</v>
      </c>
      <c r="M110" s="9" t="n"/>
      <c r="N110" s="9" t="n"/>
      <c r="O110" s="16">
        <f>H110 + N110 + J110</f>
        <v/>
      </c>
      <c r="P110" s="9">
        <f>SUMIFS('Stock - ETA'!$H$3:H2202,'Stock - ETA'!$F$3:F2202,'Rango proyecciones'!C110,'Stock - ETA'!$Q$3:Q2202,'Rango proyecciones'!$AH$5)</f>
        <v/>
      </c>
      <c r="Q110" s="9">
        <f>(I110 - H110) * MAX((1 - 7)/(7), 0)</f>
        <v/>
      </c>
      <c r="R110" s="9" t="n">
        <v>0</v>
      </c>
      <c r="S110" s="9" t="n"/>
      <c r="T110" s="9" t="n">
        <v>0</v>
      </c>
      <c r="U110" s="16">
        <f>H110 + T110 + P110</f>
        <v/>
      </c>
      <c r="V110" s="6">
        <f>SUMIFS('Stock - ETA'!$S$3:S2202,'Stock - ETA'!$F$3:F2202,'Rango proyecciones'!C110,'Stock - ETA'!$AA$3:AA2202,'Rango proyecciones'!$AH$5) + SUMIFS('Stock - ETA'!$R$3:R2202,'Stock - ETA'!$F$3:F2202,'Rango proyecciones'!C110,'Stock - ETA'!$AA$3:AA2202,'Rango proyecciones'!$AH$7)</f>
        <v/>
      </c>
      <c r="W110" s="9" t="n"/>
      <c r="X110" s="16">
        <f>V110 + W110</f>
        <v/>
      </c>
      <c r="Y110" s="9">
        <f>SUMIFS('Stock - ETA'!$I$3:I2202,'Stock - ETA'!$F$3:F2202,'Rango proyecciones'!C110,'Stock - ETA'!$Q$3:Q2202,'Rango proyecciones'!$AH$5) + SUMIFS('Stock - ETA'!$H$3:H2202,'Stock - ETA'!$F$3:F2202,'Rango proyecciones'!C110,'Stock - ETA'!$Q$3:Q2202,'Rango proyecciones'!$AH$7)</f>
        <v/>
      </c>
      <c r="Z110" s="9" t="n"/>
      <c r="AA110" s="16">
        <f>Y110 + Z110</f>
        <v/>
      </c>
      <c r="AB110" s="6" t="n">
        <v>40070</v>
      </c>
      <c r="AC110" s="9">
        <f>SUMIFS('Stock - ETA'!$T$3:T2202,'Stock - ETA'!$F$3:F2202,'Rango proyecciones'!C110,'Stock - ETA'!$AA$3:AA2202,'Rango proyecciones'!$AH$5) + SUMIFS('Stock - ETA'!$S$3:S2202,'Stock - ETA'!$F$3:F2202,'Rango proyecciones'!C110,'Stock - ETA'!$AA$3:AA2202,'Rango proyecciones'!$AH$8)</f>
        <v/>
      </c>
      <c r="AD110" s="16">
        <f> 0.6 * AB110 + AC110</f>
        <v/>
      </c>
      <c r="AE110" s="9">
        <f>SUMIFS('Stock - ETA'!$J$3:J2202,'Stock - ETA'!$F$3:F2202,'Rango proyecciones'!C110,'Stock - ETA'!$Q$3:Q2202,'Rango proyecciones'!$AH$5) + SUMIFS('Stock - ETA'!$I$3:I2202,'Stock - ETA'!$F$3:F2202,'Rango proyecciones'!C110,'Stock - ETA'!$Q$3:Q2202,'Rango proyecciones'!$AH$8)</f>
        <v/>
      </c>
      <c r="AF110" s="16">
        <f> 0.6 * AB110 + AE110</f>
        <v/>
      </c>
      <c r="AG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america1021398</t>
        </is>
      </c>
      <c r="D111" s="4" t="inlineStr">
        <is>
          <t>Agro America</t>
        </is>
      </c>
      <c r="E111" s="4" t="n">
        <v>1021398</v>
      </c>
      <c r="F111" s="4" t="inlineStr">
        <is>
          <t>GO File C/cab@ Cj 5k AS</t>
        </is>
      </c>
      <c r="G111" s="4" t="inlineStr">
        <is>
          <t>Filete</t>
        </is>
      </c>
      <c r="H111" s="6" t="n">
        <v>0</v>
      </c>
      <c r="I111" s="9" t="n">
        <v>990</v>
      </c>
      <c r="J111" s="6">
        <f>SUMIFS('Stock - ETA'!$R$3:R2202,'Stock - ETA'!$F$3:F2202,'Rango proyecciones'!C111,'Stock - ETA'!$AA$3:AA2202,'Rango proyecciones'!$AH$5)</f>
        <v/>
      </c>
      <c r="K111" s="9">
        <f>(I111 - H111) * MAX((1 - 10)/(10), 0)</f>
        <v/>
      </c>
      <c r="L111" s="9" t="n">
        <v>0</v>
      </c>
      <c r="M111" s="9" t="n">
        <v>9510</v>
      </c>
      <c r="N111" s="9" t="n">
        <v>42300</v>
      </c>
      <c r="O111" s="16">
        <f>H111 + N111 + J111</f>
        <v/>
      </c>
      <c r="P111" s="9">
        <f>SUMIFS('Stock - ETA'!$H$3:H2202,'Stock - ETA'!$F$3:F2202,'Rango proyecciones'!C111,'Stock - ETA'!$Q$3:Q2202,'Rango proyecciones'!$AH$5)</f>
        <v/>
      </c>
      <c r="Q111" s="9">
        <f>(I111 - H111) * MAX((1 - 7)/(7), 0)</f>
        <v/>
      </c>
      <c r="R111" s="9" t="n">
        <v>0</v>
      </c>
      <c r="S111" s="9" t="n">
        <v>9510</v>
      </c>
      <c r="T111" s="9" t="n">
        <v>42300</v>
      </c>
      <c r="U111" s="16">
        <f>H111 + T111 + P111</f>
        <v/>
      </c>
      <c r="V111" s="6">
        <f>SUMIFS('Stock - ETA'!$S$3:S2202,'Stock - ETA'!$F$3:F2202,'Rango proyecciones'!C111,'Stock - ETA'!$AA$3:AA2202,'Rango proyecciones'!$AH$5) + SUMIFS('Stock - ETA'!$R$3:R2202,'Stock - ETA'!$F$3:F2202,'Rango proyecciones'!C111,'Stock - ETA'!$AA$3:AA2202,'Rango proyecciones'!$AH$7)</f>
        <v/>
      </c>
      <c r="W111" s="9" t="n"/>
      <c r="X111" s="16">
        <f>V111 + W111</f>
        <v/>
      </c>
      <c r="Y111" s="9">
        <f>SUMIFS('Stock - ETA'!$I$3:I2202,'Stock - ETA'!$F$3:F2202,'Rango proyecciones'!C111,'Stock - ETA'!$Q$3:Q2202,'Rango proyecciones'!$AH$5) + SUMIFS('Stock - ETA'!$H$3:H2202,'Stock - ETA'!$F$3:F2202,'Rango proyecciones'!C111,'Stock - ETA'!$Q$3:Q2202,'Rango proyecciones'!$AH$7)</f>
        <v/>
      </c>
      <c r="Z111" s="9" t="n"/>
      <c r="AA111" s="16">
        <f>Y111 + Z111</f>
        <v/>
      </c>
      <c r="AB111" s="6" t="n"/>
      <c r="AC111" s="9">
        <f>SUMIFS('Stock - ETA'!$T$3:T2202,'Stock - ETA'!$F$3:F2202,'Rango proyecciones'!C111,'Stock - ETA'!$AA$3:AA2202,'Rango proyecciones'!$AH$5) + SUMIFS('Stock - ETA'!$S$3:S2202,'Stock - ETA'!$F$3:F2202,'Rango proyecciones'!C111,'Stock - ETA'!$AA$3:AA2202,'Rango proyecciones'!$AH$8)</f>
        <v/>
      </c>
      <c r="AD111" s="16">
        <f> 0.6 * AB111 + AC111</f>
        <v/>
      </c>
      <c r="AE111" s="9">
        <f>SUMIFS('Stock - ETA'!$J$3:J2202,'Stock - ETA'!$F$3:F2202,'Rango proyecciones'!C111,'Stock - ETA'!$Q$3:Q2202,'Rango proyecciones'!$AH$5) + SUMIFS('Stock - ETA'!$I$3:I2202,'Stock - ETA'!$F$3:F2202,'Rango proyecciones'!C111,'Stock - ETA'!$Q$3:Q2202,'Rango proyecciones'!$AH$8)</f>
        <v/>
      </c>
      <c r="AF111" s="16">
        <f> 0.6 * AB111 + AE111</f>
        <v/>
      </c>
      <c r="AG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america1021538</t>
        </is>
      </c>
      <c r="D112" s="4" t="inlineStr">
        <is>
          <t>Agro America</t>
        </is>
      </c>
      <c r="E112" s="4" t="n">
        <v>1021538</v>
      </c>
      <c r="F112" s="4" t="inlineStr">
        <is>
          <t>GO Pecho Belly S/p@ Vp Cj AS</t>
        </is>
      </c>
      <c r="G112" s="4" t="inlineStr">
        <is>
          <t>Panceta</t>
        </is>
      </c>
      <c r="H112" s="6" t="n">
        <v>64709.435</v>
      </c>
      <c r="I112" s="9" t="n">
        <v>88000</v>
      </c>
      <c r="J112" s="6">
        <f>SUMIFS('Stock - ETA'!$R$3:R2202,'Stock - ETA'!$F$3:F2202,'Rango proyecciones'!C112,'Stock - ETA'!$AA$3:AA2202,'Rango proyecciones'!$AH$5)</f>
        <v/>
      </c>
      <c r="K112" s="9">
        <f>(I112 - H112) * MAX((1 - 10)/(10), 0)</f>
        <v/>
      </c>
      <c r="L112" s="9" t="n">
        <v>144026.368</v>
      </c>
      <c r="M112" s="9" t="n">
        <v>0</v>
      </c>
      <c r="N112" s="9" t="n">
        <v>67.09999999999999</v>
      </c>
      <c r="O112" s="16">
        <f>H112 + N112 + J112</f>
        <v/>
      </c>
      <c r="P112" s="9">
        <f>SUMIFS('Stock - ETA'!$H$3:H2202,'Stock - ETA'!$F$3:F2202,'Rango proyecciones'!C112,'Stock - ETA'!$Q$3:Q2202,'Rango proyecciones'!$AH$5)</f>
        <v/>
      </c>
      <c r="Q112" s="9">
        <f>(I112 - H112) * MAX((1 - 7)/(7), 0)</f>
        <v/>
      </c>
      <c r="R112" s="9" t="n">
        <v>144026.368</v>
      </c>
      <c r="S112" s="9" t="n">
        <v>0</v>
      </c>
      <c r="T112" s="9" t="n">
        <v>67.09999999999999</v>
      </c>
      <c r="U112" s="16">
        <f>H112 + T112 + P112</f>
        <v/>
      </c>
      <c r="V112" s="6">
        <f>SUMIFS('Stock - ETA'!$S$3:S2202,'Stock - ETA'!$F$3:F2202,'Rango proyecciones'!C112,'Stock - ETA'!$AA$3:AA2202,'Rango proyecciones'!$AH$5) + SUMIFS('Stock - ETA'!$R$3:R2202,'Stock - ETA'!$F$3:F2202,'Rango proyecciones'!C112,'Stock - ETA'!$AA$3:AA2202,'Rango proyecciones'!$AH$7)</f>
        <v/>
      </c>
      <c r="W112" s="9" t="n"/>
      <c r="X112" s="16">
        <f>V112 + W112</f>
        <v/>
      </c>
      <c r="Y112" s="9">
        <f>SUMIFS('Stock - ETA'!$I$3:I2202,'Stock - ETA'!$F$3:F2202,'Rango proyecciones'!C112,'Stock - ETA'!$Q$3:Q2202,'Rango proyecciones'!$AH$5) + SUMIFS('Stock - ETA'!$H$3:H2202,'Stock - ETA'!$F$3:F2202,'Rango proyecciones'!C112,'Stock - ETA'!$Q$3:Q2202,'Rango proyecciones'!$AH$7)</f>
        <v/>
      </c>
      <c r="Z112" s="9" t="n"/>
      <c r="AA112" s="16">
        <f>Y112 + Z112</f>
        <v/>
      </c>
      <c r="AB112" s="6" t="n">
        <v>192132</v>
      </c>
      <c r="AC112" s="9">
        <f>SUMIFS('Stock - ETA'!$T$3:T2202,'Stock - ETA'!$F$3:F2202,'Rango proyecciones'!C112,'Stock - ETA'!$AA$3:AA2202,'Rango proyecciones'!$AH$5) + SUMIFS('Stock - ETA'!$S$3:S2202,'Stock - ETA'!$F$3:F2202,'Rango proyecciones'!C112,'Stock - ETA'!$AA$3:AA2202,'Rango proyecciones'!$AH$8)</f>
        <v/>
      </c>
      <c r="AD112" s="16">
        <f> 0.6 * AB112 + AC112</f>
        <v/>
      </c>
      <c r="AE112" s="9">
        <f>SUMIFS('Stock - ETA'!$J$3:J2202,'Stock - ETA'!$F$3:F2202,'Rango proyecciones'!C112,'Stock - ETA'!$Q$3:Q2202,'Rango proyecciones'!$AH$5) + SUMIFS('Stock - ETA'!$I$3:I2202,'Stock - ETA'!$F$3:F2202,'Rango proyecciones'!C112,'Stock - ETA'!$Q$3:Q2202,'Rango proyecciones'!$AH$8)</f>
        <v/>
      </c>
      <c r="AF112" s="16">
        <f> 0.6 * AB112 + AE112</f>
        <v/>
      </c>
      <c r="AG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 america1021539</t>
        </is>
      </c>
      <c r="D113" s="4" t="inlineStr">
        <is>
          <t>Agro America</t>
        </is>
      </c>
      <c r="E113" s="4" t="n">
        <v>1021539</v>
      </c>
      <c r="F113" s="4" t="inlineStr">
        <is>
          <t>GO Pecho Belly C/Hso pec@ Vp Cj AS</t>
        </is>
      </c>
      <c r="G113" s="4" t="inlineStr">
        <is>
          <t>Panceta</t>
        </is>
      </c>
      <c r="H113" s="6" t="n">
        <v>0</v>
      </c>
      <c r="I113" s="9" t="n">
        <v>11500</v>
      </c>
      <c r="J113" s="6">
        <f>SUMIFS('Stock - ETA'!$R$3:R2202,'Stock - ETA'!$F$3:F2202,'Rango proyecciones'!C113,'Stock - ETA'!$AA$3:AA2202,'Rango proyecciones'!$AH$5)</f>
        <v/>
      </c>
      <c r="K113" s="9">
        <f>(I113 - H113) * MAX((1 - 10)/(10), 0)</f>
        <v/>
      </c>
      <c r="L113" s="9" t="n">
        <v>48012.486</v>
      </c>
      <c r="M113" s="9" t="n">
        <v>0</v>
      </c>
      <c r="N113" s="9" t="n">
        <v>0</v>
      </c>
      <c r="O113" s="16">
        <f>H113 + N113 + J113</f>
        <v/>
      </c>
      <c r="P113" s="9">
        <f>SUMIFS('Stock - ETA'!$H$3:H2202,'Stock - ETA'!$F$3:F2202,'Rango proyecciones'!C113,'Stock - ETA'!$Q$3:Q2202,'Rango proyecciones'!$AH$5)</f>
        <v/>
      </c>
      <c r="Q113" s="9">
        <f>(I113 - H113) * MAX((1 - 7)/(7), 0)</f>
        <v/>
      </c>
      <c r="R113" s="9" t="n">
        <v>48012.486</v>
      </c>
      <c r="S113" s="9" t="n">
        <v>0</v>
      </c>
      <c r="T113" s="9" t="n">
        <v>0</v>
      </c>
      <c r="U113" s="16">
        <f>H113 + T113 + P113</f>
        <v/>
      </c>
      <c r="V113" s="6">
        <f>SUMIFS('Stock - ETA'!$S$3:S2202,'Stock - ETA'!$F$3:F2202,'Rango proyecciones'!C113,'Stock - ETA'!$AA$3:AA2202,'Rango proyecciones'!$AH$5) + SUMIFS('Stock - ETA'!$R$3:R2202,'Stock - ETA'!$F$3:F2202,'Rango proyecciones'!C113,'Stock - ETA'!$AA$3:AA2202,'Rango proyecciones'!$AH$7)</f>
        <v/>
      </c>
      <c r="W113" s="9" t="n"/>
      <c r="X113" s="16">
        <f>V113 + W113</f>
        <v/>
      </c>
      <c r="Y113" s="9">
        <f>SUMIFS('Stock - ETA'!$I$3:I2202,'Stock - ETA'!$F$3:F2202,'Rango proyecciones'!C113,'Stock - ETA'!$Q$3:Q2202,'Rango proyecciones'!$AH$5) + SUMIFS('Stock - ETA'!$H$3:H2202,'Stock - ETA'!$F$3:F2202,'Rango proyecciones'!C113,'Stock - ETA'!$Q$3:Q2202,'Rango proyecciones'!$AH$7)</f>
        <v/>
      </c>
      <c r="Z113" s="9" t="n"/>
      <c r="AA113" s="16">
        <f>Y113 + Z113</f>
        <v/>
      </c>
      <c r="AB113" s="6" t="n">
        <v>24041</v>
      </c>
      <c r="AC113" s="9">
        <f>SUMIFS('Stock - ETA'!$T$3:T2202,'Stock - ETA'!$F$3:F2202,'Rango proyecciones'!C113,'Stock - ETA'!$AA$3:AA2202,'Rango proyecciones'!$AH$5) + SUMIFS('Stock - ETA'!$S$3:S2202,'Stock - ETA'!$F$3:F2202,'Rango proyecciones'!C113,'Stock - ETA'!$AA$3:AA2202,'Rango proyecciones'!$AH$8)</f>
        <v/>
      </c>
      <c r="AD113" s="16">
        <f> 0.6 * AB113 + AC113</f>
        <v/>
      </c>
      <c r="AE113" s="9">
        <f>SUMIFS('Stock - ETA'!$J$3:J2202,'Stock - ETA'!$F$3:F2202,'Rango proyecciones'!C113,'Stock - ETA'!$Q$3:Q2202,'Rango proyecciones'!$AH$5) + SUMIFS('Stock - ETA'!$I$3:I2202,'Stock - ETA'!$F$3:F2202,'Rango proyecciones'!C113,'Stock - ETA'!$Q$3:Q2202,'Rango proyecciones'!$AH$8)</f>
        <v/>
      </c>
      <c r="AF113" s="16">
        <f> 0.6 * AB113 + AE113</f>
        <v/>
      </c>
      <c r="AG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america1022619</t>
        </is>
      </c>
      <c r="D114" s="4" t="inlineStr">
        <is>
          <t>Agro America</t>
        </is>
      </c>
      <c r="E114" s="4" t="n">
        <v>1022619</v>
      </c>
      <c r="F114" s="4" t="inlineStr">
        <is>
          <t>GO Malaya 5-6mm@ Vp Cj AS</t>
        </is>
      </c>
      <c r="G114" s="4" t="inlineStr">
        <is>
          <t>Prolijado</t>
        </is>
      </c>
      <c r="H114" s="6" t="n">
        <v>0</v>
      </c>
      <c r="I114" s="9" t="n">
        <v>3758</v>
      </c>
      <c r="J114" s="6">
        <f>SUMIFS('Stock - ETA'!$R$3:R2202,'Stock - ETA'!$F$3:F2202,'Rango proyecciones'!C114,'Stock - ETA'!$AA$3:AA2202,'Rango proyecciones'!$AH$5)</f>
        <v/>
      </c>
      <c r="K114" s="9">
        <f>(I114 - H114) * MAX((1 - 10)/(10), 0)</f>
        <v/>
      </c>
      <c r="L114" s="9" t="n">
        <v>0</v>
      </c>
      <c r="M114" s="9" t="n">
        <v>0</v>
      </c>
      <c r="N114" s="9" t="n">
        <v>49621.238</v>
      </c>
      <c r="O114" s="16">
        <f>H114 + N114 + J114</f>
        <v/>
      </c>
      <c r="P114" s="9">
        <f>SUMIFS('Stock - ETA'!$H$3:H2202,'Stock - ETA'!$F$3:F2202,'Rango proyecciones'!C114,'Stock - ETA'!$Q$3:Q2202,'Rango proyecciones'!$AH$5)</f>
        <v/>
      </c>
      <c r="Q114" s="9">
        <f>(I114 - H114) * MAX((1 - 7)/(7), 0)</f>
        <v/>
      </c>
      <c r="R114" s="9" t="n">
        <v>0</v>
      </c>
      <c r="S114" s="9" t="n">
        <v>0</v>
      </c>
      <c r="T114" s="9" t="n">
        <v>49621.238</v>
      </c>
      <c r="U114" s="16">
        <f>H114 + T114 + P114</f>
        <v/>
      </c>
      <c r="V114" s="6">
        <f>SUMIFS('Stock - ETA'!$S$3:S2202,'Stock - ETA'!$F$3:F2202,'Rango proyecciones'!C114,'Stock - ETA'!$AA$3:AA2202,'Rango proyecciones'!$AH$5) + SUMIFS('Stock - ETA'!$R$3:R2202,'Stock - ETA'!$F$3:F2202,'Rango proyecciones'!C114,'Stock - ETA'!$AA$3:AA2202,'Rango proyecciones'!$AH$7)</f>
        <v/>
      </c>
      <c r="W114" s="9" t="n"/>
      <c r="X114" s="16">
        <f>V114 + W114</f>
        <v/>
      </c>
      <c r="Y114" s="9">
        <f>SUMIFS('Stock - ETA'!$I$3:I2202,'Stock - ETA'!$F$3:F2202,'Rango proyecciones'!C114,'Stock - ETA'!$Q$3:Q2202,'Rango proyecciones'!$AH$5) + SUMIFS('Stock - ETA'!$H$3:H2202,'Stock - ETA'!$F$3:F2202,'Rango proyecciones'!C114,'Stock - ETA'!$Q$3:Q2202,'Rango proyecciones'!$AH$7)</f>
        <v/>
      </c>
      <c r="Z114" s="9" t="n"/>
      <c r="AA114" s="16">
        <f>Y114 + Z114</f>
        <v/>
      </c>
      <c r="AB114" s="6" t="n">
        <v>12964</v>
      </c>
      <c r="AC114" s="9">
        <f>SUMIFS('Stock - ETA'!$T$3:T2202,'Stock - ETA'!$F$3:F2202,'Rango proyecciones'!C114,'Stock - ETA'!$AA$3:AA2202,'Rango proyecciones'!$AH$5) + SUMIFS('Stock - ETA'!$S$3:S2202,'Stock - ETA'!$F$3:F2202,'Rango proyecciones'!C114,'Stock - ETA'!$AA$3:AA2202,'Rango proyecciones'!$AH$8)</f>
        <v/>
      </c>
      <c r="AD114" s="16">
        <f> 0.6 * AB114 + AC114</f>
        <v/>
      </c>
      <c r="AE114" s="9">
        <f>SUMIFS('Stock - ETA'!$J$3:J2202,'Stock - ETA'!$F$3:F2202,'Rango proyecciones'!C114,'Stock - ETA'!$Q$3:Q2202,'Rango proyecciones'!$AH$5) + SUMIFS('Stock - ETA'!$I$3:I2202,'Stock - ETA'!$F$3:F2202,'Rango proyecciones'!C114,'Stock - ETA'!$Q$3:Q2202,'Rango proyecciones'!$AH$8)</f>
        <v/>
      </c>
      <c r="AF114" s="16">
        <f> 0.6 * AB114 + AE114</f>
        <v/>
      </c>
      <c r="AG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america1022883</t>
        </is>
      </c>
      <c r="D115" s="4" t="inlineStr">
        <is>
          <t>Agro America</t>
        </is>
      </c>
      <c r="E115" s="4" t="n">
        <v>1022883</v>
      </c>
      <c r="F115" s="4" t="inlineStr">
        <is>
          <t>GO BB Ribs 640g@ Cj 16k AS</t>
        </is>
      </c>
      <c r="G115" s="4" t="inlineStr">
        <is>
          <t>Chuleta</t>
        </is>
      </c>
      <c r="H115" s="6" t="n">
        <v>33500.21</v>
      </c>
      <c r="I115" s="9" t="n">
        <v>0</v>
      </c>
      <c r="J115" s="6">
        <f>SUMIFS('Stock - ETA'!$R$3:R2202,'Stock - ETA'!$F$3:F2202,'Rango proyecciones'!C115,'Stock - ETA'!$AA$3:AA2202,'Rango proyecciones'!$AH$5)</f>
        <v/>
      </c>
      <c r="K115" s="9">
        <f>(I115 - H115) * MAX((1 - 10)/(10), 0)</f>
        <v/>
      </c>
      <c r="L115" s="9" t="n"/>
      <c r="M115" s="9" t="n"/>
      <c r="N115" s="9" t="n"/>
      <c r="O115" s="16">
        <f>H115 + N115 + J115</f>
        <v/>
      </c>
      <c r="P115" s="9">
        <f>SUMIFS('Stock - ETA'!$H$3:H2202,'Stock - ETA'!$F$3:F2202,'Rango proyecciones'!C115,'Stock - ETA'!$Q$3:Q2202,'Rango proyecciones'!$AH$5)</f>
        <v/>
      </c>
      <c r="Q115" s="9">
        <f>(I115 - H115) * MAX((1 - 7)/(7), 0)</f>
        <v/>
      </c>
      <c r="R115" s="9" t="n"/>
      <c r="S115" s="9" t="n"/>
      <c r="T115" s="9" t="n">
        <v>0</v>
      </c>
      <c r="U115" s="16">
        <f>H115 + T115 + P115</f>
        <v/>
      </c>
      <c r="V115" s="6">
        <f>SUMIFS('Stock - ETA'!$S$3:S2202,'Stock - ETA'!$F$3:F2202,'Rango proyecciones'!C115,'Stock - ETA'!$AA$3:AA2202,'Rango proyecciones'!$AH$5) + SUMIFS('Stock - ETA'!$R$3:R2202,'Stock - ETA'!$F$3:F2202,'Rango proyecciones'!C115,'Stock - ETA'!$AA$3:AA2202,'Rango proyecciones'!$AH$7)</f>
        <v/>
      </c>
      <c r="W115" s="9" t="n"/>
      <c r="X115" s="16">
        <f>V115 + W115</f>
        <v/>
      </c>
      <c r="Y115" s="9">
        <f>SUMIFS('Stock - ETA'!$I$3:I2202,'Stock - ETA'!$F$3:F2202,'Rango proyecciones'!C115,'Stock - ETA'!$Q$3:Q2202,'Rango proyecciones'!$AH$5) + SUMIFS('Stock - ETA'!$H$3:H2202,'Stock - ETA'!$F$3:F2202,'Rango proyecciones'!C115,'Stock - ETA'!$Q$3:Q2202,'Rango proyecciones'!$AH$7)</f>
        <v/>
      </c>
      <c r="Z115" s="9" t="n"/>
      <c r="AA115" s="16">
        <f>Y115 + Z115</f>
        <v/>
      </c>
      <c r="AB115" s="6" t="n"/>
      <c r="AC115" s="9">
        <f>SUMIFS('Stock - ETA'!$T$3:T2202,'Stock - ETA'!$F$3:F2202,'Rango proyecciones'!C115,'Stock - ETA'!$AA$3:AA2202,'Rango proyecciones'!$AH$5) + SUMIFS('Stock - ETA'!$S$3:S2202,'Stock - ETA'!$F$3:F2202,'Rango proyecciones'!C115,'Stock - ETA'!$AA$3:AA2202,'Rango proyecciones'!$AH$8)</f>
        <v/>
      </c>
      <c r="AD115" s="16">
        <f> 0.6 * AB115 + AC115</f>
        <v/>
      </c>
      <c r="AE115" s="9">
        <f>SUMIFS('Stock - ETA'!$J$3:J2202,'Stock - ETA'!$F$3:F2202,'Rango proyecciones'!C115,'Stock - ETA'!$Q$3:Q2202,'Rango proyecciones'!$AH$5) + SUMIFS('Stock - ETA'!$I$3:I2202,'Stock - ETA'!$F$3:F2202,'Rango proyecciones'!C115,'Stock - ETA'!$Q$3:Q2202,'Rango proyecciones'!$AH$8)</f>
        <v/>
      </c>
      <c r="AF115" s="16">
        <f> 0.6 * AB115 + AE115</f>
        <v/>
      </c>
      <c r="AG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america1023190</t>
        </is>
      </c>
      <c r="D116" s="4" t="inlineStr">
        <is>
          <t>Agro America</t>
        </is>
      </c>
      <c r="E116" s="4" t="n">
        <v>1023190</v>
      </c>
      <c r="F116" s="4" t="inlineStr">
        <is>
          <t>GO Pana s/Corazon@ Bo Cj 20k AS</t>
        </is>
      </c>
      <c r="G116" s="4" t="inlineStr">
        <is>
          <t>Subprod</t>
        </is>
      </c>
      <c r="H116" s="6" t="n">
        <v>47430.764</v>
      </c>
      <c r="I116" s="9" t="n">
        <v>48000</v>
      </c>
      <c r="J116" s="6">
        <f>SUMIFS('Stock - ETA'!$R$3:R2202,'Stock - ETA'!$F$3:F2202,'Rango proyecciones'!C116,'Stock - ETA'!$AA$3:AA2202,'Rango proyecciones'!$AH$5)</f>
        <v/>
      </c>
      <c r="K116" s="9">
        <f>(I116 - H116) * MAX((1 - 10)/(10), 0)</f>
        <v/>
      </c>
      <c r="L116" s="9" t="n">
        <v>0</v>
      </c>
      <c r="M116" s="9" t="n">
        <v>20.627</v>
      </c>
      <c r="N116" s="9" t="n">
        <v>0</v>
      </c>
      <c r="O116" s="16">
        <f>H116 + N116 + J116</f>
        <v/>
      </c>
      <c r="P116" s="9">
        <f>SUMIFS('Stock - ETA'!$H$3:H2202,'Stock - ETA'!$F$3:F2202,'Rango proyecciones'!C116,'Stock - ETA'!$Q$3:Q2202,'Rango proyecciones'!$AH$5)</f>
        <v/>
      </c>
      <c r="Q116" s="9">
        <f>(I116 - H116) * MAX((1 - 7)/(7), 0)</f>
        <v/>
      </c>
      <c r="R116" s="9" t="n">
        <v>0</v>
      </c>
      <c r="S116" s="9" t="n">
        <v>20.627</v>
      </c>
      <c r="T116" s="9" t="n">
        <v>0</v>
      </c>
      <c r="U116" s="16">
        <f>H116 + T116 + P116</f>
        <v/>
      </c>
      <c r="V116" s="6">
        <f>SUMIFS('Stock - ETA'!$S$3:S2202,'Stock - ETA'!$F$3:F2202,'Rango proyecciones'!C116,'Stock - ETA'!$AA$3:AA2202,'Rango proyecciones'!$AH$5) + SUMIFS('Stock - ETA'!$R$3:R2202,'Stock - ETA'!$F$3:F2202,'Rango proyecciones'!C116,'Stock - ETA'!$AA$3:AA2202,'Rango proyecciones'!$AH$7)</f>
        <v/>
      </c>
      <c r="W116" s="9" t="n"/>
      <c r="X116" s="16">
        <f>V116 + W116</f>
        <v/>
      </c>
      <c r="Y116" s="9">
        <f>SUMIFS('Stock - ETA'!$I$3:I2202,'Stock - ETA'!$F$3:F2202,'Rango proyecciones'!C116,'Stock - ETA'!$Q$3:Q2202,'Rango proyecciones'!$AH$5) + SUMIFS('Stock - ETA'!$H$3:H2202,'Stock - ETA'!$F$3:F2202,'Rango proyecciones'!C116,'Stock - ETA'!$Q$3:Q2202,'Rango proyecciones'!$AH$7)</f>
        <v/>
      </c>
      <c r="Z116" s="9" t="n"/>
      <c r="AA116" s="16">
        <f>Y116 + Z116</f>
        <v/>
      </c>
      <c r="AB116" s="6" t="n"/>
      <c r="AC116" s="9">
        <f>SUMIFS('Stock - ETA'!$T$3:T2202,'Stock - ETA'!$F$3:F2202,'Rango proyecciones'!C116,'Stock - ETA'!$AA$3:AA2202,'Rango proyecciones'!$AH$5) + SUMIFS('Stock - ETA'!$S$3:S2202,'Stock - ETA'!$F$3:F2202,'Rango proyecciones'!C116,'Stock - ETA'!$AA$3:AA2202,'Rango proyecciones'!$AH$8)</f>
        <v/>
      </c>
      <c r="AD116" s="16">
        <f> 0.6 * AB116 + AC116</f>
        <v/>
      </c>
      <c r="AE116" s="9">
        <f>SUMIFS('Stock - ETA'!$J$3:J2202,'Stock - ETA'!$F$3:F2202,'Rango proyecciones'!C116,'Stock - ETA'!$Q$3:Q2202,'Rango proyecciones'!$AH$5) + SUMIFS('Stock - ETA'!$I$3:I2202,'Stock - ETA'!$F$3:F2202,'Rango proyecciones'!C116,'Stock - ETA'!$Q$3:Q2202,'Rango proyecciones'!$AH$8)</f>
        <v/>
      </c>
      <c r="AF116" s="16">
        <f> 0.6 * AB116 + AE116</f>
        <v/>
      </c>
      <c r="AG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 america1023273</t>
        </is>
      </c>
      <c r="D117" s="4" t="inlineStr">
        <is>
          <t>Agro America</t>
        </is>
      </c>
      <c r="E117" s="4" t="n">
        <v>1023273</v>
      </c>
      <c r="F117" s="4" t="inlineStr">
        <is>
          <t>GO Posta Negra@ Va Cj 20k</t>
        </is>
      </c>
      <c r="G117" s="4" t="inlineStr">
        <is>
          <t>Pierna</t>
        </is>
      </c>
      <c r="H117" s="6" t="n">
        <v>18124.693</v>
      </c>
      <c r="I117" s="9" t="n">
        <v>15488</v>
      </c>
      <c r="J117" s="6">
        <f>SUMIFS('Stock - ETA'!$R$3:R2202,'Stock - ETA'!$F$3:F2202,'Rango proyecciones'!C117,'Stock - ETA'!$AA$3:AA2202,'Rango proyecciones'!$AH$5)</f>
        <v/>
      </c>
      <c r="K117" s="9">
        <f>(I117 - H117) * MAX((1 - 10)/(10), 0)</f>
        <v/>
      </c>
      <c r="L117" s="9" t="n">
        <v>0</v>
      </c>
      <c r="M117" s="9" t="n">
        <v>0</v>
      </c>
      <c r="N117" s="9" t="n">
        <v>11411.711</v>
      </c>
      <c r="O117" s="16">
        <f>H117 + N117 + J117</f>
        <v/>
      </c>
      <c r="P117" s="9">
        <f>SUMIFS('Stock - ETA'!$H$3:H2202,'Stock - ETA'!$F$3:F2202,'Rango proyecciones'!C117,'Stock - ETA'!$Q$3:Q2202,'Rango proyecciones'!$AH$5)</f>
        <v/>
      </c>
      <c r="Q117" s="9">
        <f>(I117 - H117) * MAX((1 - 7)/(7), 0)</f>
        <v/>
      </c>
      <c r="R117" s="9" t="n">
        <v>0</v>
      </c>
      <c r="S117" s="9" t="n">
        <v>0</v>
      </c>
      <c r="T117" s="9" t="n">
        <v>11411.711</v>
      </c>
      <c r="U117" s="16">
        <f>H117 + T117 + P117</f>
        <v/>
      </c>
      <c r="V117" s="6">
        <f>SUMIFS('Stock - ETA'!$S$3:S2202,'Stock - ETA'!$F$3:F2202,'Rango proyecciones'!C117,'Stock - ETA'!$AA$3:AA2202,'Rango proyecciones'!$AH$5) + SUMIFS('Stock - ETA'!$R$3:R2202,'Stock - ETA'!$F$3:F2202,'Rango proyecciones'!C117,'Stock - ETA'!$AA$3:AA2202,'Rango proyecciones'!$AH$7)</f>
        <v/>
      </c>
      <c r="W117" s="9" t="n"/>
      <c r="X117" s="16">
        <f>V117 + W117</f>
        <v/>
      </c>
      <c r="Y117" s="9">
        <f>SUMIFS('Stock - ETA'!$I$3:I2202,'Stock - ETA'!$F$3:F2202,'Rango proyecciones'!C117,'Stock - ETA'!$Q$3:Q2202,'Rango proyecciones'!$AH$5) + SUMIFS('Stock - ETA'!$H$3:H2202,'Stock - ETA'!$F$3:F2202,'Rango proyecciones'!C117,'Stock - ETA'!$Q$3:Q2202,'Rango proyecciones'!$AH$7)</f>
        <v/>
      </c>
      <c r="Z117" s="9" t="n"/>
      <c r="AA117" s="16">
        <f>Y117 + Z117</f>
        <v/>
      </c>
      <c r="AB117" s="6" t="n"/>
      <c r="AC117" s="9">
        <f>SUMIFS('Stock - ETA'!$T$3:T2202,'Stock - ETA'!$F$3:F2202,'Rango proyecciones'!C117,'Stock - ETA'!$AA$3:AA2202,'Rango proyecciones'!$AH$5) + SUMIFS('Stock - ETA'!$S$3:S2202,'Stock - ETA'!$F$3:F2202,'Rango proyecciones'!C117,'Stock - ETA'!$AA$3:AA2202,'Rango proyecciones'!$AH$8)</f>
        <v/>
      </c>
      <c r="AD117" s="16">
        <f> 0.6 * AB117 + AC117</f>
        <v/>
      </c>
      <c r="AE117" s="9">
        <f>SUMIFS('Stock - ETA'!$J$3:J2202,'Stock - ETA'!$F$3:F2202,'Rango proyecciones'!C117,'Stock - ETA'!$Q$3:Q2202,'Rango proyecciones'!$AH$5) + SUMIFS('Stock - ETA'!$I$3:I2202,'Stock - ETA'!$F$3:F2202,'Rango proyecciones'!C117,'Stock - ETA'!$Q$3:Q2202,'Rango proyecciones'!$AH$8)</f>
        <v/>
      </c>
      <c r="AF117" s="16">
        <f> 0.6 * AB117 + AE117</f>
        <v/>
      </c>
      <c r="AG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 america1023274</t>
        </is>
      </c>
      <c r="D118" s="4" t="inlineStr">
        <is>
          <t>Agro America</t>
        </is>
      </c>
      <c r="E118" s="4" t="n">
        <v>1023274</v>
      </c>
      <c r="F118" s="4" t="inlineStr">
        <is>
          <t>GO Ganso S/g S/abst @ Va Cj 12k</t>
        </is>
      </c>
      <c r="G118" s="4" t="inlineStr">
        <is>
          <t>Pierna</t>
        </is>
      </c>
      <c r="H118" s="6" t="n">
        <v>0</v>
      </c>
      <c r="I118" s="9" t="n">
        <v>18144</v>
      </c>
      <c r="J118" s="6">
        <f>SUMIFS('Stock - ETA'!$R$3:R2202,'Stock - ETA'!$F$3:F2202,'Rango proyecciones'!C118,'Stock - ETA'!$AA$3:AA2202,'Rango proyecciones'!$AH$5)</f>
        <v/>
      </c>
      <c r="K118" s="9">
        <f>(I118 - H118) * MAX((1 - 10)/(10), 0)</f>
        <v/>
      </c>
      <c r="L118" s="9" t="n">
        <v>0</v>
      </c>
      <c r="M118" s="9" t="n">
        <v>0</v>
      </c>
      <c r="N118" s="9" t="n">
        <v>4886.438</v>
      </c>
      <c r="O118" s="16">
        <f>H118 + N118 + J118</f>
        <v/>
      </c>
      <c r="P118" s="9">
        <f>SUMIFS('Stock - ETA'!$H$3:H2202,'Stock - ETA'!$F$3:F2202,'Rango proyecciones'!C118,'Stock - ETA'!$Q$3:Q2202,'Rango proyecciones'!$AH$5)</f>
        <v/>
      </c>
      <c r="Q118" s="9">
        <f>(I118 - H118) * MAX((1 - 7)/(7), 0)</f>
        <v/>
      </c>
      <c r="R118" s="9" t="n">
        <v>0</v>
      </c>
      <c r="S118" s="9" t="n">
        <v>0</v>
      </c>
      <c r="T118" s="9" t="n">
        <v>4886.438</v>
      </c>
      <c r="U118" s="16">
        <f>H118 + T118 + P118</f>
        <v/>
      </c>
      <c r="V118" s="6">
        <f>SUMIFS('Stock - ETA'!$S$3:S2202,'Stock - ETA'!$F$3:F2202,'Rango proyecciones'!C118,'Stock - ETA'!$AA$3:AA2202,'Rango proyecciones'!$AH$5) + SUMIFS('Stock - ETA'!$R$3:R2202,'Stock - ETA'!$F$3:F2202,'Rango proyecciones'!C118,'Stock - ETA'!$AA$3:AA2202,'Rango proyecciones'!$AH$7)</f>
        <v/>
      </c>
      <c r="W118" s="9" t="n"/>
      <c r="X118" s="16">
        <f>V118 + W118</f>
        <v/>
      </c>
      <c r="Y118" s="9">
        <f>SUMIFS('Stock - ETA'!$I$3:I2202,'Stock - ETA'!$F$3:F2202,'Rango proyecciones'!C118,'Stock - ETA'!$Q$3:Q2202,'Rango proyecciones'!$AH$5) + SUMIFS('Stock - ETA'!$H$3:H2202,'Stock - ETA'!$F$3:F2202,'Rango proyecciones'!C118,'Stock - ETA'!$Q$3:Q2202,'Rango proyecciones'!$AH$7)</f>
        <v/>
      </c>
      <c r="Z118" s="9" t="n"/>
      <c r="AA118" s="16">
        <f>Y118 + Z118</f>
        <v/>
      </c>
      <c r="AB118" s="6" t="n">
        <v>3792</v>
      </c>
      <c r="AC118" s="9">
        <f>SUMIFS('Stock - ETA'!$T$3:T2202,'Stock - ETA'!$F$3:F2202,'Rango proyecciones'!C118,'Stock - ETA'!$AA$3:AA2202,'Rango proyecciones'!$AH$5) + SUMIFS('Stock - ETA'!$S$3:S2202,'Stock - ETA'!$F$3:F2202,'Rango proyecciones'!C118,'Stock - ETA'!$AA$3:AA2202,'Rango proyecciones'!$AH$8)</f>
        <v/>
      </c>
      <c r="AD118" s="16">
        <f> 0.6 * AB118 + AC118</f>
        <v/>
      </c>
      <c r="AE118" s="9">
        <f>SUMIFS('Stock - ETA'!$J$3:J2202,'Stock - ETA'!$F$3:F2202,'Rango proyecciones'!C118,'Stock - ETA'!$Q$3:Q2202,'Rango proyecciones'!$AH$5) + SUMIFS('Stock - ETA'!$I$3:I2202,'Stock - ETA'!$F$3:F2202,'Rango proyecciones'!C118,'Stock - ETA'!$Q$3:Q2202,'Rango proyecciones'!$AH$8)</f>
        <v/>
      </c>
      <c r="AF118" s="16">
        <f> 0.6 * AB118 + AE118</f>
        <v/>
      </c>
      <c r="AG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 america1023276</t>
        </is>
      </c>
      <c r="D119" s="4" t="inlineStr">
        <is>
          <t>Agro America</t>
        </is>
      </c>
      <c r="E119" s="4" t="n">
        <v>1023276</v>
      </c>
      <c r="F119" s="4" t="inlineStr">
        <is>
          <t>GO Rosada@ Va Cj 20k</t>
        </is>
      </c>
      <c r="G119" s="4" t="inlineStr">
        <is>
          <t>Pierna</t>
        </is>
      </c>
      <c r="H119" s="6" t="n">
        <v>36285.074</v>
      </c>
      <c r="I119" s="9" t="n">
        <v>23105</v>
      </c>
      <c r="J119" s="6">
        <f>SUMIFS('Stock - ETA'!$R$3:R2202,'Stock - ETA'!$F$3:F2202,'Rango proyecciones'!C119,'Stock - ETA'!$AA$3:AA2202,'Rango proyecciones'!$AH$5)</f>
        <v/>
      </c>
      <c r="K119" s="9">
        <f>(I119 - H119) * MAX((1 - 10)/(10), 0)</f>
        <v/>
      </c>
      <c r="L119" s="9" t="n">
        <v>0</v>
      </c>
      <c r="M119" s="9" t="n">
        <v>0</v>
      </c>
      <c r="N119" s="9" t="n">
        <v>5875.448</v>
      </c>
      <c r="O119" s="16">
        <f>H119 + N119 + J119</f>
        <v/>
      </c>
      <c r="P119" s="9">
        <f>SUMIFS('Stock - ETA'!$H$3:H2202,'Stock - ETA'!$F$3:F2202,'Rango proyecciones'!C119,'Stock - ETA'!$Q$3:Q2202,'Rango proyecciones'!$AH$5)</f>
        <v/>
      </c>
      <c r="Q119" s="9">
        <f>(I119 - H119) * MAX((1 - 7)/(7), 0)</f>
        <v/>
      </c>
      <c r="R119" s="9" t="n">
        <v>0</v>
      </c>
      <c r="S119" s="9" t="n">
        <v>0</v>
      </c>
      <c r="T119" s="9" t="n">
        <v>5875.448</v>
      </c>
      <c r="U119" s="16">
        <f>H119 + T119 + P119</f>
        <v/>
      </c>
      <c r="V119" s="6">
        <f>SUMIFS('Stock - ETA'!$S$3:S2202,'Stock - ETA'!$F$3:F2202,'Rango proyecciones'!C119,'Stock - ETA'!$AA$3:AA2202,'Rango proyecciones'!$AH$5) + SUMIFS('Stock - ETA'!$R$3:R2202,'Stock - ETA'!$F$3:F2202,'Rango proyecciones'!C119,'Stock - ETA'!$AA$3:AA2202,'Rango proyecciones'!$AH$7)</f>
        <v/>
      </c>
      <c r="W119" s="9" t="n"/>
      <c r="X119" s="16">
        <f>V119 + W119</f>
        <v/>
      </c>
      <c r="Y119" s="9">
        <f>SUMIFS('Stock - ETA'!$I$3:I2202,'Stock - ETA'!$F$3:F2202,'Rango proyecciones'!C119,'Stock - ETA'!$Q$3:Q2202,'Rango proyecciones'!$AH$5) + SUMIFS('Stock - ETA'!$H$3:H2202,'Stock - ETA'!$F$3:F2202,'Rango proyecciones'!C119,'Stock - ETA'!$Q$3:Q2202,'Rango proyecciones'!$AH$7)</f>
        <v/>
      </c>
      <c r="Z119" s="9" t="n"/>
      <c r="AA119" s="16">
        <f>Y119 + Z119</f>
        <v/>
      </c>
      <c r="AB119" s="6" t="n"/>
      <c r="AC119" s="9">
        <f>SUMIFS('Stock - ETA'!$T$3:T2202,'Stock - ETA'!$F$3:F2202,'Rango proyecciones'!C119,'Stock - ETA'!$AA$3:AA2202,'Rango proyecciones'!$AH$5) + SUMIFS('Stock - ETA'!$S$3:S2202,'Stock - ETA'!$F$3:F2202,'Rango proyecciones'!C119,'Stock - ETA'!$AA$3:AA2202,'Rango proyecciones'!$AH$8)</f>
        <v/>
      </c>
      <c r="AD119" s="16">
        <f> 0.6 * AB119 + AC119</f>
        <v/>
      </c>
      <c r="AE119" s="9">
        <f>SUMIFS('Stock - ETA'!$J$3:J2202,'Stock - ETA'!$F$3:F2202,'Rango proyecciones'!C119,'Stock - ETA'!$Q$3:Q2202,'Rango proyecciones'!$AH$5) + SUMIFS('Stock - ETA'!$I$3:I2202,'Stock - ETA'!$F$3:F2202,'Rango proyecciones'!C119,'Stock - ETA'!$Q$3:Q2202,'Rango proyecciones'!$AH$8)</f>
        <v/>
      </c>
      <c r="AF119" s="16">
        <f> 0.6 * AB119 + AE119</f>
        <v/>
      </c>
      <c r="AG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america1023446</t>
        </is>
      </c>
      <c r="D120" s="4" t="inlineStr">
        <is>
          <t>Agro America</t>
        </is>
      </c>
      <c r="E120" s="4" t="n">
        <v>1023446</v>
      </c>
      <c r="F120" s="4" t="inlineStr">
        <is>
          <t>GO Panc C/cue@ IWP Cj 20k AS</t>
        </is>
      </c>
      <c r="G120" s="4" t="inlineStr">
        <is>
          <t>Panceta</t>
        </is>
      </c>
      <c r="H120" s="6" t="n">
        <v>0</v>
      </c>
      <c r="I120" s="9" t="n">
        <v>24000</v>
      </c>
      <c r="J120" s="6">
        <f>SUMIFS('Stock - ETA'!$R$3:R2202,'Stock - ETA'!$F$3:F2202,'Rango proyecciones'!C120,'Stock - ETA'!$AA$3:AA2202,'Rango proyecciones'!$AH$5)</f>
        <v/>
      </c>
      <c r="K120" s="9">
        <f>(I120 - H120) * MAX((1 - 10)/(10), 0)</f>
        <v/>
      </c>
      <c r="L120" s="9" t="n">
        <v>0</v>
      </c>
      <c r="M120" s="9" t="n">
        <v>173.33</v>
      </c>
      <c r="N120" s="9" t="n">
        <v>25817.836</v>
      </c>
      <c r="O120" s="16">
        <f>H120 + N120 + J120</f>
        <v/>
      </c>
      <c r="P120" s="9">
        <f>SUMIFS('Stock - ETA'!$H$3:H2202,'Stock - ETA'!$F$3:F2202,'Rango proyecciones'!C120,'Stock - ETA'!$Q$3:Q2202,'Rango proyecciones'!$AH$5)</f>
        <v/>
      </c>
      <c r="Q120" s="9">
        <f>(I120 - H120) * MAX((1 - 7)/(7), 0)</f>
        <v/>
      </c>
      <c r="R120" s="9" t="n">
        <v>0</v>
      </c>
      <c r="S120" s="9" t="n">
        <v>173.33</v>
      </c>
      <c r="T120" s="9" t="n">
        <v>25817.836</v>
      </c>
      <c r="U120" s="16">
        <f>H120 + T120 + P120</f>
        <v/>
      </c>
      <c r="V120" s="6">
        <f>SUMIFS('Stock - ETA'!$S$3:S2202,'Stock - ETA'!$F$3:F2202,'Rango proyecciones'!C120,'Stock - ETA'!$AA$3:AA2202,'Rango proyecciones'!$AH$5) + SUMIFS('Stock - ETA'!$R$3:R2202,'Stock - ETA'!$F$3:F2202,'Rango proyecciones'!C120,'Stock - ETA'!$AA$3:AA2202,'Rango proyecciones'!$AH$7)</f>
        <v/>
      </c>
      <c r="W120" s="9" t="n"/>
      <c r="X120" s="16">
        <f>V120 + W120</f>
        <v/>
      </c>
      <c r="Y120" s="9">
        <f>SUMIFS('Stock - ETA'!$I$3:I2202,'Stock - ETA'!$F$3:F2202,'Rango proyecciones'!C120,'Stock - ETA'!$Q$3:Q2202,'Rango proyecciones'!$AH$5) + SUMIFS('Stock - ETA'!$H$3:H2202,'Stock - ETA'!$F$3:F2202,'Rango proyecciones'!C120,'Stock - ETA'!$Q$3:Q2202,'Rango proyecciones'!$AH$7)</f>
        <v/>
      </c>
      <c r="Z120" s="9" t="n"/>
      <c r="AA120" s="16">
        <f>Y120 + Z120</f>
        <v/>
      </c>
      <c r="AB120" s="6" t="n"/>
      <c r="AC120" s="9">
        <f>SUMIFS('Stock - ETA'!$T$3:T2202,'Stock - ETA'!$F$3:F2202,'Rango proyecciones'!C120,'Stock - ETA'!$AA$3:AA2202,'Rango proyecciones'!$AH$5) + SUMIFS('Stock - ETA'!$S$3:S2202,'Stock - ETA'!$F$3:F2202,'Rango proyecciones'!C120,'Stock - ETA'!$AA$3:AA2202,'Rango proyecciones'!$AH$8)</f>
        <v/>
      </c>
      <c r="AD120" s="16">
        <f> 0.6 * AB120 + AC120</f>
        <v/>
      </c>
      <c r="AE120" s="9">
        <f>SUMIFS('Stock - ETA'!$J$3:J2202,'Stock - ETA'!$F$3:F2202,'Rango proyecciones'!C120,'Stock - ETA'!$Q$3:Q2202,'Rango proyecciones'!$AH$5) + SUMIFS('Stock - ETA'!$I$3:I2202,'Stock - ETA'!$F$3:F2202,'Rango proyecciones'!C120,'Stock - ETA'!$Q$3:Q2202,'Rango proyecciones'!$AH$8)</f>
        <v/>
      </c>
      <c r="AF120" s="16">
        <f> 0.6 * AB120 + AE120</f>
        <v/>
      </c>
      <c r="AG120" s="6" t="n"/>
    </row>
    <row r="121">
      <c r="A121" s="4" t="inlineStr">
        <is>
          <t>Cerdo</t>
        </is>
      </c>
      <c r="B121" s="4" t="inlineStr">
        <is>
          <t>Venta Directa</t>
        </is>
      </c>
      <c r="C121" s="4" t="inlineStr">
        <is>
          <t>agrosuper brasil1021864</t>
        </is>
      </c>
      <c r="D121" s="4" t="inlineStr">
        <is>
          <t>Agrosuper Brasil</t>
        </is>
      </c>
      <c r="E121" s="4" t="n">
        <v>1021864</v>
      </c>
      <c r="F121" s="4" t="inlineStr">
        <is>
          <t>GO Cue Papda CP@ Cj 20k AS</t>
        </is>
      </c>
      <c r="G121" s="4" t="inlineStr">
        <is>
          <t>Cueros</t>
        </is>
      </c>
      <c r="H121" s="6" t="n">
        <v>46322.26</v>
      </c>
      <c r="I121" s="9" t="n">
        <v>48000</v>
      </c>
      <c r="J121" s="6">
        <f>SUMIF('Stock - ETA'!$F$3:F2202,'Rango proyecciones'!C121,'Stock - ETA'!$R$3:R2202)</f>
        <v/>
      </c>
      <c r="K121" s="9">
        <f>(I121 - H121) * MAX((1 - 10)/(10), 0)</f>
        <v/>
      </c>
      <c r="L121" s="9" t="n">
        <v>47972.544</v>
      </c>
      <c r="M121" s="9" t="n"/>
      <c r="N121" s="9" t="n"/>
      <c r="O121" s="16">
        <f>H121 + J121 + K121 + L121</f>
        <v/>
      </c>
      <c r="P121" s="9">
        <f>SUMIF('Stock - ETA'!$F$3:F2202,'Rango proyecciones'!C121,'Stock - ETA'!$H$3:H2202)</f>
        <v/>
      </c>
      <c r="Q121" s="9">
        <f>(I121 - H121) * MAX((1 - 7)/(7), 0)</f>
        <v/>
      </c>
      <c r="R121" s="9" t="n">
        <v>47972.544</v>
      </c>
      <c r="S121" s="9" t="n"/>
      <c r="T121" s="9" t="n">
        <v>0</v>
      </c>
      <c r="U121" s="16">
        <f>H121 + P121 + Q121 + R121</f>
        <v/>
      </c>
      <c r="V121" s="6">
        <f>SUMIF('Stock - ETA'!$F$3:F2202,'Rango proyecciones'!C121,'Stock - ETA'!$S$3:S2202)</f>
        <v/>
      </c>
      <c r="W121" s="9" t="n"/>
      <c r="X121" s="16">
        <f>V121 + W121</f>
        <v/>
      </c>
      <c r="Y121" s="9">
        <f>SUMIF('Stock - ETA'!$F$3:F2202,'Rango proyecciones'!C121,'Stock - ETA'!$I$3:I2202)</f>
        <v/>
      </c>
      <c r="Z121" s="9" t="n"/>
      <c r="AA121" s="16">
        <f>Y121 + Z121</f>
        <v/>
      </c>
      <c r="AB121" s="6" t="n">
        <v>62004</v>
      </c>
      <c r="AC121" s="9">
        <f>SUMIF('Stock - ETA'!$F$3:F2202,'Rango proyecciones'!C121,'Stock - ETA'!$T$3:T2202)</f>
        <v/>
      </c>
      <c r="AD121" s="16">
        <f> 0.8 * AB121 + AC121</f>
        <v/>
      </c>
      <c r="AE121" s="9">
        <f>SUMIF('Stock - ETA'!$F$3:F2202,'Rango proyecciones'!C121,'Stock - ETA'!$J$3:J2202)</f>
        <v/>
      </c>
      <c r="AF121" s="16">
        <f> 0.8 * AB121 + AE121</f>
        <v/>
      </c>
      <c r="AG121" s="6" t="n"/>
    </row>
    <row r="122">
      <c r="A122" s="4" t="inlineStr">
        <is>
          <t>Cerdo</t>
        </is>
      </c>
      <c r="B122" s="4" t="inlineStr">
        <is>
          <t>Venta Directa</t>
        </is>
      </c>
      <c r="C122" s="4" t="inlineStr">
        <is>
          <t>agrosuper brasil1022217</t>
        </is>
      </c>
      <c r="D122" s="4" t="inlineStr">
        <is>
          <t>Agrosuper Brasil</t>
        </is>
      </c>
      <c r="E122" s="4" t="n">
        <v>1022217</v>
      </c>
      <c r="F122" s="4" t="inlineStr">
        <is>
          <t>GO Lom Tocino@ Bo Cj 20k AS</t>
        </is>
      </c>
      <c r="G122" s="4" t="inlineStr">
        <is>
          <t>Grasas</t>
        </is>
      </c>
      <c r="H122" s="6" t="n">
        <v>89581.03999999999</v>
      </c>
      <c r="I122" s="9" t="n">
        <v>216000</v>
      </c>
      <c r="J122" s="6">
        <f>SUMIF('Stock - ETA'!$F$3:F2202,'Rango proyecciones'!C122,'Stock - ETA'!$R$3:R2202)</f>
        <v/>
      </c>
      <c r="K122" s="9">
        <f>(I122 - H122) * MAX((1 - 10)/(10), 0)</f>
        <v/>
      </c>
      <c r="L122" s="9" t="n">
        <v>625.08</v>
      </c>
      <c r="M122" s="9" t="n"/>
      <c r="N122" s="9" t="n"/>
      <c r="O122" s="16">
        <f>H122 + J122 + K122 + L122</f>
        <v/>
      </c>
      <c r="P122" s="9">
        <f>SUMIF('Stock - ETA'!$F$3:F2202,'Rango proyecciones'!C122,'Stock - ETA'!$H$3:H2202)</f>
        <v/>
      </c>
      <c r="Q122" s="9">
        <f>(I122 - H122) * MAX((1 - 7)/(7), 0)</f>
        <v/>
      </c>
      <c r="R122" s="9" t="n">
        <v>625.08</v>
      </c>
      <c r="S122" s="9" t="n"/>
      <c r="T122" s="9" t="n">
        <v>0</v>
      </c>
      <c r="U122" s="16">
        <f>H122 + P122 + Q122 + R122</f>
        <v/>
      </c>
      <c r="V122" s="6">
        <f>SUMIF('Stock - ETA'!$F$3:F2202,'Rango proyecciones'!C122,'Stock - ETA'!$S$3:S2202)</f>
        <v/>
      </c>
      <c r="W122" s="9" t="n"/>
      <c r="X122" s="16">
        <f>V122 + W122</f>
        <v/>
      </c>
      <c r="Y122" s="9">
        <f>SUMIF('Stock - ETA'!$F$3:F2202,'Rango proyecciones'!C122,'Stock - ETA'!$I$3:I2202)</f>
        <v/>
      </c>
      <c r="Z122" s="9" t="n"/>
      <c r="AA122" s="16">
        <f>Y122 + Z122</f>
        <v/>
      </c>
      <c r="AB122" s="6" t="n">
        <v>395011</v>
      </c>
      <c r="AC122" s="9">
        <f>SUMIF('Stock - ETA'!$F$3:F2202,'Rango proyecciones'!C122,'Stock - ETA'!$T$3:T2202)</f>
        <v/>
      </c>
      <c r="AD122" s="16">
        <f> 0.8 * AB122 + AC122</f>
        <v/>
      </c>
      <c r="AE122" s="9">
        <f>SUMIF('Stock - ETA'!$F$3:F2202,'Rango proyecciones'!C122,'Stock - ETA'!$J$3:J2202)</f>
        <v/>
      </c>
      <c r="AF122" s="16">
        <f> 0.8 * AB122 + AE122</f>
        <v/>
      </c>
      <c r="AG122" s="6" t="n"/>
    </row>
    <row r="123">
      <c r="A123" s="4" t="inlineStr">
        <is>
          <t>Cerdo</t>
        </is>
      </c>
      <c r="B123" s="4" t="inlineStr">
        <is>
          <t>Venta Directa</t>
        </is>
      </c>
      <c r="C123" s="4" t="inlineStr">
        <is>
          <t>agrosuper brasil1022218</t>
        </is>
      </c>
      <c r="D123" s="4" t="inlineStr">
        <is>
          <t>Agrosuper Brasil</t>
        </is>
      </c>
      <c r="E123" s="4" t="n">
        <v>1022218</v>
      </c>
      <c r="F123" s="4" t="inlineStr">
        <is>
          <t>GO Grasa Forro Pna Limp@ Cj 20k AS</t>
        </is>
      </c>
      <c r="G123" s="4" t="inlineStr">
        <is>
          <t>Grasas</t>
        </is>
      </c>
      <c r="H123" s="6" t="n">
        <v>22953.07</v>
      </c>
      <c r="I123" s="9" t="n">
        <v>72000</v>
      </c>
      <c r="J123" s="6">
        <f>SUMIF('Stock - ETA'!$F$3:F2202,'Rango proyecciones'!C123,'Stock - ETA'!$R$3:R2202)</f>
        <v/>
      </c>
      <c r="K123" s="9">
        <f>(I123 - H123) * MAX((1 - 10)/(10), 0)</f>
        <v/>
      </c>
      <c r="L123" s="9" t="n"/>
      <c r="M123" s="9" t="n"/>
      <c r="N123" s="9" t="n"/>
      <c r="O123" s="16">
        <f>H123 + J123 + K123 + L123</f>
        <v/>
      </c>
      <c r="P123" s="9">
        <f>SUMIF('Stock - ETA'!$F$3:F2202,'Rango proyecciones'!C123,'Stock - ETA'!$H$3:H2202)</f>
        <v/>
      </c>
      <c r="Q123" s="9">
        <f>(I123 - H123) * MAX((1 - 7)/(7), 0)</f>
        <v/>
      </c>
      <c r="R123" s="9" t="n"/>
      <c r="S123" s="9" t="n"/>
      <c r="T123" s="9" t="n">
        <v>0</v>
      </c>
      <c r="U123" s="16">
        <f>H123 + P123 + Q123 + R123</f>
        <v/>
      </c>
      <c r="V123" s="6">
        <f>SUMIF('Stock - ETA'!$F$3:F2202,'Rango proyecciones'!C123,'Stock - ETA'!$S$3:S2202)</f>
        <v/>
      </c>
      <c r="W123" s="9" t="n"/>
      <c r="X123" s="16">
        <f>V123 + W123</f>
        <v/>
      </c>
      <c r="Y123" s="9">
        <f>SUMIF('Stock - ETA'!$F$3:F2202,'Rango proyecciones'!C123,'Stock - ETA'!$I$3:I2202)</f>
        <v/>
      </c>
      <c r="Z123" s="9" t="n"/>
      <c r="AA123" s="16">
        <f>Y123 + Z123</f>
        <v/>
      </c>
      <c r="AB123" s="6" t="n">
        <v>46864</v>
      </c>
      <c r="AC123" s="9">
        <f>SUMIF('Stock - ETA'!$F$3:F2202,'Rango proyecciones'!C123,'Stock - ETA'!$T$3:T2202)</f>
        <v/>
      </c>
      <c r="AD123" s="16">
        <f> 0.8 * AB123 + AC123</f>
        <v/>
      </c>
      <c r="AE123" s="9">
        <f>SUMIF('Stock - ETA'!$F$3:F2202,'Rango proyecciones'!C123,'Stock - ETA'!$J$3:J2202)</f>
        <v/>
      </c>
      <c r="AF123" s="16">
        <f> 0.8 * AB123 + AE123</f>
        <v/>
      </c>
      <c r="AG123" s="6" t="n"/>
    </row>
    <row r="124">
      <c r="A124" s="4" t="inlineStr">
        <is>
          <t>Cerdo</t>
        </is>
      </c>
      <c r="B124" s="4" t="inlineStr">
        <is>
          <t>Venta Directa</t>
        </is>
      </c>
      <c r="C124" s="4" t="inlineStr">
        <is>
          <t>agrosuper brasil1022273</t>
        </is>
      </c>
      <c r="D124" s="4" t="inlineStr">
        <is>
          <t>Agrosuper Brasil</t>
        </is>
      </c>
      <c r="E124" s="4" t="n">
        <v>1022273</v>
      </c>
      <c r="F124" s="4" t="inlineStr">
        <is>
          <t>GO Grasa Forro Pna Limp@ Bo Cj AS</t>
        </is>
      </c>
      <c r="G124" s="4" t="inlineStr">
        <is>
          <t>Grasas</t>
        </is>
      </c>
      <c r="H124" s="6" t="n">
        <v>23767.57</v>
      </c>
      <c r="I124" s="9" t="n">
        <v>166000</v>
      </c>
      <c r="J124" s="6">
        <f>SUMIF('Stock - ETA'!$F$3:F2202,'Rango proyecciones'!C124,'Stock - ETA'!$R$3:R2202)</f>
        <v/>
      </c>
      <c r="K124" s="9">
        <f>(I124 - H124) * MAX((1 - 10)/(10), 0)</f>
        <v/>
      </c>
      <c r="L124" s="9" t="n"/>
      <c r="M124" s="9" t="n"/>
      <c r="N124" s="9" t="n"/>
      <c r="O124" s="16">
        <f>H124 + J124 + K124 + L124</f>
        <v/>
      </c>
      <c r="P124" s="9">
        <f>SUMIF('Stock - ETA'!$F$3:F2202,'Rango proyecciones'!C124,'Stock - ETA'!$H$3:H2202)</f>
        <v/>
      </c>
      <c r="Q124" s="9">
        <f>(I124 - H124) * MAX((1 - 7)/(7), 0)</f>
        <v/>
      </c>
      <c r="R124" s="9" t="n"/>
      <c r="S124" s="9" t="n"/>
      <c r="T124" s="9" t="n">
        <v>0</v>
      </c>
      <c r="U124" s="16">
        <f>H124 + P124 + Q124 + R124</f>
        <v/>
      </c>
      <c r="V124" s="6">
        <f>SUMIF('Stock - ETA'!$F$3:F2202,'Rango proyecciones'!C124,'Stock - ETA'!$S$3:S2202)</f>
        <v/>
      </c>
      <c r="W124" s="9" t="n"/>
      <c r="X124" s="16">
        <f>V124 + W124</f>
        <v/>
      </c>
      <c r="Y124" s="9">
        <f>SUMIF('Stock - ETA'!$F$3:F2202,'Rango proyecciones'!C124,'Stock - ETA'!$I$3:I2202)</f>
        <v/>
      </c>
      <c r="Z124" s="9" t="n"/>
      <c r="AA124" s="16">
        <f>Y124 + Z124</f>
        <v/>
      </c>
      <c r="AB124" s="6" t="n">
        <v>137982</v>
      </c>
      <c r="AC124" s="9">
        <f>SUMIF('Stock - ETA'!$F$3:F2202,'Rango proyecciones'!C124,'Stock - ETA'!$T$3:T2202)</f>
        <v/>
      </c>
      <c r="AD124" s="16">
        <f> 0.8 * AB124 + AC124</f>
        <v/>
      </c>
      <c r="AE124" s="9">
        <f>SUMIF('Stock - ETA'!$F$3:F2202,'Rango proyecciones'!C124,'Stock - ETA'!$J$3:J2202)</f>
        <v/>
      </c>
      <c r="AF124" s="16">
        <f> 0.8 * AB124 + AE124</f>
        <v/>
      </c>
      <c r="AG124" s="6" t="n"/>
    </row>
    <row r="125">
      <c r="A125" s="4" t="inlineStr">
        <is>
          <t>Cerdo</t>
        </is>
      </c>
      <c r="B125" s="4" t="inlineStr">
        <is>
          <t>Venta Directa</t>
        </is>
      </c>
      <c r="C125" s="4" t="inlineStr">
        <is>
          <t>agrosuper brasil1023329</t>
        </is>
      </c>
      <c r="D125" s="4" t="inlineStr">
        <is>
          <t>Agrosuper Brasil</t>
        </is>
      </c>
      <c r="E125" s="4" t="n">
        <v>1023329</v>
      </c>
      <c r="F125" s="4" t="inlineStr">
        <is>
          <t>GO Cue Papda CP@ Cj 20k AS</t>
        </is>
      </c>
      <c r="G125" s="4" t="inlineStr">
        <is>
          <t>Cueros</t>
        </is>
      </c>
      <c r="H125" s="6" t="n">
        <v>0</v>
      </c>
      <c r="I125" s="9" t="n">
        <v>24000</v>
      </c>
      <c r="J125" s="6">
        <f>SUMIF('Stock - ETA'!$F$3:F2202,'Rango proyecciones'!C125,'Stock - ETA'!$R$3:R2202)</f>
        <v/>
      </c>
      <c r="K125" s="9">
        <f>(I125 - H125) * MAX((1 - 10)/(10), 0)</f>
        <v/>
      </c>
      <c r="L125" s="9" t="n"/>
      <c r="M125" s="9" t="n"/>
      <c r="N125" s="9" t="n"/>
      <c r="O125" s="16">
        <f>H125 + J125 + K125 + L125</f>
        <v/>
      </c>
      <c r="P125" s="9">
        <f>SUMIF('Stock - ETA'!$F$3:F2202,'Rango proyecciones'!C125,'Stock - ETA'!$H$3:H2202)</f>
        <v/>
      </c>
      <c r="Q125" s="9">
        <f>(I125 - H125) * MAX((1 - 7)/(7), 0)</f>
        <v/>
      </c>
      <c r="R125" s="9" t="n"/>
      <c r="S125" s="9" t="n"/>
      <c r="T125" s="9" t="n">
        <v>0</v>
      </c>
      <c r="U125" s="16">
        <f>H125 + P125 + Q125 + R125</f>
        <v/>
      </c>
      <c r="V125" s="6">
        <f>SUMIF('Stock - ETA'!$F$3:F2202,'Rango proyecciones'!C125,'Stock - ETA'!$S$3:S2202)</f>
        <v/>
      </c>
      <c r="W125" s="9" t="n"/>
      <c r="X125" s="16">
        <f>V125 + W125</f>
        <v/>
      </c>
      <c r="Y125" s="9">
        <f>SUMIF('Stock - ETA'!$F$3:F2202,'Rango proyecciones'!C125,'Stock - ETA'!$I$3:I2202)</f>
        <v/>
      </c>
      <c r="Z125" s="9" t="n"/>
      <c r="AA125" s="16">
        <f>Y125 + Z125</f>
        <v/>
      </c>
      <c r="AB125" s="6" t="n"/>
      <c r="AC125" s="9">
        <f>SUMIF('Stock - ETA'!$F$3:F2202,'Rango proyecciones'!C125,'Stock - ETA'!$T$3:T2202)</f>
        <v/>
      </c>
      <c r="AD125" s="16">
        <f> 0.8 * AB125 + AC125</f>
        <v/>
      </c>
      <c r="AE125" s="9">
        <f>SUMIF('Stock - ETA'!$F$3:F2202,'Rango proyecciones'!C125,'Stock - ETA'!$J$3:J2202)</f>
        <v/>
      </c>
      <c r="AF125" s="16">
        <f> 0.8 * AB125 + AE125</f>
        <v/>
      </c>
      <c r="AG125" s="6" t="n"/>
    </row>
    <row r="126">
      <c r="A126" s="4" t="inlineStr">
        <is>
          <t>Cerdo</t>
        </is>
      </c>
      <c r="B126" s="4" t="inlineStr">
        <is>
          <t>Venta Directa</t>
        </is>
      </c>
      <c r="C126" s="4" t="inlineStr">
        <is>
          <t>agrosuper brasil1023334</t>
        </is>
      </c>
      <c r="D126" s="4" t="inlineStr">
        <is>
          <t>Agrosuper Brasil</t>
        </is>
      </c>
      <c r="E126" s="4" t="n">
        <v>1023334</v>
      </c>
      <c r="F126" s="4" t="inlineStr">
        <is>
          <t>Cue granel Esp CC@ Cj 20k AS</t>
        </is>
      </c>
      <c r="G126" s="4" t="inlineStr">
        <is>
          <t>Cueros</t>
        </is>
      </c>
      <c r="H126" s="6" t="n">
        <v>138184.52</v>
      </c>
      <c r="I126" s="9" t="n">
        <v>120000</v>
      </c>
      <c r="J126" s="6">
        <f>SUMIF('Stock - ETA'!$F$3:F2202,'Rango proyecciones'!C126,'Stock - ETA'!$R$3:R2202)</f>
        <v/>
      </c>
      <c r="K126" s="9">
        <f>(I126 - H126) * MAX((1 - 10)/(10), 0)</f>
        <v/>
      </c>
      <c r="L126" s="9" t="n"/>
      <c r="M126" s="9" t="n"/>
      <c r="N126" s="9" t="n"/>
      <c r="O126" s="16">
        <f>H126 + J126 + K126 + L126</f>
        <v/>
      </c>
      <c r="P126" s="9">
        <f>SUMIF('Stock - ETA'!$F$3:F2202,'Rango proyecciones'!C126,'Stock - ETA'!$H$3:H2202)</f>
        <v/>
      </c>
      <c r="Q126" s="9">
        <f>(I126 - H126) * MAX((1 - 7)/(7), 0)</f>
        <v/>
      </c>
      <c r="R126" s="9" t="n"/>
      <c r="S126" s="9" t="n"/>
      <c r="T126" s="9" t="n">
        <v>0</v>
      </c>
      <c r="U126" s="16">
        <f>H126 + P126 + Q126 + R126</f>
        <v/>
      </c>
      <c r="V126" s="6">
        <f>SUMIF('Stock - ETA'!$F$3:F2202,'Rango proyecciones'!C126,'Stock - ETA'!$S$3:S2202)</f>
        <v/>
      </c>
      <c r="W126" s="9" t="n"/>
      <c r="X126" s="16">
        <f>V126 + W126</f>
        <v/>
      </c>
      <c r="Y126" s="9">
        <f>SUMIF('Stock - ETA'!$F$3:F2202,'Rango proyecciones'!C126,'Stock - ETA'!$I$3:I2202)</f>
        <v/>
      </c>
      <c r="Z126" s="9" t="n"/>
      <c r="AA126" s="16">
        <f>Y126 + Z126</f>
        <v/>
      </c>
      <c r="AB126" s="6" t="n">
        <v>240000</v>
      </c>
      <c r="AC126" s="9">
        <f>SUMIF('Stock - ETA'!$F$3:F2202,'Rango proyecciones'!C126,'Stock - ETA'!$T$3:T2202)</f>
        <v/>
      </c>
      <c r="AD126" s="16">
        <f> 0.8 * AB126 + AC126</f>
        <v/>
      </c>
      <c r="AE126" s="9">
        <f>SUMIF('Stock - ETA'!$F$3:F2202,'Rango proyecciones'!C126,'Stock - ETA'!$J$3:J2202)</f>
        <v/>
      </c>
      <c r="AF126" s="16">
        <f> 0.8 * AB126 + AE126</f>
        <v/>
      </c>
      <c r="AG126" s="6" t="n"/>
    </row>
    <row r="127">
      <c r="A127" s="4" t="inlineStr">
        <is>
          <t>Cerdo</t>
        </is>
      </c>
      <c r="B127" s="4" t="inlineStr">
        <is>
          <t>Venta Directa</t>
        </is>
      </c>
      <c r="C127" s="4" t="inlineStr">
        <is>
          <t>agrosuper brasil1023336</t>
        </is>
      </c>
      <c r="D127" s="4" t="inlineStr">
        <is>
          <t>Agrosuper Brasil</t>
        </is>
      </c>
      <c r="E127" s="4" t="n">
        <v>1023336</v>
      </c>
      <c r="F127" s="4" t="inlineStr">
        <is>
          <t>Cue granel Esp CC@ Cj 20k AS</t>
        </is>
      </c>
      <c r="G127" s="4" t="inlineStr">
        <is>
          <t>Cueros</t>
        </is>
      </c>
      <c r="H127" s="6" t="n">
        <v>0</v>
      </c>
      <c r="I127" s="9" t="n">
        <v>120000</v>
      </c>
      <c r="J127" s="6">
        <f>SUMIF('Stock - ETA'!$F$3:F2202,'Rango proyecciones'!C127,'Stock - ETA'!$R$3:R2202)</f>
        <v/>
      </c>
      <c r="K127" s="9">
        <f>(I127 - H127) * MAX((1 - 10)/(10), 0)</f>
        <v/>
      </c>
      <c r="L127" s="9" t="n"/>
      <c r="M127" s="9" t="n"/>
      <c r="N127" s="9" t="n"/>
      <c r="O127" s="16">
        <f>H127 + J127 + K127 + L127</f>
        <v/>
      </c>
      <c r="P127" s="9">
        <f>SUMIF('Stock - ETA'!$F$3:F2202,'Rango proyecciones'!C127,'Stock - ETA'!$H$3:H2202)</f>
        <v/>
      </c>
      <c r="Q127" s="9">
        <f>(I127 - H127) * MAX((1 - 7)/(7), 0)</f>
        <v/>
      </c>
      <c r="R127" s="9" t="n"/>
      <c r="S127" s="9" t="n"/>
      <c r="T127" s="9" t="n">
        <v>0</v>
      </c>
      <c r="U127" s="16">
        <f>H127 + P127 + Q127 + R127</f>
        <v/>
      </c>
      <c r="V127" s="6">
        <f>SUMIF('Stock - ETA'!$F$3:F2202,'Rango proyecciones'!C127,'Stock - ETA'!$S$3:S2202)</f>
        <v/>
      </c>
      <c r="W127" s="9" t="n"/>
      <c r="X127" s="16">
        <f>V127 + W127</f>
        <v/>
      </c>
      <c r="Y127" s="9">
        <f>SUMIF('Stock - ETA'!$F$3:F2202,'Rango proyecciones'!C127,'Stock - ETA'!$I$3:I2202)</f>
        <v/>
      </c>
      <c r="Z127" s="9" t="n"/>
      <c r="AA127" s="16">
        <f>Y127 + Z127</f>
        <v/>
      </c>
      <c r="AB127" s="6" t="n">
        <v>240000</v>
      </c>
      <c r="AC127" s="9">
        <f>SUMIF('Stock - ETA'!$F$3:F2202,'Rango proyecciones'!C127,'Stock - ETA'!$T$3:T2202)</f>
        <v/>
      </c>
      <c r="AD127" s="16">
        <f> 0.8 * AB127 + AC127</f>
        <v/>
      </c>
      <c r="AE127" s="9">
        <f>SUMIF('Stock - ETA'!$F$3:F2202,'Rango proyecciones'!C127,'Stock - ETA'!$J$3:J2202)</f>
        <v/>
      </c>
      <c r="AF127" s="16">
        <f> 0.8 * AB127 + AE127</f>
        <v/>
      </c>
      <c r="AG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agro europa1020853</t>
        </is>
      </c>
      <c r="D128" s="4" t="inlineStr">
        <is>
          <t>Agro Europa</t>
        </is>
      </c>
      <c r="E128" s="4" t="n">
        <v>1020853</v>
      </c>
      <c r="F128" s="4" t="inlineStr">
        <is>
          <t>GO File C/cab@ Cj 5k AS</t>
        </is>
      </c>
      <c r="G128" s="4" t="inlineStr">
        <is>
          <t>Filete</t>
        </is>
      </c>
      <c r="H128" s="6" t="n">
        <v>100000</v>
      </c>
      <c r="I128" s="9" t="n">
        <v>100000</v>
      </c>
      <c r="J128" s="6">
        <f>SUMIFS('Stock - ETA'!$R$3:R2202,'Stock - ETA'!$F$3:F2202,'Rango proyecciones'!C128,'Stock - ETA'!$AA$3:AA2202,'Rango proyecciones'!$AH$5)</f>
        <v/>
      </c>
      <c r="K128" s="9">
        <f>(I128 - H128) * MAX((1 - 10)/(10), 0)</f>
        <v/>
      </c>
      <c r="L128" s="9" t="n">
        <v>129970</v>
      </c>
      <c r="M128" s="9" t="n"/>
      <c r="N128" s="9" t="n"/>
      <c r="O128" s="16">
        <f>H128 + N128 + J128</f>
        <v/>
      </c>
      <c r="P128" s="9">
        <f>SUMIFS('Stock - ETA'!$H$3:H2202,'Stock - ETA'!$F$3:F2202,'Rango proyecciones'!C128,'Stock - ETA'!$Q$3:Q2202,'Rango proyecciones'!$AH$5)</f>
        <v/>
      </c>
      <c r="Q128" s="9">
        <f>(I128 - H128) * MAX((1 - 7)/(7), 0)</f>
        <v/>
      </c>
      <c r="R128" s="9" t="n">
        <v>129970</v>
      </c>
      <c r="S128" s="9" t="n"/>
      <c r="T128" s="9" t="n">
        <v>0</v>
      </c>
      <c r="U128" s="16">
        <f>H128 + T128 + P128</f>
        <v/>
      </c>
      <c r="V128" s="6">
        <f>SUMIFS('Stock - ETA'!$S$3:S2202,'Stock - ETA'!$F$3:F2202,'Rango proyecciones'!C128,'Stock - ETA'!$AA$3:AA2202,'Rango proyecciones'!$AH$5) + SUMIFS('Stock - ETA'!$R$3:R2202,'Stock - ETA'!$F$3:F2202,'Rango proyecciones'!C128,'Stock - ETA'!$AA$3:AA2202,'Rango proyecciones'!$AH$7)</f>
        <v/>
      </c>
      <c r="W128" s="9" t="n"/>
      <c r="X128" s="16">
        <f>V128 + W128</f>
        <v/>
      </c>
      <c r="Y128" s="9">
        <f>SUMIFS('Stock - ETA'!$I$3:I2202,'Stock - ETA'!$F$3:F2202,'Rango proyecciones'!C128,'Stock - ETA'!$Q$3:Q2202,'Rango proyecciones'!$AH$5) + SUMIFS('Stock - ETA'!$H$3:H2202,'Stock - ETA'!$F$3:F2202,'Rango proyecciones'!C128,'Stock - ETA'!$Q$3:Q2202,'Rango proyecciones'!$AH$7)</f>
        <v/>
      </c>
      <c r="Z128" s="9" t="n"/>
      <c r="AA128" s="16">
        <f>Y128 + Z128</f>
        <v/>
      </c>
      <c r="AB128" s="6" t="n">
        <v>208928</v>
      </c>
      <c r="AC128" s="9">
        <f>SUMIFS('Stock - ETA'!$T$3:T2202,'Stock - ETA'!$F$3:F2202,'Rango proyecciones'!C128,'Stock - ETA'!$AA$3:AA2202,'Rango proyecciones'!$AH$5) + SUMIFS('Stock - ETA'!$S$3:S2202,'Stock - ETA'!$F$3:F2202,'Rango proyecciones'!C128,'Stock - ETA'!$AA$3:AA2202,'Rango proyecciones'!$AH$8)</f>
        <v/>
      </c>
      <c r="AD128" s="16">
        <f> 0.7 * AB128 + AC128</f>
        <v/>
      </c>
      <c r="AE128" s="9">
        <f>SUMIFS('Stock - ETA'!$J$3:J2202,'Stock - ETA'!$F$3:F2202,'Rango proyecciones'!C128,'Stock - ETA'!$Q$3:Q2202,'Rango proyecciones'!$AH$5) + SUMIFS('Stock - ETA'!$I$3:I2202,'Stock - ETA'!$F$3:F2202,'Rango proyecciones'!C128,'Stock - ETA'!$Q$3:Q2202,'Rango proyecciones'!$AH$8)</f>
        <v/>
      </c>
      <c r="AF128" s="16">
        <f> 0.7 * AB128 + AE128</f>
        <v/>
      </c>
      <c r="AG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agro europa1022304</t>
        </is>
      </c>
      <c r="D129" s="4" t="inlineStr">
        <is>
          <t>Agro Europa</t>
        </is>
      </c>
      <c r="E129" s="4" t="n">
        <v>1022304</v>
      </c>
      <c r="F129" s="4" t="inlineStr">
        <is>
          <t>GO UF Pancreas@ Bo Cj AS</t>
        </is>
      </c>
      <c r="G129" s="4" t="inlineStr">
        <is>
          <t>Subprod</t>
        </is>
      </c>
      <c r="H129" s="6" t="n">
        <v>0</v>
      </c>
      <c r="I129" s="9" t="n">
        <v>20000</v>
      </c>
      <c r="J129" s="6">
        <f>SUMIFS('Stock - ETA'!$R$3:R2202,'Stock - ETA'!$F$3:F2202,'Rango proyecciones'!C129,'Stock - ETA'!$AA$3:AA2202,'Rango proyecciones'!$AH$5)</f>
        <v/>
      </c>
      <c r="K129" s="9">
        <f>(I129 - H129) * MAX((1 - 10)/(10), 0)</f>
        <v/>
      </c>
      <c r="L129" s="9" t="n">
        <v>0</v>
      </c>
      <c r="M129" s="9" t="n"/>
      <c r="N129" s="9" t="n"/>
      <c r="O129" s="16">
        <f>H129 + N129 + J129</f>
        <v/>
      </c>
      <c r="P129" s="9">
        <f>SUMIFS('Stock - ETA'!$H$3:H2202,'Stock - ETA'!$F$3:F2202,'Rango proyecciones'!C129,'Stock - ETA'!$Q$3:Q2202,'Rango proyecciones'!$AH$5)</f>
        <v/>
      </c>
      <c r="Q129" s="9">
        <f>(I129 - H129) * MAX((1 - 7)/(7), 0)</f>
        <v/>
      </c>
      <c r="R129" s="9" t="n">
        <v>0</v>
      </c>
      <c r="S129" s="9" t="n"/>
      <c r="T129" s="9" t="n">
        <v>0</v>
      </c>
      <c r="U129" s="16">
        <f>H129 + T129 + P129</f>
        <v/>
      </c>
      <c r="V129" s="6">
        <f>SUMIFS('Stock - ETA'!$S$3:S2202,'Stock - ETA'!$F$3:F2202,'Rango proyecciones'!C129,'Stock - ETA'!$AA$3:AA2202,'Rango proyecciones'!$AH$5) + SUMIFS('Stock - ETA'!$R$3:R2202,'Stock - ETA'!$F$3:F2202,'Rango proyecciones'!C129,'Stock - ETA'!$AA$3:AA2202,'Rango proyecciones'!$AH$7)</f>
        <v/>
      </c>
      <c r="W129" s="9" t="n"/>
      <c r="X129" s="16">
        <f>V129 + W129</f>
        <v/>
      </c>
      <c r="Y129" s="9">
        <f>SUMIFS('Stock - ETA'!$I$3:I2202,'Stock - ETA'!$F$3:F2202,'Rango proyecciones'!C129,'Stock - ETA'!$Q$3:Q2202,'Rango proyecciones'!$AH$5) + SUMIFS('Stock - ETA'!$H$3:H2202,'Stock - ETA'!$F$3:F2202,'Rango proyecciones'!C129,'Stock - ETA'!$Q$3:Q2202,'Rango proyecciones'!$AH$7)</f>
        <v/>
      </c>
      <c r="Z129" s="9" t="n"/>
      <c r="AA129" s="16">
        <f>Y129 + Z129</f>
        <v/>
      </c>
      <c r="AB129" s="6" t="n">
        <v>20000</v>
      </c>
      <c r="AC129" s="9">
        <f>SUMIFS('Stock - ETA'!$T$3:T2202,'Stock - ETA'!$F$3:F2202,'Rango proyecciones'!C129,'Stock - ETA'!$AA$3:AA2202,'Rango proyecciones'!$AH$5) + SUMIFS('Stock - ETA'!$S$3:S2202,'Stock - ETA'!$F$3:F2202,'Rango proyecciones'!C129,'Stock - ETA'!$AA$3:AA2202,'Rango proyecciones'!$AH$8)</f>
        <v/>
      </c>
      <c r="AD129" s="16">
        <f> 0.7 * AB129 + AC129</f>
        <v/>
      </c>
      <c r="AE129" s="9">
        <f>SUMIFS('Stock - ETA'!$J$3:J2202,'Stock - ETA'!$F$3:F2202,'Rango proyecciones'!C129,'Stock - ETA'!$Q$3:Q2202,'Rango proyecciones'!$AH$5) + SUMIFS('Stock - ETA'!$I$3:I2202,'Stock - ETA'!$F$3:F2202,'Rango proyecciones'!C129,'Stock - ETA'!$Q$3:Q2202,'Rango proyecciones'!$AH$8)</f>
        <v/>
      </c>
      <c r="AF129" s="16">
        <f> 0.7 * AB129 + AE129</f>
        <v/>
      </c>
      <c r="AG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agro europa1022858</t>
        </is>
      </c>
      <c r="D130" s="4" t="inlineStr">
        <is>
          <t>Agro Europa</t>
        </is>
      </c>
      <c r="E130" s="4" t="n">
        <v>1022858</v>
      </c>
      <c r="F130" s="4" t="inlineStr">
        <is>
          <t>GO Lom Ctro 27@ Fi Cj 20k AS</t>
        </is>
      </c>
      <c r="G130" s="4" t="inlineStr">
        <is>
          <t>Lomo</t>
        </is>
      </c>
      <c r="H130" s="6" t="n">
        <v>5113.9</v>
      </c>
      <c r="I130" s="9" t="n">
        <v>19996</v>
      </c>
      <c r="J130" s="6">
        <f>SUMIFS('Stock - ETA'!$R$3:R2202,'Stock - ETA'!$F$3:F2202,'Rango proyecciones'!C130,'Stock - ETA'!$AA$3:AA2202,'Rango proyecciones'!$AH$5)</f>
        <v/>
      </c>
      <c r="K130" s="9">
        <f>(I130 - H130) * MAX((1 - 10)/(10), 0)</f>
        <v/>
      </c>
      <c r="L130" s="9" t="n">
        <v>0</v>
      </c>
      <c r="M130" s="9" t="n">
        <v>0</v>
      </c>
      <c r="N130" s="9" t="n">
        <v>14963.635</v>
      </c>
      <c r="O130" s="16">
        <f>H130 + N130 + J130</f>
        <v/>
      </c>
      <c r="P130" s="9">
        <f>SUMIFS('Stock - ETA'!$H$3:H2202,'Stock - ETA'!$F$3:F2202,'Rango proyecciones'!C130,'Stock - ETA'!$Q$3:Q2202,'Rango proyecciones'!$AH$5)</f>
        <v/>
      </c>
      <c r="Q130" s="9">
        <f>(I130 - H130) * MAX((1 - 7)/(7), 0)</f>
        <v/>
      </c>
      <c r="R130" s="9" t="n">
        <v>0</v>
      </c>
      <c r="S130" s="9" t="n">
        <v>0</v>
      </c>
      <c r="T130" s="9" t="n">
        <v>14963.635</v>
      </c>
      <c r="U130" s="16">
        <f>H130 + T130 + P130</f>
        <v/>
      </c>
      <c r="V130" s="6">
        <f>SUMIFS('Stock - ETA'!$S$3:S2202,'Stock - ETA'!$F$3:F2202,'Rango proyecciones'!C130,'Stock - ETA'!$AA$3:AA2202,'Rango proyecciones'!$AH$5) + SUMIFS('Stock - ETA'!$R$3:R2202,'Stock - ETA'!$F$3:F2202,'Rango proyecciones'!C130,'Stock - ETA'!$AA$3:AA2202,'Rango proyecciones'!$AH$7)</f>
        <v/>
      </c>
      <c r="W130" s="9" t="n"/>
      <c r="X130" s="16">
        <f>V130 + W130</f>
        <v/>
      </c>
      <c r="Y130" s="9">
        <f>SUMIFS('Stock - ETA'!$I$3:I2202,'Stock - ETA'!$F$3:F2202,'Rango proyecciones'!C130,'Stock - ETA'!$Q$3:Q2202,'Rango proyecciones'!$AH$5) + SUMIFS('Stock - ETA'!$H$3:H2202,'Stock - ETA'!$F$3:F2202,'Rango proyecciones'!C130,'Stock - ETA'!$Q$3:Q2202,'Rango proyecciones'!$AH$7)</f>
        <v/>
      </c>
      <c r="Z130" s="9" t="n"/>
      <c r="AA130" s="16">
        <f>Y130 + Z130</f>
        <v/>
      </c>
      <c r="AB130" s="6" t="n"/>
      <c r="AC130" s="9">
        <f>SUMIFS('Stock - ETA'!$T$3:T2202,'Stock - ETA'!$F$3:F2202,'Rango proyecciones'!C130,'Stock - ETA'!$AA$3:AA2202,'Rango proyecciones'!$AH$5) + SUMIFS('Stock - ETA'!$S$3:S2202,'Stock - ETA'!$F$3:F2202,'Rango proyecciones'!C130,'Stock - ETA'!$AA$3:AA2202,'Rango proyecciones'!$AH$8)</f>
        <v/>
      </c>
      <c r="AD130" s="16">
        <f> 0.7 * AB130 + AC130</f>
        <v/>
      </c>
      <c r="AE130" s="9">
        <f>SUMIFS('Stock - ETA'!$J$3:J2202,'Stock - ETA'!$F$3:F2202,'Rango proyecciones'!C130,'Stock - ETA'!$Q$3:Q2202,'Rango proyecciones'!$AH$5) + SUMIFS('Stock - ETA'!$I$3:I2202,'Stock - ETA'!$F$3:F2202,'Rango proyecciones'!C130,'Stock - ETA'!$Q$3:Q2202,'Rango proyecciones'!$AH$8)</f>
        <v/>
      </c>
      <c r="AF130" s="16">
        <f> 0.7 * AB130 + AE130</f>
        <v/>
      </c>
      <c r="AG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asia1021921</t>
        </is>
      </c>
      <c r="D131" s="4" t="inlineStr">
        <is>
          <t>Andes Asia</t>
        </is>
      </c>
      <c r="E131" s="4" t="n">
        <v>1021921</v>
      </c>
      <c r="F131" s="4" t="inlineStr">
        <is>
          <t>GO Lom Tecla@ Cj 18k AS</t>
        </is>
      </c>
      <c r="G131" s="4" t="inlineStr">
        <is>
          <t>Lomo</t>
        </is>
      </c>
      <c r="H131" s="6" t="n">
        <v>1383.2</v>
      </c>
      <c r="I131" s="9" t="n">
        <v>2000</v>
      </c>
      <c r="J131" s="6">
        <f>SUMIFS('Stock - ETA'!$R$3:R2202,'Stock - ETA'!$F$3:F2202,'Rango proyecciones'!C131,'Stock - ETA'!$AA$3:AA2202,'Rango proyecciones'!$AH$5)</f>
        <v/>
      </c>
      <c r="K131" s="9">
        <f>(I131 - H131) * MAX((1 - 10)/(10), 0)</f>
        <v/>
      </c>
      <c r="L131" s="9" t="n">
        <v>4051.968</v>
      </c>
      <c r="M131" s="9" t="n">
        <v>0</v>
      </c>
      <c r="N131" s="9" t="n">
        <v>1513.3</v>
      </c>
      <c r="O131" s="16">
        <f>H131 + N131 + J131</f>
        <v/>
      </c>
      <c r="P131" s="9">
        <f>SUMIFS('Stock - ETA'!$H$3:H2202,'Stock - ETA'!$F$3:F2202,'Rango proyecciones'!C131,'Stock - ETA'!$Q$3:Q2202,'Rango proyecciones'!$AH$5)</f>
        <v/>
      </c>
      <c r="Q131" s="9">
        <f>(I131 - H131) * MAX((1 - 7)/(7), 0)</f>
        <v/>
      </c>
      <c r="R131" s="9" t="n">
        <v>4051.968</v>
      </c>
      <c r="S131" s="9" t="n">
        <v>0</v>
      </c>
      <c r="T131" s="9" t="n">
        <v>1513.3</v>
      </c>
      <c r="U131" s="16">
        <f>H131 + T131 + P131</f>
        <v/>
      </c>
      <c r="V131" s="6">
        <f>SUMIFS('Stock - ETA'!$S$3:S2202,'Stock - ETA'!$F$3:F2202,'Rango proyecciones'!C131,'Stock - ETA'!$AA$3:AA2202,'Rango proyecciones'!$AH$5) + SUMIFS('Stock - ETA'!$R$3:R2202,'Stock - ETA'!$F$3:F2202,'Rango proyecciones'!C131,'Stock - ETA'!$AA$3:AA2202,'Rango proyecciones'!$AH$7)</f>
        <v/>
      </c>
      <c r="W131" s="9" t="n"/>
      <c r="X131" s="16">
        <f>V131 + W131</f>
        <v/>
      </c>
      <c r="Y131" s="9">
        <f>SUMIFS('Stock - ETA'!$I$3:I2202,'Stock - ETA'!$F$3:F2202,'Rango proyecciones'!C131,'Stock - ETA'!$Q$3:Q2202,'Rango proyecciones'!$AH$5) + SUMIFS('Stock - ETA'!$H$3:H2202,'Stock - ETA'!$F$3:F2202,'Rango proyecciones'!C131,'Stock - ETA'!$Q$3:Q2202,'Rango proyecciones'!$AH$7)</f>
        <v/>
      </c>
      <c r="Z131" s="9" t="n"/>
      <c r="AA131" s="16">
        <f>Y131 + Z131</f>
        <v/>
      </c>
      <c r="AB131" s="6" t="n">
        <v>2000</v>
      </c>
      <c r="AC131" s="9">
        <f>SUMIFS('Stock - ETA'!$T$3:T2202,'Stock - ETA'!$F$3:F2202,'Rango proyecciones'!C131,'Stock - ETA'!$AA$3:AA2202,'Rango proyecciones'!$AH$5) + SUMIFS('Stock - ETA'!$S$3:S2202,'Stock - ETA'!$F$3:F2202,'Rango proyecciones'!C131,'Stock - ETA'!$AA$3:AA2202,'Rango proyecciones'!$AH$8)</f>
        <v/>
      </c>
      <c r="AD131" s="16">
        <f> 0.7 * AB131 + AC131</f>
        <v/>
      </c>
      <c r="AE131" s="9">
        <f>SUMIFS('Stock - ETA'!$J$3:J2202,'Stock - ETA'!$F$3:F2202,'Rango proyecciones'!C131,'Stock - ETA'!$Q$3:Q2202,'Rango proyecciones'!$AH$5) + SUMIFS('Stock - ETA'!$I$3:I2202,'Stock - ETA'!$F$3:F2202,'Rango proyecciones'!C131,'Stock - ETA'!$Q$3:Q2202,'Rango proyecciones'!$AH$8)</f>
        <v/>
      </c>
      <c r="AF131" s="16">
        <f> 0.7 * AB131 + AE131</f>
        <v/>
      </c>
      <c r="AG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asia1021922</t>
        </is>
      </c>
      <c r="D132" s="4" t="inlineStr">
        <is>
          <t>Andes Asia</t>
        </is>
      </c>
      <c r="E132" s="4" t="n">
        <v>1021922</v>
      </c>
      <c r="F132" s="4" t="inlineStr">
        <is>
          <t>GO File C/cab@ Cj 5k AS</t>
        </is>
      </c>
      <c r="G132" s="4" t="inlineStr">
        <is>
          <t>Filete</t>
        </is>
      </c>
      <c r="H132" s="6" t="n">
        <v>2515</v>
      </c>
      <c r="I132" s="9" t="n">
        <v>500</v>
      </c>
      <c r="J132" s="6">
        <f>SUMIFS('Stock - ETA'!$R$3:R2202,'Stock - ETA'!$F$3:F2202,'Rango proyecciones'!C132,'Stock - ETA'!$AA$3:AA2202,'Rango proyecciones'!$AH$5)</f>
        <v/>
      </c>
      <c r="K132" s="9">
        <f>(I132 - H132) * MAX((1 - 10)/(10), 0)</f>
        <v/>
      </c>
      <c r="L132" s="9" t="n">
        <v>0</v>
      </c>
      <c r="M132" s="9" t="n">
        <v>0</v>
      </c>
      <c r="N132" s="9" t="n">
        <v>0</v>
      </c>
      <c r="O132" s="16">
        <f>H132 + N132 + J132</f>
        <v/>
      </c>
      <c r="P132" s="9">
        <f>SUMIFS('Stock - ETA'!$H$3:H2202,'Stock - ETA'!$F$3:F2202,'Rango proyecciones'!C132,'Stock - ETA'!$Q$3:Q2202,'Rango proyecciones'!$AH$5)</f>
        <v/>
      </c>
      <c r="Q132" s="9">
        <f>(I132 - H132) * MAX((1 - 7)/(7), 0)</f>
        <v/>
      </c>
      <c r="R132" s="9" t="n">
        <v>0</v>
      </c>
      <c r="S132" s="9" t="n">
        <v>0</v>
      </c>
      <c r="T132" s="9" t="n">
        <v>0</v>
      </c>
      <c r="U132" s="16">
        <f>H132 + T132 + P132</f>
        <v/>
      </c>
      <c r="V132" s="6">
        <f>SUMIFS('Stock - ETA'!$S$3:S2202,'Stock - ETA'!$F$3:F2202,'Rango proyecciones'!C132,'Stock - ETA'!$AA$3:AA2202,'Rango proyecciones'!$AH$5) + SUMIFS('Stock - ETA'!$R$3:R2202,'Stock - ETA'!$F$3:F2202,'Rango proyecciones'!C132,'Stock - ETA'!$AA$3:AA2202,'Rango proyecciones'!$AH$7)</f>
        <v/>
      </c>
      <c r="W132" s="9" t="n"/>
      <c r="X132" s="16">
        <f>V132 + W132</f>
        <v/>
      </c>
      <c r="Y132" s="9">
        <f>SUMIFS('Stock - ETA'!$I$3:I2202,'Stock - ETA'!$F$3:F2202,'Rango proyecciones'!C132,'Stock - ETA'!$Q$3:Q2202,'Rango proyecciones'!$AH$5) + SUMIFS('Stock - ETA'!$H$3:H2202,'Stock - ETA'!$F$3:F2202,'Rango proyecciones'!C132,'Stock - ETA'!$Q$3:Q2202,'Rango proyecciones'!$AH$7)</f>
        <v/>
      </c>
      <c r="Z132" s="9" t="n"/>
      <c r="AA132" s="16">
        <f>Y132 + Z132</f>
        <v/>
      </c>
      <c r="AB132" s="6" t="n">
        <v>2000</v>
      </c>
      <c r="AC132" s="9">
        <f>SUMIFS('Stock - ETA'!$T$3:T2202,'Stock - ETA'!$F$3:F2202,'Rango proyecciones'!C132,'Stock - ETA'!$AA$3:AA2202,'Rango proyecciones'!$AH$5) + SUMIFS('Stock - ETA'!$S$3:S2202,'Stock - ETA'!$F$3:F2202,'Rango proyecciones'!C132,'Stock - ETA'!$AA$3:AA2202,'Rango proyecciones'!$AH$8)</f>
        <v/>
      </c>
      <c r="AD132" s="16">
        <f> 0.7 * AB132 + AC132</f>
        <v/>
      </c>
      <c r="AE132" s="9">
        <f>SUMIFS('Stock - ETA'!$J$3:J2202,'Stock - ETA'!$F$3:F2202,'Rango proyecciones'!C132,'Stock - ETA'!$Q$3:Q2202,'Rango proyecciones'!$AH$5) + SUMIFS('Stock - ETA'!$I$3:I2202,'Stock - ETA'!$F$3:F2202,'Rango proyecciones'!C132,'Stock - ETA'!$Q$3:Q2202,'Rango proyecciones'!$AH$8)</f>
        <v/>
      </c>
      <c r="AF132" s="16">
        <f> 0.7 * AB132 + AE132</f>
        <v/>
      </c>
      <c r="AG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asia1021924</t>
        </is>
      </c>
      <c r="D133" s="4" t="inlineStr">
        <is>
          <t>Andes Asia</t>
        </is>
      </c>
      <c r="E133" s="4" t="n">
        <v>1021924</v>
      </c>
      <c r="F133" s="4" t="inlineStr">
        <is>
          <t>GO MM Loin L@ Cj 15k AS</t>
        </is>
      </c>
      <c r="G133" s="4" t="inlineStr">
        <is>
          <t>Lomo</t>
        </is>
      </c>
      <c r="H133" s="6" t="n">
        <v>54245</v>
      </c>
      <c r="I133" s="9" t="n">
        <v>75000</v>
      </c>
      <c r="J133" s="6">
        <f>SUMIFS('Stock - ETA'!$R$3:R2202,'Stock - ETA'!$F$3:F2202,'Rango proyecciones'!C133,'Stock - ETA'!$AA$3:AA2202,'Rango proyecciones'!$AH$5)</f>
        <v/>
      </c>
      <c r="K133" s="9">
        <f>(I133 - H133) * MAX((1 - 10)/(10), 0)</f>
        <v/>
      </c>
      <c r="L133" s="9" t="n">
        <v>26019.088</v>
      </c>
      <c r="M133" s="9" t="n">
        <v>0</v>
      </c>
      <c r="N133" s="9" t="n">
        <v>0</v>
      </c>
      <c r="O133" s="16">
        <f>H133 + N133 + J133</f>
        <v/>
      </c>
      <c r="P133" s="9">
        <f>SUMIFS('Stock - ETA'!$H$3:H2202,'Stock - ETA'!$F$3:F2202,'Rango proyecciones'!C133,'Stock - ETA'!$Q$3:Q2202,'Rango proyecciones'!$AH$5)</f>
        <v/>
      </c>
      <c r="Q133" s="9">
        <f>(I133 - H133) * MAX((1 - 7)/(7), 0)</f>
        <v/>
      </c>
      <c r="R133" s="9" t="n">
        <v>26019.088</v>
      </c>
      <c r="S133" s="9" t="n">
        <v>0</v>
      </c>
      <c r="T133" s="9" t="n">
        <v>0</v>
      </c>
      <c r="U133" s="16">
        <f>H133 + T133 + P133</f>
        <v/>
      </c>
      <c r="V133" s="6">
        <f>SUMIFS('Stock - ETA'!$S$3:S2202,'Stock - ETA'!$F$3:F2202,'Rango proyecciones'!C133,'Stock - ETA'!$AA$3:AA2202,'Rango proyecciones'!$AH$5) + SUMIFS('Stock - ETA'!$R$3:R2202,'Stock - ETA'!$F$3:F2202,'Rango proyecciones'!C133,'Stock - ETA'!$AA$3:AA2202,'Rango proyecciones'!$AH$7)</f>
        <v/>
      </c>
      <c r="W133" s="9" t="n"/>
      <c r="X133" s="16">
        <f>V133 + W133</f>
        <v/>
      </c>
      <c r="Y133" s="9">
        <f>SUMIFS('Stock - ETA'!$I$3:I2202,'Stock - ETA'!$F$3:F2202,'Rango proyecciones'!C133,'Stock - ETA'!$Q$3:Q2202,'Rango proyecciones'!$AH$5) + SUMIFS('Stock - ETA'!$H$3:H2202,'Stock - ETA'!$F$3:F2202,'Rango proyecciones'!C133,'Stock - ETA'!$Q$3:Q2202,'Rango proyecciones'!$AH$7)</f>
        <v/>
      </c>
      <c r="Z133" s="9" t="n"/>
      <c r="AA133" s="16">
        <f>Y133 + Z133</f>
        <v/>
      </c>
      <c r="AB133" s="6" t="n">
        <v>130829</v>
      </c>
      <c r="AC133" s="9">
        <f>SUMIFS('Stock - ETA'!$T$3:T2202,'Stock - ETA'!$F$3:F2202,'Rango proyecciones'!C133,'Stock - ETA'!$AA$3:AA2202,'Rango proyecciones'!$AH$5) + SUMIFS('Stock - ETA'!$S$3:S2202,'Stock - ETA'!$F$3:F2202,'Rango proyecciones'!C133,'Stock - ETA'!$AA$3:AA2202,'Rango proyecciones'!$AH$8)</f>
        <v/>
      </c>
      <c r="AD133" s="16">
        <f> 0.7 * AB133 + AC133</f>
        <v/>
      </c>
      <c r="AE133" s="9">
        <f>SUMIFS('Stock - ETA'!$J$3:J2202,'Stock - ETA'!$F$3:F2202,'Rango proyecciones'!C133,'Stock - ETA'!$Q$3:Q2202,'Rango proyecciones'!$AH$5) + SUMIFS('Stock - ETA'!$I$3:I2202,'Stock - ETA'!$F$3:F2202,'Rango proyecciones'!C133,'Stock - ETA'!$Q$3:Q2202,'Rango proyecciones'!$AH$8)</f>
        <v/>
      </c>
      <c r="AF133" s="16">
        <f> 0.7 * AB133 + AE133</f>
        <v/>
      </c>
      <c r="AG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asia1021925</t>
        </is>
      </c>
      <c r="D134" s="4" t="inlineStr">
        <is>
          <t>Andes Asia</t>
        </is>
      </c>
      <c r="E134" s="4" t="n">
        <v>1021925</v>
      </c>
      <c r="F134" s="4" t="inlineStr">
        <is>
          <t>GO MM Loin S@ Fi Cj 15k AS</t>
        </is>
      </c>
      <c r="G134" s="4" t="inlineStr">
        <is>
          <t>Lomo</t>
        </is>
      </c>
      <c r="H134" s="6" t="n">
        <v>28194.7</v>
      </c>
      <c r="I134" s="9" t="n">
        <v>28000</v>
      </c>
      <c r="J134" s="6">
        <f>SUMIFS('Stock - ETA'!$R$3:R2202,'Stock - ETA'!$F$3:F2202,'Rango proyecciones'!C134,'Stock - ETA'!$AA$3:AA2202,'Rango proyecciones'!$AH$5)</f>
        <v/>
      </c>
      <c r="K134" s="9">
        <f>(I134 - H134) * MAX((1 - 10)/(10), 0)</f>
        <v/>
      </c>
      <c r="L134" s="9" t="n">
        <v>52066.384</v>
      </c>
      <c r="M134" s="9" t="n">
        <v>0</v>
      </c>
      <c r="N134" s="9" t="n">
        <v>0</v>
      </c>
      <c r="O134" s="16">
        <f>H134 + N134 + J134</f>
        <v/>
      </c>
      <c r="P134" s="9">
        <f>SUMIFS('Stock - ETA'!$H$3:H2202,'Stock - ETA'!$F$3:F2202,'Rango proyecciones'!C134,'Stock - ETA'!$Q$3:Q2202,'Rango proyecciones'!$AH$5)</f>
        <v/>
      </c>
      <c r="Q134" s="9">
        <f>(I134 - H134) * MAX((1 - 7)/(7), 0)</f>
        <v/>
      </c>
      <c r="R134" s="9" t="n">
        <v>52066.384</v>
      </c>
      <c r="S134" s="9" t="n">
        <v>0</v>
      </c>
      <c r="T134" s="9" t="n">
        <v>0</v>
      </c>
      <c r="U134" s="16">
        <f>H134 + T134 + P134</f>
        <v/>
      </c>
      <c r="V134" s="6">
        <f>SUMIFS('Stock - ETA'!$S$3:S2202,'Stock - ETA'!$F$3:F2202,'Rango proyecciones'!C134,'Stock - ETA'!$AA$3:AA2202,'Rango proyecciones'!$AH$5) + SUMIFS('Stock - ETA'!$R$3:R2202,'Stock - ETA'!$F$3:F2202,'Rango proyecciones'!C134,'Stock - ETA'!$AA$3:AA2202,'Rango proyecciones'!$AH$7)</f>
        <v/>
      </c>
      <c r="W134" s="9" t="n"/>
      <c r="X134" s="16">
        <f>V134 + W134</f>
        <v/>
      </c>
      <c r="Y134" s="9">
        <f>SUMIFS('Stock - ETA'!$I$3:I2202,'Stock - ETA'!$F$3:F2202,'Rango proyecciones'!C134,'Stock - ETA'!$Q$3:Q2202,'Rango proyecciones'!$AH$5) + SUMIFS('Stock - ETA'!$H$3:H2202,'Stock - ETA'!$F$3:F2202,'Rango proyecciones'!C134,'Stock - ETA'!$Q$3:Q2202,'Rango proyecciones'!$AH$7)</f>
        <v/>
      </c>
      <c r="Z134" s="9" t="n"/>
      <c r="AA134" s="16">
        <f>Y134 + Z134</f>
        <v/>
      </c>
      <c r="AB134" s="6" t="n">
        <v>90000</v>
      </c>
      <c r="AC134" s="9">
        <f>SUMIFS('Stock - ETA'!$T$3:T2202,'Stock - ETA'!$F$3:F2202,'Rango proyecciones'!C134,'Stock - ETA'!$AA$3:AA2202,'Rango proyecciones'!$AH$5) + SUMIFS('Stock - ETA'!$S$3:S2202,'Stock - ETA'!$F$3:F2202,'Rango proyecciones'!C134,'Stock - ETA'!$AA$3:AA2202,'Rango proyecciones'!$AH$8)</f>
        <v/>
      </c>
      <c r="AD134" s="16">
        <f> 0.7 * AB134 + AC134</f>
        <v/>
      </c>
      <c r="AE134" s="9">
        <f>SUMIFS('Stock - ETA'!$J$3:J2202,'Stock - ETA'!$F$3:F2202,'Rango proyecciones'!C134,'Stock - ETA'!$Q$3:Q2202,'Rango proyecciones'!$AH$5) + SUMIFS('Stock - ETA'!$I$3:I2202,'Stock - ETA'!$F$3:F2202,'Rango proyecciones'!C134,'Stock - ETA'!$Q$3:Q2202,'Rango proyecciones'!$AH$8)</f>
        <v/>
      </c>
      <c r="AF134" s="16">
        <f> 0.7 * AB134 + AE134</f>
        <v/>
      </c>
      <c r="AG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asia1021929</t>
        </is>
      </c>
      <c r="D135" s="4" t="inlineStr">
        <is>
          <t>Andes Asia</t>
        </is>
      </c>
      <c r="E135" s="4" t="n">
        <v>1021929</v>
      </c>
      <c r="F135" s="4" t="inlineStr">
        <is>
          <t>GO Panc Lam 3mm@ Cj 10k AS</t>
        </is>
      </c>
      <c r="G135" s="4" t="inlineStr">
        <is>
          <t>Panceta</t>
        </is>
      </c>
      <c r="H135" s="6" t="n">
        <v>1050</v>
      </c>
      <c r="I135" s="9" t="n">
        <v>0</v>
      </c>
      <c r="J135" s="6">
        <f>SUMIFS('Stock - ETA'!$R$3:R2202,'Stock - ETA'!$F$3:F2202,'Rango proyecciones'!C135,'Stock - ETA'!$AA$3:AA2202,'Rango proyecciones'!$AH$5)</f>
        <v/>
      </c>
      <c r="K135" s="9">
        <f>(I135 - H135) * MAX((1 - 10)/(10), 0)</f>
        <v/>
      </c>
      <c r="L135" s="9" t="n">
        <v>2000</v>
      </c>
      <c r="M135" s="9" t="n"/>
      <c r="N135" s="9" t="n"/>
      <c r="O135" s="16">
        <f>H135 + N135 + J135</f>
        <v/>
      </c>
      <c r="P135" s="9">
        <f>SUMIFS('Stock - ETA'!$H$3:H2202,'Stock - ETA'!$F$3:F2202,'Rango proyecciones'!C135,'Stock - ETA'!$Q$3:Q2202,'Rango proyecciones'!$AH$5)</f>
        <v/>
      </c>
      <c r="Q135" s="9">
        <f>(I135 - H135) * MAX((1 - 7)/(7), 0)</f>
        <v/>
      </c>
      <c r="R135" s="9" t="n">
        <v>2000</v>
      </c>
      <c r="S135" s="9" t="n"/>
      <c r="T135" s="9" t="n">
        <v>0</v>
      </c>
      <c r="U135" s="16">
        <f>H135 + T135 + P135</f>
        <v/>
      </c>
      <c r="V135" s="6">
        <f>SUMIFS('Stock - ETA'!$S$3:S2202,'Stock - ETA'!$F$3:F2202,'Rango proyecciones'!C135,'Stock - ETA'!$AA$3:AA2202,'Rango proyecciones'!$AH$5) + SUMIFS('Stock - ETA'!$R$3:R2202,'Stock - ETA'!$F$3:F2202,'Rango proyecciones'!C135,'Stock - ETA'!$AA$3:AA2202,'Rango proyecciones'!$AH$7)</f>
        <v/>
      </c>
      <c r="W135" s="9" t="n"/>
      <c r="X135" s="16">
        <f>V135 + W135</f>
        <v/>
      </c>
      <c r="Y135" s="9">
        <f>SUMIFS('Stock - ETA'!$I$3:I2202,'Stock - ETA'!$F$3:F2202,'Rango proyecciones'!C135,'Stock - ETA'!$Q$3:Q2202,'Rango proyecciones'!$AH$5) + SUMIFS('Stock - ETA'!$H$3:H2202,'Stock - ETA'!$F$3:F2202,'Rango proyecciones'!C135,'Stock - ETA'!$Q$3:Q2202,'Rango proyecciones'!$AH$7)</f>
        <v/>
      </c>
      <c r="Z135" s="9" t="n"/>
      <c r="AA135" s="16">
        <f>Y135 + Z135</f>
        <v/>
      </c>
      <c r="AB135" s="6" t="n">
        <v>2000</v>
      </c>
      <c r="AC135" s="9">
        <f>SUMIFS('Stock - ETA'!$T$3:T2202,'Stock - ETA'!$F$3:F2202,'Rango proyecciones'!C135,'Stock - ETA'!$AA$3:AA2202,'Rango proyecciones'!$AH$5) + SUMIFS('Stock - ETA'!$S$3:S2202,'Stock - ETA'!$F$3:F2202,'Rango proyecciones'!C135,'Stock - ETA'!$AA$3:AA2202,'Rango proyecciones'!$AH$8)</f>
        <v/>
      </c>
      <c r="AD135" s="16">
        <f> 0.7 * AB135 + AC135</f>
        <v/>
      </c>
      <c r="AE135" s="9">
        <f>SUMIFS('Stock - ETA'!$J$3:J2202,'Stock - ETA'!$F$3:F2202,'Rango proyecciones'!C135,'Stock - ETA'!$Q$3:Q2202,'Rango proyecciones'!$AH$5) + SUMIFS('Stock - ETA'!$I$3:I2202,'Stock - ETA'!$F$3:F2202,'Rango proyecciones'!C135,'Stock - ETA'!$Q$3:Q2202,'Rango proyecciones'!$AH$8)</f>
        <v/>
      </c>
      <c r="AF135" s="16">
        <f> 0.7 * AB135 + AE135</f>
        <v/>
      </c>
      <c r="AG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asia1021931</t>
        </is>
      </c>
      <c r="D136" s="4" t="inlineStr">
        <is>
          <t>Andes Asia</t>
        </is>
      </c>
      <c r="E136" s="4" t="n">
        <v>1021931</v>
      </c>
      <c r="F136" s="4" t="inlineStr">
        <is>
          <t>GO Pta Cos 3h@ Bo Cj 10k AS</t>
        </is>
      </c>
      <c r="G136" s="4" t="inlineStr">
        <is>
          <t>Cost-Pec</t>
        </is>
      </c>
      <c r="H136" s="6" t="n">
        <v>5318.9</v>
      </c>
      <c r="I136" s="9" t="n">
        <v>18000</v>
      </c>
      <c r="J136" s="6">
        <f>SUMIFS('Stock - ETA'!$R$3:R2202,'Stock - ETA'!$F$3:F2202,'Rango proyecciones'!C136,'Stock - ETA'!$AA$3:AA2202,'Rango proyecciones'!$AH$5)</f>
        <v/>
      </c>
      <c r="K136" s="9">
        <f>(I136 - H136) * MAX((1 - 10)/(10), 0)</f>
        <v/>
      </c>
      <c r="L136" s="9" t="n">
        <v>16001.494</v>
      </c>
      <c r="M136" s="9" t="n">
        <v>0</v>
      </c>
      <c r="N136" s="9" t="n">
        <v>0</v>
      </c>
      <c r="O136" s="16">
        <f>H136 + N136 + J136</f>
        <v/>
      </c>
      <c r="P136" s="9">
        <f>SUMIFS('Stock - ETA'!$H$3:H2202,'Stock - ETA'!$F$3:F2202,'Rango proyecciones'!C136,'Stock - ETA'!$Q$3:Q2202,'Rango proyecciones'!$AH$5)</f>
        <v/>
      </c>
      <c r="Q136" s="9">
        <f>(I136 - H136) * MAX((1 - 7)/(7), 0)</f>
        <v/>
      </c>
      <c r="R136" s="9" t="n">
        <v>16001.494</v>
      </c>
      <c r="S136" s="9" t="n">
        <v>0</v>
      </c>
      <c r="T136" s="9" t="n">
        <v>0</v>
      </c>
      <c r="U136" s="16">
        <f>H136 + T136 + P136</f>
        <v/>
      </c>
      <c r="V136" s="6">
        <f>SUMIFS('Stock - ETA'!$S$3:S2202,'Stock - ETA'!$F$3:F2202,'Rango proyecciones'!C136,'Stock - ETA'!$AA$3:AA2202,'Rango proyecciones'!$AH$5) + SUMIFS('Stock - ETA'!$R$3:R2202,'Stock - ETA'!$F$3:F2202,'Rango proyecciones'!C136,'Stock - ETA'!$AA$3:AA2202,'Rango proyecciones'!$AH$7)</f>
        <v/>
      </c>
      <c r="W136" s="9" t="n"/>
      <c r="X136" s="16">
        <f>V136 + W136</f>
        <v/>
      </c>
      <c r="Y136" s="9">
        <f>SUMIFS('Stock - ETA'!$I$3:I2202,'Stock - ETA'!$F$3:F2202,'Rango proyecciones'!C136,'Stock - ETA'!$Q$3:Q2202,'Rango proyecciones'!$AH$5) + SUMIFS('Stock - ETA'!$H$3:H2202,'Stock - ETA'!$F$3:F2202,'Rango proyecciones'!C136,'Stock - ETA'!$Q$3:Q2202,'Rango proyecciones'!$AH$7)</f>
        <v/>
      </c>
      <c r="Z136" s="9" t="n"/>
      <c r="AA136" s="16">
        <f>Y136 + Z136</f>
        <v/>
      </c>
      <c r="AB136" s="6" t="n"/>
      <c r="AC136" s="9">
        <f>SUMIFS('Stock - ETA'!$T$3:T2202,'Stock - ETA'!$F$3:F2202,'Rango proyecciones'!C136,'Stock - ETA'!$AA$3:AA2202,'Rango proyecciones'!$AH$5) + SUMIFS('Stock - ETA'!$S$3:S2202,'Stock - ETA'!$F$3:F2202,'Rango proyecciones'!C136,'Stock - ETA'!$AA$3:AA2202,'Rango proyecciones'!$AH$8)</f>
        <v/>
      </c>
      <c r="AD136" s="16">
        <f> 0.7 * AB136 + AC136</f>
        <v/>
      </c>
      <c r="AE136" s="9">
        <f>SUMIFS('Stock - ETA'!$J$3:J2202,'Stock - ETA'!$F$3:F2202,'Rango proyecciones'!C136,'Stock - ETA'!$Q$3:Q2202,'Rango proyecciones'!$AH$5) + SUMIFS('Stock - ETA'!$I$3:I2202,'Stock - ETA'!$F$3:F2202,'Rango proyecciones'!C136,'Stock - ETA'!$Q$3:Q2202,'Rango proyecciones'!$AH$8)</f>
        <v/>
      </c>
      <c r="AF136" s="16">
        <f> 0.7 * AB136 + AE136</f>
        <v/>
      </c>
      <c r="AG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asia1021936</t>
        </is>
      </c>
      <c r="D137" s="4" t="inlineStr">
        <is>
          <t>Andes Asia</t>
        </is>
      </c>
      <c r="E137" s="4" t="n">
        <v>1021936</v>
      </c>
      <c r="F137" s="4" t="inlineStr">
        <is>
          <t>GO PpPal pimentada@ Cj 20k AS</t>
        </is>
      </c>
      <c r="G137" s="4" t="inlineStr">
        <is>
          <t>Paleta</t>
        </is>
      </c>
      <c r="H137" s="6" t="n">
        <v>47980</v>
      </c>
      <c r="I137" s="9" t="n">
        <v>408000</v>
      </c>
      <c r="J137" s="6">
        <f>SUMIFS('Stock - ETA'!$R$3:R2202,'Stock - ETA'!$F$3:F2202,'Rango proyecciones'!C137,'Stock - ETA'!$AA$3:AA2202,'Rango proyecciones'!$AH$5)</f>
        <v/>
      </c>
      <c r="K137" s="9">
        <f>(I137 - H137) * MAX((1 - 10)/(10), 0)</f>
        <v/>
      </c>
      <c r="L137" s="9" t="n">
        <v>384000</v>
      </c>
      <c r="M137" s="9" t="n">
        <v>0</v>
      </c>
      <c r="N137" s="9" t="n">
        <v>0</v>
      </c>
      <c r="O137" s="16">
        <f>H137 + N137 + J137</f>
        <v/>
      </c>
      <c r="P137" s="9">
        <f>SUMIFS('Stock - ETA'!$H$3:H2202,'Stock - ETA'!$F$3:F2202,'Rango proyecciones'!C137,'Stock - ETA'!$Q$3:Q2202,'Rango proyecciones'!$AH$5)</f>
        <v/>
      </c>
      <c r="Q137" s="9">
        <f>(I137 - H137) * MAX((1 - 7)/(7), 0)</f>
        <v/>
      </c>
      <c r="R137" s="9" t="n">
        <v>384000</v>
      </c>
      <c r="S137" s="9" t="n">
        <v>0</v>
      </c>
      <c r="T137" s="9" t="n">
        <v>0</v>
      </c>
      <c r="U137" s="16">
        <f>H137 + T137 + P137</f>
        <v/>
      </c>
      <c r="V137" s="6">
        <f>SUMIFS('Stock - ETA'!$S$3:S2202,'Stock - ETA'!$F$3:F2202,'Rango proyecciones'!C137,'Stock - ETA'!$AA$3:AA2202,'Rango proyecciones'!$AH$5) + SUMIFS('Stock - ETA'!$R$3:R2202,'Stock - ETA'!$F$3:F2202,'Rango proyecciones'!C137,'Stock - ETA'!$AA$3:AA2202,'Rango proyecciones'!$AH$7)</f>
        <v/>
      </c>
      <c r="W137" s="9" t="n"/>
      <c r="X137" s="16">
        <f>V137 + W137</f>
        <v/>
      </c>
      <c r="Y137" s="9">
        <f>SUMIFS('Stock - ETA'!$I$3:I2202,'Stock - ETA'!$F$3:F2202,'Rango proyecciones'!C137,'Stock - ETA'!$Q$3:Q2202,'Rango proyecciones'!$AH$5) + SUMIFS('Stock - ETA'!$H$3:H2202,'Stock - ETA'!$F$3:F2202,'Rango proyecciones'!C137,'Stock - ETA'!$Q$3:Q2202,'Rango proyecciones'!$AH$7)</f>
        <v/>
      </c>
      <c r="Z137" s="9" t="n"/>
      <c r="AA137" s="16">
        <f>Y137 + Z137</f>
        <v/>
      </c>
      <c r="AB137" s="6" t="n">
        <v>504000</v>
      </c>
      <c r="AC137" s="9">
        <f>SUMIFS('Stock - ETA'!$T$3:T2202,'Stock - ETA'!$F$3:F2202,'Rango proyecciones'!C137,'Stock - ETA'!$AA$3:AA2202,'Rango proyecciones'!$AH$5) + SUMIFS('Stock - ETA'!$S$3:S2202,'Stock - ETA'!$F$3:F2202,'Rango proyecciones'!C137,'Stock - ETA'!$AA$3:AA2202,'Rango proyecciones'!$AH$8)</f>
        <v/>
      </c>
      <c r="AD137" s="16">
        <f> 0.7 * AB137 + AC137</f>
        <v/>
      </c>
      <c r="AE137" s="9">
        <f>SUMIFS('Stock - ETA'!$J$3:J2202,'Stock - ETA'!$F$3:F2202,'Rango proyecciones'!C137,'Stock - ETA'!$Q$3:Q2202,'Rango proyecciones'!$AH$5) + SUMIFS('Stock - ETA'!$I$3:I2202,'Stock - ETA'!$F$3:F2202,'Rango proyecciones'!C137,'Stock - ETA'!$Q$3:Q2202,'Rango proyecciones'!$AH$8)</f>
        <v/>
      </c>
      <c r="AF137" s="16">
        <f> 0.7 * AB137 + AE137</f>
        <v/>
      </c>
      <c r="AG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asia1021944</t>
        </is>
      </c>
      <c r="D138" s="4" t="inlineStr">
        <is>
          <t>Andes Asia</t>
        </is>
      </c>
      <c r="E138" s="4" t="n">
        <v>1021944</v>
      </c>
      <c r="F138" s="4" t="inlineStr">
        <is>
          <t>GO Diafrag@ Va Cj 8k AS</t>
        </is>
      </c>
      <c r="G138" s="4" t="inlineStr">
        <is>
          <t>Recortes</t>
        </is>
      </c>
      <c r="H138" s="6" t="n">
        <v>2376</v>
      </c>
      <c r="I138" s="9" t="n">
        <v>0</v>
      </c>
      <c r="J138" s="6">
        <f>SUMIFS('Stock - ETA'!$R$3:R2202,'Stock - ETA'!$F$3:F2202,'Rango proyecciones'!C138,'Stock - ETA'!$AA$3:AA2202,'Rango proyecciones'!$AH$5)</f>
        <v/>
      </c>
      <c r="K138" s="9">
        <f>(I138 - H138) * MAX((1 - 10)/(10), 0)</f>
        <v/>
      </c>
      <c r="L138" s="9" t="n">
        <v>7952</v>
      </c>
      <c r="M138" s="9" t="n">
        <v>0</v>
      </c>
      <c r="N138" s="9" t="n">
        <v>0</v>
      </c>
      <c r="O138" s="16">
        <f>H138 + N138 + J138</f>
        <v/>
      </c>
      <c r="P138" s="9">
        <f>SUMIFS('Stock - ETA'!$H$3:H2202,'Stock - ETA'!$F$3:F2202,'Rango proyecciones'!C138,'Stock - ETA'!$Q$3:Q2202,'Rango proyecciones'!$AH$5)</f>
        <v/>
      </c>
      <c r="Q138" s="9">
        <f>(I138 - H138) * MAX((1 - 7)/(7), 0)</f>
        <v/>
      </c>
      <c r="R138" s="9" t="n">
        <v>7952</v>
      </c>
      <c r="S138" s="9" t="n">
        <v>0</v>
      </c>
      <c r="T138" s="9" t="n">
        <v>0</v>
      </c>
      <c r="U138" s="16">
        <f>H138 + T138 + P138</f>
        <v/>
      </c>
      <c r="V138" s="6">
        <f>SUMIFS('Stock - ETA'!$S$3:S2202,'Stock - ETA'!$F$3:F2202,'Rango proyecciones'!C138,'Stock - ETA'!$AA$3:AA2202,'Rango proyecciones'!$AH$5) + SUMIFS('Stock - ETA'!$R$3:R2202,'Stock - ETA'!$F$3:F2202,'Rango proyecciones'!C138,'Stock - ETA'!$AA$3:AA2202,'Rango proyecciones'!$AH$7)</f>
        <v/>
      </c>
      <c r="W138" s="9" t="n"/>
      <c r="X138" s="16">
        <f>V138 + W138</f>
        <v/>
      </c>
      <c r="Y138" s="9">
        <f>SUMIFS('Stock - ETA'!$I$3:I2202,'Stock - ETA'!$F$3:F2202,'Rango proyecciones'!C138,'Stock - ETA'!$Q$3:Q2202,'Rango proyecciones'!$AH$5) + SUMIFS('Stock - ETA'!$H$3:H2202,'Stock - ETA'!$F$3:F2202,'Rango proyecciones'!C138,'Stock - ETA'!$Q$3:Q2202,'Rango proyecciones'!$AH$7)</f>
        <v/>
      </c>
      <c r="Z138" s="9" t="n"/>
      <c r="AA138" s="16">
        <f>Y138 + Z138</f>
        <v/>
      </c>
      <c r="AB138" s="6" t="n">
        <v>4000</v>
      </c>
      <c r="AC138" s="9">
        <f>SUMIFS('Stock - ETA'!$T$3:T2202,'Stock - ETA'!$F$3:F2202,'Rango proyecciones'!C138,'Stock - ETA'!$AA$3:AA2202,'Rango proyecciones'!$AH$5) + SUMIFS('Stock - ETA'!$S$3:S2202,'Stock - ETA'!$F$3:F2202,'Rango proyecciones'!C138,'Stock - ETA'!$AA$3:AA2202,'Rango proyecciones'!$AH$8)</f>
        <v/>
      </c>
      <c r="AD138" s="16">
        <f> 0.7 * AB138 + AC138</f>
        <v/>
      </c>
      <c r="AE138" s="9">
        <f>SUMIFS('Stock - ETA'!$J$3:J2202,'Stock - ETA'!$F$3:F2202,'Rango proyecciones'!C138,'Stock - ETA'!$Q$3:Q2202,'Rango proyecciones'!$AH$5) + SUMIFS('Stock - ETA'!$I$3:I2202,'Stock - ETA'!$F$3:F2202,'Rango proyecciones'!C138,'Stock - ETA'!$Q$3:Q2202,'Rango proyecciones'!$AH$8)</f>
        <v/>
      </c>
      <c r="AF138" s="16">
        <f> 0.7 * AB138 + AE138</f>
        <v/>
      </c>
      <c r="AG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asia1021945</t>
        </is>
      </c>
      <c r="D139" s="4" t="inlineStr">
        <is>
          <t>Andes Asia</t>
        </is>
      </c>
      <c r="E139" s="4" t="n">
        <v>1021945</v>
      </c>
      <c r="F139" s="4" t="inlineStr">
        <is>
          <t>GO Lengua Japon@ Cj 10k AS</t>
        </is>
      </c>
      <c r="G139" s="4" t="inlineStr">
        <is>
          <t>Cabeza</t>
        </is>
      </c>
      <c r="H139" s="6" t="n">
        <v>2370</v>
      </c>
      <c r="I139" s="9" t="n">
        <v>0</v>
      </c>
      <c r="J139" s="6">
        <f>SUMIFS('Stock - ETA'!$R$3:R2202,'Stock - ETA'!$F$3:F2202,'Rango proyecciones'!C139,'Stock - ETA'!$AA$3:AA2202,'Rango proyecciones'!$AH$5)</f>
        <v/>
      </c>
      <c r="K139" s="9">
        <f>(I139 - H139) * MAX((1 - 10)/(10), 0)</f>
        <v/>
      </c>
      <c r="L139" s="9" t="n">
        <v>0</v>
      </c>
      <c r="M139" s="9" t="n">
        <v>0</v>
      </c>
      <c r="N139" s="9" t="n">
        <v>0</v>
      </c>
      <c r="O139" s="16">
        <f>H139 + N139 + J139</f>
        <v/>
      </c>
      <c r="P139" s="9">
        <f>SUMIFS('Stock - ETA'!$H$3:H2202,'Stock - ETA'!$F$3:F2202,'Rango proyecciones'!C139,'Stock - ETA'!$Q$3:Q2202,'Rango proyecciones'!$AH$5)</f>
        <v/>
      </c>
      <c r="Q139" s="9">
        <f>(I139 - H139) * MAX((1 - 7)/(7), 0)</f>
        <v/>
      </c>
      <c r="R139" s="9" t="n">
        <v>0</v>
      </c>
      <c r="S139" s="9" t="n">
        <v>0</v>
      </c>
      <c r="T139" s="9" t="n">
        <v>0</v>
      </c>
      <c r="U139" s="16">
        <f>H139 + T139 + P139</f>
        <v/>
      </c>
      <c r="V139" s="6">
        <f>SUMIFS('Stock - ETA'!$S$3:S2202,'Stock - ETA'!$F$3:F2202,'Rango proyecciones'!C139,'Stock - ETA'!$AA$3:AA2202,'Rango proyecciones'!$AH$5) + SUMIFS('Stock - ETA'!$R$3:R2202,'Stock - ETA'!$F$3:F2202,'Rango proyecciones'!C139,'Stock - ETA'!$AA$3:AA2202,'Rango proyecciones'!$AH$7)</f>
        <v/>
      </c>
      <c r="W139" s="9" t="n"/>
      <c r="X139" s="16">
        <f>V139 + W139</f>
        <v/>
      </c>
      <c r="Y139" s="9">
        <f>SUMIFS('Stock - ETA'!$I$3:I2202,'Stock - ETA'!$F$3:F2202,'Rango proyecciones'!C139,'Stock - ETA'!$Q$3:Q2202,'Rango proyecciones'!$AH$5) + SUMIFS('Stock - ETA'!$H$3:H2202,'Stock - ETA'!$F$3:F2202,'Rango proyecciones'!C139,'Stock - ETA'!$Q$3:Q2202,'Rango proyecciones'!$AH$7)</f>
        <v/>
      </c>
      <c r="Z139" s="9" t="n"/>
      <c r="AA139" s="16">
        <f>Y139 + Z139</f>
        <v/>
      </c>
      <c r="AB139" s="6" t="n"/>
      <c r="AC139" s="9">
        <f>SUMIFS('Stock - ETA'!$T$3:T2202,'Stock - ETA'!$F$3:F2202,'Rango proyecciones'!C139,'Stock - ETA'!$AA$3:AA2202,'Rango proyecciones'!$AH$5) + SUMIFS('Stock - ETA'!$S$3:S2202,'Stock - ETA'!$F$3:F2202,'Rango proyecciones'!C139,'Stock - ETA'!$AA$3:AA2202,'Rango proyecciones'!$AH$8)</f>
        <v/>
      </c>
      <c r="AD139" s="16">
        <f> 0.7 * AB139 + AC139</f>
        <v/>
      </c>
      <c r="AE139" s="9">
        <f>SUMIFS('Stock - ETA'!$J$3:J2202,'Stock - ETA'!$F$3:F2202,'Rango proyecciones'!C139,'Stock - ETA'!$Q$3:Q2202,'Rango proyecciones'!$AH$5) + SUMIFS('Stock - ETA'!$I$3:I2202,'Stock - ETA'!$F$3:F2202,'Rango proyecciones'!C139,'Stock - ETA'!$Q$3:Q2202,'Rango proyecciones'!$AH$8)</f>
        <v/>
      </c>
      <c r="AF139" s="16">
        <f> 0.7 * AB139 + AE139</f>
        <v/>
      </c>
      <c r="AG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asia1021952</t>
        </is>
      </c>
      <c r="D140" s="4" t="inlineStr">
        <is>
          <t>Andes Asia</t>
        </is>
      </c>
      <c r="E140" s="4" t="n">
        <v>1021952</v>
      </c>
      <c r="F140" s="4" t="inlineStr">
        <is>
          <t>GO BB Ribs 20-24 Oz@ Cj 10k AS</t>
        </is>
      </c>
      <c r="G140" s="4" t="inlineStr">
        <is>
          <t>Chuleta</t>
        </is>
      </c>
      <c r="H140" s="6" t="n">
        <v>4250</v>
      </c>
      <c r="I140" s="9" t="n">
        <v>2000</v>
      </c>
      <c r="J140" s="6">
        <f>SUMIFS('Stock - ETA'!$R$3:R2202,'Stock - ETA'!$F$3:F2202,'Rango proyecciones'!C140,'Stock - ETA'!$AA$3:AA2202,'Rango proyecciones'!$AH$5)</f>
        <v/>
      </c>
      <c r="K140" s="9">
        <f>(I140 - H140) * MAX((1 - 10)/(10), 0)</f>
        <v/>
      </c>
      <c r="L140" s="9" t="n">
        <v>0</v>
      </c>
      <c r="M140" s="9" t="n">
        <v>0</v>
      </c>
      <c r="N140" s="9" t="n">
        <v>3000</v>
      </c>
      <c r="O140" s="16">
        <f>H140 + N140 + J140</f>
        <v/>
      </c>
      <c r="P140" s="9">
        <f>SUMIFS('Stock - ETA'!$H$3:H2202,'Stock - ETA'!$F$3:F2202,'Rango proyecciones'!C140,'Stock - ETA'!$Q$3:Q2202,'Rango proyecciones'!$AH$5)</f>
        <v/>
      </c>
      <c r="Q140" s="9">
        <f>(I140 - H140) * MAX((1 - 7)/(7), 0)</f>
        <v/>
      </c>
      <c r="R140" s="9" t="n">
        <v>0</v>
      </c>
      <c r="S140" s="9" t="n">
        <v>0</v>
      </c>
      <c r="T140" s="9" t="n">
        <v>3000</v>
      </c>
      <c r="U140" s="16">
        <f>H140 + T140 + P140</f>
        <v/>
      </c>
      <c r="V140" s="6">
        <f>SUMIFS('Stock - ETA'!$S$3:S2202,'Stock - ETA'!$F$3:F2202,'Rango proyecciones'!C140,'Stock - ETA'!$AA$3:AA2202,'Rango proyecciones'!$AH$5) + SUMIFS('Stock - ETA'!$R$3:R2202,'Stock - ETA'!$F$3:F2202,'Rango proyecciones'!C140,'Stock - ETA'!$AA$3:AA2202,'Rango proyecciones'!$AH$7)</f>
        <v/>
      </c>
      <c r="W140" s="9" t="n"/>
      <c r="X140" s="16">
        <f>V140 + W140</f>
        <v/>
      </c>
      <c r="Y140" s="9">
        <f>SUMIFS('Stock - ETA'!$I$3:I2202,'Stock - ETA'!$F$3:F2202,'Rango proyecciones'!C140,'Stock - ETA'!$Q$3:Q2202,'Rango proyecciones'!$AH$5) + SUMIFS('Stock - ETA'!$H$3:H2202,'Stock - ETA'!$F$3:F2202,'Rango proyecciones'!C140,'Stock - ETA'!$Q$3:Q2202,'Rango proyecciones'!$AH$7)</f>
        <v/>
      </c>
      <c r="Z140" s="9" t="n"/>
      <c r="AA140" s="16">
        <f>Y140 + Z140</f>
        <v/>
      </c>
      <c r="AB140" s="6" t="n">
        <v>4000</v>
      </c>
      <c r="AC140" s="9">
        <f>SUMIFS('Stock - ETA'!$T$3:T2202,'Stock - ETA'!$F$3:F2202,'Rango proyecciones'!C140,'Stock - ETA'!$AA$3:AA2202,'Rango proyecciones'!$AH$5) + SUMIFS('Stock - ETA'!$S$3:S2202,'Stock - ETA'!$F$3:F2202,'Rango proyecciones'!C140,'Stock - ETA'!$AA$3:AA2202,'Rango proyecciones'!$AH$8)</f>
        <v/>
      </c>
      <c r="AD140" s="16">
        <f> 0.7 * AB140 + AC140</f>
        <v/>
      </c>
      <c r="AE140" s="9">
        <f>SUMIFS('Stock - ETA'!$J$3:J2202,'Stock - ETA'!$F$3:F2202,'Rango proyecciones'!C140,'Stock - ETA'!$Q$3:Q2202,'Rango proyecciones'!$AH$5) + SUMIFS('Stock - ETA'!$I$3:I2202,'Stock - ETA'!$F$3:F2202,'Rango proyecciones'!C140,'Stock - ETA'!$Q$3:Q2202,'Rango proyecciones'!$AH$8)</f>
        <v/>
      </c>
      <c r="AF140" s="16">
        <f> 0.7 * AB140 + AE140</f>
        <v/>
      </c>
      <c r="AG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asia1021987</t>
        </is>
      </c>
      <c r="D141" s="4" t="inlineStr">
        <is>
          <t>Andes Asia</t>
        </is>
      </c>
      <c r="E141" s="4" t="n">
        <v>1021987</v>
      </c>
      <c r="F141" s="4" t="inlineStr">
        <is>
          <t>GO Recto@ Cj 10k AS</t>
        </is>
      </c>
      <c r="G141" s="4" t="inlineStr">
        <is>
          <t>Subprod</t>
        </is>
      </c>
      <c r="H141" s="6" t="n">
        <v>4000</v>
      </c>
      <c r="I141" s="9" t="n">
        <v>5000</v>
      </c>
      <c r="J141" s="6">
        <f>SUMIFS('Stock - ETA'!$R$3:R2202,'Stock - ETA'!$F$3:F2202,'Rango proyecciones'!C141,'Stock - ETA'!$AA$3:AA2202,'Rango proyecciones'!$AH$5)</f>
        <v/>
      </c>
      <c r="K141" s="9">
        <f>(I141 - H141) * MAX((1 - 10)/(10), 0)</f>
        <v/>
      </c>
      <c r="L141" s="9" t="n">
        <v>4020</v>
      </c>
      <c r="M141" s="9" t="n">
        <v>0</v>
      </c>
      <c r="N141" s="9" t="n">
        <v>0</v>
      </c>
      <c r="O141" s="16">
        <f>H141 + N141 + J141</f>
        <v/>
      </c>
      <c r="P141" s="9">
        <f>SUMIFS('Stock - ETA'!$H$3:H2202,'Stock - ETA'!$F$3:F2202,'Rango proyecciones'!C141,'Stock - ETA'!$Q$3:Q2202,'Rango proyecciones'!$AH$5)</f>
        <v/>
      </c>
      <c r="Q141" s="9">
        <f>(I141 - H141) * MAX((1 - 7)/(7), 0)</f>
        <v/>
      </c>
      <c r="R141" s="9" t="n">
        <v>4020</v>
      </c>
      <c r="S141" s="9" t="n">
        <v>0</v>
      </c>
      <c r="T141" s="9" t="n">
        <v>0</v>
      </c>
      <c r="U141" s="16">
        <f>H141 + T141 + P141</f>
        <v/>
      </c>
      <c r="V141" s="6">
        <f>SUMIFS('Stock - ETA'!$S$3:S2202,'Stock - ETA'!$F$3:F2202,'Rango proyecciones'!C141,'Stock - ETA'!$AA$3:AA2202,'Rango proyecciones'!$AH$5) + SUMIFS('Stock - ETA'!$R$3:R2202,'Stock - ETA'!$F$3:F2202,'Rango proyecciones'!C141,'Stock - ETA'!$AA$3:AA2202,'Rango proyecciones'!$AH$7)</f>
        <v/>
      </c>
      <c r="W141" s="9" t="n"/>
      <c r="X141" s="16">
        <f>V141 + W141</f>
        <v/>
      </c>
      <c r="Y141" s="9">
        <f>SUMIFS('Stock - ETA'!$I$3:I2202,'Stock - ETA'!$F$3:F2202,'Rango proyecciones'!C141,'Stock - ETA'!$Q$3:Q2202,'Rango proyecciones'!$AH$5) + SUMIFS('Stock - ETA'!$H$3:H2202,'Stock - ETA'!$F$3:F2202,'Rango proyecciones'!C141,'Stock - ETA'!$Q$3:Q2202,'Rango proyecciones'!$AH$7)</f>
        <v/>
      </c>
      <c r="Z141" s="9" t="n"/>
      <c r="AA141" s="16">
        <f>Y141 + Z141</f>
        <v/>
      </c>
      <c r="AB141" s="6" t="n"/>
      <c r="AC141" s="9">
        <f>SUMIFS('Stock - ETA'!$T$3:T2202,'Stock - ETA'!$F$3:F2202,'Rango proyecciones'!C141,'Stock - ETA'!$AA$3:AA2202,'Rango proyecciones'!$AH$5) + SUMIFS('Stock - ETA'!$S$3:S2202,'Stock - ETA'!$F$3:F2202,'Rango proyecciones'!C141,'Stock - ETA'!$AA$3:AA2202,'Rango proyecciones'!$AH$8)</f>
        <v/>
      </c>
      <c r="AD141" s="16">
        <f> 0.7 * AB141 + AC141</f>
        <v/>
      </c>
      <c r="AE141" s="9">
        <f>SUMIFS('Stock - ETA'!$J$3:J2202,'Stock - ETA'!$F$3:F2202,'Rango proyecciones'!C141,'Stock - ETA'!$Q$3:Q2202,'Rango proyecciones'!$AH$5) + SUMIFS('Stock - ETA'!$I$3:I2202,'Stock - ETA'!$F$3:F2202,'Rango proyecciones'!C141,'Stock - ETA'!$Q$3:Q2202,'Rango proyecciones'!$AH$8)</f>
        <v/>
      </c>
      <c r="AF141" s="16">
        <f> 0.7 * AB141 + AE141</f>
        <v/>
      </c>
      <c r="AG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asia1022141</t>
        </is>
      </c>
      <c r="D142" s="4" t="inlineStr">
        <is>
          <t>Andes Asia</t>
        </is>
      </c>
      <c r="E142" s="4" t="n">
        <v>1022141</v>
      </c>
      <c r="F142" s="4" t="inlineStr">
        <is>
          <t>GO Posta Negra D@ Cj AS</t>
        </is>
      </c>
      <c r="G142" s="4" t="inlineStr">
        <is>
          <t>Pierna</t>
        </is>
      </c>
      <c r="H142" s="6" t="n">
        <v>49985.6</v>
      </c>
      <c r="I142" s="9" t="n">
        <v>39000</v>
      </c>
      <c r="J142" s="6">
        <f>SUMIFS('Stock - ETA'!$R$3:R2202,'Stock - ETA'!$F$3:F2202,'Rango proyecciones'!C142,'Stock - ETA'!$AA$3:AA2202,'Rango proyecciones'!$AH$5)</f>
        <v/>
      </c>
      <c r="K142" s="9">
        <f>(I142 - H142) * MAX((1 - 10)/(10), 0)</f>
        <v/>
      </c>
      <c r="L142" s="9" t="n">
        <v>28263.438</v>
      </c>
      <c r="M142" s="9" t="n">
        <v>0</v>
      </c>
      <c r="N142" s="9" t="n">
        <v>0</v>
      </c>
      <c r="O142" s="16">
        <f>H142 + N142 + J142</f>
        <v/>
      </c>
      <c r="P142" s="9">
        <f>SUMIFS('Stock - ETA'!$H$3:H2202,'Stock - ETA'!$F$3:F2202,'Rango proyecciones'!C142,'Stock - ETA'!$Q$3:Q2202,'Rango proyecciones'!$AH$5)</f>
        <v/>
      </c>
      <c r="Q142" s="9">
        <f>(I142 - H142) * MAX((1 - 7)/(7), 0)</f>
        <v/>
      </c>
      <c r="R142" s="9" t="n">
        <v>28263.438</v>
      </c>
      <c r="S142" s="9" t="n">
        <v>0</v>
      </c>
      <c r="T142" s="9" t="n">
        <v>0</v>
      </c>
      <c r="U142" s="16">
        <f>H142 + T142 + P142</f>
        <v/>
      </c>
      <c r="V142" s="6">
        <f>SUMIFS('Stock - ETA'!$S$3:S2202,'Stock - ETA'!$F$3:F2202,'Rango proyecciones'!C142,'Stock - ETA'!$AA$3:AA2202,'Rango proyecciones'!$AH$5) + SUMIFS('Stock - ETA'!$R$3:R2202,'Stock - ETA'!$F$3:F2202,'Rango proyecciones'!C142,'Stock - ETA'!$AA$3:AA2202,'Rango proyecciones'!$AH$7)</f>
        <v/>
      </c>
      <c r="W142" s="9" t="n"/>
      <c r="X142" s="16">
        <f>V142 + W142</f>
        <v/>
      </c>
      <c r="Y142" s="9">
        <f>SUMIFS('Stock - ETA'!$I$3:I2202,'Stock - ETA'!$F$3:F2202,'Rango proyecciones'!C142,'Stock - ETA'!$Q$3:Q2202,'Rango proyecciones'!$AH$5) + SUMIFS('Stock - ETA'!$H$3:H2202,'Stock - ETA'!$F$3:F2202,'Rango proyecciones'!C142,'Stock - ETA'!$Q$3:Q2202,'Rango proyecciones'!$AH$7)</f>
        <v/>
      </c>
      <c r="Z142" s="9" t="n"/>
      <c r="AA142" s="16">
        <f>Y142 + Z142</f>
        <v/>
      </c>
      <c r="AB142" s="6" t="n">
        <v>30000</v>
      </c>
      <c r="AC142" s="9">
        <f>SUMIFS('Stock - ETA'!$T$3:T2202,'Stock - ETA'!$F$3:F2202,'Rango proyecciones'!C142,'Stock - ETA'!$AA$3:AA2202,'Rango proyecciones'!$AH$5) + SUMIFS('Stock - ETA'!$S$3:S2202,'Stock - ETA'!$F$3:F2202,'Rango proyecciones'!C142,'Stock - ETA'!$AA$3:AA2202,'Rango proyecciones'!$AH$8)</f>
        <v/>
      </c>
      <c r="AD142" s="16">
        <f> 0.7 * AB142 + AC142</f>
        <v/>
      </c>
      <c r="AE142" s="9">
        <f>SUMIFS('Stock - ETA'!$J$3:J2202,'Stock - ETA'!$F$3:F2202,'Rango proyecciones'!C142,'Stock - ETA'!$Q$3:Q2202,'Rango proyecciones'!$AH$5) + SUMIFS('Stock - ETA'!$I$3:I2202,'Stock - ETA'!$F$3:F2202,'Rango proyecciones'!C142,'Stock - ETA'!$Q$3:Q2202,'Rango proyecciones'!$AH$8)</f>
        <v/>
      </c>
      <c r="AF142" s="16">
        <f> 0.7 * AB142 + AE142</f>
        <v/>
      </c>
      <c r="AG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asia1022142</t>
        </is>
      </c>
      <c r="D143" s="4" t="inlineStr">
        <is>
          <t>Andes Asia</t>
        </is>
      </c>
      <c r="E143" s="4" t="n">
        <v>1022142</v>
      </c>
      <c r="F143" s="4" t="inlineStr">
        <is>
          <t>GO Posta Rosada@ Cj AS</t>
        </is>
      </c>
      <c r="G143" s="4" t="inlineStr">
        <is>
          <t>Pierna</t>
        </is>
      </c>
      <c r="H143" s="6" t="n">
        <v>16950.1</v>
      </c>
      <c r="I143" s="9" t="n">
        <v>18000</v>
      </c>
      <c r="J143" s="6">
        <f>SUMIFS('Stock - ETA'!$R$3:R2202,'Stock - ETA'!$F$3:F2202,'Rango proyecciones'!C143,'Stock - ETA'!$AA$3:AA2202,'Rango proyecciones'!$AH$5)</f>
        <v/>
      </c>
      <c r="K143" s="9">
        <f>(I143 - H143) * MAX((1 - 10)/(10), 0)</f>
        <v/>
      </c>
      <c r="L143" s="9" t="n">
        <v>19938.622</v>
      </c>
      <c r="M143" s="9" t="n">
        <v>0</v>
      </c>
      <c r="N143" s="9" t="n">
        <v>0</v>
      </c>
      <c r="O143" s="16">
        <f>H143 + N143 + J143</f>
        <v/>
      </c>
      <c r="P143" s="9">
        <f>SUMIFS('Stock - ETA'!$H$3:H2202,'Stock - ETA'!$F$3:F2202,'Rango proyecciones'!C143,'Stock - ETA'!$Q$3:Q2202,'Rango proyecciones'!$AH$5)</f>
        <v/>
      </c>
      <c r="Q143" s="9">
        <f>(I143 - H143) * MAX((1 - 7)/(7), 0)</f>
        <v/>
      </c>
      <c r="R143" s="9" t="n">
        <v>19938.622</v>
      </c>
      <c r="S143" s="9" t="n">
        <v>0</v>
      </c>
      <c r="T143" s="9" t="n">
        <v>0</v>
      </c>
      <c r="U143" s="16">
        <f>H143 + T143 + P143</f>
        <v/>
      </c>
      <c r="V143" s="6">
        <f>SUMIFS('Stock - ETA'!$S$3:S2202,'Stock - ETA'!$F$3:F2202,'Rango proyecciones'!C143,'Stock - ETA'!$AA$3:AA2202,'Rango proyecciones'!$AH$5) + SUMIFS('Stock - ETA'!$R$3:R2202,'Stock - ETA'!$F$3:F2202,'Rango proyecciones'!C143,'Stock - ETA'!$AA$3:AA2202,'Rango proyecciones'!$AH$7)</f>
        <v/>
      </c>
      <c r="W143" s="9" t="n"/>
      <c r="X143" s="16">
        <f>V143 + W143</f>
        <v/>
      </c>
      <c r="Y143" s="9">
        <f>SUMIFS('Stock - ETA'!$I$3:I2202,'Stock - ETA'!$F$3:F2202,'Rango proyecciones'!C143,'Stock - ETA'!$Q$3:Q2202,'Rango proyecciones'!$AH$5) + SUMIFS('Stock - ETA'!$H$3:H2202,'Stock - ETA'!$F$3:F2202,'Rango proyecciones'!C143,'Stock - ETA'!$Q$3:Q2202,'Rango proyecciones'!$AH$7)</f>
        <v/>
      </c>
      <c r="Z143" s="9" t="n"/>
      <c r="AA143" s="16">
        <f>Y143 + Z143</f>
        <v/>
      </c>
      <c r="AB143" s="6" t="n">
        <v>30000</v>
      </c>
      <c r="AC143" s="9">
        <f>SUMIFS('Stock - ETA'!$T$3:T2202,'Stock - ETA'!$F$3:F2202,'Rango proyecciones'!C143,'Stock - ETA'!$AA$3:AA2202,'Rango proyecciones'!$AH$5) + SUMIFS('Stock - ETA'!$S$3:S2202,'Stock - ETA'!$F$3:F2202,'Rango proyecciones'!C143,'Stock - ETA'!$AA$3:AA2202,'Rango proyecciones'!$AH$8)</f>
        <v/>
      </c>
      <c r="AD143" s="16">
        <f> 0.7 * AB143 + AC143</f>
        <v/>
      </c>
      <c r="AE143" s="9">
        <f>SUMIFS('Stock - ETA'!$J$3:J2202,'Stock - ETA'!$F$3:F2202,'Rango proyecciones'!C143,'Stock - ETA'!$Q$3:Q2202,'Rango proyecciones'!$AH$5) + SUMIFS('Stock - ETA'!$I$3:I2202,'Stock - ETA'!$F$3:F2202,'Rango proyecciones'!C143,'Stock - ETA'!$Q$3:Q2202,'Rango proyecciones'!$AH$8)</f>
        <v/>
      </c>
      <c r="AF143" s="16">
        <f> 0.7 * AB143 + AE143</f>
        <v/>
      </c>
      <c r="AG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asia1022293</t>
        </is>
      </c>
      <c r="D144" s="4" t="inlineStr">
        <is>
          <t>Andes Asia</t>
        </is>
      </c>
      <c r="E144" s="4" t="n">
        <v>1022293</v>
      </c>
      <c r="F144" s="4" t="inlineStr">
        <is>
          <t>GO Malaya Japon@ Vp Fi Cj 5k AS</t>
        </is>
      </c>
      <c r="G144" s="4" t="inlineStr">
        <is>
          <t>Prolijado</t>
        </is>
      </c>
      <c r="H144" s="6" t="n">
        <v>4130</v>
      </c>
      <c r="I144" s="9" t="n">
        <v>1000</v>
      </c>
      <c r="J144" s="6">
        <f>SUMIFS('Stock - ETA'!$R$3:R2202,'Stock - ETA'!$F$3:F2202,'Rango proyecciones'!C144,'Stock - ETA'!$AA$3:AA2202,'Rango proyecciones'!$AH$5)</f>
        <v/>
      </c>
      <c r="K144" s="9">
        <f>(I144 - H144) * MAX((1 - 10)/(10), 0)</f>
        <v/>
      </c>
      <c r="L144" s="9" t="n">
        <v>6060</v>
      </c>
      <c r="M144" s="9" t="n">
        <v>0</v>
      </c>
      <c r="N144" s="9" t="n">
        <v>0</v>
      </c>
      <c r="O144" s="16">
        <f>H144 + N144 + J144</f>
        <v/>
      </c>
      <c r="P144" s="9">
        <f>SUMIFS('Stock - ETA'!$H$3:H2202,'Stock - ETA'!$F$3:F2202,'Rango proyecciones'!C144,'Stock - ETA'!$Q$3:Q2202,'Rango proyecciones'!$AH$5)</f>
        <v/>
      </c>
      <c r="Q144" s="9">
        <f>(I144 - H144) * MAX((1 - 7)/(7), 0)</f>
        <v/>
      </c>
      <c r="R144" s="9" t="n">
        <v>6060</v>
      </c>
      <c r="S144" s="9" t="n">
        <v>0</v>
      </c>
      <c r="T144" s="9" t="n">
        <v>0</v>
      </c>
      <c r="U144" s="16">
        <f>H144 + T144 + P144</f>
        <v/>
      </c>
      <c r="V144" s="6">
        <f>SUMIFS('Stock - ETA'!$S$3:S2202,'Stock - ETA'!$F$3:F2202,'Rango proyecciones'!C144,'Stock - ETA'!$AA$3:AA2202,'Rango proyecciones'!$AH$5) + SUMIFS('Stock - ETA'!$R$3:R2202,'Stock - ETA'!$F$3:F2202,'Rango proyecciones'!C144,'Stock - ETA'!$AA$3:AA2202,'Rango proyecciones'!$AH$7)</f>
        <v/>
      </c>
      <c r="W144" s="9" t="n"/>
      <c r="X144" s="16">
        <f>V144 + W144</f>
        <v/>
      </c>
      <c r="Y144" s="9">
        <f>SUMIFS('Stock - ETA'!$I$3:I2202,'Stock - ETA'!$F$3:F2202,'Rango proyecciones'!C144,'Stock - ETA'!$Q$3:Q2202,'Rango proyecciones'!$AH$5) + SUMIFS('Stock - ETA'!$H$3:H2202,'Stock - ETA'!$F$3:F2202,'Rango proyecciones'!C144,'Stock - ETA'!$Q$3:Q2202,'Rango proyecciones'!$AH$7)</f>
        <v/>
      </c>
      <c r="Z144" s="9" t="n"/>
      <c r="AA144" s="16">
        <f>Y144 + Z144</f>
        <v/>
      </c>
      <c r="AB144" s="6" t="n">
        <v>5000</v>
      </c>
      <c r="AC144" s="9">
        <f>SUMIFS('Stock - ETA'!$T$3:T2202,'Stock - ETA'!$F$3:F2202,'Rango proyecciones'!C144,'Stock - ETA'!$AA$3:AA2202,'Rango proyecciones'!$AH$5) + SUMIFS('Stock - ETA'!$S$3:S2202,'Stock - ETA'!$F$3:F2202,'Rango proyecciones'!C144,'Stock - ETA'!$AA$3:AA2202,'Rango proyecciones'!$AH$8)</f>
        <v/>
      </c>
      <c r="AD144" s="16">
        <f> 0.7 * AB144 + AC144</f>
        <v/>
      </c>
      <c r="AE144" s="9">
        <f>SUMIFS('Stock - ETA'!$J$3:J2202,'Stock - ETA'!$F$3:F2202,'Rango proyecciones'!C144,'Stock - ETA'!$Q$3:Q2202,'Rango proyecciones'!$AH$5) + SUMIFS('Stock - ETA'!$I$3:I2202,'Stock - ETA'!$F$3:F2202,'Rango proyecciones'!C144,'Stock - ETA'!$Q$3:Q2202,'Rango proyecciones'!$AH$8)</f>
        <v/>
      </c>
      <c r="AF144" s="16">
        <f> 0.7 * AB144 + AE144</f>
        <v/>
      </c>
      <c r="AG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asia1022398</t>
        </is>
      </c>
      <c r="D145" s="4" t="inlineStr">
        <is>
          <t>Andes Asia</t>
        </is>
      </c>
      <c r="E145" s="4" t="n">
        <v>1022398</v>
      </c>
      <c r="F145" s="4" t="inlineStr">
        <is>
          <t>GO Ganso C/asto S/g 3P@ Bo Cj AS</t>
        </is>
      </c>
      <c r="G145" s="4" t="inlineStr">
        <is>
          <t>Pierna</t>
        </is>
      </c>
      <c r="H145" s="6" t="n">
        <v>36378.8</v>
      </c>
      <c r="I145" s="9" t="n">
        <v>48000</v>
      </c>
      <c r="J145" s="6">
        <f>SUMIFS('Stock - ETA'!$R$3:R2202,'Stock - ETA'!$F$3:F2202,'Rango proyecciones'!C145,'Stock - ETA'!$AA$3:AA2202,'Rango proyecciones'!$AH$5)</f>
        <v/>
      </c>
      <c r="K145" s="9">
        <f>(I145 - H145) * MAX((1 - 10)/(10), 0)</f>
        <v/>
      </c>
      <c r="L145" s="9" t="n">
        <v>16022.022</v>
      </c>
      <c r="M145" s="9" t="n">
        <v>0</v>
      </c>
      <c r="N145" s="9" t="n">
        <v>0</v>
      </c>
      <c r="O145" s="16">
        <f>H145 + N145 + J145</f>
        <v/>
      </c>
      <c r="P145" s="9">
        <f>SUMIFS('Stock - ETA'!$H$3:H2202,'Stock - ETA'!$F$3:F2202,'Rango proyecciones'!C145,'Stock - ETA'!$Q$3:Q2202,'Rango proyecciones'!$AH$5)</f>
        <v/>
      </c>
      <c r="Q145" s="9">
        <f>(I145 - H145) * MAX((1 - 7)/(7), 0)</f>
        <v/>
      </c>
      <c r="R145" s="9" t="n">
        <v>16022.022</v>
      </c>
      <c r="S145" s="9" t="n">
        <v>0</v>
      </c>
      <c r="T145" s="9" t="n">
        <v>0</v>
      </c>
      <c r="U145" s="16">
        <f>H145 + T145 + P145</f>
        <v/>
      </c>
      <c r="V145" s="6">
        <f>SUMIFS('Stock - ETA'!$S$3:S2202,'Stock - ETA'!$F$3:F2202,'Rango proyecciones'!C145,'Stock - ETA'!$AA$3:AA2202,'Rango proyecciones'!$AH$5) + SUMIFS('Stock - ETA'!$R$3:R2202,'Stock - ETA'!$F$3:F2202,'Rango proyecciones'!C145,'Stock - ETA'!$AA$3:AA2202,'Rango proyecciones'!$AH$7)</f>
        <v/>
      </c>
      <c r="W145" s="9" t="n"/>
      <c r="X145" s="16">
        <f>V145 + W145</f>
        <v/>
      </c>
      <c r="Y145" s="9">
        <f>SUMIFS('Stock - ETA'!$I$3:I2202,'Stock - ETA'!$F$3:F2202,'Rango proyecciones'!C145,'Stock - ETA'!$Q$3:Q2202,'Rango proyecciones'!$AH$5) + SUMIFS('Stock - ETA'!$H$3:H2202,'Stock - ETA'!$F$3:F2202,'Rango proyecciones'!C145,'Stock - ETA'!$Q$3:Q2202,'Rango proyecciones'!$AH$7)</f>
        <v/>
      </c>
      <c r="Z145" s="9" t="n"/>
      <c r="AA145" s="16">
        <f>Y145 + Z145</f>
        <v/>
      </c>
      <c r="AB145" s="6" t="n">
        <v>24000</v>
      </c>
      <c r="AC145" s="9">
        <f>SUMIFS('Stock - ETA'!$T$3:T2202,'Stock - ETA'!$F$3:F2202,'Rango proyecciones'!C145,'Stock - ETA'!$AA$3:AA2202,'Rango proyecciones'!$AH$5) + SUMIFS('Stock - ETA'!$S$3:S2202,'Stock - ETA'!$F$3:F2202,'Rango proyecciones'!C145,'Stock - ETA'!$AA$3:AA2202,'Rango proyecciones'!$AH$8)</f>
        <v/>
      </c>
      <c r="AD145" s="16">
        <f> 0.7 * AB145 + AC145</f>
        <v/>
      </c>
      <c r="AE145" s="9">
        <f>SUMIFS('Stock - ETA'!$J$3:J2202,'Stock - ETA'!$F$3:F2202,'Rango proyecciones'!C145,'Stock - ETA'!$Q$3:Q2202,'Rango proyecciones'!$AH$5) + SUMIFS('Stock - ETA'!$I$3:I2202,'Stock - ETA'!$F$3:F2202,'Rango proyecciones'!C145,'Stock - ETA'!$Q$3:Q2202,'Rango proyecciones'!$AH$8)</f>
        <v/>
      </c>
      <c r="AF145" s="16">
        <f> 0.7 * AB145 + AE145</f>
        <v/>
      </c>
      <c r="AG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asia1022515</t>
        </is>
      </c>
      <c r="D146" s="4" t="inlineStr">
        <is>
          <t>Andes Asia</t>
        </is>
      </c>
      <c r="E146" s="4" t="n">
        <v>1022515</v>
      </c>
      <c r="F146" s="4" t="inlineStr">
        <is>
          <t>GO Panc Tec C/cue@ Fi Cj Panc AS</t>
        </is>
      </c>
      <c r="G146" s="4" t="inlineStr">
        <is>
          <t>Panceta</t>
        </is>
      </c>
      <c r="H146" s="6" t="n">
        <v>9014.299999999999</v>
      </c>
      <c r="I146" s="9" t="n">
        <v>3000</v>
      </c>
      <c r="J146" s="6">
        <f>SUMIFS('Stock - ETA'!$R$3:R2202,'Stock - ETA'!$F$3:F2202,'Rango proyecciones'!C146,'Stock - ETA'!$AA$3:AA2202,'Rango proyecciones'!$AH$5)</f>
        <v/>
      </c>
      <c r="K146" s="9">
        <f>(I146 - H146) * MAX((1 - 10)/(10), 0)</f>
        <v/>
      </c>
      <c r="L146" s="9" t="n">
        <v>0</v>
      </c>
      <c r="M146" s="9" t="n">
        <v>0</v>
      </c>
      <c r="N146" s="9" t="n">
        <v>0</v>
      </c>
      <c r="O146" s="16">
        <f>H146 + N146 + J146</f>
        <v/>
      </c>
      <c r="P146" s="9">
        <f>SUMIFS('Stock - ETA'!$H$3:H2202,'Stock - ETA'!$F$3:F2202,'Rango proyecciones'!C146,'Stock - ETA'!$Q$3:Q2202,'Rango proyecciones'!$AH$5)</f>
        <v/>
      </c>
      <c r="Q146" s="9">
        <f>(I146 - H146) * MAX((1 - 7)/(7), 0)</f>
        <v/>
      </c>
      <c r="R146" s="9" t="n">
        <v>0</v>
      </c>
      <c r="S146" s="9" t="n">
        <v>0</v>
      </c>
      <c r="T146" s="9" t="n">
        <v>0</v>
      </c>
      <c r="U146" s="16">
        <f>H146 + T146 + P146</f>
        <v/>
      </c>
      <c r="V146" s="6">
        <f>SUMIFS('Stock - ETA'!$S$3:S2202,'Stock - ETA'!$F$3:F2202,'Rango proyecciones'!C146,'Stock - ETA'!$AA$3:AA2202,'Rango proyecciones'!$AH$5) + SUMIFS('Stock - ETA'!$R$3:R2202,'Stock - ETA'!$F$3:F2202,'Rango proyecciones'!C146,'Stock - ETA'!$AA$3:AA2202,'Rango proyecciones'!$AH$7)</f>
        <v/>
      </c>
      <c r="W146" s="9" t="n"/>
      <c r="X146" s="16">
        <f>V146 + W146</f>
        <v/>
      </c>
      <c r="Y146" s="9">
        <f>SUMIFS('Stock - ETA'!$I$3:I2202,'Stock - ETA'!$F$3:F2202,'Rango proyecciones'!C146,'Stock - ETA'!$Q$3:Q2202,'Rango proyecciones'!$AH$5) + SUMIFS('Stock - ETA'!$H$3:H2202,'Stock - ETA'!$F$3:F2202,'Rango proyecciones'!C146,'Stock - ETA'!$Q$3:Q2202,'Rango proyecciones'!$AH$7)</f>
        <v/>
      </c>
      <c r="Z146" s="9" t="n"/>
      <c r="AA146" s="16">
        <f>Y146 + Z146</f>
        <v/>
      </c>
      <c r="AB146" s="6" t="n">
        <v>5000</v>
      </c>
      <c r="AC146" s="9">
        <f>SUMIFS('Stock - ETA'!$T$3:T2202,'Stock - ETA'!$F$3:F2202,'Rango proyecciones'!C146,'Stock - ETA'!$AA$3:AA2202,'Rango proyecciones'!$AH$5) + SUMIFS('Stock - ETA'!$S$3:S2202,'Stock - ETA'!$F$3:F2202,'Rango proyecciones'!C146,'Stock - ETA'!$AA$3:AA2202,'Rango proyecciones'!$AH$8)</f>
        <v/>
      </c>
      <c r="AD146" s="16">
        <f> 0.7 * AB146 + AC146</f>
        <v/>
      </c>
      <c r="AE146" s="9">
        <f>SUMIFS('Stock - ETA'!$J$3:J2202,'Stock - ETA'!$F$3:F2202,'Rango proyecciones'!C146,'Stock - ETA'!$Q$3:Q2202,'Rango proyecciones'!$AH$5) + SUMIFS('Stock - ETA'!$I$3:I2202,'Stock - ETA'!$F$3:F2202,'Rango proyecciones'!C146,'Stock - ETA'!$Q$3:Q2202,'Rango proyecciones'!$AH$8)</f>
        <v/>
      </c>
      <c r="AF146" s="16">
        <f> 0.7 * AB146 + AE146</f>
        <v/>
      </c>
      <c r="AG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asia1022561</t>
        </is>
      </c>
      <c r="D147" s="4" t="inlineStr">
        <is>
          <t>Andes Asia</t>
        </is>
      </c>
      <c r="E147" s="4" t="n">
        <v>1022561</v>
      </c>
      <c r="F147" s="4" t="inlineStr">
        <is>
          <t>GO MM Loin LL@ Fi Cj 12k AA</t>
        </is>
      </c>
      <c r="G147" s="4" t="inlineStr">
        <is>
          <t>Lomo</t>
        </is>
      </c>
      <c r="H147" s="6" t="n">
        <v>0</v>
      </c>
      <c r="I147" s="9" t="n">
        <v>1000</v>
      </c>
      <c r="J147" s="6">
        <f>SUMIFS('Stock - ETA'!$R$3:R2202,'Stock - ETA'!$F$3:F2202,'Rango proyecciones'!C147,'Stock - ETA'!$AA$3:AA2202,'Rango proyecciones'!$AH$5)</f>
        <v/>
      </c>
      <c r="K147" s="9">
        <f>(I147 - H147) * MAX((1 - 10)/(10), 0)</f>
        <v/>
      </c>
      <c r="L147" s="9" t="n"/>
      <c r="M147" s="9" t="n"/>
      <c r="N147" s="9" t="n"/>
      <c r="O147" s="16">
        <f>H147 + N147 + J147</f>
        <v/>
      </c>
      <c r="P147" s="9">
        <f>SUMIFS('Stock - ETA'!$H$3:H2202,'Stock - ETA'!$F$3:F2202,'Rango proyecciones'!C147,'Stock - ETA'!$Q$3:Q2202,'Rango proyecciones'!$AH$5)</f>
        <v/>
      </c>
      <c r="Q147" s="9">
        <f>(I147 - H147) * MAX((1 - 7)/(7), 0)</f>
        <v/>
      </c>
      <c r="R147" s="9" t="n"/>
      <c r="S147" s="9" t="n"/>
      <c r="T147" s="9" t="n">
        <v>0</v>
      </c>
      <c r="U147" s="16">
        <f>H147 + T147 + P147</f>
        <v/>
      </c>
      <c r="V147" s="6">
        <f>SUMIFS('Stock - ETA'!$S$3:S2202,'Stock - ETA'!$F$3:F2202,'Rango proyecciones'!C147,'Stock - ETA'!$AA$3:AA2202,'Rango proyecciones'!$AH$5) + SUMIFS('Stock - ETA'!$R$3:R2202,'Stock - ETA'!$F$3:F2202,'Rango proyecciones'!C147,'Stock - ETA'!$AA$3:AA2202,'Rango proyecciones'!$AH$7)</f>
        <v/>
      </c>
      <c r="W147" s="9" t="n"/>
      <c r="X147" s="16">
        <f>V147 + W147</f>
        <v/>
      </c>
      <c r="Y147" s="9">
        <f>SUMIFS('Stock - ETA'!$I$3:I2202,'Stock - ETA'!$F$3:F2202,'Rango proyecciones'!C147,'Stock - ETA'!$Q$3:Q2202,'Rango proyecciones'!$AH$5) + SUMIFS('Stock - ETA'!$H$3:H2202,'Stock - ETA'!$F$3:F2202,'Rango proyecciones'!C147,'Stock - ETA'!$Q$3:Q2202,'Rango proyecciones'!$AH$7)</f>
        <v/>
      </c>
      <c r="Z147" s="9" t="n"/>
      <c r="AA147" s="16">
        <f>Y147 + Z147</f>
        <v/>
      </c>
      <c r="AB147" s="6" t="n">
        <v>1000</v>
      </c>
      <c r="AC147" s="9">
        <f>SUMIFS('Stock - ETA'!$T$3:T2202,'Stock - ETA'!$F$3:F2202,'Rango proyecciones'!C147,'Stock - ETA'!$AA$3:AA2202,'Rango proyecciones'!$AH$5) + SUMIFS('Stock - ETA'!$S$3:S2202,'Stock - ETA'!$F$3:F2202,'Rango proyecciones'!C147,'Stock - ETA'!$AA$3:AA2202,'Rango proyecciones'!$AH$8)</f>
        <v/>
      </c>
      <c r="AD147" s="16">
        <f> 0.7 * AB147 + AC147</f>
        <v/>
      </c>
      <c r="AE147" s="9">
        <f>SUMIFS('Stock - ETA'!$J$3:J2202,'Stock - ETA'!$F$3:F2202,'Rango proyecciones'!C147,'Stock - ETA'!$Q$3:Q2202,'Rango proyecciones'!$AH$5) + SUMIFS('Stock - ETA'!$I$3:I2202,'Stock - ETA'!$F$3:F2202,'Rango proyecciones'!C147,'Stock - ETA'!$Q$3:Q2202,'Rango proyecciones'!$AH$8)</f>
        <v/>
      </c>
      <c r="AF147" s="16">
        <f> 0.7 * AB147 + AE147</f>
        <v/>
      </c>
      <c r="AG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asia1022570</t>
        </is>
      </c>
      <c r="D148" s="4" t="inlineStr">
        <is>
          <t>Andes Asia</t>
        </is>
      </c>
      <c r="E148" s="4" t="n">
        <v>1022570</v>
      </c>
      <c r="F148" s="4" t="inlineStr">
        <is>
          <t>GO Panc Tec S/cue Mad@ Va Cj AS</t>
        </is>
      </c>
      <c r="G148" s="4" t="inlineStr">
        <is>
          <t>Panceta</t>
        </is>
      </c>
      <c r="H148" s="6" t="n">
        <v>0</v>
      </c>
      <c r="I148" s="9" t="n">
        <v>2000</v>
      </c>
      <c r="J148" s="6">
        <f>SUMIFS('Stock - ETA'!$R$3:R2202,'Stock - ETA'!$F$3:F2202,'Rango proyecciones'!C148,'Stock - ETA'!$AA$3:AA2202,'Rango proyecciones'!$AH$5)</f>
        <v/>
      </c>
      <c r="K148" s="9">
        <f>(I148 - H148) * MAX((1 - 10)/(10), 0)</f>
        <v/>
      </c>
      <c r="L148" s="9" t="n">
        <v>0</v>
      </c>
      <c r="M148" s="9" t="n"/>
      <c r="N148" s="9" t="n"/>
      <c r="O148" s="16">
        <f>H148 + N148 + J148</f>
        <v/>
      </c>
      <c r="P148" s="9">
        <f>SUMIFS('Stock - ETA'!$H$3:H2202,'Stock - ETA'!$F$3:F2202,'Rango proyecciones'!C148,'Stock - ETA'!$Q$3:Q2202,'Rango proyecciones'!$AH$5)</f>
        <v/>
      </c>
      <c r="Q148" s="9">
        <f>(I148 - H148) * MAX((1 - 7)/(7), 0)</f>
        <v/>
      </c>
      <c r="R148" s="9" t="n">
        <v>0</v>
      </c>
      <c r="S148" s="9" t="n"/>
      <c r="T148" s="9" t="n">
        <v>0</v>
      </c>
      <c r="U148" s="16">
        <f>H148 + T148 + P148</f>
        <v/>
      </c>
      <c r="V148" s="6">
        <f>SUMIFS('Stock - ETA'!$S$3:S2202,'Stock - ETA'!$F$3:F2202,'Rango proyecciones'!C148,'Stock - ETA'!$AA$3:AA2202,'Rango proyecciones'!$AH$5) + SUMIFS('Stock - ETA'!$R$3:R2202,'Stock - ETA'!$F$3:F2202,'Rango proyecciones'!C148,'Stock - ETA'!$AA$3:AA2202,'Rango proyecciones'!$AH$7)</f>
        <v/>
      </c>
      <c r="W148" s="9" t="n"/>
      <c r="X148" s="16">
        <f>V148 + W148</f>
        <v/>
      </c>
      <c r="Y148" s="9">
        <f>SUMIFS('Stock - ETA'!$I$3:I2202,'Stock - ETA'!$F$3:F2202,'Rango proyecciones'!C148,'Stock - ETA'!$Q$3:Q2202,'Rango proyecciones'!$AH$5) + SUMIFS('Stock - ETA'!$H$3:H2202,'Stock - ETA'!$F$3:F2202,'Rango proyecciones'!C148,'Stock - ETA'!$Q$3:Q2202,'Rango proyecciones'!$AH$7)</f>
        <v/>
      </c>
      <c r="Z148" s="9" t="n"/>
      <c r="AA148" s="16">
        <f>Y148 + Z148</f>
        <v/>
      </c>
      <c r="AB148" s="6" t="n">
        <v>2000</v>
      </c>
      <c r="AC148" s="9">
        <f>SUMIFS('Stock - ETA'!$T$3:T2202,'Stock - ETA'!$F$3:F2202,'Rango proyecciones'!C148,'Stock - ETA'!$AA$3:AA2202,'Rango proyecciones'!$AH$5) + SUMIFS('Stock - ETA'!$S$3:S2202,'Stock - ETA'!$F$3:F2202,'Rango proyecciones'!C148,'Stock - ETA'!$AA$3:AA2202,'Rango proyecciones'!$AH$8)</f>
        <v/>
      </c>
      <c r="AD148" s="16">
        <f> 0.7 * AB148 + AC148</f>
        <v/>
      </c>
      <c r="AE148" s="9">
        <f>SUMIFS('Stock - ETA'!$J$3:J2202,'Stock - ETA'!$F$3:F2202,'Rango proyecciones'!C148,'Stock - ETA'!$Q$3:Q2202,'Rango proyecciones'!$AH$5) + SUMIFS('Stock - ETA'!$I$3:I2202,'Stock - ETA'!$F$3:F2202,'Rango proyecciones'!C148,'Stock - ETA'!$Q$3:Q2202,'Rango proyecciones'!$AH$8)</f>
        <v/>
      </c>
      <c r="AF148" s="16">
        <f> 0.7 * AB148 + AE148</f>
        <v/>
      </c>
      <c r="AG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asia1022621</t>
        </is>
      </c>
      <c r="D149" s="4" t="inlineStr">
        <is>
          <t>Andes Asia</t>
        </is>
      </c>
      <c r="E149" s="4" t="n">
        <v>1022621</v>
      </c>
      <c r="F149" s="4" t="inlineStr">
        <is>
          <t>GO Panc S/tec N @ Fi Cj AS</t>
        </is>
      </c>
      <c r="G149" s="4" t="inlineStr">
        <is>
          <t>Panceta</t>
        </is>
      </c>
      <c r="H149" s="6" t="n">
        <v>3293.1</v>
      </c>
      <c r="I149" s="9" t="n">
        <v>16000</v>
      </c>
      <c r="J149" s="6">
        <f>SUMIFS('Stock - ETA'!$R$3:R2202,'Stock - ETA'!$F$3:F2202,'Rango proyecciones'!C149,'Stock - ETA'!$AA$3:AA2202,'Rango proyecciones'!$AH$5)</f>
        <v/>
      </c>
      <c r="K149" s="9">
        <f>(I149 - H149) * MAX((1 - 10)/(10), 0)</f>
        <v/>
      </c>
      <c r="L149" s="9" t="n">
        <v>72003.014</v>
      </c>
      <c r="M149" s="9" t="n">
        <v>0</v>
      </c>
      <c r="N149" s="9" t="n">
        <v>0</v>
      </c>
      <c r="O149" s="16">
        <f>H149 + N149 + J149</f>
        <v/>
      </c>
      <c r="P149" s="9">
        <f>SUMIFS('Stock - ETA'!$H$3:H2202,'Stock - ETA'!$F$3:F2202,'Rango proyecciones'!C149,'Stock - ETA'!$Q$3:Q2202,'Rango proyecciones'!$AH$5)</f>
        <v/>
      </c>
      <c r="Q149" s="9">
        <f>(I149 - H149) * MAX((1 - 7)/(7), 0)</f>
        <v/>
      </c>
      <c r="R149" s="9" t="n">
        <v>72003.014</v>
      </c>
      <c r="S149" s="9" t="n">
        <v>0</v>
      </c>
      <c r="T149" s="9" t="n">
        <v>0</v>
      </c>
      <c r="U149" s="16">
        <f>H149 + T149 + P149</f>
        <v/>
      </c>
      <c r="V149" s="6">
        <f>SUMIFS('Stock - ETA'!$S$3:S2202,'Stock - ETA'!$F$3:F2202,'Rango proyecciones'!C149,'Stock - ETA'!$AA$3:AA2202,'Rango proyecciones'!$AH$5) + SUMIFS('Stock - ETA'!$R$3:R2202,'Stock - ETA'!$F$3:F2202,'Rango proyecciones'!C149,'Stock - ETA'!$AA$3:AA2202,'Rango proyecciones'!$AH$7)</f>
        <v/>
      </c>
      <c r="W149" s="9" t="n"/>
      <c r="X149" s="16">
        <f>V149 + W149</f>
        <v/>
      </c>
      <c r="Y149" s="9">
        <f>SUMIFS('Stock - ETA'!$I$3:I2202,'Stock - ETA'!$F$3:F2202,'Rango proyecciones'!C149,'Stock - ETA'!$Q$3:Q2202,'Rango proyecciones'!$AH$5) + SUMIFS('Stock - ETA'!$H$3:H2202,'Stock - ETA'!$F$3:F2202,'Rango proyecciones'!C149,'Stock - ETA'!$Q$3:Q2202,'Rango proyecciones'!$AH$7)</f>
        <v/>
      </c>
      <c r="Z149" s="9" t="n"/>
      <c r="AA149" s="16">
        <f>Y149 + Z149</f>
        <v/>
      </c>
      <c r="AB149" s="6" t="n">
        <v>50000</v>
      </c>
      <c r="AC149" s="9">
        <f>SUMIFS('Stock - ETA'!$T$3:T2202,'Stock - ETA'!$F$3:F2202,'Rango proyecciones'!C149,'Stock - ETA'!$AA$3:AA2202,'Rango proyecciones'!$AH$5) + SUMIFS('Stock - ETA'!$S$3:S2202,'Stock - ETA'!$F$3:F2202,'Rango proyecciones'!C149,'Stock - ETA'!$AA$3:AA2202,'Rango proyecciones'!$AH$8)</f>
        <v/>
      </c>
      <c r="AD149" s="16">
        <f> 0.7 * AB149 + AC149</f>
        <v/>
      </c>
      <c r="AE149" s="9">
        <f>SUMIFS('Stock - ETA'!$J$3:J2202,'Stock - ETA'!$F$3:F2202,'Rango proyecciones'!C149,'Stock - ETA'!$Q$3:Q2202,'Rango proyecciones'!$AH$5) + SUMIFS('Stock - ETA'!$I$3:I2202,'Stock - ETA'!$F$3:F2202,'Rango proyecciones'!C149,'Stock - ETA'!$Q$3:Q2202,'Rango proyecciones'!$AH$8)</f>
        <v/>
      </c>
      <c r="AF149" s="16">
        <f> 0.7 * AB149 + AE149</f>
        <v/>
      </c>
      <c r="AG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asia1022751</t>
        </is>
      </c>
      <c r="D150" s="4" t="inlineStr">
        <is>
          <t>Andes Asia</t>
        </is>
      </c>
      <c r="E150" s="4" t="n">
        <v>1022751</v>
      </c>
      <c r="F150" s="4" t="inlineStr">
        <is>
          <t>GO PpPal 1P Ex@ Cj 14k AS</t>
        </is>
      </c>
      <c r="G150" s="4" t="inlineStr">
        <is>
          <t>Paleta</t>
        </is>
      </c>
      <c r="H150" s="6" t="n">
        <v>10038</v>
      </c>
      <c r="I150" s="9" t="n">
        <v>18000</v>
      </c>
      <c r="J150" s="6">
        <f>SUMIFS('Stock - ETA'!$R$3:R2202,'Stock - ETA'!$F$3:F2202,'Rango proyecciones'!C150,'Stock - ETA'!$AA$3:AA2202,'Rango proyecciones'!$AH$5)</f>
        <v/>
      </c>
      <c r="K150" s="9">
        <f>(I150 - H150) * MAX((1 - 10)/(10), 0)</f>
        <v/>
      </c>
      <c r="L150" s="9" t="n">
        <v>12040</v>
      </c>
      <c r="M150" s="9" t="n">
        <v>0</v>
      </c>
      <c r="N150" s="9" t="n">
        <v>11900</v>
      </c>
      <c r="O150" s="16">
        <f>H150 + N150 + J150</f>
        <v/>
      </c>
      <c r="P150" s="9">
        <f>SUMIFS('Stock - ETA'!$H$3:H2202,'Stock - ETA'!$F$3:F2202,'Rango proyecciones'!C150,'Stock - ETA'!$Q$3:Q2202,'Rango proyecciones'!$AH$5)</f>
        <v/>
      </c>
      <c r="Q150" s="9">
        <f>(I150 - H150) * MAX((1 - 7)/(7), 0)</f>
        <v/>
      </c>
      <c r="R150" s="9" t="n">
        <v>12040</v>
      </c>
      <c r="S150" s="9" t="n">
        <v>0</v>
      </c>
      <c r="T150" s="9" t="n">
        <v>11900</v>
      </c>
      <c r="U150" s="16">
        <f>H150 + T150 + P150</f>
        <v/>
      </c>
      <c r="V150" s="6">
        <f>SUMIFS('Stock - ETA'!$S$3:S2202,'Stock - ETA'!$F$3:F2202,'Rango proyecciones'!C150,'Stock - ETA'!$AA$3:AA2202,'Rango proyecciones'!$AH$5) + SUMIFS('Stock - ETA'!$R$3:R2202,'Stock - ETA'!$F$3:F2202,'Rango proyecciones'!C150,'Stock - ETA'!$AA$3:AA2202,'Rango proyecciones'!$AH$7)</f>
        <v/>
      </c>
      <c r="W150" s="9" t="n"/>
      <c r="X150" s="16">
        <f>V150 + W150</f>
        <v/>
      </c>
      <c r="Y150" s="9">
        <f>SUMIFS('Stock - ETA'!$I$3:I2202,'Stock - ETA'!$F$3:F2202,'Rango proyecciones'!C150,'Stock - ETA'!$Q$3:Q2202,'Rango proyecciones'!$AH$5) + SUMIFS('Stock - ETA'!$H$3:H2202,'Stock - ETA'!$F$3:F2202,'Rango proyecciones'!C150,'Stock - ETA'!$Q$3:Q2202,'Rango proyecciones'!$AH$7)</f>
        <v/>
      </c>
      <c r="Z150" s="9" t="n"/>
      <c r="AA150" s="16">
        <f>Y150 + Z150</f>
        <v/>
      </c>
      <c r="AB150" s="6" t="n">
        <v>30000</v>
      </c>
      <c r="AC150" s="9">
        <f>SUMIFS('Stock - ETA'!$T$3:T2202,'Stock - ETA'!$F$3:F2202,'Rango proyecciones'!C150,'Stock - ETA'!$AA$3:AA2202,'Rango proyecciones'!$AH$5) + SUMIFS('Stock - ETA'!$S$3:S2202,'Stock - ETA'!$F$3:F2202,'Rango proyecciones'!C150,'Stock - ETA'!$AA$3:AA2202,'Rango proyecciones'!$AH$8)</f>
        <v/>
      </c>
      <c r="AD150" s="16">
        <f> 0.7 * AB150 + AC150</f>
        <v/>
      </c>
      <c r="AE150" s="9">
        <f>SUMIFS('Stock - ETA'!$J$3:J2202,'Stock - ETA'!$F$3:F2202,'Rango proyecciones'!C150,'Stock - ETA'!$Q$3:Q2202,'Rango proyecciones'!$AH$5) + SUMIFS('Stock - ETA'!$I$3:I2202,'Stock - ETA'!$F$3:F2202,'Rango proyecciones'!C150,'Stock - ETA'!$Q$3:Q2202,'Rango proyecciones'!$AH$8)</f>
        <v/>
      </c>
      <c r="AF150" s="16">
        <f> 0.7 * AB150 + AE150</f>
        <v/>
      </c>
      <c r="AG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asia1022767</t>
        </is>
      </c>
      <c r="D151" s="4" t="inlineStr">
        <is>
          <t>Andes Asia</t>
        </is>
      </c>
      <c r="E151" s="4" t="n">
        <v>1022767</v>
      </c>
      <c r="F151" s="4" t="inlineStr">
        <is>
          <t>GO Gord Esp@ 20kg AA</t>
        </is>
      </c>
      <c r="G151" s="4" t="inlineStr">
        <is>
          <t>Grasas</t>
        </is>
      </c>
      <c r="H151" s="6" t="n">
        <v>47500</v>
      </c>
      <c r="I151" s="9" t="n">
        <v>48000</v>
      </c>
      <c r="J151" s="6">
        <f>SUMIFS('Stock - ETA'!$R$3:R2202,'Stock - ETA'!$F$3:F2202,'Rango proyecciones'!C151,'Stock - ETA'!$AA$3:AA2202,'Rango proyecciones'!$AH$5)</f>
        <v/>
      </c>
      <c r="K151" s="9">
        <f>(I151 - H151) * MAX((1 - 10)/(10), 0)</f>
        <v/>
      </c>
      <c r="L151" s="9" t="n">
        <v>0</v>
      </c>
      <c r="M151" s="9" t="n"/>
      <c r="N151" s="9" t="n"/>
      <c r="O151" s="16">
        <f>H151 + N151 + J151</f>
        <v/>
      </c>
      <c r="P151" s="9">
        <f>SUMIFS('Stock - ETA'!$H$3:H2202,'Stock - ETA'!$F$3:F2202,'Rango proyecciones'!C151,'Stock - ETA'!$Q$3:Q2202,'Rango proyecciones'!$AH$5)</f>
        <v/>
      </c>
      <c r="Q151" s="9">
        <f>(I151 - H151) * MAX((1 - 7)/(7), 0)</f>
        <v/>
      </c>
      <c r="R151" s="9" t="n">
        <v>0</v>
      </c>
      <c r="S151" s="9" t="n"/>
      <c r="T151" s="9" t="n">
        <v>0</v>
      </c>
      <c r="U151" s="16">
        <f>H151 + T151 + P151</f>
        <v/>
      </c>
      <c r="V151" s="6">
        <f>SUMIFS('Stock - ETA'!$S$3:S2202,'Stock - ETA'!$F$3:F2202,'Rango proyecciones'!C151,'Stock - ETA'!$AA$3:AA2202,'Rango proyecciones'!$AH$5) + SUMIFS('Stock - ETA'!$R$3:R2202,'Stock - ETA'!$F$3:F2202,'Rango proyecciones'!C151,'Stock - ETA'!$AA$3:AA2202,'Rango proyecciones'!$AH$7)</f>
        <v/>
      </c>
      <c r="W151" s="9" t="n"/>
      <c r="X151" s="16">
        <f>V151 + W151</f>
        <v/>
      </c>
      <c r="Y151" s="9">
        <f>SUMIFS('Stock - ETA'!$I$3:I2202,'Stock - ETA'!$F$3:F2202,'Rango proyecciones'!C151,'Stock - ETA'!$Q$3:Q2202,'Rango proyecciones'!$AH$5) + SUMIFS('Stock - ETA'!$H$3:H2202,'Stock - ETA'!$F$3:F2202,'Rango proyecciones'!C151,'Stock - ETA'!$Q$3:Q2202,'Rango proyecciones'!$AH$7)</f>
        <v/>
      </c>
      <c r="Z151" s="9" t="n"/>
      <c r="AA151" s="16">
        <f>Y151 + Z151</f>
        <v/>
      </c>
      <c r="AB151" s="6" t="n">
        <v>48000</v>
      </c>
      <c r="AC151" s="9">
        <f>SUMIFS('Stock - ETA'!$T$3:T2202,'Stock - ETA'!$F$3:F2202,'Rango proyecciones'!C151,'Stock - ETA'!$AA$3:AA2202,'Rango proyecciones'!$AH$5) + SUMIFS('Stock - ETA'!$S$3:S2202,'Stock - ETA'!$F$3:F2202,'Rango proyecciones'!C151,'Stock - ETA'!$AA$3:AA2202,'Rango proyecciones'!$AH$8)</f>
        <v/>
      </c>
      <c r="AD151" s="16">
        <f> 0.7 * AB151 + AC151</f>
        <v/>
      </c>
      <c r="AE151" s="9">
        <f>SUMIFS('Stock - ETA'!$J$3:J2202,'Stock - ETA'!$F$3:F2202,'Rango proyecciones'!C151,'Stock - ETA'!$Q$3:Q2202,'Rango proyecciones'!$AH$5) + SUMIFS('Stock - ETA'!$I$3:I2202,'Stock - ETA'!$F$3:F2202,'Rango proyecciones'!C151,'Stock - ETA'!$Q$3:Q2202,'Rango proyecciones'!$AH$8)</f>
        <v/>
      </c>
      <c r="AF151" s="16">
        <f> 0.7 * AB151 + AE151</f>
        <v/>
      </c>
      <c r="AG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asia1022791</t>
        </is>
      </c>
      <c r="D152" s="4" t="inlineStr">
        <is>
          <t>Andes Asia</t>
        </is>
      </c>
      <c r="E152" s="4" t="n">
        <v>1022791</v>
      </c>
      <c r="F152" s="4" t="inlineStr">
        <is>
          <t>GO Grasa Forro Pna Limp@ Cj 20k AS</t>
        </is>
      </c>
      <c r="G152" s="4" t="inlineStr">
        <is>
          <t>Muestra</t>
        </is>
      </c>
      <c r="H152" s="6" t="n">
        <v>152.1</v>
      </c>
      <c r="I152" s="9" t="n">
        <v>0</v>
      </c>
      <c r="J152" s="6">
        <f>SUMIFS('Stock - ETA'!$R$3:R2202,'Stock - ETA'!$F$3:F2202,'Rango proyecciones'!C152,'Stock - ETA'!$AA$3:AA2202,'Rango proyecciones'!$AH$5)</f>
        <v/>
      </c>
      <c r="K152" s="9">
        <f>(I152 - H152) * MAX((1 - 10)/(10), 0)</f>
        <v/>
      </c>
      <c r="L152" s="9" t="n">
        <v>0</v>
      </c>
      <c r="M152" s="9" t="n"/>
      <c r="N152" s="9" t="n"/>
      <c r="O152" s="16">
        <f>H152 + N152 + J152</f>
        <v/>
      </c>
      <c r="P152" s="9">
        <f>SUMIFS('Stock - ETA'!$H$3:H2202,'Stock - ETA'!$F$3:F2202,'Rango proyecciones'!C152,'Stock - ETA'!$Q$3:Q2202,'Rango proyecciones'!$AH$5)</f>
        <v/>
      </c>
      <c r="Q152" s="9">
        <f>(I152 - H152) * MAX((1 - 7)/(7), 0)</f>
        <v/>
      </c>
      <c r="R152" s="9" t="n">
        <v>0</v>
      </c>
      <c r="S152" s="9" t="n"/>
      <c r="T152" s="9" t="n">
        <v>0</v>
      </c>
      <c r="U152" s="16">
        <f>H152 + T152 + P152</f>
        <v/>
      </c>
      <c r="V152" s="6">
        <f>SUMIFS('Stock - ETA'!$S$3:S2202,'Stock - ETA'!$F$3:F2202,'Rango proyecciones'!C152,'Stock - ETA'!$AA$3:AA2202,'Rango proyecciones'!$AH$5) + SUMIFS('Stock - ETA'!$R$3:R2202,'Stock - ETA'!$F$3:F2202,'Rango proyecciones'!C152,'Stock - ETA'!$AA$3:AA2202,'Rango proyecciones'!$AH$7)</f>
        <v/>
      </c>
      <c r="W152" s="9" t="n"/>
      <c r="X152" s="16">
        <f>V152 + W152</f>
        <v/>
      </c>
      <c r="Y152" s="9">
        <f>SUMIFS('Stock - ETA'!$I$3:I2202,'Stock - ETA'!$F$3:F2202,'Rango proyecciones'!C152,'Stock - ETA'!$Q$3:Q2202,'Rango proyecciones'!$AH$5) + SUMIFS('Stock - ETA'!$H$3:H2202,'Stock - ETA'!$F$3:F2202,'Rango proyecciones'!C152,'Stock - ETA'!$Q$3:Q2202,'Rango proyecciones'!$AH$7)</f>
        <v/>
      </c>
      <c r="Z152" s="9" t="n"/>
      <c r="AA152" s="16">
        <f>Y152 + Z152</f>
        <v/>
      </c>
      <c r="AB152" s="6" t="n"/>
      <c r="AC152" s="9">
        <f>SUMIFS('Stock - ETA'!$T$3:T2202,'Stock - ETA'!$F$3:F2202,'Rango proyecciones'!C152,'Stock - ETA'!$AA$3:AA2202,'Rango proyecciones'!$AH$5) + SUMIFS('Stock - ETA'!$S$3:S2202,'Stock - ETA'!$F$3:F2202,'Rango proyecciones'!C152,'Stock - ETA'!$AA$3:AA2202,'Rango proyecciones'!$AH$8)</f>
        <v/>
      </c>
      <c r="AD152" s="16">
        <f> 0.7 * AB152 + AC152</f>
        <v/>
      </c>
      <c r="AE152" s="9">
        <f>SUMIFS('Stock - ETA'!$J$3:J2202,'Stock - ETA'!$F$3:F2202,'Rango proyecciones'!C152,'Stock - ETA'!$Q$3:Q2202,'Rango proyecciones'!$AH$5) + SUMIFS('Stock - ETA'!$I$3:I2202,'Stock - ETA'!$F$3:F2202,'Rango proyecciones'!C152,'Stock - ETA'!$Q$3:Q2202,'Rango proyecciones'!$AH$8)</f>
        <v/>
      </c>
      <c r="AF152" s="16">
        <f> 0.7 * AB152 + AE152</f>
        <v/>
      </c>
      <c r="AG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asia1022819</t>
        </is>
      </c>
      <c r="D153" s="4" t="inlineStr">
        <is>
          <t>Andes Asia</t>
        </is>
      </c>
      <c r="E153" s="4" t="n">
        <v>1022819</v>
      </c>
      <c r="F153" s="4" t="inlineStr">
        <is>
          <t>GO Cos Tira@ Bo Cj 5k AS</t>
        </is>
      </c>
      <c r="G153" s="4" t="inlineStr">
        <is>
          <t>Muestra</t>
        </is>
      </c>
      <c r="H153" s="6" t="n">
        <v>43.8</v>
      </c>
      <c r="I153" s="9" t="n">
        <v>0</v>
      </c>
      <c r="J153" s="6">
        <f>SUMIFS('Stock - ETA'!$R$3:R2202,'Stock - ETA'!$F$3:F2202,'Rango proyecciones'!C153,'Stock - ETA'!$AA$3:AA2202,'Rango proyecciones'!$AH$5)</f>
        <v/>
      </c>
      <c r="K153" s="9">
        <f>(I153 - H153) * MAX((1 - 10)/(10), 0)</f>
        <v/>
      </c>
      <c r="L153" s="9" t="n"/>
      <c r="M153" s="9" t="n"/>
      <c r="N153" s="9" t="n"/>
      <c r="O153" s="16">
        <f>H153 + N153 + J153</f>
        <v/>
      </c>
      <c r="P153" s="9">
        <f>SUMIFS('Stock - ETA'!$H$3:H2202,'Stock - ETA'!$F$3:F2202,'Rango proyecciones'!C153,'Stock - ETA'!$Q$3:Q2202,'Rango proyecciones'!$AH$5)</f>
        <v/>
      </c>
      <c r="Q153" s="9">
        <f>(I153 - H153) * MAX((1 - 7)/(7), 0)</f>
        <v/>
      </c>
      <c r="R153" s="9" t="n"/>
      <c r="S153" s="9" t="n"/>
      <c r="T153" s="9" t="n">
        <v>0</v>
      </c>
      <c r="U153" s="16">
        <f>H153 + T153 + P153</f>
        <v/>
      </c>
      <c r="V153" s="6">
        <f>SUMIFS('Stock - ETA'!$S$3:S2202,'Stock - ETA'!$F$3:F2202,'Rango proyecciones'!C153,'Stock - ETA'!$AA$3:AA2202,'Rango proyecciones'!$AH$5) + SUMIFS('Stock - ETA'!$R$3:R2202,'Stock - ETA'!$F$3:F2202,'Rango proyecciones'!C153,'Stock - ETA'!$AA$3:AA2202,'Rango proyecciones'!$AH$7)</f>
        <v/>
      </c>
      <c r="W153" s="9" t="n"/>
      <c r="X153" s="16">
        <f>V153 + W153</f>
        <v/>
      </c>
      <c r="Y153" s="9">
        <f>SUMIFS('Stock - ETA'!$I$3:I2202,'Stock - ETA'!$F$3:F2202,'Rango proyecciones'!C153,'Stock - ETA'!$Q$3:Q2202,'Rango proyecciones'!$AH$5) + SUMIFS('Stock - ETA'!$H$3:H2202,'Stock - ETA'!$F$3:F2202,'Rango proyecciones'!C153,'Stock - ETA'!$Q$3:Q2202,'Rango proyecciones'!$AH$7)</f>
        <v/>
      </c>
      <c r="Z153" s="9" t="n"/>
      <c r="AA153" s="16">
        <f>Y153 + Z153</f>
        <v/>
      </c>
      <c r="AB153" s="6" t="n"/>
      <c r="AC153" s="9">
        <f>SUMIFS('Stock - ETA'!$T$3:T2202,'Stock - ETA'!$F$3:F2202,'Rango proyecciones'!C153,'Stock - ETA'!$AA$3:AA2202,'Rango proyecciones'!$AH$5) + SUMIFS('Stock - ETA'!$S$3:S2202,'Stock - ETA'!$F$3:F2202,'Rango proyecciones'!C153,'Stock - ETA'!$AA$3:AA2202,'Rango proyecciones'!$AH$8)</f>
        <v/>
      </c>
      <c r="AD153" s="16">
        <f> 0.7 * AB153 + AC153</f>
        <v/>
      </c>
      <c r="AE153" s="9">
        <f>SUMIFS('Stock - ETA'!$J$3:J2202,'Stock - ETA'!$F$3:F2202,'Rango proyecciones'!C153,'Stock - ETA'!$Q$3:Q2202,'Rango proyecciones'!$AH$5) + SUMIFS('Stock - ETA'!$I$3:I2202,'Stock - ETA'!$F$3:F2202,'Rango proyecciones'!C153,'Stock - ETA'!$Q$3:Q2202,'Rango proyecciones'!$AH$8)</f>
        <v/>
      </c>
      <c r="AF153" s="16">
        <f> 0.7 * AB153 + AE153</f>
        <v/>
      </c>
      <c r="AG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asia1022823</t>
        </is>
      </c>
      <c r="D154" s="4" t="inlineStr">
        <is>
          <t>Andes Asia</t>
        </is>
      </c>
      <c r="E154" s="4" t="n">
        <v>1022823</v>
      </c>
      <c r="F154" s="4" t="inlineStr">
        <is>
          <t>GO Gord rebaje@ Bo Cj 20k AS</t>
        </is>
      </c>
      <c r="G154" s="4" t="inlineStr">
        <is>
          <t>Muestra</t>
        </is>
      </c>
      <c r="H154" s="6" t="n">
        <v>44.1</v>
      </c>
      <c r="I154" s="9" t="n">
        <v>0</v>
      </c>
      <c r="J154" s="6">
        <f>SUMIFS('Stock - ETA'!$R$3:R2202,'Stock - ETA'!$F$3:F2202,'Rango proyecciones'!C154,'Stock - ETA'!$AA$3:AA2202,'Rango proyecciones'!$AH$5)</f>
        <v/>
      </c>
      <c r="K154" s="9">
        <f>(I154 - H154) * MAX((1 - 10)/(10), 0)</f>
        <v/>
      </c>
      <c r="L154" s="9" t="n"/>
      <c r="M154" s="9" t="n"/>
      <c r="N154" s="9" t="n"/>
      <c r="O154" s="16">
        <f>H154 + N154 + J154</f>
        <v/>
      </c>
      <c r="P154" s="9">
        <f>SUMIFS('Stock - ETA'!$H$3:H2202,'Stock - ETA'!$F$3:F2202,'Rango proyecciones'!C154,'Stock - ETA'!$Q$3:Q2202,'Rango proyecciones'!$AH$5)</f>
        <v/>
      </c>
      <c r="Q154" s="9">
        <f>(I154 - H154) * MAX((1 - 7)/(7), 0)</f>
        <v/>
      </c>
      <c r="R154" s="9" t="n"/>
      <c r="S154" s="9" t="n"/>
      <c r="T154" s="9" t="n">
        <v>0</v>
      </c>
      <c r="U154" s="16">
        <f>H154 + T154 + P154</f>
        <v/>
      </c>
      <c r="V154" s="6">
        <f>SUMIFS('Stock - ETA'!$S$3:S2202,'Stock - ETA'!$F$3:F2202,'Rango proyecciones'!C154,'Stock - ETA'!$AA$3:AA2202,'Rango proyecciones'!$AH$5) + SUMIFS('Stock - ETA'!$R$3:R2202,'Stock - ETA'!$F$3:F2202,'Rango proyecciones'!C154,'Stock - ETA'!$AA$3:AA2202,'Rango proyecciones'!$AH$7)</f>
        <v/>
      </c>
      <c r="W154" s="9" t="n"/>
      <c r="X154" s="16">
        <f>V154 + W154</f>
        <v/>
      </c>
      <c r="Y154" s="9">
        <f>SUMIFS('Stock - ETA'!$I$3:I2202,'Stock - ETA'!$F$3:F2202,'Rango proyecciones'!C154,'Stock - ETA'!$Q$3:Q2202,'Rango proyecciones'!$AH$5) + SUMIFS('Stock - ETA'!$H$3:H2202,'Stock - ETA'!$F$3:F2202,'Rango proyecciones'!C154,'Stock - ETA'!$Q$3:Q2202,'Rango proyecciones'!$AH$7)</f>
        <v/>
      </c>
      <c r="Z154" s="9" t="n"/>
      <c r="AA154" s="16">
        <f>Y154 + Z154</f>
        <v/>
      </c>
      <c r="AB154" s="6" t="n"/>
      <c r="AC154" s="9">
        <f>SUMIFS('Stock - ETA'!$T$3:T2202,'Stock - ETA'!$F$3:F2202,'Rango proyecciones'!C154,'Stock - ETA'!$AA$3:AA2202,'Rango proyecciones'!$AH$5) + SUMIFS('Stock - ETA'!$S$3:S2202,'Stock - ETA'!$F$3:F2202,'Rango proyecciones'!C154,'Stock - ETA'!$AA$3:AA2202,'Rango proyecciones'!$AH$8)</f>
        <v/>
      </c>
      <c r="AD154" s="16">
        <f> 0.7 * AB154 + AC154</f>
        <v/>
      </c>
      <c r="AE154" s="9">
        <f>SUMIFS('Stock - ETA'!$J$3:J2202,'Stock - ETA'!$F$3:F2202,'Rango proyecciones'!C154,'Stock - ETA'!$Q$3:Q2202,'Rango proyecciones'!$AH$5) + SUMIFS('Stock - ETA'!$I$3:I2202,'Stock - ETA'!$F$3:F2202,'Rango proyecciones'!C154,'Stock - ETA'!$Q$3:Q2202,'Rango proyecciones'!$AH$8)</f>
        <v/>
      </c>
      <c r="AF154" s="16">
        <f> 0.7 * AB154 + AE154</f>
        <v/>
      </c>
      <c r="AG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andes asia1022836</t>
        </is>
      </c>
      <c r="D155" s="4" t="inlineStr">
        <is>
          <t>Andes Asia</t>
        </is>
      </c>
      <c r="E155" s="4" t="n">
        <v>1022836</v>
      </c>
      <c r="F155" s="4" t="inlineStr">
        <is>
          <t>GO Epiplón@ Cj 20k AS</t>
        </is>
      </c>
      <c r="G155" s="4" t="inlineStr">
        <is>
          <t>Muestra</t>
        </is>
      </c>
      <c r="H155" s="6" t="n">
        <v>44.5</v>
      </c>
      <c r="I155" s="9" t="n">
        <v>0</v>
      </c>
      <c r="J155" s="6">
        <f>SUMIFS('Stock - ETA'!$R$3:R2202,'Stock - ETA'!$F$3:F2202,'Rango proyecciones'!C155,'Stock - ETA'!$AA$3:AA2202,'Rango proyecciones'!$AH$5)</f>
        <v/>
      </c>
      <c r="K155" s="9">
        <f>(I155 - H155) * MAX((1 - 10)/(10), 0)</f>
        <v/>
      </c>
      <c r="L155" s="9" t="n"/>
      <c r="M155" s="9" t="n"/>
      <c r="N155" s="9" t="n"/>
      <c r="O155" s="16">
        <f>H155 + N155 + J155</f>
        <v/>
      </c>
      <c r="P155" s="9">
        <f>SUMIFS('Stock - ETA'!$H$3:H2202,'Stock - ETA'!$F$3:F2202,'Rango proyecciones'!C155,'Stock - ETA'!$Q$3:Q2202,'Rango proyecciones'!$AH$5)</f>
        <v/>
      </c>
      <c r="Q155" s="9">
        <f>(I155 - H155) * MAX((1 - 7)/(7), 0)</f>
        <v/>
      </c>
      <c r="R155" s="9" t="n"/>
      <c r="S155" s="9" t="n"/>
      <c r="T155" s="9" t="n">
        <v>0</v>
      </c>
      <c r="U155" s="16">
        <f>H155 + T155 + P155</f>
        <v/>
      </c>
      <c r="V155" s="6">
        <f>SUMIFS('Stock - ETA'!$S$3:S2202,'Stock - ETA'!$F$3:F2202,'Rango proyecciones'!C155,'Stock - ETA'!$AA$3:AA2202,'Rango proyecciones'!$AH$5) + SUMIFS('Stock - ETA'!$R$3:R2202,'Stock - ETA'!$F$3:F2202,'Rango proyecciones'!C155,'Stock - ETA'!$AA$3:AA2202,'Rango proyecciones'!$AH$7)</f>
        <v/>
      </c>
      <c r="W155" s="9" t="n"/>
      <c r="X155" s="16">
        <f>V155 + W155</f>
        <v/>
      </c>
      <c r="Y155" s="9">
        <f>SUMIFS('Stock - ETA'!$I$3:I2202,'Stock - ETA'!$F$3:F2202,'Rango proyecciones'!C155,'Stock - ETA'!$Q$3:Q2202,'Rango proyecciones'!$AH$5) + SUMIFS('Stock - ETA'!$H$3:H2202,'Stock - ETA'!$F$3:F2202,'Rango proyecciones'!C155,'Stock - ETA'!$Q$3:Q2202,'Rango proyecciones'!$AH$7)</f>
        <v/>
      </c>
      <c r="Z155" s="9" t="n"/>
      <c r="AA155" s="16">
        <f>Y155 + Z155</f>
        <v/>
      </c>
      <c r="AB155" s="6" t="n"/>
      <c r="AC155" s="9">
        <f>SUMIFS('Stock - ETA'!$T$3:T2202,'Stock - ETA'!$F$3:F2202,'Rango proyecciones'!C155,'Stock - ETA'!$AA$3:AA2202,'Rango proyecciones'!$AH$5) + SUMIFS('Stock - ETA'!$S$3:S2202,'Stock - ETA'!$F$3:F2202,'Rango proyecciones'!C155,'Stock - ETA'!$AA$3:AA2202,'Rango proyecciones'!$AH$8)</f>
        <v/>
      </c>
      <c r="AD155" s="16">
        <f> 0.7 * AB155 + AC155</f>
        <v/>
      </c>
      <c r="AE155" s="9">
        <f>SUMIFS('Stock - ETA'!$J$3:J2202,'Stock - ETA'!$F$3:F2202,'Rango proyecciones'!C155,'Stock - ETA'!$Q$3:Q2202,'Rango proyecciones'!$AH$5) + SUMIFS('Stock - ETA'!$I$3:I2202,'Stock - ETA'!$F$3:F2202,'Rango proyecciones'!C155,'Stock - ETA'!$Q$3:Q2202,'Rango proyecciones'!$AH$8)</f>
        <v/>
      </c>
      <c r="AF155" s="16">
        <f> 0.7 * AB155 + AE155</f>
        <v/>
      </c>
      <c r="AG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andes asia1022863</t>
        </is>
      </c>
      <c r="D156" s="4" t="inlineStr">
        <is>
          <t>Andes Asia</t>
        </is>
      </c>
      <c r="E156" s="4" t="n">
        <v>1022863</v>
      </c>
      <c r="F156" s="4" t="inlineStr">
        <is>
          <t>GO Lom Vet M@ Cj 9k AS</t>
        </is>
      </c>
      <c r="G156" s="4" t="inlineStr">
        <is>
          <t>Lomo</t>
        </is>
      </c>
      <c r="H156" s="6" t="n">
        <v>37366.3</v>
      </c>
      <c r="I156" s="9" t="n">
        <v>50000</v>
      </c>
      <c r="J156" s="6">
        <f>SUMIFS('Stock - ETA'!$R$3:R2202,'Stock - ETA'!$F$3:F2202,'Rango proyecciones'!C156,'Stock - ETA'!$AA$3:AA2202,'Rango proyecciones'!$AH$5)</f>
        <v/>
      </c>
      <c r="K156" s="9">
        <f>(I156 - H156) * MAX((1 - 10)/(10), 0)</f>
        <v/>
      </c>
      <c r="L156" s="9" t="n">
        <v>32115.104</v>
      </c>
      <c r="M156" s="9" t="n">
        <v>0</v>
      </c>
      <c r="N156" s="9" t="n">
        <v>0</v>
      </c>
      <c r="O156" s="16">
        <f>H156 + N156 + J156</f>
        <v/>
      </c>
      <c r="P156" s="9">
        <f>SUMIFS('Stock - ETA'!$H$3:H2202,'Stock - ETA'!$F$3:F2202,'Rango proyecciones'!C156,'Stock - ETA'!$Q$3:Q2202,'Rango proyecciones'!$AH$5)</f>
        <v/>
      </c>
      <c r="Q156" s="9">
        <f>(I156 - H156) * MAX((1 - 7)/(7), 0)</f>
        <v/>
      </c>
      <c r="R156" s="9" t="n">
        <v>32115.104</v>
      </c>
      <c r="S156" s="9" t="n">
        <v>0</v>
      </c>
      <c r="T156" s="9" t="n">
        <v>0</v>
      </c>
      <c r="U156" s="16">
        <f>H156 + T156 + P156</f>
        <v/>
      </c>
      <c r="V156" s="6">
        <f>SUMIFS('Stock - ETA'!$S$3:S2202,'Stock - ETA'!$F$3:F2202,'Rango proyecciones'!C156,'Stock - ETA'!$AA$3:AA2202,'Rango proyecciones'!$AH$5) + SUMIFS('Stock - ETA'!$R$3:R2202,'Stock - ETA'!$F$3:F2202,'Rango proyecciones'!C156,'Stock - ETA'!$AA$3:AA2202,'Rango proyecciones'!$AH$7)</f>
        <v/>
      </c>
      <c r="W156" s="9" t="n"/>
      <c r="X156" s="16">
        <f>V156 + W156</f>
        <v/>
      </c>
      <c r="Y156" s="9">
        <f>SUMIFS('Stock - ETA'!$I$3:I2202,'Stock - ETA'!$F$3:F2202,'Rango proyecciones'!C156,'Stock - ETA'!$Q$3:Q2202,'Rango proyecciones'!$AH$5) + SUMIFS('Stock - ETA'!$H$3:H2202,'Stock - ETA'!$F$3:F2202,'Rango proyecciones'!C156,'Stock - ETA'!$Q$3:Q2202,'Rango proyecciones'!$AH$7)</f>
        <v/>
      </c>
      <c r="Z156" s="9" t="n"/>
      <c r="AA156" s="16">
        <f>Y156 + Z156</f>
        <v/>
      </c>
      <c r="AB156" s="6" t="n">
        <v>70000</v>
      </c>
      <c r="AC156" s="9">
        <f>SUMIFS('Stock - ETA'!$T$3:T2202,'Stock - ETA'!$F$3:F2202,'Rango proyecciones'!C156,'Stock - ETA'!$AA$3:AA2202,'Rango proyecciones'!$AH$5) + SUMIFS('Stock - ETA'!$S$3:S2202,'Stock - ETA'!$F$3:F2202,'Rango proyecciones'!C156,'Stock - ETA'!$AA$3:AA2202,'Rango proyecciones'!$AH$8)</f>
        <v/>
      </c>
      <c r="AD156" s="16">
        <f> 0.7 * AB156 + AC156</f>
        <v/>
      </c>
      <c r="AE156" s="9">
        <f>SUMIFS('Stock - ETA'!$J$3:J2202,'Stock - ETA'!$F$3:F2202,'Rango proyecciones'!C156,'Stock - ETA'!$Q$3:Q2202,'Rango proyecciones'!$AH$5) + SUMIFS('Stock - ETA'!$I$3:I2202,'Stock - ETA'!$F$3:F2202,'Rango proyecciones'!C156,'Stock - ETA'!$Q$3:Q2202,'Rango proyecciones'!$AH$8)</f>
        <v/>
      </c>
      <c r="AF156" s="16">
        <f> 0.7 * AB156 + AE156</f>
        <v/>
      </c>
      <c r="AG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andes asia1022864</t>
        </is>
      </c>
      <c r="D157" s="4" t="inlineStr">
        <is>
          <t>Andes Asia</t>
        </is>
      </c>
      <c r="E157" s="4" t="n">
        <v>1022864</v>
      </c>
      <c r="F157" s="4" t="inlineStr">
        <is>
          <t>GO Lom Vet L@ Cj 11k AS</t>
        </is>
      </c>
      <c r="G157" s="4" t="inlineStr">
        <is>
          <t>Lomo</t>
        </is>
      </c>
      <c r="H157" s="6" t="n">
        <v>56664.7</v>
      </c>
      <c r="I157" s="9" t="n">
        <v>60000</v>
      </c>
      <c r="J157" s="6">
        <f>SUMIFS('Stock - ETA'!$R$3:R2202,'Stock - ETA'!$F$3:F2202,'Rango proyecciones'!C157,'Stock - ETA'!$AA$3:AA2202,'Rango proyecciones'!$AH$5)</f>
        <v/>
      </c>
      <c r="K157" s="9">
        <f>(I157 - H157) * MAX((1 - 10)/(10), 0)</f>
        <v/>
      </c>
      <c r="L157" s="9" t="n">
        <v>46054.628</v>
      </c>
      <c r="M157" s="9" t="n">
        <v>0</v>
      </c>
      <c r="N157" s="9" t="n">
        <v>0</v>
      </c>
      <c r="O157" s="16">
        <f>H157 + N157 + J157</f>
        <v/>
      </c>
      <c r="P157" s="9">
        <f>SUMIFS('Stock - ETA'!$H$3:H2202,'Stock - ETA'!$F$3:F2202,'Rango proyecciones'!C157,'Stock - ETA'!$Q$3:Q2202,'Rango proyecciones'!$AH$5)</f>
        <v/>
      </c>
      <c r="Q157" s="9">
        <f>(I157 - H157) * MAX((1 - 7)/(7), 0)</f>
        <v/>
      </c>
      <c r="R157" s="9" t="n">
        <v>46054.628</v>
      </c>
      <c r="S157" s="9" t="n">
        <v>0</v>
      </c>
      <c r="T157" s="9" t="n">
        <v>0</v>
      </c>
      <c r="U157" s="16">
        <f>H157 + T157 + P157</f>
        <v/>
      </c>
      <c r="V157" s="6">
        <f>SUMIFS('Stock - ETA'!$S$3:S2202,'Stock - ETA'!$F$3:F2202,'Rango proyecciones'!C157,'Stock - ETA'!$AA$3:AA2202,'Rango proyecciones'!$AH$5) + SUMIFS('Stock - ETA'!$R$3:R2202,'Stock - ETA'!$F$3:F2202,'Rango proyecciones'!C157,'Stock - ETA'!$AA$3:AA2202,'Rango proyecciones'!$AH$7)</f>
        <v/>
      </c>
      <c r="W157" s="9" t="n"/>
      <c r="X157" s="16">
        <f>V157 + W157</f>
        <v/>
      </c>
      <c r="Y157" s="9">
        <f>SUMIFS('Stock - ETA'!$I$3:I2202,'Stock - ETA'!$F$3:F2202,'Rango proyecciones'!C157,'Stock - ETA'!$Q$3:Q2202,'Rango proyecciones'!$AH$5) + SUMIFS('Stock - ETA'!$H$3:H2202,'Stock - ETA'!$F$3:F2202,'Rango proyecciones'!C157,'Stock - ETA'!$Q$3:Q2202,'Rango proyecciones'!$AH$7)</f>
        <v/>
      </c>
      <c r="Z157" s="9" t="n"/>
      <c r="AA157" s="16">
        <f>Y157 + Z157</f>
        <v/>
      </c>
      <c r="AB157" s="6" t="n">
        <v>70000</v>
      </c>
      <c r="AC157" s="9">
        <f>SUMIFS('Stock - ETA'!$T$3:T2202,'Stock - ETA'!$F$3:F2202,'Rango proyecciones'!C157,'Stock - ETA'!$AA$3:AA2202,'Rango proyecciones'!$AH$5) + SUMIFS('Stock - ETA'!$S$3:S2202,'Stock - ETA'!$F$3:F2202,'Rango proyecciones'!C157,'Stock - ETA'!$AA$3:AA2202,'Rango proyecciones'!$AH$8)</f>
        <v/>
      </c>
      <c r="AD157" s="16">
        <f> 0.7 * AB157 + AC157</f>
        <v/>
      </c>
      <c r="AE157" s="9">
        <f>SUMIFS('Stock - ETA'!$J$3:J2202,'Stock - ETA'!$F$3:F2202,'Rango proyecciones'!C157,'Stock - ETA'!$Q$3:Q2202,'Rango proyecciones'!$AH$5) + SUMIFS('Stock - ETA'!$I$3:I2202,'Stock - ETA'!$F$3:F2202,'Rango proyecciones'!C157,'Stock - ETA'!$Q$3:Q2202,'Rango proyecciones'!$AH$8)</f>
        <v/>
      </c>
      <c r="AF157" s="16">
        <f> 0.7 * AB157 + AE157</f>
        <v/>
      </c>
      <c r="AG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andes asia1022865</t>
        </is>
      </c>
      <c r="D158" s="4" t="inlineStr">
        <is>
          <t>Andes Asia</t>
        </is>
      </c>
      <c r="E158" s="4" t="n">
        <v>1022865</v>
      </c>
      <c r="F158" s="4" t="inlineStr">
        <is>
          <t>GO Pan Tec S/cuero M@ Cj 17k AS</t>
        </is>
      </c>
      <c r="G158" s="4" t="inlineStr">
        <is>
          <t>Panceta</t>
        </is>
      </c>
      <c r="H158" s="6" t="n">
        <v>15487</v>
      </c>
      <c r="I158" s="9" t="n">
        <v>22000</v>
      </c>
      <c r="J158" s="6">
        <f>SUMIFS('Stock - ETA'!$R$3:R2202,'Stock - ETA'!$F$3:F2202,'Rango proyecciones'!C158,'Stock - ETA'!$AA$3:AA2202,'Rango proyecciones'!$AH$5)</f>
        <v/>
      </c>
      <c r="K158" s="9">
        <f>(I158 - H158) * MAX((1 - 10)/(10), 0)</f>
        <v/>
      </c>
      <c r="L158" s="9" t="n">
        <v>64071.886</v>
      </c>
      <c r="M158" s="9" t="n">
        <v>0</v>
      </c>
      <c r="N158" s="9" t="n">
        <v>0</v>
      </c>
      <c r="O158" s="16">
        <f>H158 + N158 + J158</f>
        <v/>
      </c>
      <c r="P158" s="9">
        <f>SUMIFS('Stock - ETA'!$H$3:H2202,'Stock - ETA'!$F$3:F2202,'Rango proyecciones'!C158,'Stock - ETA'!$Q$3:Q2202,'Rango proyecciones'!$AH$5)</f>
        <v/>
      </c>
      <c r="Q158" s="9">
        <f>(I158 - H158) * MAX((1 - 7)/(7), 0)</f>
        <v/>
      </c>
      <c r="R158" s="9" t="n">
        <v>64071.886</v>
      </c>
      <c r="S158" s="9" t="n">
        <v>0</v>
      </c>
      <c r="T158" s="9" t="n">
        <v>0</v>
      </c>
      <c r="U158" s="16">
        <f>H158 + T158 + P158</f>
        <v/>
      </c>
      <c r="V158" s="6">
        <f>SUMIFS('Stock - ETA'!$S$3:S2202,'Stock - ETA'!$F$3:F2202,'Rango proyecciones'!C158,'Stock - ETA'!$AA$3:AA2202,'Rango proyecciones'!$AH$5) + SUMIFS('Stock - ETA'!$R$3:R2202,'Stock - ETA'!$F$3:F2202,'Rango proyecciones'!C158,'Stock - ETA'!$AA$3:AA2202,'Rango proyecciones'!$AH$7)</f>
        <v/>
      </c>
      <c r="W158" s="9" t="n"/>
      <c r="X158" s="16">
        <f>V158 + W158</f>
        <v/>
      </c>
      <c r="Y158" s="9">
        <f>SUMIFS('Stock - ETA'!$I$3:I2202,'Stock - ETA'!$F$3:F2202,'Rango proyecciones'!C158,'Stock - ETA'!$Q$3:Q2202,'Rango proyecciones'!$AH$5) + SUMIFS('Stock - ETA'!$H$3:H2202,'Stock - ETA'!$F$3:F2202,'Rango proyecciones'!C158,'Stock - ETA'!$Q$3:Q2202,'Rango proyecciones'!$AH$7)</f>
        <v/>
      </c>
      <c r="Z158" s="9" t="n"/>
      <c r="AA158" s="16">
        <f>Y158 + Z158</f>
        <v/>
      </c>
      <c r="AB158" s="6" t="n">
        <v>60000</v>
      </c>
      <c r="AC158" s="9">
        <f>SUMIFS('Stock - ETA'!$T$3:T2202,'Stock - ETA'!$F$3:F2202,'Rango proyecciones'!C158,'Stock - ETA'!$AA$3:AA2202,'Rango proyecciones'!$AH$5) + SUMIFS('Stock - ETA'!$S$3:S2202,'Stock - ETA'!$F$3:F2202,'Rango proyecciones'!C158,'Stock - ETA'!$AA$3:AA2202,'Rango proyecciones'!$AH$8)</f>
        <v/>
      </c>
      <c r="AD158" s="16">
        <f> 0.7 * AB158 + AC158</f>
        <v/>
      </c>
      <c r="AE158" s="9">
        <f>SUMIFS('Stock - ETA'!$J$3:J2202,'Stock - ETA'!$F$3:F2202,'Rango proyecciones'!C158,'Stock - ETA'!$Q$3:Q2202,'Rango proyecciones'!$AH$5) + SUMIFS('Stock - ETA'!$I$3:I2202,'Stock - ETA'!$F$3:F2202,'Rango proyecciones'!C158,'Stock - ETA'!$Q$3:Q2202,'Rango proyecciones'!$AH$8)</f>
        <v/>
      </c>
      <c r="AF158" s="16">
        <f> 0.7 * AB158 + AE158</f>
        <v/>
      </c>
      <c r="AG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andes asia1022866</t>
        </is>
      </c>
      <c r="D159" s="4" t="inlineStr">
        <is>
          <t>Andes Asia</t>
        </is>
      </c>
      <c r="E159" s="4" t="n">
        <v>1022866</v>
      </c>
      <c r="F159" s="4" t="inlineStr">
        <is>
          <t>GO Pan Tec S/cuero L@ Cj 19k AS</t>
        </is>
      </c>
      <c r="G159" s="4" t="inlineStr">
        <is>
          <t>Panceta</t>
        </is>
      </c>
      <c r="H159" s="6" t="n">
        <v>17037</v>
      </c>
      <c r="I159" s="9" t="n">
        <v>45000</v>
      </c>
      <c r="J159" s="6">
        <f>SUMIFS('Stock - ETA'!$R$3:R2202,'Stock - ETA'!$F$3:F2202,'Rango proyecciones'!C159,'Stock - ETA'!$AA$3:AA2202,'Rango proyecciones'!$AH$5)</f>
        <v/>
      </c>
      <c r="K159" s="9">
        <f>(I159 - H159) * MAX((1 - 10)/(10), 0)</f>
        <v/>
      </c>
      <c r="L159" s="9" t="n">
        <v>48260.912</v>
      </c>
      <c r="M159" s="9" t="n">
        <v>0</v>
      </c>
      <c r="N159" s="9" t="n">
        <v>0</v>
      </c>
      <c r="O159" s="16">
        <f>H159 + N159 + J159</f>
        <v/>
      </c>
      <c r="P159" s="9">
        <f>SUMIFS('Stock - ETA'!$H$3:H2202,'Stock - ETA'!$F$3:F2202,'Rango proyecciones'!C159,'Stock - ETA'!$Q$3:Q2202,'Rango proyecciones'!$AH$5)</f>
        <v/>
      </c>
      <c r="Q159" s="9">
        <f>(I159 - H159) * MAX((1 - 7)/(7), 0)</f>
        <v/>
      </c>
      <c r="R159" s="9" t="n">
        <v>48260.912</v>
      </c>
      <c r="S159" s="9" t="n">
        <v>0</v>
      </c>
      <c r="T159" s="9" t="n">
        <v>0</v>
      </c>
      <c r="U159" s="16">
        <f>H159 + T159 + P159</f>
        <v/>
      </c>
      <c r="V159" s="6">
        <f>SUMIFS('Stock - ETA'!$S$3:S2202,'Stock - ETA'!$F$3:F2202,'Rango proyecciones'!C159,'Stock - ETA'!$AA$3:AA2202,'Rango proyecciones'!$AH$5) + SUMIFS('Stock - ETA'!$R$3:R2202,'Stock - ETA'!$F$3:F2202,'Rango proyecciones'!C159,'Stock - ETA'!$AA$3:AA2202,'Rango proyecciones'!$AH$7)</f>
        <v/>
      </c>
      <c r="W159" s="9" t="n"/>
      <c r="X159" s="16">
        <f>V159 + W159</f>
        <v/>
      </c>
      <c r="Y159" s="9">
        <f>SUMIFS('Stock - ETA'!$I$3:I2202,'Stock - ETA'!$F$3:F2202,'Rango proyecciones'!C159,'Stock - ETA'!$Q$3:Q2202,'Rango proyecciones'!$AH$5) + SUMIFS('Stock - ETA'!$H$3:H2202,'Stock - ETA'!$F$3:F2202,'Rango proyecciones'!C159,'Stock - ETA'!$Q$3:Q2202,'Rango proyecciones'!$AH$7)</f>
        <v/>
      </c>
      <c r="Z159" s="9" t="n"/>
      <c r="AA159" s="16">
        <f>Y159 + Z159</f>
        <v/>
      </c>
      <c r="AB159" s="6" t="n">
        <v>60000</v>
      </c>
      <c r="AC159" s="9">
        <f>SUMIFS('Stock - ETA'!$T$3:T2202,'Stock - ETA'!$F$3:F2202,'Rango proyecciones'!C159,'Stock - ETA'!$AA$3:AA2202,'Rango proyecciones'!$AH$5) + SUMIFS('Stock - ETA'!$S$3:S2202,'Stock - ETA'!$F$3:F2202,'Rango proyecciones'!C159,'Stock - ETA'!$AA$3:AA2202,'Rango proyecciones'!$AH$8)</f>
        <v/>
      </c>
      <c r="AD159" s="16">
        <f> 0.7 * AB159 + AC159</f>
        <v/>
      </c>
      <c r="AE159" s="9">
        <f>SUMIFS('Stock - ETA'!$J$3:J2202,'Stock - ETA'!$F$3:F2202,'Rango proyecciones'!C159,'Stock - ETA'!$Q$3:Q2202,'Rango proyecciones'!$AH$5) + SUMIFS('Stock - ETA'!$I$3:I2202,'Stock - ETA'!$F$3:F2202,'Rango proyecciones'!C159,'Stock - ETA'!$Q$3:Q2202,'Rango proyecciones'!$AH$8)</f>
        <v/>
      </c>
      <c r="AF159" s="16">
        <f> 0.7 * AB159 + AE159</f>
        <v/>
      </c>
      <c r="AG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andes asia1022914</t>
        </is>
      </c>
      <c r="D160" s="4" t="inlineStr">
        <is>
          <t>Andes Asia</t>
        </is>
      </c>
      <c r="E160" s="4" t="n">
        <v>1022914</v>
      </c>
      <c r="F160" s="4" t="inlineStr">
        <is>
          <t>GO Lom Tocino @ Bo Cj 20k AS</t>
        </is>
      </c>
      <c r="G160" s="4" t="inlineStr">
        <is>
          <t>Grasas</t>
        </is>
      </c>
      <c r="H160" s="6" t="n">
        <v>23940</v>
      </c>
      <c r="I160" s="9" t="n">
        <v>24000</v>
      </c>
      <c r="J160" s="6">
        <f>SUMIFS('Stock - ETA'!$R$3:R2202,'Stock - ETA'!$F$3:F2202,'Rango proyecciones'!C160,'Stock - ETA'!$AA$3:AA2202,'Rango proyecciones'!$AH$5)</f>
        <v/>
      </c>
      <c r="K160" s="9">
        <f>(I160 - H160) * MAX((1 - 10)/(10), 0)</f>
        <v/>
      </c>
      <c r="L160" s="9" t="n">
        <v>0</v>
      </c>
      <c r="M160" s="9" t="n">
        <v>0</v>
      </c>
      <c r="N160" s="9" t="n">
        <v>0</v>
      </c>
      <c r="O160" s="16">
        <f>H160 + N160 + J160</f>
        <v/>
      </c>
      <c r="P160" s="9">
        <f>SUMIFS('Stock - ETA'!$H$3:H2202,'Stock - ETA'!$F$3:F2202,'Rango proyecciones'!C160,'Stock - ETA'!$Q$3:Q2202,'Rango proyecciones'!$AH$5)</f>
        <v/>
      </c>
      <c r="Q160" s="9">
        <f>(I160 - H160) * MAX((1 - 7)/(7), 0)</f>
        <v/>
      </c>
      <c r="R160" s="9" t="n">
        <v>0</v>
      </c>
      <c r="S160" s="9" t="n">
        <v>0</v>
      </c>
      <c r="T160" s="9" t="n">
        <v>0</v>
      </c>
      <c r="U160" s="16">
        <f>H160 + T160 + P160</f>
        <v/>
      </c>
      <c r="V160" s="6">
        <f>SUMIFS('Stock - ETA'!$S$3:S2202,'Stock - ETA'!$F$3:F2202,'Rango proyecciones'!C160,'Stock - ETA'!$AA$3:AA2202,'Rango proyecciones'!$AH$5) + SUMIFS('Stock - ETA'!$R$3:R2202,'Stock - ETA'!$F$3:F2202,'Rango proyecciones'!C160,'Stock - ETA'!$AA$3:AA2202,'Rango proyecciones'!$AH$7)</f>
        <v/>
      </c>
      <c r="W160" s="9" t="n"/>
      <c r="X160" s="16">
        <f>V160 + W160</f>
        <v/>
      </c>
      <c r="Y160" s="9">
        <f>SUMIFS('Stock - ETA'!$I$3:I2202,'Stock - ETA'!$F$3:F2202,'Rango proyecciones'!C160,'Stock - ETA'!$Q$3:Q2202,'Rango proyecciones'!$AH$5) + SUMIFS('Stock - ETA'!$H$3:H2202,'Stock - ETA'!$F$3:F2202,'Rango proyecciones'!C160,'Stock - ETA'!$Q$3:Q2202,'Rango proyecciones'!$AH$7)</f>
        <v/>
      </c>
      <c r="Z160" s="9" t="n"/>
      <c r="AA160" s="16">
        <f>Y160 + Z160</f>
        <v/>
      </c>
      <c r="AB160" s="6" t="n"/>
      <c r="AC160" s="9">
        <f>SUMIFS('Stock - ETA'!$T$3:T2202,'Stock - ETA'!$F$3:F2202,'Rango proyecciones'!C160,'Stock - ETA'!$AA$3:AA2202,'Rango proyecciones'!$AH$5) + SUMIFS('Stock - ETA'!$S$3:S2202,'Stock - ETA'!$F$3:F2202,'Rango proyecciones'!C160,'Stock - ETA'!$AA$3:AA2202,'Rango proyecciones'!$AH$8)</f>
        <v/>
      </c>
      <c r="AD160" s="16">
        <f> 0.7 * AB160 + AC160</f>
        <v/>
      </c>
      <c r="AE160" s="9">
        <f>SUMIFS('Stock - ETA'!$J$3:J2202,'Stock - ETA'!$F$3:F2202,'Rango proyecciones'!C160,'Stock - ETA'!$Q$3:Q2202,'Rango proyecciones'!$AH$5) + SUMIFS('Stock - ETA'!$I$3:I2202,'Stock - ETA'!$F$3:F2202,'Rango proyecciones'!C160,'Stock - ETA'!$Q$3:Q2202,'Rango proyecciones'!$AH$8)</f>
        <v/>
      </c>
      <c r="AF160" s="16">
        <f> 0.7 * AB160 + AE160</f>
        <v/>
      </c>
      <c r="AG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andes asia1022918</t>
        </is>
      </c>
      <c r="D161" s="4" t="inlineStr">
        <is>
          <t>Andes Asia</t>
        </is>
      </c>
      <c r="E161" s="4" t="n">
        <v>1022918</v>
      </c>
      <c r="F161" s="4" t="inlineStr">
        <is>
          <t>GO Lom Tocino@ Cj 20k AA</t>
        </is>
      </c>
      <c r="G161" s="4" t="inlineStr">
        <is>
          <t>Grasas</t>
        </is>
      </c>
      <c r="H161" s="6" t="n">
        <v>48040</v>
      </c>
      <c r="I161" s="9" t="n">
        <v>48000</v>
      </c>
      <c r="J161" s="6">
        <f>SUMIFS('Stock - ETA'!$R$3:R2202,'Stock - ETA'!$F$3:F2202,'Rango proyecciones'!C161,'Stock - ETA'!$AA$3:AA2202,'Rango proyecciones'!$AH$5)</f>
        <v/>
      </c>
      <c r="K161" s="9">
        <f>(I161 - H161) * MAX((1 - 10)/(10), 0)</f>
        <v/>
      </c>
      <c r="L161" s="9" t="n">
        <v>95920</v>
      </c>
      <c r="M161" s="9" t="n"/>
      <c r="N161" s="9" t="n"/>
      <c r="O161" s="16">
        <f>H161 + N161 + J161</f>
        <v/>
      </c>
      <c r="P161" s="9">
        <f>SUMIFS('Stock - ETA'!$H$3:H2202,'Stock - ETA'!$F$3:F2202,'Rango proyecciones'!C161,'Stock - ETA'!$Q$3:Q2202,'Rango proyecciones'!$AH$5)</f>
        <v/>
      </c>
      <c r="Q161" s="9">
        <f>(I161 - H161) * MAX((1 - 7)/(7), 0)</f>
        <v/>
      </c>
      <c r="R161" s="9" t="n">
        <v>95920</v>
      </c>
      <c r="S161" s="9" t="n"/>
      <c r="T161" s="9" t="n">
        <v>0</v>
      </c>
      <c r="U161" s="16">
        <f>H161 + T161 + P161</f>
        <v/>
      </c>
      <c r="V161" s="6">
        <f>SUMIFS('Stock - ETA'!$S$3:S2202,'Stock - ETA'!$F$3:F2202,'Rango proyecciones'!C161,'Stock - ETA'!$AA$3:AA2202,'Rango proyecciones'!$AH$5) + SUMIFS('Stock - ETA'!$R$3:R2202,'Stock - ETA'!$F$3:F2202,'Rango proyecciones'!C161,'Stock - ETA'!$AA$3:AA2202,'Rango proyecciones'!$AH$7)</f>
        <v/>
      </c>
      <c r="W161" s="9" t="n"/>
      <c r="X161" s="16">
        <f>V161 + W161</f>
        <v/>
      </c>
      <c r="Y161" s="9">
        <f>SUMIFS('Stock - ETA'!$I$3:I2202,'Stock - ETA'!$F$3:F2202,'Rango proyecciones'!C161,'Stock - ETA'!$Q$3:Q2202,'Rango proyecciones'!$AH$5) + SUMIFS('Stock - ETA'!$H$3:H2202,'Stock - ETA'!$F$3:F2202,'Rango proyecciones'!C161,'Stock - ETA'!$Q$3:Q2202,'Rango proyecciones'!$AH$7)</f>
        <v/>
      </c>
      <c r="Z161" s="9" t="n"/>
      <c r="AA161" s="16">
        <f>Y161 + Z161</f>
        <v/>
      </c>
      <c r="AB161" s="6" t="n">
        <v>121939</v>
      </c>
      <c r="AC161" s="9">
        <f>SUMIFS('Stock - ETA'!$T$3:T2202,'Stock - ETA'!$F$3:F2202,'Rango proyecciones'!C161,'Stock - ETA'!$AA$3:AA2202,'Rango proyecciones'!$AH$5) + SUMIFS('Stock - ETA'!$S$3:S2202,'Stock - ETA'!$F$3:F2202,'Rango proyecciones'!C161,'Stock - ETA'!$AA$3:AA2202,'Rango proyecciones'!$AH$8)</f>
        <v/>
      </c>
      <c r="AD161" s="16">
        <f> 0.7 * AB161 + AC161</f>
        <v/>
      </c>
      <c r="AE161" s="9">
        <f>SUMIFS('Stock - ETA'!$J$3:J2202,'Stock - ETA'!$F$3:F2202,'Rango proyecciones'!C161,'Stock - ETA'!$Q$3:Q2202,'Rango proyecciones'!$AH$5) + SUMIFS('Stock - ETA'!$I$3:I2202,'Stock - ETA'!$F$3:F2202,'Rango proyecciones'!C161,'Stock - ETA'!$Q$3:Q2202,'Rango proyecciones'!$AH$8)</f>
        <v/>
      </c>
      <c r="AF161" s="16">
        <f> 0.7 * AB161 + AE161</f>
        <v/>
      </c>
      <c r="AG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andes asia1022989</t>
        </is>
      </c>
      <c r="D162" s="4" t="inlineStr">
        <is>
          <t>Andes Asia</t>
        </is>
      </c>
      <c r="E162" s="4" t="n">
        <v>1022989</v>
      </c>
      <c r="F162" s="4" t="inlineStr">
        <is>
          <t>GO MM LOIN S VP@ Cj 10k AS</t>
        </is>
      </c>
      <c r="G162" s="4" t="inlineStr">
        <is>
          <t>Lomo</t>
        </is>
      </c>
      <c r="H162" s="6" t="n">
        <v>36466.8</v>
      </c>
      <c r="I162" s="9" t="n">
        <v>36000</v>
      </c>
      <c r="J162" s="6">
        <f>SUMIFS('Stock - ETA'!$R$3:R2202,'Stock - ETA'!$F$3:F2202,'Rango proyecciones'!C162,'Stock - ETA'!$AA$3:AA2202,'Rango proyecciones'!$AH$5)</f>
        <v/>
      </c>
      <c r="K162" s="9">
        <f>(I162 - H162) * MAX((1 - 10)/(10), 0)</f>
        <v/>
      </c>
      <c r="L162" s="9" t="n">
        <v>0</v>
      </c>
      <c r="M162" s="9" t="n">
        <v>0</v>
      </c>
      <c r="N162" s="9" t="n">
        <v>0</v>
      </c>
      <c r="O162" s="16">
        <f>H162 + N162 + J162</f>
        <v/>
      </c>
      <c r="P162" s="9">
        <f>SUMIFS('Stock - ETA'!$H$3:H2202,'Stock - ETA'!$F$3:F2202,'Rango proyecciones'!C162,'Stock - ETA'!$Q$3:Q2202,'Rango proyecciones'!$AH$5)</f>
        <v/>
      </c>
      <c r="Q162" s="9">
        <f>(I162 - H162) * MAX((1 - 7)/(7), 0)</f>
        <v/>
      </c>
      <c r="R162" s="9" t="n">
        <v>0</v>
      </c>
      <c r="S162" s="9" t="n">
        <v>0</v>
      </c>
      <c r="T162" s="9" t="n">
        <v>0</v>
      </c>
      <c r="U162" s="16">
        <f>H162 + T162 + P162</f>
        <v/>
      </c>
      <c r="V162" s="6">
        <f>SUMIFS('Stock - ETA'!$S$3:S2202,'Stock - ETA'!$F$3:F2202,'Rango proyecciones'!C162,'Stock - ETA'!$AA$3:AA2202,'Rango proyecciones'!$AH$5) + SUMIFS('Stock - ETA'!$R$3:R2202,'Stock - ETA'!$F$3:F2202,'Rango proyecciones'!C162,'Stock - ETA'!$AA$3:AA2202,'Rango proyecciones'!$AH$7)</f>
        <v/>
      </c>
      <c r="W162" s="9" t="n"/>
      <c r="X162" s="16">
        <f>V162 + W162</f>
        <v/>
      </c>
      <c r="Y162" s="9">
        <f>SUMIFS('Stock - ETA'!$I$3:I2202,'Stock - ETA'!$F$3:F2202,'Rango proyecciones'!C162,'Stock - ETA'!$Q$3:Q2202,'Rango proyecciones'!$AH$5) + SUMIFS('Stock - ETA'!$H$3:H2202,'Stock - ETA'!$F$3:F2202,'Rango proyecciones'!C162,'Stock - ETA'!$Q$3:Q2202,'Rango proyecciones'!$AH$7)</f>
        <v/>
      </c>
      <c r="Z162" s="9" t="n"/>
      <c r="AA162" s="16">
        <f>Y162 + Z162</f>
        <v/>
      </c>
      <c r="AB162" s="6" t="n">
        <v>20000</v>
      </c>
      <c r="AC162" s="9">
        <f>SUMIFS('Stock - ETA'!$T$3:T2202,'Stock - ETA'!$F$3:F2202,'Rango proyecciones'!C162,'Stock - ETA'!$AA$3:AA2202,'Rango proyecciones'!$AH$5) + SUMIFS('Stock - ETA'!$S$3:S2202,'Stock - ETA'!$F$3:F2202,'Rango proyecciones'!C162,'Stock - ETA'!$AA$3:AA2202,'Rango proyecciones'!$AH$8)</f>
        <v/>
      </c>
      <c r="AD162" s="16">
        <f> 0.7 * AB162 + AC162</f>
        <v/>
      </c>
      <c r="AE162" s="9">
        <f>SUMIFS('Stock - ETA'!$J$3:J2202,'Stock - ETA'!$F$3:F2202,'Rango proyecciones'!C162,'Stock - ETA'!$Q$3:Q2202,'Rango proyecciones'!$AH$5) + SUMIFS('Stock - ETA'!$I$3:I2202,'Stock - ETA'!$F$3:F2202,'Rango proyecciones'!C162,'Stock - ETA'!$Q$3:Q2202,'Rango proyecciones'!$AH$8)</f>
        <v/>
      </c>
      <c r="AF162" s="16">
        <f> 0.7 * AB162 + AE162</f>
        <v/>
      </c>
      <c r="AG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andes asia1023102</t>
        </is>
      </c>
      <c r="D163" s="4" t="inlineStr">
        <is>
          <t>Andes Asia</t>
        </is>
      </c>
      <c r="E163" s="4" t="n">
        <v>1023102</v>
      </c>
      <c r="F163" s="4" t="inlineStr">
        <is>
          <t>GO MM Loin LL VP@ Cj 20k AA</t>
        </is>
      </c>
      <c r="G163" s="4" t="inlineStr">
        <is>
          <t>Lomo</t>
        </is>
      </c>
      <c r="H163" s="6" t="n">
        <v>9948.5</v>
      </c>
      <c r="I163" s="9" t="n">
        <v>0</v>
      </c>
      <c r="J163" s="6">
        <f>SUMIFS('Stock - ETA'!$R$3:R2202,'Stock - ETA'!$F$3:F2202,'Rango proyecciones'!C163,'Stock - ETA'!$AA$3:AA2202,'Rango proyecciones'!$AH$5)</f>
        <v/>
      </c>
      <c r="K163" s="9">
        <f>(I163 - H163) * MAX((1 - 10)/(10), 0)</f>
        <v/>
      </c>
      <c r="L163" s="9" t="n">
        <v>0</v>
      </c>
      <c r="M163" s="9" t="n">
        <v>0</v>
      </c>
      <c r="N163" s="9" t="n">
        <v>0</v>
      </c>
      <c r="O163" s="16">
        <f>H163 + N163 + J163</f>
        <v/>
      </c>
      <c r="P163" s="9">
        <f>SUMIFS('Stock - ETA'!$H$3:H2202,'Stock - ETA'!$F$3:F2202,'Rango proyecciones'!C163,'Stock - ETA'!$Q$3:Q2202,'Rango proyecciones'!$AH$5)</f>
        <v/>
      </c>
      <c r="Q163" s="9">
        <f>(I163 - H163) * MAX((1 - 7)/(7), 0)</f>
        <v/>
      </c>
      <c r="R163" s="9" t="n">
        <v>0</v>
      </c>
      <c r="S163" s="9" t="n">
        <v>0</v>
      </c>
      <c r="T163" s="9" t="n">
        <v>0</v>
      </c>
      <c r="U163" s="16">
        <f>H163 + T163 + P163</f>
        <v/>
      </c>
      <c r="V163" s="6">
        <f>SUMIFS('Stock - ETA'!$S$3:S2202,'Stock - ETA'!$F$3:F2202,'Rango proyecciones'!C163,'Stock - ETA'!$AA$3:AA2202,'Rango proyecciones'!$AH$5) + SUMIFS('Stock - ETA'!$R$3:R2202,'Stock - ETA'!$F$3:F2202,'Rango proyecciones'!C163,'Stock - ETA'!$AA$3:AA2202,'Rango proyecciones'!$AH$7)</f>
        <v/>
      </c>
      <c r="W163" s="9" t="n"/>
      <c r="X163" s="16">
        <f>V163 + W163</f>
        <v/>
      </c>
      <c r="Y163" s="9">
        <f>SUMIFS('Stock - ETA'!$I$3:I2202,'Stock - ETA'!$F$3:F2202,'Rango proyecciones'!C163,'Stock - ETA'!$Q$3:Q2202,'Rango proyecciones'!$AH$5) + SUMIFS('Stock - ETA'!$H$3:H2202,'Stock - ETA'!$F$3:F2202,'Rango proyecciones'!C163,'Stock - ETA'!$Q$3:Q2202,'Rango proyecciones'!$AH$7)</f>
        <v/>
      </c>
      <c r="Z163" s="9" t="n"/>
      <c r="AA163" s="16">
        <f>Y163 + Z163</f>
        <v/>
      </c>
      <c r="AB163" s="6" t="n">
        <v>5000</v>
      </c>
      <c r="AC163" s="9">
        <f>SUMIFS('Stock - ETA'!$T$3:T2202,'Stock - ETA'!$F$3:F2202,'Rango proyecciones'!C163,'Stock - ETA'!$AA$3:AA2202,'Rango proyecciones'!$AH$5) + SUMIFS('Stock - ETA'!$S$3:S2202,'Stock - ETA'!$F$3:F2202,'Rango proyecciones'!C163,'Stock - ETA'!$AA$3:AA2202,'Rango proyecciones'!$AH$8)</f>
        <v/>
      </c>
      <c r="AD163" s="16">
        <f> 0.7 * AB163 + AC163</f>
        <v/>
      </c>
      <c r="AE163" s="9">
        <f>SUMIFS('Stock - ETA'!$J$3:J2202,'Stock - ETA'!$F$3:F2202,'Rango proyecciones'!C163,'Stock - ETA'!$Q$3:Q2202,'Rango proyecciones'!$AH$5) + SUMIFS('Stock - ETA'!$I$3:I2202,'Stock - ETA'!$F$3:F2202,'Rango proyecciones'!C163,'Stock - ETA'!$Q$3:Q2202,'Rango proyecciones'!$AH$8)</f>
        <v/>
      </c>
      <c r="AF163" s="16">
        <f> 0.7 * AB163 + AE163</f>
        <v/>
      </c>
      <c r="AG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andes asia1023123</t>
        </is>
      </c>
      <c r="D164" s="4" t="inlineStr">
        <is>
          <t>Andes Asia</t>
        </is>
      </c>
      <c r="E164" s="4" t="n">
        <v>1023123</v>
      </c>
      <c r="F164" s="4" t="inlineStr">
        <is>
          <t>GO Lom Vet@ Cj 9k AS</t>
        </is>
      </c>
      <c r="G164" s="4" t="inlineStr">
        <is>
          <t>Lomo</t>
        </is>
      </c>
      <c r="H164" s="6" t="n">
        <v>6908.7</v>
      </c>
      <c r="I164" s="9" t="n">
        <v>3000</v>
      </c>
      <c r="J164" s="6">
        <f>SUMIFS('Stock - ETA'!$R$3:R2202,'Stock - ETA'!$F$3:F2202,'Rango proyecciones'!C164,'Stock - ETA'!$AA$3:AA2202,'Rango proyecciones'!$AH$5)</f>
        <v/>
      </c>
      <c r="K164" s="9">
        <f>(I164 - H164) * MAX((1 - 10)/(10), 0)</f>
        <v/>
      </c>
      <c r="L164" s="9" t="n">
        <v>4029.608</v>
      </c>
      <c r="M164" s="9" t="n">
        <v>0</v>
      </c>
      <c r="N164" s="9" t="n">
        <v>0</v>
      </c>
      <c r="O164" s="16">
        <f>H164 + N164 + J164</f>
        <v/>
      </c>
      <c r="P164" s="9">
        <f>SUMIFS('Stock - ETA'!$H$3:H2202,'Stock - ETA'!$F$3:F2202,'Rango proyecciones'!C164,'Stock - ETA'!$Q$3:Q2202,'Rango proyecciones'!$AH$5)</f>
        <v/>
      </c>
      <c r="Q164" s="9">
        <f>(I164 - H164) * MAX((1 - 7)/(7), 0)</f>
        <v/>
      </c>
      <c r="R164" s="9" t="n">
        <v>4029.608</v>
      </c>
      <c r="S164" s="9" t="n">
        <v>0</v>
      </c>
      <c r="T164" s="9" t="n">
        <v>0</v>
      </c>
      <c r="U164" s="16">
        <f>H164 + T164 + P164</f>
        <v/>
      </c>
      <c r="V164" s="6">
        <f>SUMIFS('Stock - ETA'!$S$3:S2202,'Stock - ETA'!$F$3:F2202,'Rango proyecciones'!C164,'Stock - ETA'!$AA$3:AA2202,'Rango proyecciones'!$AH$5) + SUMIFS('Stock - ETA'!$R$3:R2202,'Stock - ETA'!$F$3:F2202,'Rango proyecciones'!C164,'Stock - ETA'!$AA$3:AA2202,'Rango proyecciones'!$AH$7)</f>
        <v/>
      </c>
      <c r="W164" s="9" t="n"/>
      <c r="X164" s="16">
        <f>V164 + W164</f>
        <v/>
      </c>
      <c r="Y164" s="9">
        <f>SUMIFS('Stock - ETA'!$I$3:I2202,'Stock - ETA'!$F$3:F2202,'Rango proyecciones'!C164,'Stock - ETA'!$Q$3:Q2202,'Rango proyecciones'!$AH$5) + SUMIFS('Stock - ETA'!$H$3:H2202,'Stock - ETA'!$F$3:F2202,'Rango proyecciones'!C164,'Stock - ETA'!$Q$3:Q2202,'Rango proyecciones'!$AH$7)</f>
        <v/>
      </c>
      <c r="Z164" s="9" t="n"/>
      <c r="AA164" s="16">
        <f>Y164 + Z164</f>
        <v/>
      </c>
      <c r="AB164" s="6" t="n">
        <v>5000</v>
      </c>
      <c r="AC164" s="9">
        <f>SUMIFS('Stock - ETA'!$T$3:T2202,'Stock - ETA'!$F$3:F2202,'Rango proyecciones'!C164,'Stock - ETA'!$AA$3:AA2202,'Rango proyecciones'!$AH$5) + SUMIFS('Stock - ETA'!$S$3:S2202,'Stock - ETA'!$F$3:F2202,'Rango proyecciones'!C164,'Stock - ETA'!$AA$3:AA2202,'Rango proyecciones'!$AH$8)</f>
        <v/>
      </c>
      <c r="AD164" s="16">
        <f> 0.7 * AB164 + AC164</f>
        <v/>
      </c>
      <c r="AE164" s="9">
        <f>SUMIFS('Stock - ETA'!$J$3:J2202,'Stock - ETA'!$F$3:F2202,'Rango proyecciones'!C164,'Stock - ETA'!$Q$3:Q2202,'Rango proyecciones'!$AH$5) + SUMIFS('Stock - ETA'!$I$3:I2202,'Stock - ETA'!$F$3:F2202,'Rango proyecciones'!C164,'Stock - ETA'!$Q$3:Q2202,'Rango proyecciones'!$AH$8)</f>
        <v/>
      </c>
      <c r="AF164" s="16">
        <f> 0.7 * AB164 + AE164</f>
        <v/>
      </c>
      <c r="AG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andes asia1023184</t>
        </is>
      </c>
      <c r="D165" s="4" t="inlineStr">
        <is>
          <t>Andes Asia</t>
        </is>
      </c>
      <c r="E165" s="4" t="n">
        <v>1023184</v>
      </c>
      <c r="F165" s="4" t="inlineStr">
        <is>
          <t>GO CC Loin L S/Tec@ Fi Cj 16k AS</t>
        </is>
      </c>
      <c r="G165" s="4" t="inlineStr">
        <is>
          <t>Lomo</t>
        </is>
      </c>
      <c r="H165" s="6" t="n">
        <v>980.1</v>
      </c>
      <c r="I165" s="9" t="n">
        <v>0</v>
      </c>
      <c r="J165" s="6">
        <f>SUMIFS('Stock - ETA'!$R$3:R2202,'Stock - ETA'!$F$3:F2202,'Rango proyecciones'!C165,'Stock - ETA'!$AA$3:AA2202,'Rango proyecciones'!$AH$5)</f>
        <v/>
      </c>
      <c r="K165" s="9">
        <f>(I165 - H165) * MAX((1 - 10)/(10), 0)</f>
        <v/>
      </c>
      <c r="L165" s="9" t="n"/>
      <c r="M165" s="9" t="n"/>
      <c r="N165" s="9" t="n"/>
      <c r="O165" s="16">
        <f>H165 + N165 + J165</f>
        <v/>
      </c>
      <c r="P165" s="9">
        <f>SUMIFS('Stock - ETA'!$H$3:H2202,'Stock - ETA'!$F$3:F2202,'Rango proyecciones'!C165,'Stock - ETA'!$Q$3:Q2202,'Rango proyecciones'!$AH$5)</f>
        <v/>
      </c>
      <c r="Q165" s="9">
        <f>(I165 - H165) * MAX((1 - 7)/(7), 0)</f>
        <v/>
      </c>
      <c r="R165" s="9" t="n"/>
      <c r="S165" s="9" t="n"/>
      <c r="T165" s="9" t="n">
        <v>0</v>
      </c>
      <c r="U165" s="16">
        <f>H165 + T165 + P165</f>
        <v/>
      </c>
      <c r="V165" s="6">
        <f>SUMIFS('Stock - ETA'!$S$3:S2202,'Stock - ETA'!$F$3:F2202,'Rango proyecciones'!C165,'Stock - ETA'!$AA$3:AA2202,'Rango proyecciones'!$AH$5) + SUMIFS('Stock - ETA'!$R$3:R2202,'Stock - ETA'!$F$3:F2202,'Rango proyecciones'!C165,'Stock - ETA'!$AA$3:AA2202,'Rango proyecciones'!$AH$7)</f>
        <v/>
      </c>
      <c r="W165" s="9" t="n"/>
      <c r="X165" s="16">
        <f>V165 + W165</f>
        <v/>
      </c>
      <c r="Y165" s="9">
        <f>SUMIFS('Stock - ETA'!$I$3:I2202,'Stock - ETA'!$F$3:F2202,'Rango proyecciones'!C165,'Stock - ETA'!$Q$3:Q2202,'Rango proyecciones'!$AH$5) + SUMIFS('Stock - ETA'!$H$3:H2202,'Stock - ETA'!$F$3:F2202,'Rango proyecciones'!C165,'Stock - ETA'!$Q$3:Q2202,'Rango proyecciones'!$AH$7)</f>
        <v/>
      </c>
      <c r="Z165" s="9" t="n"/>
      <c r="AA165" s="16">
        <f>Y165 + Z165</f>
        <v/>
      </c>
      <c r="AB165" s="6" t="n">
        <v>1000</v>
      </c>
      <c r="AC165" s="9">
        <f>SUMIFS('Stock - ETA'!$T$3:T2202,'Stock - ETA'!$F$3:F2202,'Rango proyecciones'!C165,'Stock - ETA'!$AA$3:AA2202,'Rango proyecciones'!$AH$5) + SUMIFS('Stock - ETA'!$S$3:S2202,'Stock - ETA'!$F$3:F2202,'Rango proyecciones'!C165,'Stock - ETA'!$AA$3:AA2202,'Rango proyecciones'!$AH$8)</f>
        <v/>
      </c>
      <c r="AD165" s="16">
        <f> 0.7 * AB165 + AC165</f>
        <v/>
      </c>
      <c r="AE165" s="9">
        <f>SUMIFS('Stock - ETA'!$J$3:J2202,'Stock - ETA'!$F$3:F2202,'Rango proyecciones'!C165,'Stock - ETA'!$Q$3:Q2202,'Rango proyecciones'!$AH$5) + SUMIFS('Stock - ETA'!$I$3:I2202,'Stock - ETA'!$F$3:F2202,'Rango proyecciones'!C165,'Stock - ETA'!$Q$3:Q2202,'Rango proyecciones'!$AH$8)</f>
        <v/>
      </c>
      <c r="AF165" s="16">
        <f> 0.7 * AB165 + AE165</f>
        <v/>
      </c>
      <c r="AG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andes asia1023265</t>
        </is>
      </c>
      <c r="D166" s="4" t="inlineStr">
        <is>
          <t>Andes Asia</t>
        </is>
      </c>
      <c r="E166" s="4" t="n">
        <v>1023265</v>
      </c>
      <c r="F166" s="4" t="inlineStr">
        <is>
          <t>GO Pta Cos 2h@ Bo Cj 10k AS</t>
        </is>
      </c>
      <c r="G166" s="4" t="inlineStr">
        <is>
          <t>Cost-Pec</t>
        </is>
      </c>
      <c r="H166" s="6" t="n">
        <v>1000.9</v>
      </c>
      <c r="I166" s="9" t="n">
        <v>10000</v>
      </c>
      <c r="J166" s="6">
        <f>SUMIFS('Stock - ETA'!$R$3:R2202,'Stock - ETA'!$F$3:F2202,'Rango proyecciones'!C166,'Stock - ETA'!$AA$3:AA2202,'Rango proyecciones'!$AH$5)</f>
        <v/>
      </c>
      <c r="K166" s="9">
        <f>(I166 - H166) * MAX((1 - 10)/(10), 0)</f>
        <v/>
      </c>
      <c r="L166" s="9" t="n">
        <v>7939.806</v>
      </c>
      <c r="M166" s="9" t="n">
        <v>0</v>
      </c>
      <c r="N166" s="9" t="n">
        <v>0</v>
      </c>
      <c r="O166" s="16">
        <f>H166 + N166 + J166</f>
        <v/>
      </c>
      <c r="P166" s="9">
        <f>SUMIFS('Stock - ETA'!$H$3:H2202,'Stock - ETA'!$F$3:F2202,'Rango proyecciones'!C166,'Stock - ETA'!$Q$3:Q2202,'Rango proyecciones'!$AH$5)</f>
        <v/>
      </c>
      <c r="Q166" s="9">
        <f>(I166 - H166) * MAX((1 - 7)/(7), 0)</f>
        <v/>
      </c>
      <c r="R166" s="9" t="n">
        <v>7939.806</v>
      </c>
      <c r="S166" s="9" t="n">
        <v>0</v>
      </c>
      <c r="T166" s="9" t="n">
        <v>0</v>
      </c>
      <c r="U166" s="16">
        <f>H166 + T166 + P166</f>
        <v/>
      </c>
      <c r="V166" s="6">
        <f>SUMIFS('Stock - ETA'!$S$3:S2202,'Stock - ETA'!$F$3:F2202,'Rango proyecciones'!C166,'Stock - ETA'!$AA$3:AA2202,'Rango proyecciones'!$AH$5) + SUMIFS('Stock - ETA'!$R$3:R2202,'Stock - ETA'!$F$3:F2202,'Rango proyecciones'!C166,'Stock - ETA'!$AA$3:AA2202,'Rango proyecciones'!$AH$7)</f>
        <v/>
      </c>
      <c r="W166" s="9" t="n"/>
      <c r="X166" s="16">
        <f>V166 + W166</f>
        <v/>
      </c>
      <c r="Y166" s="9">
        <f>SUMIFS('Stock - ETA'!$I$3:I2202,'Stock - ETA'!$F$3:F2202,'Rango proyecciones'!C166,'Stock - ETA'!$Q$3:Q2202,'Rango proyecciones'!$AH$5) + SUMIFS('Stock - ETA'!$H$3:H2202,'Stock - ETA'!$F$3:F2202,'Rango proyecciones'!C166,'Stock - ETA'!$Q$3:Q2202,'Rango proyecciones'!$AH$7)</f>
        <v/>
      </c>
      <c r="Z166" s="9" t="n"/>
      <c r="AA166" s="16">
        <f>Y166 + Z166</f>
        <v/>
      </c>
      <c r="AB166" s="6" t="n">
        <v>6000</v>
      </c>
      <c r="AC166" s="9">
        <f>SUMIFS('Stock - ETA'!$T$3:T2202,'Stock - ETA'!$F$3:F2202,'Rango proyecciones'!C166,'Stock - ETA'!$AA$3:AA2202,'Rango proyecciones'!$AH$5) + SUMIFS('Stock - ETA'!$S$3:S2202,'Stock - ETA'!$F$3:F2202,'Rango proyecciones'!C166,'Stock - ETA'!$AA$3:AA2202,'Rango proyecciones'!$AH$8)</f>
        <v/>
      </c>
      <c r="AD166" s="16">
        <f> 0.7 * AB166 + AC166</f>
        <v/>
      </c>
      <c r="AE166" s="9">
        <f>SUMIFS('Stock - ETA'!$J$3:J2202,'Stock - ETA'!$F$3:F2202,'Rango proyecciones'!C166,'Stock - ETA'!$Q$3:Q2202,'Rango proyecciones'!$AH$5) + SUMIFS('Stock - ETA'!$I$3:I2202,'Stock - ETA'!$F$3:F2202,'Rango proyecciones'!C166,'Stock - ETA'!$Q$3:Q2202,'Rango proyecciones'!$AH$8)</f>
        <v/>
      </c>
      <c r="AF166" s="16">
        <f> 0.7 * AB166 + AE166</f>
        <v/>
      </c>
      <c r="AG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andes asia1023357</t>
        </is>
      </c>
      <c r="D167" s="4" t="inlineStr">
        <is>
          <t>Andes Asia</t>
        </is>
      </c>
      <c r="E167" s="4" t="n">
        <v>1023357</v>
      </c>
      <c r="F167" s="4" t="inlineStr">
        <is>
          <t>GO Mantec@ Cj 20k AS</t>
        </is>
      </c>
      <c r="G167" s="4" t="inlineStr">
        <is>
          <t>Muestra</t>
        </is>
      </c>
      <c r="H167" s="6" t="n">
        <v>60</v>
      </c>
      <c r="I167" s="9" t="n">
        <v>0</v>
      </c>
      <c r="J167" s="6">
        <f>SUMIFS('Stock - ETA'!$R$3:R2202,'Stock - ETA'!$F$3:F2202,'Rango proyecciones'!C167,'Stock - ETA'!$AA$3:AA2202,'Rango proyecciones'!$AH$5)</f>
        <v/>
      </c>
      <c r="K167" s="9">
        <f>(I167 - H167) * MAX((1 - 10)/(10), 0)</f>
        <v/>
      </c>
      <c r="L167" s="9" t="n"/>
      <c r="M167" s="9" t="n"/>
      <c r="N167" s="9" t="n"/>
      <c r="O167" s="16">
        <f>H167 + N167 + J167</f>
        <v/>
      </c>
      <c r="P167" s="9">
        <f>SUMIFS('Stock - ETA'!$H$3:H2202,'Stock - ETA'!$F$3:F2202,'Rango proyecciones'!C167,'Stock - ETA'!$Q$3:Q2202,'Rango proyecciones'!$AH$5)</f>
        <v/>
      </c>
      <c r="Q167" s="9">
        <f>(I167 - H167) * MAX((1 - 7)/(7), 0)</f>
        <v/>
      </c>
      <c r="R167" s="9" t="n"/>
      <c r="S167" s="9" t="n"/>
      <c r="T167" s="9" t="n">
        <v>0</v>
      </c>
      <c r="U167" s="16">
        <f>H167 + T167 + P167</f>
        <v/>
      </c>
      <c r="V167" s="6">
        <f>SUMIFS('Stock - ETA'!$S$3:S2202,'Stock - ETA'!$F$3:F2202,'Rango proyecciones'!C167,'Stock - ETA'!$AA$3:AA2202,'Rango proyecciones'!$AH$5) + SUMIFS('Stock - ETA'!$R$3:R2202,'Stock - ETA'!$F$3:F2202,'Rango proyecciones'!C167,'Stock - ETA'!$AA$3:AA2202,'Rango proyecciones'!$AH$7)</f>
        <v/>
      </c>
      <c r="W167" s="9" t="n"/>
      <c r="X167" s="16">
        <f>V167 + W167</f>
        <v/>
      </c>
      <c r="Y167" s="9">
        <f>SUMIFS('Stock - ETA'!$I$3:I2202,'Stock - ETA'!$F$3:F2202,'Rango proyecciones'!C167,'Stock - ETA'!$Q$3:Q2202,'Rango proyecciones'!$AH$5) + SUMIFS('Stock - ETA'!$H$3:H2202,'Stock - ETA'!$F$3:F2202,'Rango proyecciones'!C167,'Stock - ETA'!$Q$3:Q2202,'Rango proyecciones'!$AH$7)</f>
        <v/>
      </c>
      <c r="Z167" s="9" t="n"/>
      <c r="AA167" s="16">
        <f>Y167 + Z167</f>
        <v/>
      </c>
      <c r="AB167" s="6" t="n"/>
      <c r="AC167" s="9">
        <f>SUMIFS('Stock - ETA'!$T$3:T2202,'Stock - ETA'!$F$3:F2202,'Rango proyecciones'!C167,'Stock - ETA'!$AA$3:AA2202,'Rango proyecciones'!$AH$5) + SUMIFS('Stock - ETA'!$S$3:S2202,'Stock - ETA'!$F$3:F2202,'Rango proyecciones'!C167,'Stock - ETA'!$AA$3:AA2202,'Rango proyecciones'!$AH$8)</f>
        <v/>
      </c>
      <c r="AD167" s="16">
        <f> 0.7 * AB167 + AC167</f>
        <v/>
      </c>
      <c r="AE167" s="9">
        <f>SUMIFS('Stock - ETA'!$J$3:J2202,'Stock - ETA'!$F$3:F2202,'Rango proyecciones'!C167,'Stock - ETA'!$Q$3:Q2202,'Rango proyecciones'!$AH$5) + SUMIFS('Stock - ETA'!$I$3:I2202,'Stock - ETA'!$F$3:F2202,'Rango proyecciones'!C167,'Stock - ETA'!$Q$3:Q2202,'Rango proyecciones'!$AH$8)</f>
        <v/>
      </c>
      <c r="AF167" s="16">
        <f> 0.7 * AB167 + AE167</f>
        <v/>
      </c>
      <c r="AG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agro mexico1020845</t>
        </is>
      </c>
      <c r="D168" s="4" t="inlineStr">
        <is>
          <t>Agro Mexico</t>
        </is>
      </c>
      <c r="E168" s="4" t="n">
        <v>1020845</v>
      </c>
      <c r="F168" s="4" t="inlineStr">
        <is>
          <t>GO Lom Vet 44@ Fi Cj 20k AS</t>
        </is>
      </c>
      <c r="G168" s="4" t="inlineStr">
        <is>
          <t>Lomo</t>
        </is>
      </c>
      <c r="H168" s="6" t="n">
        <v>24019.459</v>
      </c>
      <c r="I168" s="9" t="n">
        <v>0</v>
      </c>
      <c r="J168" s="6">
        <f>SUMIFS('Stock - ETA'!$R$3:R2202,'Stock - ETA'!$F$3:F2202,'Rango proyecciones'!C168,'Stock - ETA'!$AA$3:AA2202,'Rango proyecciones'!$AH$5)</f>
        <v/>
      </c>
      <c r="K168" s="9">
        <f>(I168 - H168) * MAX((1 - 10)/(10), 0)</f>
        <v/>
      </c>
      <c r="L168" s="9" t="n">
        <v>48043.948</v>
      </c>
      <c r="M168" s="9" t="n"/>
      <c r="N168" s="9" t="n"/>
      <c r="O168" s="16">
        <f>H168 + N168 + J168</f>
        <v/>
      </c>
      <c r="P168" s="9">
        <f>SUMIFS('Stock - ETA'!$H$3:H2202,'Stock - ETA'!$F$3:F2202,'Rango proyecciones'!C168,'Stock - ETA'!$Q$3:Q2202,'Rango proyecciones'!$AH$5)</f>
        <v/>
      </c>
      <c r="Q168" s="9">
        <f>(I168 - H168) * MAX((1 - 7)/(7), 0)</f>
        <v/>
      </c>
      <c r="R168" s="9" t="n">
        <v>48043.948</v>
      </c>
      <c r="S168" s="9" t="n"/>
      <c r="T168" s="9" t="n">
        <v>0</v>
      </c>
      <c r="U168" s="16">
        <f>H168 + T168 + P168</f>
        <v/>
      </c>
      <c r="V168" s="6">
        <f>SUMIFS('Stock - ETA'!$S$3:S2202,'Stock - ETA'!$F$3:F2202,'Rango proyecciones'!C168,'Stock - ETA'!$AA$3:AA2202,'Rango proyecciones'!$AH$5) + SUMIFS('Stock - ETA'!$R$3:R2202,'Stock - ETA'!$F$3:F2202,'Rango proyecciones'!C168,'Stock - ETA'!$AA$3:AA2202,'Rango proyecciones'!$AH$7)</f>
        <v/>
      </c>
      <c r="W168" s="9" t="n"/>
      <c r="X168" s="16">
        <f>V168 + W168</f>
        <v/>
      </c>
      <c r="Y168" s="9">
        <f>SUMIFS('Stock - ETA'!$I$3:I2202,'Stock - ETA'!$F$3:F2202,'Rango proyecciones'!C168,'Stock - ETA'!$Q$3:Q2202,'Rango proyecciones'!$AH$5) + SUMIFS('Stock - ETA'!$H$3:H2202,'Stock - ETA'!$F$3:F2202,'Rango proyecciones'!C168,'Stock - ETA'!$Q$3:Q2202,'Rango proyecciones'!$AH$7)</f>
        <v/>
      </c>
      <c r="Z168" s="9" t="n"/>
      <c r="AA168" s="16">
        <f>Y168 + Z168</f>
        <v/>
      </c>
      <c r="AB168" s="6" t="n"/>
      <c r="AC168" s="9">
        <f>SUMIFS('Stock - ETA'!$T$3:T2202,'Stock - ETA'!$F$3:F2202,'Rango proyecciones'!C168,'Stock - ETA'!$AA$3:AA2202,'Rango proyecciones'!$AH$5) + SUMIFS('Stock - ETA'!$S$3:S2202,'Stock - ETA'!$F$3:F2202,'Rango proyecciones'!C168,'Stock - ETA'!$AA$3:AA2202,'Rango proyecciones'!$AH$8)</f>
        <v/>
      </c>
      <c r="AD168" s="16">
        <f> 0.8 * AB168 + AC168</f>
        <v/>
      </c>
      <c r="AE168" s="9">
        <f>SUMIFS('Stock - ETA'!$J$3:J2202,'Stock - ETA'!$F$3:F2202,'Rango proyecciones'!C168,'Stock - ETA'!$Q$3:Q2202,'Rango proyecciones'!$AH$5) + SUMIFS('Stock - ETA'!$I$3:I2202,'Stock - ETA'!$F$3:F2202,'Rango proyecciones'!C168,'Stock - ETA'!$Q$3:Q2202,'Rango proyecciones'!$AH$8)</f>
        <v/>
      </c>
      <c r="AF168" s="16">
        <f> 0.8 * AB168 + AE168</f>
        <v/>
      </c>
      <c r="AG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agro mexico1021020</t>
        </is>
      </c>
      <c r="D169" s="4" t="inlineStr">
        <is>
          <t>Agro Mexico</t>
        </is>
      </c>
      <c r="E169" s="4" t="n">
        <v>1021020</v>
      </c>
      <c r="F169" s="4" t="inlineStr">
        <is>
          <t>GO Papda@ Bo Cj 20k AS</t>
        </is>
      </c>
      <c r="G169" s="4" t="inlineStr">
        <is>
          <t>Plancha</t>
        </is>
      </c>
      <c r="H169" s="6" t="n">
        <v>24004.78</v>
      </c>
      <c r="I169" s="9" t="n">
        <v>48000</v>
      </c>
      <c r="J169" s="6">
        <f>SUMIFS('Stock - ETA'!$R$3:R2202,'Stock - ETA'!$F$3:F2202,'Rango proyecciones'!C169,'Stock - ETA'!$AA$3:AA2202,'Rango proyecciones'!$AH$5)</f>
        <v/>
      </c>
      <c r="K169" s="9">
        <f>(I169 - H169) * MAX((1 - 10)/(10), 0)</f>
        <v/>
      </c>
      <c r="L169" s="9" t="n">
        <v>0</v>
      </c>
      <c r="M169" s="9" t="n">
        <v>24013.89</v>
      </c>
      <c r="N169" s="9" t="n">
        <v>0</v>
      </c>
      <c r="O169" s="16">
        <f>H169 + N169 + J169</f>
        <v/>
      </c>
      <c r="P169" s="9">
        <f>SUMIFS('Stock - ETA'!$H$3:H2202,'Stock - ETA'!$F$3:F2202,'Rango proyecciones'!C169,'Stock - ETA'!$Q$3:Q2202,'Rango proyecciones'!$AH$5)</f>
        <v/>
      </c>
      <c r="Q169" s="9">
        <f>(I169 - H169) * MAX((1 - 7)/(7), 0)</f>
        <v/>
      </c>
      <c r="R169" s="9" t="n">
        <v>0</v>
      </c>
      <c r="S169" s="9" t="n">
        <v>24013.89</v>
      </c>
      <c r="T169" s="9" t="n">
        <v>0</v>
      </c>
      <c r="U169" s="16">
        <f>H169 + T169 + P169</f>
        <v/>
      </c>
      <c r="V169" s="6">
        <f>SUMIFS('Stock - ETA'!$S$3:S2202,'Stock - ETA'!$F$3:F2202,'Rango proyecciones'!C169,'Stock - ETA'!$AA$3:AA2202,'Rango proyecciones'!$AH$5) + SUMIFS('Stock - ETA'!$R$3:R2202,'Stock - ETA'!$F$3:F2202,'Rango proyecciones'!C169,'Stock - ETA'!$AA$3:AA2202,'Rango proyecciones'!$AH$7)</f>
        <v/>
      </c>
      <c r="W169" s="9" t="n"/>
      <c r="X169" s="16">
        <f>V169 + W169</f>
        <v/>
      </c>
      <c r="Y169" s="9">
        <f>SUMIFS('Stock - ETA'!$I$3:I2202,'Stock - ETA'!$F$3:F2202,'Rango proyecciones'!C169,'Stock - ETA'!$Q$3:Q2202,'Rango proyecciones'!$AH$5) + SUMIFS('Stock - ETA'!$H$3:H2202,'Stock - ETA'!$F$3:F2202,'Rango proyecciones'!C169,'Stock - ETA'!$Q$3:Q2202,'Rango proyecciones'!$AH$7)</f>
        <v/>
      </c>
      <c r="Z169" s="9" t="n"/>
      <c r="AA169" s="16">
        <f>Y169 + Z169</f>
        <v/>
      </c>
      <c r="AB169" s="6" t="n"/>
      <c r="AC169" s="9">
        <f>SUMIFS('Stock - ETA'!$T$3:T2202,'Stock - ETA'!$F$3:F2202,'Rango proyecciones'!C169,'Stock - ETA'!$AA$3:AA2202,'Rango proyecciones'!$AH$5) + SUMIFS('Stock - ETA'!$S$3:S2202,'Stock - ETA'!$F$3:F2202,'Rango proyecciones'!C169,'Stock - ETA'!$AA$3:AA2202,'Rango proyecciones'!$AH$8)</f>
        <v/>
      </c>
      <c r="AD169" s="16">
        <f> 0.8 * AB169 + AC169</f>
        <v/>
      </c>
      <c r="AE169" s="9">
        <f>SUMIFS('Stock - ETA'!$J$3:J2202,'Stock - ETA'!$F$3:F2202,'Rango proyecciones'!C169,'Stock - ETA'!$Q$3:Q2202,'Rango proyecciones'!$AH$5) + SUMIFS('Stock - ETA'!$I$3:I2202,'Stock - ETA'!$F$3:F2202,'Rango proyecciones'!C169,'Stock - ETA'!$Q$3:Q2202,'Rango proyecciones'!$AH$8)</f>
        <v/>
      </c>
      <c r="AF169" s="16">
        <f> 0.8 * AB169 + AE169</f>
        <v/>
      </c>
      <c r="AG169" s="6" t="n"/>
    </row>
    <row r="170">
      <c r="A170" s="4" t="inlineStr">
        <is>
          <t>Cerdo</t>
        </is>
      </c>
      <c r="B170" s="4" t="inlineStr">
        <is>
          <t>Venta Local</t>
        </is>
      </c>
      <c r="C170" s="4" t="inlineStr">
        <is>
          <t>agro mexico1021270</t>
        </is>
      </c>
      <c r="D170" s="4" t="inlineStr">
        <is>
          <t>Agro Mexico</t>
        </is>
      </c>
      <c r="E170" s="4" t="n">
        <v>1021270</v>
      </c>
      <c r="F170" s="4" t="inlineStr">
        <is>
          <t>GO Forro Pal@ Bo Cj 20k AS</t>
        </is>
      </c>
      <c r="G170" s="4" t="inlineStr">
        <is>
          <t>Cueros</t>
        </is>
      </c>
      <c r="H170" s="6" t="n">
        <v>24011.994</v>
      </c>
      <c r="I170" s="9" t="n">
        <v>144000</v>
      </c>
      <c r="J170" s="6">
        <f>SUMIFS('Stock - ETA'!$R$3:R2202,'Stock - ETA'!$F$3:F2202,'Rango proyecciones'!C170,'Stock - ETA'!$AA$3:AA2202,'Rango proyecciones'!$AH$5)</f>
        <v/>
      </c>
      <c r="K170" s="9">
        <f>(I170 - H170) * MAX((1 - 10)/(10), 0)</f>
        <v/>
      </c>
      <c r="L170" s="9" t="n">
        <v>192082.93</v>
      </c>
      <c r="M170" s="9" t="n">
        <v>0</v>
      </c>
      <c r="N170" s="9" t="n">
        <v>0</v>
      </c>
      <c r="O170" s="16">
        <f>H170 + N170 + J170</f>
        <v/>
      </c>
      <c r="P170" s="9">
        <f>SUMIFS('Stock - ETA'!$H$3:H2202,'Stock - ETA'!$F$3:F2202,'Rango proyecciones'!C170,'Stock - ETA'!$Q$3:Q2202,'Rango proyecciones'!$AH$5)</f>
        <v/>
      </c>
      <c r="Q170" s="9">
        <f>(I170 - H170) * MAX((1 - 7)/(7), 0)</f>
        <v/>
      </c>
      <c r="R170" s="9" t="n">
        <v>192082.93</v>
      </c>
      <c r="S170" s="9" t="n">
        <v>0</v>
      </c>
      <c r="T170" s="9" t="n">
        <v>0</v>
      </c>
      <c r="U170" s="16">
        <f>H170 + T170 + P170</f>
        <v/>
      </c>
      <c r="V170" s="6">
        <f>SUMIFS('Stock - ETA'!$S$3:S2202,'Stock - ETA'!$F$3:F2202,'Rango proyecciones'!C170,'Stock - ETA'!$AA$3:AA2202,'Rango proyecciones'!$AH$5) + SUMIFS('Stock - ETA'!$R$3:R2202,'Stock - ETA'!$F$3:F2202,'Rango proyecciones'!C170,'Stock - ETA'!$AA$3:AA2202,'Rango proyecciones'!$AH$7)</f>
        <v/>
      </c>
      <c r="W170" s="9" t="n"/>
      <c r="X170" s="16">
        <f>V170 + W170</f>
        <v/>
      </c>
      <c r="Y170" s="9">
        <f>SUMIFS('Stock - ETA'!$I$3:I2202,'Stock - ETA'!$F$3:F2202,'Rango proyecciones'!C170,'Stock - ETA'!$Q$3:Q2202,'Rango proyecciones'!$AH$5) + SUMIFS('Stock - ETA'!$H$3:H2202,'Stock - ETA'!$F$3:F2202,'Rango proyecciones'!C170,'Stock - ETA'!$Q$3:Q2202,'Rango proyecciones'!$AH$7)</f>
        <v/>
      </c>
      <c r="Z170" s="9" t="n"/>
      <c r="AA170" s="16">
        <f>Y170 + Z170</f>
        <v/>
      </c>
      <c r="AB170" s="6" t="n">
        <v>103124</v>
      </c>
      <c r="AC170" s="9">
        <f>SUMIFS('Stock - ETA'!$T$3:T2202,'Stock - ETA'!$F$3:F2202,'Rango proyecciones'!C170,'Stock - ETA'!$AA$3:AA2202,'Rango proyecciones'!$AH$5) + SUMIFS('Stock - ETA'!$S$3:S2202,'Stock - ETA'!$F$3:F2202,'Rango proyecciones'!C170,'Stock - ETA'!$AA$3:AA2202,'Rango proyecciones'!$AH$8)</f>
        <v/>
      </c>
      <c r="AD170" s="16">
        <f> 0.8 * AB170 + AC170</f>
        <v/>
      </c>
      <c r="AE170" s="9">
        <f>SUMIFS('Stock - ETA'!$J$3:J2202,'Stock - ETA'!$F$3:F2202,'Rango proyecciones'!C170,'Stock - ETA'!$Q$3:Q2202,'Rango proyecciones'!$AH$5) + SUMIFS('Stock - ETA'!$I$3:I2202,'Stock - ETA'!$F$3:F2202,'Rango proyecciones'!C170,'Stock - ETA'!$Q$3:Q2202,'Rango proyecciones'!$AH$8)</f>
        <v/>
      </c>
      <c r="AF170" s="16">
        <f> 0.8 * AB170 + AE170</f>
        <v/>
      </c>
      <c r="AG170" s="6" t="n"/>
    </row>
    <row r="171">
      <c r="A171" s="4" t="inlineStr">
        <is>
          <t>Cerdo</t>
        </is>
      </c>
      <c r="B171" s="4" t="inlineStr">
        <is>
          <t>Venta Local</t>
        </is>
      </c>
      <c r="C171" s="4" t="inlineStr">
        <is>
          <t>agro mexico1021272</t>
        </is>
      </c>
      <c r="D171" s="4" t="inlineStr">
        <is>
          <t>Agro Mexico</t>
        </is>
      </c>
      <c r="E171" s="4" t="n">
        <v>1021272</v>
      </c>
      <c r="F171" s="4" t="inlineStr">
        <is>
          <t>GO Pna Forro@ Bo Cj 20k AS</t>
        </is>
      </c>
      <c r="G171" s="4" t="inlineStr">
        <is>
          <t>Cueros</t>
        </is>
      </c>
      <c r="H171" s="6" t="n">
        <v>216882.757</v>
      </c>
      <c r="I171" s="9" t="n">
        <v>191469</v>
      </c>
      <c r="J171" s="6">
        <f>SUMIFS('Stock - ETA'!$R$3:R2202,'Stock - ETA'!$F$3:F2202,'Rango proyecciones'!C171,'Stock - ETA'!$AA$3:AA2202,'Rango proyecciones'!$AH$5)</f>
        <v/>
      </c>
      <c r="K171" s="9">
        <f>(I171 - H171) * MAX((1 - 10)/(10), 0)</f>
        <v/>
      </c>
      <c r="L171" s="9" t="n">
        <v>287199.974</v>
      </c>
      <c r="M171" s="9" t="n">
        <v>24176.283</v>
      </c>
      <c r="N171" s="9" t="n">
        <v>0</v>
      </c>
      <c r="O171" s="16">
        <f>H171 + N171 + J171</f>
        <v/>
      </c>
      <c r="P171" s="9">
        <f>SUMIFS('Stock - ETA'!$H$3:H2202,'Stock - ETA'!$F$3:F2202,'Rango proyecciones'!C171,'Stock - ETA'!$Q$3:Q2202,'Rango proyecciones'!$AH$5)</f>
        <v/>
      </c>
      <c r="Q171" s="9">
        <f>(I171 - H171) * MAX((1 - 7)/(7), 0)</f>
        <v/>
      </c>
      <c r="R171" s="9" t="n">
        <v>287199.974</v>
      </c>
      <c r="S171" s="9" t="n">
        <v>24176.283</v>
      </c>
      <c r="T171" s="9" t="n">
        <v>0</v>
      </c>
      <c r="U171" s="16">
        <f>H171 + T171 + P171</f>
        <v/>
      </c>
      <c r="V171" s="6">
        <f>SUMIFS('Stock - ETA'!$S$3:S2202,'Stock - ETA'!$F$3:F2202,'Rango proyecciones'!C171,'Stock - ETA'!$AA$3:AA2202,'Rango proyecciones'!$AH$5) + SUMIFS('Stock - ETA'!$R$3:R2202,'Stock - ETA'!$F$3:F2202,'Rango proyecciones'!C171,'Stock - ETA'!$AA$3:AA2202,'Rango proyecciones'!$AH$7)</f>
        <v/>
      </c>
      <c r="W171" s="9" t="n"/>
      <c r="X171" s="16">
        <f>V171 + W171</f>
        <v/>
      </c>
      <c r="Y171" s="9">
        <f>SUMIFS('Stock - ETA'!$I$3:I2202,'Stock - ETA'!$F$3:F2202,'Rango proyecciones'!C171,'Stock - ETA'!$Q$3:Q2202,'Rango proyecciones'!$AH$5) + SUMIFS('Stock - ETA'!$H$3:H2202,'Stock - ETA'!$F$3:F2202,'Rango proyecciones'!C171,'Stock - ETA'!$Q$3:Q2202,'Rango proyecciones'!$AH$7)</f>
        <v/>
      </c>
      <c r="Z171" s="9" t="n"/>
      <c r="AA171" s="16">
        <f>Y171 + Z171</f>
        <v/>
      </c>
      <c r="AB171" s="6" t="n">
        <v>296471</v>
      </c>
      <c r="AC171" s="9">
        <f>SUMIFS('Stock - ETA'!$T$3:T2202,'Stock - ETA'!$F$3:F2202,'Rango proyecciones'!C171,'Stock - ETA'!$AA$3:AA2202,'Rango proyecciones'!$AH$5) + SUMIFS('Stock - ETA'!$S$3:S2202,'Stock - ETA'!$F$3:F2202,'Rango proyecciones'!C171,'Stock - ETA'!$AA$3:AA2202,'Rango proyecciones'!$AH$8)</f>
        <v/>
      </c>
      <c r="AD171" s="16">
        <f> 0.8 * AB171 + AC171</f>
        <v/>
      </c>
      <c r="AE171" s="9">
        <f>SUMIFS('Stock - ETA'!$J$3:J2202,'Stock - ETA'!$F$3:F2202,'Rango proyecciones'!C171,'Stock - ETA'!$Q$3:Q2202,'Rango proyecciones'!$AH$5) + SUMIFS('Stock - ETA'!$I$3:I2202,'Stock - ETA'!$F$3:F2202,'Rango proyecciones'!C171,'Stock - ETA'!$Q$3:Q2202,'Rango proyecciones'!$AH$8)</f>
        <v/>
      </c>
      <c r="AF171" s="16">
        <f> 0.8 * AB171 + AE171</f>
        <v/>
      </c>
      <c r="AG171" s="6" t="n"/>
    </row>
    <row r="172">
      <c r="A172" s="4" t="inlineStr">
        <is>
          <t>Cerdo</t>
        </is>
      </c>
      <c r="B172" s="4" t="inlineStr">
        <is>
          <t>Venta Local</t>
        </is>
      </c>
      <c r="C172" s="4" t="inlineStr">
        <is>
          <t>agro mexico1021555</t>
        </is>
      </c>
      <c r="D172" s="4" t="inlineStr">
        <is>
          <t>Agro Mexico</t>
        </is>
      </c>
      <c r="E172" s="4" t="n">
        <v>1021555</v>
      </c>
      <c r="F172" s="4" t="inlineStr">
        <is>
          <t>GO Grasa Desp Papda@ Cj 20k AS</t>
        </is>
      </c>
      <c r="G172" s="4" t="inlineStr">
        <is>
          <t>Grasas</t>
        </is>
      </c>
      <c r="H172" s="6" t="n">
        <v>119976.77</v>
      </c>
      <c r="I172" s="9" t="n">
        <v>120000</v>
      </c>
      <c r="J172" s="6">
        <f>SUMIFS('Stock - ETA'!$R$3:R2202,'Stock - ETA'!$F$3:F2202,'Rango proyecciones'!C172,'Stock - ETA'!$AA$3:AA2202,'Rango proyecciones'!$AH$5)</f>
        <v/>
      </c>
      <c r="K172" s="9">
        <f>(I172 - H172) * MAX((1 - 10)/(10), 0)</f>
        <v/>
      </c>
      <c r="L172" s="9" t="n">
        <v>142500.688</v>
      </c>
      <c r="M172" s="9" t="n">
        <v>0</v>
      </c>
      <c r="N172" s="9" t="n">
        <v>0</v>
      </c>
      <c r="O172" s="16">
        <f>H172 + N172 + J172</f>
        <v/>
      </c>
      <c r="P172" s="9">
        <f>SUMIFS('Stock - ETA'!$H$3:H2202,'Stock - ETA'!$F$3:F2202,'Rango proyecciones'!C172,'Stock - ETA'!$Q$3:Q2202,'Rango proyecciones'!$AH$5)</f>
        <v/>
      </c>
      <c r="Q172" s="9">
        <f>(I172 - H172) * MAX((1 - 7)/(7), 0)</f>
        <v/>
      </c>
      <c r="R172" s="9" t="n">
        <v>142500.688</v>
      </c>
      <c r="S172" s="9" t="n">
        <v>0</v>
      </c>
      <c r="T172" s="9" t="n">
        <v>0</v>
      </c>
      <c r="U172" s="16">
        <f>H172 + T172 + P172</f>
        <v/>
      </c>
      <c r="V172" s="6">
        <f>SUMIFS('Stock - ETA'!$S$3:S2202,'Stock - ETA'!$F$3:F2202,'Rango proyecciones'!C172,'Stock - ETA'!$AA$3:AA2202,'Rango proyecciones'!$AH$5) + SUMIFS('Stock - ETA'!$R$3:R2202,'Stock - ETA'!$F$3:F2202,'Rango proyecciones'!C172,'Stock - ETA'!$AA$3:AA2202,'Rango proyecciones'!$AH$7)</f>
        <v/>
      </c>
      <c r="W172" s="9" t="n"/>
      <c r="X172" s="16">
        <f>V172 + W172</f>
        <v/>
      </c>
      <c r="Y172" s="9">
        <f>SUMIFS('Stock - ETA'!$I$3:I2202,'Stock - ETA'!$F$3:F2202,'Rango proyecciones'!C172,'Stock - ETA'!$Q$3:Q2202,'Rango proyecciones'!$AH$5) + SUMIFS('Stock - ETA'!$H$3:H2202,'Stock - ETA'!$F$3:F2202,'Rango proyecciones'!C172,'Stock - ETA'!$Q$3:Q2202,'Rango proyecciones'!$AH$7)</f>
        <v/>
      </c>
      <c r="Z172" s="9" t="n"/>
      <c r="AA172" s="16">
        <f>Y172 + Z172</f>
        <v/>
      </c>
      <c r="AB172" s="6" t="n">
        <v>72000</v>
      </c>
      <c r="AC172" s="9">
        <f>SUMIFS('Stock - ETA'!$T$3:T2202,'Stock - ETA'!$F$3:F2202,'Rango proyecciones'!C172,'Stock - ETA'!$AA$3:AA2202,'Rango proyecciones'!$AH$5) + SUMIFS('Stock - ETA'!$S$3:S2202,'Stock - ETA'!$F$3:F2202,'Rango proyecciones'!C172,'Stock - ETA'!$AA$3:AA2202,'Rango proyecciones'!$AH$8)</f>
        <v/>
      </c>
      <c r="AD172" s="16">
        <f> 0.8 * AB172 + AC172</f>
        <v/>
      </c>
      <c r="AE172" s="9">
        <f>SUMIFS('Stock - ETA'!$J$3:J2202,'Stock - ETA'!$F$3:F2202,'Rango proyecciones'!C172,'Stock - ETA'!$Q$3:Q2202,'Rango proyecciones'!$AH$5) + SUMIFS('Stock - ETA'!$I$3:I2202,'Stock - ETA'!$F$3:F2202,'Rango proyecciones'!C172,'Stock - ETA'!$Q$3:Q2202,'Rango proyecciones'!$AH$8)</f>
        <v/>
      </c>
      <c r="AF172" s="16">
        <f> 0.8 * AB172 + AE172</f>
        <v/>
      </c>
      <c r="AG172" s="6" t="n"/>
    </row>
    <row r="173">
      <c r="A173" s="4" t="inlineStr">
        <is>
          <t>Cerdo</t>
        </is>
      </c>
      <c r="B173" s="4" t="inlineStr">
        <is>
          <t>Venta Local</t>
        </is>
      </c>
      <c r="C173" s="4" t="inlineStr">
        <is>
          <t>agro mexico1021874</t>
        </is>
      </c>
      <c r="D173" s="4" t="inlineStr">
        <is>
          <t>Agro Mexico</t>
        </is>
      </c>
      <c r="E173" s="4" t="n">
        <v>1021874</v>
      </c>
      <c r="F173" s="4" t="inlineStr">
        <is>
          <t>GO Gord chic@ Cj 20k AS</t>
        </is>
      </c>
      <c r="G173" s="4" t="inlineStr">
        <is>
          <t>Grasas</t>
        </is>
      </c>
      <c r="H173" s="6" t="n">
        <v>216246.504</v>
      </c>
      <c r="I173" s="9" t="n">
        <v>144015</v>
      </c>
      <c r="J173" s="6">
        <f>SUMIFS('Stock - ETA'!$R$3:R2202,'Stock - ETA'!$F$3:F2202,'Rango proyecciones'!C173,'Stock - ETA'!$AA$3:AA2202,'Rango proyecciones'!$AH$5)</f>
        <v/>
      </c>
      <c r="K173" s="9">
        <f>(I173 - H173) * MAX((1 - 10)/(10), 0)</f>
        <v/>
      </c>
      <c r="L173" s="9" t="n">
        <v>373651.666</v>
      </c>
      <c r="M173" s="9" t="n">
        <v>0</v>
      </c>
      <c r="N173" s="9" t="n">
        <v>0</v>
      </c>
      <c r="O173" s="16">
        <f>H173 + N173 + J173</f>
        <v/>
      </c>
      <c r="P173" s="9">
        <f>SUMIFS('Stock - ETA'!$H$3:H2202,'Stock - ETA'!$F$3:F2202,'Rango proyecciones'!C173,'Stock - ETA'!$Q$3:Q2202,'Rango proyecciones'!$AH$5)</f>
        <v/>
      </c>
      <c r="Q173" s="9">
        <f>(I173 - H173) * MAX((1 - 7)/(7), 0)</f>
        <v/>
      </c>
      <c r="R173" s="9" t="n">
        <v>373651.666</v>
      </c>
      <c r="S173" s="9" t="n">
        <v>0</v>
      </c>
      <c r="T173" s="9" t="n">
        <v>0</v>
      </c>
      <c r="U173" s="16">
        <f>H173 + T173 + P173</f>
        <v/>
      </c>
      <c r="V173" s="6">
        <f>SUMIFS('Stock - ETA'!$S$3:S2202,'Stock - ETA'!$F$3:F2202,'Rango proyecciones'!C173,'Stock - ETA'!$AA$3:AA2202,'Rango proyecciones'!$AH$5) + SUMIFS('Stock - ETA'!$R$3:R2202,'Stock - ETA'!$F$3:F2202,'Rango proyecciones'!C173,'Stock - ETA'!$AA$3:AA2202,'Rango proyecciones'!$AH$7)</f>
        <v/>
      </c>
      <c r="W173" s="9" t="n"/>
      <c r="X173" s="16">
        <f>V173 + W173</f>
        <v/>
      </c>
      <c r="Y173" s="9">
        <f>SUMIFS('Stock - ETA'!$I$3:I2202,'Stock - ETA'!$F$3:F2202,'Rango proyecciones'!C173,'Stock - ETA'!$Q$3:Q2202,'Rango proyecciones'!$AH$5) + SUMIFS('Stock - ETA'!$H$3:H2202,'Stock - ETA'!$F$3:F2202,'Rango proyecciones'!C173,'Stock - ETA'!$Q$3:Q2202,'Rango proyecciones'!$AH$7)</f>
        <v/>
      </c>
      <c r="Z173" s="9" t="n"/>
      <c r="AA173" s="16">
        <f>Y173 + Z173</f>
        <v/>
      </c>
      <c r="AB173" s="6" t="n">
        <v>233300</v>
      </c>
      <c r="AC173" s="9">
        <f>SUMIFS('Stock - ETA'!$T$3:T2202,'Stock - ETA'!$F$3:F2202,'Rango proyecciones'!C173,'Stock - ETA'!$AA$3:AA2202,'Rango proyecciones'!$AH$5) + SUMIFS('Stock - ETA'!$S$3:S2202,'Stock - ETA'!$F$3:F2202,'Rango proyecciones'!C173,'Stock - ETA'!$AA$3:AA2202,'Rango proyecciones'!$AH$8)</f>
        <v/>
      </c>
      <c r="AD173" s="16">
        <f> 0.8 * AB173 + AC173</f>
        <v/>
      </c>
      <c r="AE173" s="9">
        <f>SUMIFS('Stock - ETA'!$J$3:J2202,'Stock - ETA'!$F$3:F2202,'Rango proyecciones'!C173,'Stock - ETA'!$Q$3:Q2202,'Rango proyecciones'!$AH$5) + SUMIFS('Stock - ETA'!$I$3:I2202,'Stock - ETA'!$F$3:F2202,'Rango proyecciones'!C173,'Stock - ETA'!$Q$3:Q2202,'Rango proyecciones'!$AH$8)</f>
        <v/>
      </c>
      <c r="AF173" s="16">
        <f> 0.8 * AB173 + AE173</f>
        <v/>
      </c>
      <c r="AG173" s="6" t="n"/>
    </row>
    <row r="174">
      <c r="A174" s="4" t="inlineStr">
        <is>
          <t>Cerdo</t>
        </is>
      </c>
      <c r="B174" s="4" t="inlineStr">
        <is>
          <t>Venta Local</t>
        </is>
      </c>
      <c r="C174" s="4" t="inlineStr">
        <is>
          <t>agro mexico1022657</t>
        </is>
      </c>
      <c r="D174" s="4" t="inlineStr">
        <is>
          <t>Agro Mexico</t>
        </is>
      </c>
      <c r="E174" s="4" t="n">
        <v>1022657</v>
      </c>
      <c r="F174" s="4" t="inlineStr">
        <is>
          <t>GO BB Ribs 20-24 Oz@Cj 10K AS</t>
        </is>
      </c>
      <c r="G174" s="4" t="inlineStr">
        <is>
          <t>Chuleta</t>
        </is>
      </c>
      <c r="H174" s="6" t="n">
        <v>0</v>
      </c>
      <c r="I174" s="9" t="n">
        <v>24000</v>
      </c>
      <c r="J174" s="6">
        <f>SUMIFS('Stock - ETA'!$R$3:R2202,'Stock - ETA'!$F$3:F2202,'Rango proyecciones'!C174,'Stock - ETA'!$AA$3:AA2202,'Rango proyecciones'!$AH$5)</f>
        <v/>
      </c>
      <c r="K174" s="9">
        <f>(I174 - H174) * MAX((1 - 10)/(10), 0)</f>
        <v/>
      </c>
      <c r="L174" s="9" t="n"/>
      <c r="M174" s="9" t="n"/>
      <c r="N174" s="9" t="n"/>
      <c r="O174" s="16">
        <f>H174 + N174 + J174</f>
        <v/>
      </c>
      <c r="P174" s="9">
        <f>SUMIFS('Stock - ETA'!$H$3:H2202,'Stock - ETA'!$F$3:F2202,'Rango proyecciones'!C174,'Stock - ETA'!$Q$3:Q2202,'Rango proyecciones'!$AH$5)</f>
        <v/>
      </c>
      <c r="Q174" s="9">
        <f>(I174 - H174) * MAX((1 - 7)/(7), 0)</f>
        <v/>
      </c>
      <c r="R174" s="9" t="n"/>
      <c r="S174" s="9" t="n"/>
      <c r="T174" s="9" t="n">
        <v>0</v>
      </c>
      <c r="U174" s="16">
        <f>H174 + T174 + P174</f>
        <v/>
      </c>
      <c r="V174" s="6">
        <f>SUMIFS('Stock - ETA'!$S$3:S2202,'Stock - ETA'!$F$3:F2202,'Rango proyecciones'!C174,'Stock - ETA'!$AA$3:AA2202,'Rango proyecciones'!$AH$5) + SUMIFS('Stock - ETA'!$R$3:R2202,'Stock - ETA'!$F$3:F2202,'Rango proyecciones'!C174,'Stock - ETA'!$AA$3:AA2202,'Rango proyecciones'!$AH$7)</f>
        <v/>
      </c>
      <c r="W174" s="9" t="n"/>
      <c r="X174" s="16">
        <f>V174 + W174</f>
        <v/>
      </c>
      <c r="Y174" s="9">
        <f>SUMIFS('Stock - ETA'!$I$3:I2202,'Stock - ETA'!$F$3:F2202,'Rango proyecciones'!C174,'Stock - ETA'!$Q$3:Q2202,'Rango proyecciones'!$AH$5) + SUMIFS('Stock - ETA'!$H$3:H2202,'Stock - ETA'!$F$3:F2202,'Rango proyecciones'!C174,'Stock - ETA'!$Q$3:Q2202,'Rango proyecciones'!$AH$7)</f>
        <v/>
      </c>
      <c r="Z174" s="9" t="n"/>
      <c r="AA174" s="16">
        <f>Y174 + Z174</f>
        <v/>
      </c>
      <c r="AB174" s="6" t="n"/>
      <c r="AC174" s="9">
        <f>SUMIFS('Stock - ETA'!$T$3:T2202,'Stock - ETA'!$F$3:F2202,'Rango proyecciones'!C174,'Stock - ETA'!$AA$3:AA2202,'Rango proyecciones'!$AH$5) + SUMIFS('Stock - ETA'!$S$3:S2202,'Stock - ETA'!$F$3:F2202,'Rango proyecciones'!C174,'Stock - ETA'!$AA$3:AA2202,'Rango proyecciones'!$AH$8)</f>
        <v/>
      </c>
      <c r="AD174" s="16">
        <f> 0.8 * AB174 + AC174</f>
        <v/>
      </c>
      <c r="AE174" s="9">
        <f>SUMIFS('Stock - ETA'!$J$3:J2202,'Stock - ETA'!$F$3:F2202,'Rango proyecciones'!C174,'Stock - ETA'!$Q$3:Q2202,'Rango proyecciones'!$AH$5) + SUMIFS('Stock - ETA'!$I$3:I2202,'Stock - ETA'!$F$3:F2202,'Rango proyecciones'!C174,'Stock - ETA'!$Q$3:Q2202,'Rango proyecciones'!$AH$8)</f>
        <v/>
      </c>
      <c r="AF174" s="16">
        <f> 0.8 * AB174 + AE174</f>
        <v/>
      </c>
      <c r="AG174" s="6" t="n"/>
    </row>
    <row r="175">
      <c r="A175" s="4" t="inlineStr">
        <is>
          <t>Cerdo</t>
        </is>
      </c>
      <c r="B175" s="4" t="inlineStr">
        <is>
          <t>Venta Local</t>
        </is>
      </c>
      <c r="C175" s="4" t="inlineStr">
        <is>
          <t>agro mexico1023218</t>
        </is>
      </c>
      <c r="D175" s="4" t="inlineStr">
        <is>
          <t>Agro Mexico</t>
        </is>
      </c>
      <c r="E175" s="4" t="n">
        <v>1023218</v>
      </c>
      <c r="F175" s="4" t="inlineStr">
        <is>
          <t>GO Estomago Pouch@ 20k AS</t>
        </is>
      </c>
      <c r="G175" s="4" t="inlineStr">
        <is>
          <t>Subprod</t>
        </is>
      </c>
      <c r="H175" s="6" t="n">
        <v>47500</v>
      </c>
      <c r="I175" s="9" t="n">
        <v>24000</v>
      </c>
      <c r="J175" s="6">
        <f>SUMIFS('Stock - ETA'!$R$3:R2202,'Stock - ETA'!$F$3:F2202,'Rango proyecciones'!C175,'Stock - ETA'!$AA$3:AA2202,'Rango proyecciones'!$AH$5)</f>
        <v/>
      </c>
      <c r="K175" s="9">
        <f>(I175 - H175) * MAX((1 - 10)/(10), 0)</f>
        <v/>
      </c>
      <c r="L175" s="9" t="n">
        <v>13000</v>
      </c>
      <c r="M175" s="9" t="n"/>
      <c r="N175" s="9" t="n"/>
      <c r="O175" s="16">
        <f>H175 + N175 + J175</f>
        <v/>
      </c>
      <c r="P175" s="9">
        <f>SUMIFS('Stock - ETA'!$H$3:H2202,'Stock - ETA'!$F$3:F2202,'Rango proyecciones'!C175,'Stock - ETA'!$Q$3:Q2202,'Rango proyecciones'!$AH$5)</f>
        <v/>
      </c>
      <c r="Q175" s="9">
        <f>(I175 - H175) * MAX((1 - 7)/(7), 0)</f>
        <v/>
      </c>
      <c r="R175" s="9" t="n">
        <v>13000</v>
      </c>
      <c r="S175" s="9" t="n"/>
      <c r="T175" s="9" t="n">
        <v>0</v>
      </c>
      <c r="U175" s="16">
        <f>H175 + T175 + P175</f>
        <v/>
      </c>
      <c r="V175" s="6">
        <f>SUMIFS('Stock - ETA'!$S$3:S2202,'Stock - ETA'!$F$3:F2202,'Rango proyecciones'!C175,'Stock - ETA'!$AA$3:AA2202,'Rango proyecciones'!$AH$5) + SUMIFS('Stock - ETA'!$R$3:R2202,'Stock - ETA'!$F$3:F2202,'Rango proyecciones'!C175,'Stock - ETA'!$AA$3:AA2202,'Rango proyecciones'!$AH$7)</f>
        <v/>
      </c>
      <c r="W175" s="9" t="n"/>
      <c r="X175" s="16">
        <f>V175 + W175</f>
        <v/>
      </c>
      <c r="Y175" s="9">
        <f>SUMIFS('Stock - ETA'!$I$3:I2202,'Stock - ETA'!$F$3:F2202,'Rango proyecciones'!C175,'Stock - ETA'!$Q$3:Q2202,'Rango proyecciones'!$AH$5) + SUMIFS('Stock - ETA'!$H$3:H2202,'Stock - ETA'!$F$3:F2202,'Rango proyecciones'!C175,'Stock - ETA'!$Q$3:Q2202,'Rango proyecciones'!$AH$7)</f>
        <v/>
      </c>
      <c r="Z175" s="9" t="n"/>
      <c r="AA175" s="16">
        <f>Y175 + Z175</f>
        <v/>
      </c>
      <c r="AB175" s="6" t="n">
        <v>120000</v>
      </c>
      <c r="AC175" s="9">
        <f>SUMIFS('Stock - ETA'!$T$3:T2202,'Stock - ETA'!$F$3:F2202,'Rango proyecciones'!C175,'Stock - ETA'!$AA$3:AA2202,'Rango proyecciones'!$AH$5) + SUMIFS('Stock - ETA'!$S$3:S2202,'Stock - ETA'!$F$3:F2202,'Rango proyecciones'!C175,'Stock - ETA'!$AA$3:AA2202,'Rango proyecciones'!$AH$8)</f>
        <v/>
      </c>
      <c r="AD175" s="16">
        <f> 0.8 * AB175 + AC175</f>
        <v/>
      </c>
      <c r="AE175" s="9">
        <f>SUMIFS('Stock - ETA'!$J$3:J2202,'Stock - ETA'!$F$3:F2202,'Rango proyecciones'!C175,'Stock - ETA'!$Q$3:Q2202,'Rango proyecciones'!$AH$5) + SUMIFS('Stock - ETA'!$I$3:I2202,'Stock - ETA'!$F$3:F2202,'Rango proyecciones'!C175,'Stock - ETA'!$Q$3:Q2202,'Rango proyecciones'!$AH$8)</f>
        <v/>
      </c>
      <c r="AF175" s="16">
        <f> 0.8 * AB175 + AE175</f>
        <v/>
      </c>
      <c r="AG175" s="6" t="n"/>
    </row>
    <row r="176">
      <c r="A176" s="4" t="inlineStr">
        <is>
          <t>Cerdo</t>
        </is>
      </c>
      <c r="B176" s="4" t="inlineStr">
        <is>
          <t>Venta Local</t>
        </is>
      </c>
      <c r="C176" s="4" t="inlineStr">
        <is>
          <t>agro mexico1023219</t>
        </is>
      </c>
      <c r="D176" s="4" t="inlineStr">
        <is>
          <t>Agro Mexico</t>
        </is>
      </c>
      <c r="E176" s="4" t="n">
        <v>1023219</v>
      </c>
      <c r="F176" s="4" t="inlineStr">
        <is>
          <t>GO PernilP@ Bo Cj 20k AS</t>
        </is>
      </c>
      <c r="G176" s="4" t="inlineStr">
        <is>
          <t>Pernil</t>
        </is>
      </c>
      <c r="H176" s="6" t="n">
        <v>23834.274</v>
      </c>
      <c r="I176" s="9" t="n">
        <v>0</v>
      </c>
      <c r="J176" s="6">
        <f>SUMIFS('Stock - ETA'!$R$3:R2202,'Stock - ETA'!$F$3:F2202,'Rango proyecciones'!C176,'Stock - ETA'!$AA$3:AA2202,'Rango proyecciones'!$AH$5)</f>
        <v/>
      </c>
      <c r="K176" s="9">
        <f>(I176 - H176) * MAX((1 - 10)/(10), 0)</f>
        <v/>
      </c>
      <c r="L176" s="9" t="n"/>
      <c r="M176" s="9" t="n"/>
      <c r="N176" s="9" t="n"/>
      <c r="O176" s="16">
        <f>H176 + N176 + J176</f>
        <v/>
      </c>
      <c r="P176" s="9">
        <f>SUMIFS('Stock - ETA'!$H$3:H2202,'Stock - ETA'!$F$3:F2202,'Rango proyecciones'!C176,'Stock - ETA'!$Q$3:Q2202,'Rango proyecciones'!$AH$5)</f>
        <v/>
      </c>
      <c r="Q176" s="9">
        <f>(I176 - H176) * MAX((1 - 7)/(7), 0)</f>
        <v/>
      </c>
      <c r="R176" s="9" t="n"/>
      <c r="S176" s="9" t="n"/>
      <c r="T176" s="9" t="n">
        <v>0</v>
      </c>
      <c r="U176" s="16">
        <f>H176 + T176 + P176</f>
        <v/>
      </c>
      <c r="V176" s="6">
        <f>SUMIFS('Stock - ETA'!$S$3:S2202,'Stock - ETA'!$F$3:F2202,'Rango proyecciones'!C176,'Stock - ETA'!$AA$3:AA2202,'Rango proyecciones'!$AH$5) + SUMIFS('Stock - ETA'!$R$3:R2202,'Stock - ETA'!$F$3:F2202,'Rango proyecciones'!C176,'Stock - ETA'!$AA$3:AA2202,'Rango proyecciones'!$AH$7)</f>
        <v/>
      </c>
      <c r="W176" s="9" t="n"/>
      <c r="X176" s="16">
        <f>V176 + W176</f>
        <v/>
      </c>
      <c r="Y176" s="9">
        <f>SUMIFS('Stock - ETA'!$I$3:I2202,'Stock - ETA'!$F$3:F2202,'Rango proyecciones'!C176,'Stock - ETA'!$Q$3:Q2202,'Rango proyecciones'!$AH$5) + SUMIFS('Stock - ETA'!$H$3:H2202,'Stock - ETA'!$F$3:F2202,'Rango proyecciones'!C176,'Stock - ETA'!$Q$3:Q2202,'Rango proyecciones'!$AH$7)</f>
        <v/>
      </c>
      <c r="Z176" s="9" t="n"/>
      <c r="AA176" s="16">
        <f>Y176 + Z176</f>
        <v/>
      </c>
      <c r="AB176" s="6" t="n"/>
      <c r="AC176" s="9">
        <f>SUMIFS('Stock - ETA'!$T$3:T2202,'Stock - ETA'!$F$3:F2202,'Rango proyecciones'!C176,'Stock - ETA'!$AA$3:AA2202,'Rango proyecciones'!$AH$5) + SUMIFS('Stock - ETA'!$S$3:S2202,'Stock - ETA'!$F$3:F2202,'Rango proyecciones'!C176,'Stock - ETA'!$AA$3:AA2202,'Rango proyecciones'!$AH$8)</f>
        <v/>
      </c>
      <c r="AD176" s="16">
        <f> 0.8 * AB176 + AC176</f>
        <v/>
      </c>
      <c r="AE176" s="9">
        <f>SUMIFS('Stock - ETA'!$J$3:J2202,'Stock - ETA'!$F$3:F2202,'Rango proyecciones'!C176,'Stock - ETA'!$Q$3:Q2202,'Rango proyecciones'!$AH$5) + SUMIFS('Stock - ETA'!$I$3:I2202,'Stock - ETA'!$F$3:F2202,'Rango proyecciones'!C176,'Stock - ETA'!$Q$3:Q2202,'Rango proyecciones'!$AH$8)</f>
        <v/>
      </c>
      <c r="AF176" s="16">
        <f> 0.8 * AB176 + AE176</f>
        <v/>
      </c>
      <c r="AG176" s="6" t="n"/>
    </row>
    <row r="177">
      <c r="A177" s="4" t="inlineStr">
        <is>
          <t>Cerdo</t>
        </is>
      </c>
      <c r="B177" s="4" t="inlineStr">
        <is>
          <t>Venta Local</t>
        </is>
      </c>
      <c r="C177" s="4" t="inlineStr">
        <is>
          <t>agro mexico1023302</t>
        </is>
      </c>
      <c r="D177" s="4" t="inlineStr">
        <is>
          <t>Agro Mexico</t>
        </is>
      </c>
      <c r="E177" s="4" t="n">
        <v>1023302</v>
      </c>
      <c r="F177" s="4" t="inlineStr">
        <is>
          <t>GO Mantec@ Cj 20k AS</t>
        </is>
      </c>
      <c r="G177" s="4" t="inlineStr">
        <is>
          <t>Grasas</t>
        </is>
      </c>
      <c r="H177" s="6" t="n">
        <v>120720</v>
      </c>
      <c r="I177" s="9" t="n">
        <v>96560</v>
      </c>
      <c r="J177" s="6">
        <f>SUMIFS('Stock - ETA'!$R$3:R2202,'Stock - ETA'!$F$3:F2202,'Rango proyecciones'!C177,'Stock - ETA'!$AA$3:AA2202,'Rango proyecciones'!$AH$5)</f>
        <v/>
      </c>
      <c r="K177" s="9">
        <f>(I177 - H177) * MAX((1 - 10)/(10), 0)</f>
        <v/>
      </c>
      <c r="L177" s="9" t="n">
        <v>385200</v>
      </c>
      <c r="M177" s="9" t="n">
        <v>0</v>
      </c>
      <c r="N177" s="9" t="n">
        <v>0</v>
      </c>
      <c r="O177" s="16">
        <f>H177 + N177 + J177</f>
        <v/>
      </c>
      <c r="P177" s="9">
        <f>SUMIFS('Stock - ETA'!$H$3:H2202,'Stock - ETA'!$F$3:F2202,'Rango proyecciones'!C177,'Stock - ETA'!$Q$3:Q2202,'Rango proyecciones'!$AH$5)</f>
        <v/>
      </c>
      <c r="Q177" s="9">
        <f>(I177 - H177) * MAX((1 - 7)/(7), 0)</f>
        <v/>
      </c>
      <c r="R177" s="9" t="n">
        <v>385200</v>
      </c>
      <c r="S177" s="9" t="n">
        <v>0</v>
      </c>
      <c r="T177" s="9" t="n">
        <v>0</v>
      </c>
      <c r="U177" s="16">
        <f>H177 + T177 + P177</f>
        <v/>
      </c>
      <c r="V177" s="6">
        <f>SUMIFS('Stock - ETA'!$S$3:S2202,'Stock - ETA'!$F$3:F2202,'Rango proyecciones'!C177,'Stock - ETA'!$AA$3:AA2202,'Rango proyecciones'!$AH$5) + SUMIFS('Stock - ETA'!$R$3:R2202,'Stock - ETA'!$F$3:F2202,'Rango proyecciones'!C177,'Stock - ETA'!$AA$3:AA2202,'Rango proyecciones'!$AH$7)</f>
        <v/>
      </c>
      <c r="W177" s="9" t="n"/>
      <c r="X177" s="16">
        <f>V177 + W177</f>
        <v/>
      </c>
      <c r="Y177" s="9">
        <f>SUMIFS('Stock - ETA'!$I$3:I2202,'Stock - ETA'!$F$3:F2202,'Rango proyecciones'!C177,'Stock - ETA'!$Q$3:Q2202,'Rango proyecciones'!$AH$5) + SUMIFS('Stock - ETA'!$H$3:H2202,'Stock - ETA'!$F$3:F2202,'Rango proyecciones'!C177,'Stock - ETA'!$Q$3:Q2202,'Rango proyecciones'!$AH$7)</f>
        <v/>
      </c>
      <c r="Z177" s="9" t="n"/>
      <c r="AA177" s="16">
        <f>Y177 + Z177</f>
        <v/>
      </c>
      <c r="AB177" s="6" t="n">
        <v>462337</v>
      </c>
      <c r="AC177" s="9">
        <f>SUMIFS('Stock - ETA'!$T$3:T2202,'Stock - ETA'!$F$3:F2202,'Rango proyecciones'!C177,'Stock - ETA'!$AA$3:AA2202,'Rango proyecciones'!$AH$5) + SUMIFS('Stock - ETA'!$S$3:S2202,'Stock - ETA'!$F$3:F2202,'Rango proyecciones'!C177,'Stock - ETA'!$AA$3:AA2202,'Rango proyecciones'!$AH$8)</f>
        <v/>
      </c>
      <c r="AD177" s="16">
        <f> 0.8 * AB177 + AC177</f>
        <v/>
      </c>
      <c r="AE177" s="9">
        <f>SUMIFS('Stock - ETA'!$J$3:J2202,'Stock - ETA'!$F$3:F2202,'Rango proyecciones'!C177,'Stock - ETA'!$Q$3:Q2202,'Rango proyecciones'!$AH$5) + SUMIFS('Stock - ETA'!$I$3:I2202,'Stock - ETA'!$F$3:F2202,'Rango proyecciones'!C177,'Stock - ETA'!$Q$3:Q2202,'Rango proyecciones'!$AH$8)</f>
        <v/>
      </c>
      <c r="AF177" s="16">
        <f> 0.8 * AB177 + AE177</f>
        <v/>
      </c>
      <c r="AG177" s="6" t="n"/>
    </row>
    <row r="178">
      <c r="A178" s="4" t="inlineStr">
        <is>
          <t>Cerdo</t>
        </is>
      </c>
      <c r="B178" s="4" t="inlineStr">
        <is>
          <t>Venta Local</t>
        </is>
      </c>
      <c r="C178" s="4" t="inlineStr">
        <is>
          <t>agro mexico1023318</t>
        </is>
      </c>
      <c r="D178" s="4" t="inlineStr">
        <is>
          <t>Agro Mexico</t>
        </is>
      </c>
      <c r="E178" s="4" t="n">
        <v>1023318</v>
      </c>
      <c r="F178" s="4" t="inlineStr">
        <is>
          <t>GO Reco 80/20 @ Bo Cj 20k AS</t>
        </is>
      </c>
      <c r="G178" s="4" t="inlineStr">
        <is>
          <t>Recortes</t>
        </is>
      </c>
      <c r="H178" s="6" t="n">
        <v>48025.863</v>
      </c>
      <c r="I178" s="9" t="n">
        <v>48000</v>
      </c>
      <c r="J178" s="6">
        <f>SUMIFS('Stock - ETA'!$R$3:R2202,'Stock - ETA'!$F$3:F2202,'Rango proyecciones'!C178,'Stock - ETA'!$AA$3:AA2202,'Rango proyecciones'!$AH$5)</f>
        <v/>
      </c>
      <c r="K178" s="9">
        <f>(I178 - H178) * MAX((1 - 10)/(10), 0)</f>
        <v/>
      </c>
      <c r="L178" s="9" t="n">
        <v>0</v>
      </c>
      <c r="M178" s="9" t="n">
        <v>0</v>
      </c>
      <c r="N178" s="9" t="n">
        <v>0</v>
      </c>
      <c r="O178" s="16">
        <f>H178 + N178 + J178</f>
        <v/>
      </c>
      <c r="P178" s="9">
        <f>SUMIFS('Stock - ETA'!$H$3:H2202,'Stock - ETA'!$F$3:F2202,'Rango proyecciones'!C178,'Stock - ETA'!$Q$3:Q2202,'Rango proyecciones'!$AH$5)</f>
        <v/>
      </c>
      <c r="Q178" s="9">
        <f>(I178 - H178) * MAX((1 - 7)/(7), 0)</f>
        <v/>
      </c>
      <c r="R178" s="9" t="n">
        <v>0</v>
      </c>
      <c r="S178" s="9" t="n">
        <v>0</v>
      </c>
      <c r="T178" s="9" t="n">
        <v>0</v>
      </c>
      <c r="U178" s="16">
        <f>H178 + T178 + P178</f>
        <v/>
      </c>
      <c r="V178" s="6">
        <f>SUMIFS('Stock - ETA'!$S$3:S2202,'Stock - ETA'!$F$3:F2202,'Rango proyecciones'!C178,'Stock - ETA'!$AA$3:AA2202,'Rango proyecciones'!$AH$5) + SUMIFS('Stock - ETA'!$R$3:R2202,'Stock - ETA'!$F$3:F2202,'Rango proyecciones'!C178,'Stock - ETA'!$AA$3:AA2202,'Rango proyecciones'!$AH$7)</f>
        <v/>
      </c>
      <c r="W178" s="9" t="n"/>
      <c r="X178" s="16">
        <f>V178 + W178</f>
        <v/>
      </c>
      <c r="Y178" s="9">
        <f>SUMIFS('Stock - ETA'!$I$3:I2202,'Stock - ETA'!$F$3:F2202,'Rango proyecciones'!C178,'Stock - ETA'!$Q$3:Q2202,'Rango proyecciones'!$AH$5) + SUMIFS('Stock - ETA'!$H$3:H2202,'Stock - ETA'!$F$3:F2202,'Rango proyecciones'!C178,'Stock - ETA'!$Q$3:Q2202,'Rango proyecciones'!$AH$7)</f>
        <v/>
      </c>
      <c r="Z178" s="9" t="n"/>
      <c r="AA178" s="16">
        <f>Y178 + Z178</f>
        <v/>
      </c>
      <c r="AB178" s="6" t="n"/>
      <c r="AC178" s="9">
        <f>SUMIFS('Stock - ETA'!$T$3:T2202,'Stock - ETA'!$F$3:F2202,'Rango proyecciones'!C178,'Stock - ETA'!$AA$3:AA2202,'Rango proyecciones'!$AH$5) + SUMIFS('Stock - ETA'!$S$3:S2202,'Stock - ETA'!$F$3:F2202,'Rango proyecciones'!C178,'Stock - ETA'!$AA$3:AA2202,'Rango proyecciones'!$AH$8)</f>
        <v/>
      </c>
      <c r="AD178" s="16">
        <f> 0.8 * AB178 + AC178</f>
        <v/>
      </c>
      <c r="AE178" s="9">
        <f>SUMIFS('Stock - ETA'!$J$3:J2202,'Stock - ETA'!$F$3:F2202,'Rango proyecciones'!C178,'Stock - ETA'!$Q$3:Q2202,'Rango proyecciones'!$AH$5) + SUMIFS('Stock - ETA'!$I$3:I2202,'Stock - ETA'!$F$3:F2202,'Rango proyecciones'!C178,'Stock - ETA'!$Q$3:Q2202,'Rango proyecciones'!$AH$8)</f>
        <v/>
      </c>
      <c r="AF178" s="16">
        <f> 0.8 * AB178 + AE178</f>
        <v/>
      </c>
      <c r="AG178" s="6" t="n"/>
    </row>
    <row r="179">
      <c r="A179" s="4" t="inlineStr">
        <is>
          <t>Cerdo</t>
        </is>
      </c>
      <c r="B179" s="4" t="inlineStr">
        <is>
          <t>Venta Local</t>
        </is>
      </c>
      <c r="C179" s="4" t="inlineStr">
        <is>
          <t>agro mexico1023324</t>
        </is>
      </c>
      <c r="D179" s="4" t="inlineStr">
        <is>
          <t>Agro Mexico</t>
        </is>
      </c>
      <c r="E179" s="4" t="n">
        <v>1023324</v>
      </c>
      <c r="F179" s="4" t="inlineStr">
        <is>
          <t>GO PpPna 59@ Cj 20k AS</t>
        </is>
      </c>
      <c r="G179" s="4" t="inlineStr">
        <is>
          <t>Pierna</t>
        </is>
      </c>
      <c r="H179" s="6" t="n">
        <v>23875.275</v>
      </c>
      <c r="I179" s="9" t="n">
        <v>24000</v>
      </c>
      <c r="J179" s="6">
        <f>SUMIFS('Stock - ETA'!$R$3:R2202,'Stock - ETA'!$F$3:F2202,'Rango proyecciones'!C179,'Stock - ETA'!$AA$3:AA2202,'Rango proyecciones'!$AH$5)</f>
        <v/>
      </c>
      <c r="K179" s="9">
        <f>(I179 - H179) * MAX((1 - 10)/(10), 0)</f>
        <v/>
      </c>
      <c r="L179" s="9" t="n">
        <v>0</v>
      </c>
      <c r="M179" s="9" t="n">
        <v>0</v>
      </c>
      <c r="N179" s="9" t="n">
        <v>0</v>
      </c>
      <c r="O179" s="16">
        <f>H179 + N179 + J179</f>
        <v/>
      </c>
      <c r="P179" s="9">
        <f>SUMIFS('Stock - ETA'!$H$3:H2202,'Stock - ETA'!$F$3:F2202,'Rango proyecciones'!C179,'Stock - ETA'!$Q$3:Q2202,'Rango proyecciones'!$AH$5)</f>
        <v/>
      </c>
      <c r="Q179" s="9">
        <f>(I179 - H179) * MAX((1 - 7)/(7), 0)</f>
        <v/>
      </c>
      <c r="R179" s="9" t="n">
        <v>0</v>
      </c>
      <c r="S179" s="9" t="n">
        <v>0</v>
      </c>
      <c r="T179" s="9" t="n">
        <v>0</v>
      </c>
      <c r="U179" s="16">
        <f>H179 + T179 + P179</f>
        <v/>
      </c>
      <c r="V179" s="6">
        <f>SUMIFS('Stock - ETA'!$S$3:S2202,'Stock - ETA'!$F$3:F2202,'Rango proyecciones'!C179,'Stock - ETA'!$AA$3:AA2202,'Rango proyecciones'!$AH$5) + SUMIFS('Stock - ETA'!$R$3:R2202,'Stock - ETA'!$F$3:F2202,'Rango proyecciones'!C179,'Stock - ETA'!$AA$3:AA2202,'Rango proyecciones'!$AH$7)</f>
        <v/>
      </c>
      <c r="W179" s="9" t="n"/>
      <c r="X179" s="16">
        <f>V179 + W179</f>
        <v/>
      </c>
      <c r="Y179" s="9">
        <f>SUMIFS('Stock - ETA'!$I$3:I2202,'Stock - ETA'!$F$3:F2202,'Rango proyecciones'!C179,'Stock - ETA'!$Q$3:Q2202,'Rango proyecciones'!$AH$5) + SUMIFS('Stock - ETA'!$H$3:H2202,'Stock - ETA'!$F$3:F2202,'Rango proyecciones'!C179,'Stock - ETA'!$Q$3:Q2202,'Rango proyecciones'!$AH$7)</f>
        <v/>
      </c>
      <c r="Z179" s="9" t="n"/>
      <c r="AA179" s="16">
        <f>Y179 + Z179</f>
        <v/>
      </c>
      <c r="AB179" s="6" t="n">
        <v>240000</v>
      </c>
      <c r="AC179" s="9">
        <f>SUMIFS('Stock - ETA'!$T$3:T2202,'Stock - ETA'!$F$3:F2202,'Rango proyecciones'!C179,'Stock - ETA'!$AA$3:AA2202,'Rango proyecciones'!$AH$5) + SUMIFS('Stock - ETA'!$S$3:S2202,'Stock - ETA'!$F$3:F2202,'Rango proyecciones'!C179,'Stock - ETA'!$AA$3:AA2202,'Rango proyecciones'!$AH$8)</f>
        <v/>
      </c>
      <c r="AD179" s="16">
        <f> 0.8 * AB179 + AC179</f>
        <v/>
      </c>
      <c r="AE179" s="9">
        <f>SUMIFS('Stock - ETA'!$J$3:J2202,'Stock - ETA'!$F$3:F2202,'Rango proyecciones'!C179,'Stock - ETA'!$Q$3:Q2202,'Rango proyecciones'!$AH$5) + SUMIFS('Stock - ETA'!$I$3:I2202,'Stock - ETA'!$F$3:F2202,'Rango proyecciones'!C179,'Stock - ETA'!$Q$3:Q2202,'Rango proyecciones'!$AH$8)</f>
        <v/>
      </c>
      <c r="AF179" s="16">
        <f> 0.8 * AB179 + AE179</f>
        <v/>
      </c>
      <c r="AG179" s="6" t="n"/>
    </row>
    <row r="180">
      <c r="A180" s="4" t="inlineStr">
        <is>
          <t>Cerdo</t>
        </is>
      </c>
      <c r="B180" s="4" t="inlineStr">
        <is>
          <t>Venta Local</t>
        </is>
      </c>
      <c r="C180" s="4" t="inlineStr">
        <is>
          <t>agro mexico1023343</t>
        </is>
      </c>
      <c r="D180" s="4" t="inlineStr">
        <is>
          <t>Agro Mexico</t>
        </is>
      </c>
      <c r="E180" s="4" t="n">
        <v>1023343</v>
      </c>
      <c r="F180" s="4" t="inlineStr">
        <is>
          <t>GO Triming 60/40@ Bo Cj 20k AS</t>
        </is>
      </c>
      <c r="G180" s="4" t="inlineStr">
        <is>
          <t>Recortes</t>
        </is>
      </c>
      <c r="H180" s="6" t="n">
        <v>143745.738</v>
      </c>
      <c r="I180" s="9" t="n">
        <v>120000</v>
      </c>
      <c r="J180" s="6">
        <f>SUMIFS('Stock - ETA'!$R$3:R2202,'Stock - ETA'!$F$3:F2202,'Rango proyecciones'!C180,'Stock - ETA'!$AA$3:AA2202,'Rango proyecciones'!$AH$5)</f>
        <v/>
      </c>
      <c r="K180" s="9">
        <f>(I180 - H180) * MAX((1 - 10)/(10), 0)</f>
        <v/>
      </c>
      <c r="L180" s="9" t="n">
        <v>192059.298</v>
      </c>
      <c r="M180" s="9" t="n">
        <v>24017.2</v>
      </c>
      <c r="N180" s="9" t="n">
        <v>0</v>
      </c>
      <c r="O180" s="16">
        <f>H180 + N180 + J180</f>
        <v/>
      </c>
      <c r="P180" s="9">
        <f>SUMIFS('Stock - ETA'!$H$3:H2202,'Stock - ETA'!$F$3:F2202,'Rango proyecciones'!C180,'Stock - ETA'!$Q$3:Q2202,'Rango proyecciones'!$AH$5)</f>
        <v/>
      </c>
      <c r="Q180" s="9">
        <f>(I180 - H180) * MAX((1 - 7)/(7), 0)</f>
        <v/>
      </c>
      <c r="R180" s="9" t="n">
        <v>192059.298</v>
      </c>
      <c r="S180" s="9" t="n">
        <v>24017.2</v>
      </c>
      <c r="T180" s="9" t="n">
        <v>0</v>
      </c>
      <c r="U180" s="16">
        <f>H180 + T180 + P180</f>
        <v/>
      </c>
      <c r="V180" s="6">
        <f>SUMIFS('Stock - ETA'!$S$3:S2202,'Stock - ETA'!$F$3:F2202,'Rango proyecciones'!C180,'Stock - ETA'!$AA$3:AA2202,'Rango proyecciones'!$AH$5) + SUMIFS('Stock - ETA'!$R$3:R2202,'Stock - ETA'!$F$3:F2202,'Rango proyecciones'!C180,'Stock - ETA'!$AA$3:AA2202,'Rango proyecciones'!$AH$7)</f>
        <v/>
      </c>
      <c r="W180" s="9" t="n"/>
      <c r="X180" s="16">
        <f>V180 + W180</f>
        <v/>
      </c>
      <c r="Y180" s="9">
        <f>SUMIFS('Stock - ETA'!$I$3:I2202,'Stock - ETA'!$F$3:F2202,'Rango proyecciones'!C180,'Stock - ETA'!$Q$3:Q2202,'Rango proyecciones'!$AH$5) + SUMIFS('Stock - ETA'!$H$3:H2202,'Stock - ETA'!$F$3:F2202,'Rango proyecciones'!C180,'Stock - ETA'!$Q$3:Q2202,'Rango proyecciones'!$AH$7)</f>
        <v/>
      </c>
      <c r="Z180" s="9" t="n"/>
      <c r="AA180" s="16">
        <f>Y180 + Z180</f>
        <v/>
      </c>
      <c r="AB180" s="6" t="n">
        <v>61160</v>
      </c>
      <c r="AC180" s="9">
        <f>SUMIFS('Stock - ETA'!$T$3:T2202,'Stock - ETA'!$F$3:F2202,'Rango proyecciones'!C180,'Stock - ETA'!$AA$3:AA2202,'Rango proyecciones'!$AH$5) + SUMIFS('Stock - ETA'!$S$3:S2202,'Stock - ETA'!$F$3:F2202,'Rango proyecciones'!C180,'Stock - ETA'!$AA$3:AA2202,'Rango proyecciones'!$AH$8)</f>
        <v/>
      </c>
      <c r="AD180" s="16">
        <f> 0.8 * AB180 + AC180</f>
        <v/>
      </c>
      <c r="AE180" s="9">
        <f>SUMIFS('Stock - ETA'!$J$3:J2202,'Stock - ETA'!$F$3:F2202,'Rango proyecciones'!C180,'Stock - ETA'!$Q$3:Q2202,'Rango proyecciones'!$AH$5) + SUMIFS('Stock - ETA'!$I$3:I2202,'Stock - ETA'!$F$3:F2202,'Rango proyecciones'!C180,'Stock - ETA'!$Q$3:Q2202,'Rango proyecciones'!$AH$8)</f>
        <v/>
      </c>
      <c r="AF180" s="16">
        <f> 0.8 * AB180 + AE180</f>
        <v/>
      </c>
      <c r="AG180" s="6" t="n"/>
    </row>
    <row r="181">
      <c r="A181" s="4" t="inlineStr">
        <is>
          <t>Cerdo</t>
        </is>
      </c>
      <c r="B181" s="4" t="inlineStr">
        <is>
          <t>Venta Local</t>
        </is>
      </c>
      <c r="C181" s="4" t="inlineStr">
        <is>
          <t>agro mexico1023421</t>
        </is>
      </c>
      <c r="D181" s="4" t="inlineStr">
        <is>
          <t>Agro Mexico</t>
        </is>
      </c>
      <c r="E181" s="4" t="n">
        <v>1023421</v>
      </c>
      <c r="F181" s="4" t="inlineStr">
        <is>
          <t>GO Cos 79@ Bo Cj 20k AS</t>
        </is>
      </c>
      <c r="G181" s="4" t="inlineStr">
        <is>
          <t>Cost-Pec</t>
        </is>
      </c>
      <c r="H181" s="6" t="n">
        <v>21503.433</v>
      </c>
      <c r="I181" s="9" t="n">
        <v>40982</v>
      </c>
      <c r="J181" s="6">
        <f>SUMIFS('Stock - ETA'!$R$3:R2202,'Stock - ETA'!$F$3:F2202,'Rango proyecciones'!C181,'Stock - ETA'!$AA$3:AA2202,'Rango proyecciones'!$AH$5)</f>
        <v/>
      </c>
      <c r="K181" s="9">
        <f>(I181 - H181) * MAX((1 - 10)/(10), 0)</f>
        <v/>
      </c>
      <c r="L181" s="9" t="n"/>
      <c r="M181" s="9" t="n"/>
      <c r="N181" s="9" t="n"/>
      <c r="O181" s="16">
        <f>H181 + N181 + J181</f>
        <v/>
      </c>
      <c r="P181" s="9">
        <f>SUMIFS('Stock - ETA'!$H$3:H2202,'Stock - ETA'!$F$3:F2202,'Rango proyecciones'!C181,'Stock - ETA'!$Q$3:Q2202,'Rango proyecciones'!$AH$5)</f>
        <v/>
      </c>
      <c r="Q181" s="9">
        <f>(I181 - H181) * MAX((1 - 7)/(7), 0)</f>
        <v/>
      </c>
      <c r="R181" s="9" t="n"/>
      <c r="S181" s="9" t="n"/>
      <c r="T181" s="9" t="n">
        <v>0</v>
      </c>
      <c r="U181" s="16">
        <f>H181 + T181 + P181</f>
        <v/>
      </c>
      <c r="V181" s="6">
        <f>SUMIFS('Stock - ETA'!$S$3:S2202,'Stock - ETA'!$F$3:F2202,'Rango proyecciones'!C181,'Stock - ETA'!$AA$3:AA2202,'Rango proyecciones'!$AH$5) + SUMIFS('Stock - ETA'!$R$3:R2202,'Stock - ETA'!$F$3:F2202,'Rango proyecciones'!C181,'Stock - ETA'!$AA$3:AA2202,'Rango proyecciones'!$AH$7)</f>
        <v/>
      </c>
      <c r="W181" s="9" t="n"/>
      <c r="X181" s="16">
        <f>V181 + W181</f>
        <v/>
      </c>
      <c r="Y181" s="9">
        <f>SUMIFS('Stock - ETA'!$I$3:I2202,'Stock - ETA'!$F$3:F2202,'Rango proyecciones'!C181,'Stock - ETA'!$Q$3:Q2202,'Rango proyecciones'!$AH$5) + SUMIFS('Stock - ETA'!$H$3:H2202,'Stock - ETA'!$F$3:F2202,'Rango proyecciones'!C181,'Stock - ETA'!$Q$3:Q2202,'Rango proyecciones'!$AH$7)</f>
        <v/>
      </c>
      <c r="Z181" s="9" t="n"/>
      <c r="AA181" s="16">
        <f>Y181 + Z181</f>
        <v/>
      </c>
      <c r="AB181" s="6" t="n">
        <v>24000</v>
      </c>
      <c r="AC181" s="9">
        <f>SUMIFS('Stock - ETA'!$T$3:T2202,'Stock - ETA'!$F$3:F2202,'Rango proyecciones'!C181,'Stock - ETA'!$AA$3:AA2202,'Rango proyecciones'!$AH$5) + SUMIFS('Stock - ETA'!$S$3:S2202,'Stock - ETA'!$F$3:F2202,'Rango proyecciones'!C181,'Stock - ETA'!$AA$3:AA2202,'Rango proyecciones'!$AH$8)</f>
        <v/>
      </c>
      <c r="AD181" s="16">
        <f> 0.8 * AB181 + AC181</f>
        <v/>
      </c>
      <c r="AE181" s="9">
        <f>SUMIFS('Stock - ETA'!$J$3:J2202,'Stock - ETA'!$F$3:F2202,'Rango proyecciones'!C181,'Stock - ETA'!$Q$3:Q2202,'Rango proyecciones'!$AH$5) + SUMIFS('Stock - ETA'!$I$3:I2202,'Stock - ETA'!$F$3:F2202,'Rango proyecciones'!C181,'Stock - ETA'!$Q$3:Q2202,'Rango proyecciones'!$AH$8)</f>
        <v/>
      </c>
      <c r="AF181" s="16">
        <f> 0.8 * AB181 + AE181</f>
        <v/>
      </c>
      <c r="AG181" s="6" t="n"/>
    </row>
    <row r="182">
      <c r="A182" s="4" t="inlineStr">
        <is>
          <t>Cerdo</t>
        </is>
      </c>
      <c r="B182" s="4" t="inlineStr">
        <is>
          <t>Venta Local</t>
        </is>
      </c>
      <c r="C182" s="4" t="inlineStr">
        <is>
          <t>agro mexico1023432</t>
        </is>
      </c>
      <c r="D182" s="4" t="inlineStr">
        <is>
          <t>Agro Mexico</t>
        </is>
      </c>
      <c r="E182" s="4" t="n">
        <v>1023432</v>
      </c>
      <c r="F182" s="4" t="inlineStr">
        <is>
          <t>GO PpPna 57@ Bo Cj AS</t>
        </is>
      </c>
      <c r="G182" s="4" t="inlineStr">
        <is>
          <t>Pierna</t>
        </is>
      </c>
      <c r="H182" s="6" t="n">
        <v>24058.827</v>
      </c>
      <c r="I182" s="9" t="n">
        <v>24059</v>
      </c>
      <c r="J182" s="6">
        <f>SUMIFS('Stock - ETA'!$R$3:R2202,'Stock - ETA'!$F$3:F2202,'Rango proyecciones'!C182,'Stock - ETA'!$AA$3:AA2202,'Rango proyecciones'!$AH$5)</f>
        <v/>
      </c>
      <c r="K182" s="9">
        <f>(I182 - H182) * MAX((1 - 10)/(10), 0)</f>
        <v/>
      </c>
      <c r="L182" s="9" t="n"/>
      <c r="M182" s="9" t="n"/>
      <c r="N182" s="9" t="n"/>
      <c r="O182" s="16">
        <f>H182 + N182 + J182</f>
        <v/>
      </c>
      <c r="P182" s="9">
        <f>SUMIFS('Stock - ETA'!$H$3:H2202,'Stock - ETA'!$F$3:F2202,'Rango proyecciones'!C182,'Stock - ETA'!$Q$3:Q2202,'Rango proyecciones'!$AH$5)</f>
        <v/>
      </c>
      <c r="Q182" s="9">
        <f>(I182 - H182) * MAX((1 - 7)/(7), 0)</f>
        <v/>
      </c>
      <c r="R182" s="9" t="n"/>
      <c r="S182" s="9" t="n"/>
      <c r="T182" s="9" t="n">
        <v>0</v>
      </c>
      <c r="U182" s="16">
        <f>H182 + T182 + P182</f>
        <v/>
      </c>
      <c r="V182" s="6">
        <f>SUMIFS('Stock - ETA'!$S$3:S2202,'Stock - ETA'!$F$3:F2202,'Rango proyecciones'!C182,'Stock - ETA'!$AA$3:AA2202,'Rango proyecciones'!$AH$5) + SUMIFS('Stock - ETA'!$R$3:R2202,'Stock - ETA'!$F$3:F2202,'Rango proyecciones'!C182,'Stock - ETA'!$AA$3:AA2202,'Rango proyecciones'!$AH$7)</f>
        <v/>
      </c>
      <c r="W182" s="9" t="n"/>
      <c r="X182" s="16">
        <f>V182 + W182</f>
        <v/>
      </c>
      <c r="Y182" s="9">
        <f>SUMIFS('Stock - ETA'!$I$3:I2202,'Stock - ETA'!$F$3:F2202,'Rango proyecciones'!C182,'Stock - ETA'!$Q$3:Q2202,'Rango proyecciones'!$AH$5) + SUMIFS('Stock - ETA'!$H$3:H2202,'Stock - ETA'!$F$3:F2202,'Rango proyecciones'!C182,'Stock - ETA'!$Q$3:Q2202,'Rango proyecciones'!$AH$7)</f>
        <v/>
      </c>
      <c r="Z182" s="9" t="n"/>
      <c r="AA182" s="16">
        <f>Y182 + Z182</f>
        <v/>
      </c>
      <c r="AB182" s="6" t="n"/>
      <c r="AC182" s="9">
        <f>SUMIFS('Stock - ETA'!$T$3:T2202,'Stock - ETA'!$F$3:F2202,'Rango proyecciones'!C182,'Stock - ETA'!$AA$3:AA2202,'Rango proyecciones'!$AH$5) + SUMIFS('Stock - ETA'!$S$3:S2202,'Stock - ETA'!$F$3:F2202,'Rango proyecciones'!C182,'Stock - ETA'!$AA$3:AA2202,'Rango proyecciones'!$AH$8)</f>
        <v/>
      </c>
      <c r="AD182" s="16">
        <f> 0.8 * AB182 + AC182</f>
        <v/>
      </c>
      <c r="AE182" s="9">
        <f>SUMIFS('Stock - ETA'!$J$3:J2202,'Stock - ETA'!$F$3:F2202,'Rango proyecciones'!C182,'Stock - ETA'!$Q$3:Q2202,'Rango proyecciones'!$AH$5) + SUMIFS('Stock - ETA'!$I$3:I2202,'Stock - ETA'!$F$3:F2202,'Rango proyecciones'!C182,'Stock - ETA'!$Q$3:Q2202,'Rango proyecciones'!$AH$8)</f>
        <v/>
      </c>
      <c r="AF182" s="16">
        <f> 0.8 * AB182 + AE182</f>
        <v/>
      </c>
      <c r="AG182" s="6" t="n"/>
    </row>
    <row r="183">
      <c r="A183" s="4" t="inlineStr">
        <is>
          <t>Cerdo</t>
        </is>
      </c>
      <c r="B183" s="4" t="inlineStr">
        <is>
          <t>Venta Local</t>
        </is>
      </c>
      <c r="C183" s="4" t="inlineStr">
        <is>
          <t>agro mexico1023434</t>
        </is>
      </c>
      <c r="D183" s="4" t="inlineStr">
        <is>
          <t>Agro Mexico</t>
        </is>
      </c>
      <c r="E183" s="4" t="n">
        <v>1023434</v>
      </c>
      <c r="F183" s="4" t="inlineStr">
        <is>
          <t>GO Cab Ent@ Cj 20k AS</t>
        </is>
      </c>
      <c r="G183" s="4" t="inlineStr">
        <is>
          <t>Cabeza</t>
        </is>
      </c>
      <c r="H183" s="6" t="n">
        <v>23179.115</v>
      </c>
      <c r="I183" s="9" t="n">
        <v>0</v>
      </c>
      <c r="J183" s="6">
        <f>SUMIFS('Stock - ETA'!$R$3:R2202,'Stock - ETA'!$F$3:F2202,'Rango proyecciones'!C183,'Stock - ETA'!$AA$3:AA2202,'Rango proyecciones'!$AH$5)</f>
        <v/>
      </c>
      <c r="K183" s="9">
        <f>(I183 - H183) * MAX((1 - 10)/(10), 0)</f>
        <v/>
      </c>
      <c r="L183" s="9" t="n"/>
      <c r="M183" s="9" t="n"/>
      <c r="N183" s="9" t="n"/>
      <c r="O183" s="16">
        <f>H183 + N183 + J183</f>
        <v/>
      </c>
      <c r="P183" s="9">
        <f>SUMIFS('Stock - ETA'!$H$3:H2202,'Stock - ETA'!$F$3:F2202,'Rango proyecciones'!C183,'Stock - ETA'!$Q$3:Q2202,'Rango proyecciones'!$AH$5)</f>
        <v/>
      </c>
      <c r="Q183" s="9">
        <f>(I183 - H183) * MAX((1 - 7)/(7), 0)</f>
        <v/>
      </c>
      <c r="R183" s="9" t="n"/>
      <c r="S183" s="9" t="n"/>
      <c r="T183" s="9" t="n">
        <v>0</v>
      </c>
      <c r="U183" s="16">
        <f>H183 + T183 + P183</f>
        <v/>
      </c>
      <c r="V183" s="6">
        <f>SUMIFS('Stock - ETA'!$S$3:S2202,'Stock - ETA'!$F$3:F2202,'Rango proyecciones'!C183,'Stock - ETA'!$AA$3:AA2202,'Rango proyecciones'!$AH$5) + SUMIFS('Stock - ETA'!$R$3:R2202,'Stock - ETA'!$F$3:F2202,'Rango proyecciones'!C183,'Stock - ETA'!$AA$3:AA2202,'Rango proyecciones'!$AH$7)</f>
        <v/>
      </c>
      <c r="W183" s="9" t="n"/>
      <c r="X183" s="16">
        <f>V183 + W183</f>
        <v/>
      </c>
      <c r="Y183" s="9">
        <f>SUMIFS('Stock - ETA'!$I$3:I2202,'Stock - ETA'!$F$3:F2202,'Rango proyecciones'!C183,'Stock - ETA'!$Q$3:Q2202,'Rango proyecciones'!$AH$5) + SUMIFS('Stock - ETA'!$H$3:H2202,'Stock - ETA'!$F$3:F2202,'Rango proyecciones'!C183,'Stock - ETA'!$Q$3:Q2202,'Rango proyecciones'!$AH$7)</f>
        <v/>
      </c>
      <c r="Z183" s="9" t="n"/>
      <c r="AA183" s="16">
        <f>Y183 + Z183</f>
        <v/>
      </c>
      <c r="AB183" s="6" t="n"/>
      <c r="AC183" s="9">
        <f>SUMIFS('Stock - ETA'!$T$3:T2202,'Stock - ETA'!$F$3:F2202,'Rango proyecciones'!C183,'Stock - ETA'!$AA$3:AA2202,'Rango proyecciones'!$AH$5) + SUMIFS('Stock - ETA'!$S$3:S2202,'Stock - ETA'!$F$3:F2202,'Rango proyecciones'!C183,'Stock - ETA'!$AA$3:AA2202,'Rango proyecciones'!$AH$8)</f>
        <v/>
      </c>
      <c r="AD183" s="16">
        <f> 0.8 * AB183 + AC183</f>
        <v/>
      </c>
      <c r="AE183" s="9">
        <f>SUMIFS('Stock - ETA'!$J$3:J2202,'Stock - ETA'!$F$3:F2202,'Rango proyecciones'!C183,'Stock - ETA'!$Q$3:Q2202,'Rango proyecciones'!$AH$5) + SUMIFS('Stock - ETA'!$I$3:I2202,'Stock - ETA'!$F$3:F2202,'Rango proyecciones'!C183,'Stock - ETA'!$Q$3:Q2202,'Rango proyecciones'!$AH$8)</f>
        <v/>
      </c>
      <c r="AF183" s="16">
        <f> 0.8 * AB183 + AE183</f>
        <v/>
      </c>
      <c r="AG183" s="6" t="n"/>
    </row>
    <row r="184">
      <c r="A184" s="4" t="inlineStr">
        <is>
          <t>Cerdo</t>
        </is>
      </c>
      <c r="B184" s="4" t="inlineStr">
        <is>
          <t>Venta Local</t>
        </is>
      </c>
      <c r="C184" s="4" t="inlineStr">
        <is>
          <t>agro mexico1023450</t>
        </is>
      </c>
      <c r="D184" s="4" t="inlineStr">
        <is>
          <t>Agro Mexico</t>
        </is>
      </c>
      <c r="E184" s="4" t="n">
        <v>1023450</v>
      </c>
      <c r="F184" s="4" t="inlineStr">
        <is>
          <t>GO Chu Ctro@ Fi Cj 20k AS</t>
        </is>
      </c>
      <c r="G184" s="4" t="inlineStr">
        <is>
          <t>Chuleta</t>
        </is>
      </c>
      <c r="H184" s="6" t="n">
        <v>24008.53</v>
      </c>
      <c r="I184" s="9" t="n">
        <v>48000</v>
      </c>
      <c r="J184" s="6">
        <f>SUMIFS('Stock - ETA'!$R$3:R2202,'Stock - ETA'!$F$3:F2202,'Rango proyecciones'!C184,'Stock - ETA'!$AA$3:AA2202,'Rango proyecciones'!$AH$5)</f>
        <v/>
      </c>
      <c r="K184" s="9">
        <f>(I184 - H184) * MAX((1 - 10)/(10), 0)</f>
        <v/>
      </c>
      <c r="L184" s="9" t="n">
        <v>0</v>
      </c>
      <c r="M184" s="9" t="n"/>
      <c r="N184" s="9" t="n"/>
      <c r="O184" s="16">
        <f>H184 + N184 + J184</f>
        <v/>
      </c>
      <c r="P184" s="9">
        <f>SUMIFS('Stock - ETA'!$H$3:H2202,'Stock - ETA'!$F$3:F2202,'Rango proyecciones'!C184,'Stock - ETA'!$Q$3:Q2202,'Rango proyecciones'!$AH$5)</f>
        <v/>
      </c>
      <c r="Q184" s="9">
        <f>(I184 - H184) * MAX((1 - 7)/(7), 0)</f>
        <v/>
      </c>
      <c r="R184" s="9" t="n">
        <v>0</v>
      </c>
      <c r="S184" s="9" t="n"/>
      <c r="T184" s="9" t="n">
        <v>0</v>
      </c>
      <c r="U184" s="16">
        <f>H184 + T184 + P184</f>
        <v/>
      </c>
      <c r="V184" s="6">
        <f>SUMIFS('Stock - ETA'!$S$3:S2202,'Stock - ETA'!$F$3:F2202,'Rango proyecciones'!C184,'Stock - ETA'!$AA$3:AA2202,'Rango proyecciones'!$AH$5) + SUMIFS('Stock - ETA'!$R$3:R2202,'Stock - ETA'!$F$3:F2202,'Rango proyecciones'!C184,'Stock - ETA'!$AA$3:AA2202,'Rango proyecciones'!$AH$7)</f>
        <v/>
      </c>
      <c r="W184" s="9" t="n"/>
      <c r="X184" s="16">
        <f>V184 + W184</f>
        <v/>
      </c>
      <c r="Y184" s="9">
        <f>SUMIFS('Stock - ETA'!$I$3:I2202,'Stock - ETA'!$F$3:F2202,'Rango proyecciones'!C184,'Stock - ETA'!$Q$3:Q2202,'Rango proyecciones'!$AH$5) + SUMIFS('Stock - ETA'!$H$3:H2202,'Stock - ETA'!$F$3:F2202,'Rango proyecciones'!C184,'Stock - ETA'!$Q$3:Q2202,'Rango proyecciones'!$AH$7)</f>
        <v/>
      </c>
      <c r="Z184" s="9" t="n"/>
      <c r="AA184" s="16">
        <f>Y184 + Z184</f>
        <v/>
      </c>
      <c r="AB184" s="6" t="n"/>
      <c r="AC184" s="9">
        <f>SUMIFS('Stock - ETA'!$T$3:T2202,'Stock - ETA'!$F$3:F2202,'Rango proyecciones'!C184,'Stock - ETA'!$AA$3:AA2202,'Rango proyecciones'!$AH$5) + SUMIFS('Stock - ETA'!$S$3:S2202,'Stock - ETA'!$F$3:F2202,'Rango proyecciones'!C184,'Stock - ETA'!$AA$3:AA2202,'Rango proyecciones'!$AH$8)</f>
        <v/>
      </c>
      <c r="AD184" s="16">
        <f> 0.8 * AB184 + AC184</f>
        <v/>
      </c>
      <c r="AE184" s="9">
        <f>SUMIFS('Stock - ETA'!$J$3:J2202,'Stock - ETA'!$F$3:F2202,'Rango proyecciones'!C184,'Stock - ETA'!$Q$3:Q2202,'Rango proyecciones'!$AH$5) + SUMIFS('Stock - ETA'!$I$3:I2202,'Stock - ETA'!$F$3:F2202,'Rango proyecciones'!C184,'Stock - ETA'!$Q$3:Q2202,'Rango proyecciones'!$AH$8)</f>
        <v/>
      </c>
      <c r="AF184" s="16">
        <f> 0.8 * AB184 + AE184</f>
        <v/>
      </c>
      <c r="AG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sudamerica1020017</t>
        </is>
      </c>
      <c r="D185" s="4" t="inlineStr">
        <is>
          <t>Agro Sudamerica</t>
        </is>
      </c>
      <c r="E185" s="4" t="n">
        <v>1020017</v>
      </c>
      <c r="F185" s="4" t="inlineStr">
        <is>
          <t>GO Chu Ctro@ Fi Cj 20k AS</t>
        </is>
      </c>
      <c r="G185" s="4" t="inlineStr">
        <is>
          <t>Chuleta</t>
        </is>
      </c>
      <c r="H185" s="6" t="n">
        <v>53659.28</v>
      </c>
      <c r="I185" s="9" t="n">
        <v>48000</v>
      </c>
      <c r="J185" s="6">
        <f>SUMIF('Stock - ETA'!$F$3:F2202,'Rango proyecciones'!C185,'Stock - ETA'!$R$3:R2202)</f>
        <v/>
      </c>
      <c r="K185" s="9">
        <f>(I185 - H185) * MAX((1 - 10)/(10), 0)</f>
        <v/>
      </c>
      <c r="L185" s="9" t="n"/>
      <c r="M185" s="9" t="n"/>
      <c r="N185" s="9" t="n"/>
      <c r="O185" s="16">
        <f>H185 + J185 + K185 + L185</f>
        <v/>
      </c>
      <c r="P185" s="9">
        <f>SUMIF('Stock - ETA'!$F$3:F2202,'Rango proyecciones'!C185,'Stock - ETA'!$H$3:H2202)</f>
        <v/>
      </c>
      <c r="Q185" s="9">
        <f>(I185 - H185) * MAX((1 - 7)/(7), 0)</f>
        <v/>
      </c>
      <c r="R185" s="9" t="n"/>
      <c r="S185" s="9" t="n"/>
      <c r="T185" s="9" t="n">
        <v>0</v>
      </c>
      <c r="U185" s="16">
        <f>H185 + P185 + Q185 + R185</f>
        <v/>
      </c>
      <c r="V185" s="6">
        <f>SUMIF('Stock - ETA'!$F$3:F2202,'Rango proyecciones'!C185,'Stock - ETA'!$S$3:S2202)</f>
        <v/>
      </c>
      <c r="W185" s="9" t="n"/>
      <c r="X185" s="16">
        <f>V185 + W185</f>
        <v/>
      </c>
      <c r="Y185" s="9">
        <f>SUMIF('Stock - ETA'!$F$3:F2202,'Rango proyecciones'!C185,'Stock - ETA'!$I$3:I2202)</f>
        <v/>
      </c>
      <c r="Z185" s="9" t="n"/>
      <c r="AA185" s="16">
        <f>Y185 + Z185</f>
        <v/>
      </c>
      <c r="AB185" s="6" t="n">
        <v>192000</v>
      </c>
      <c r="AC185" s="9">
        <f>SUMIF('Stock - ETA'!$F$3:F2202,'Rango proyecciones'!C185,'Stock - ETA'!$T$3:T2202)</f>
        <v/>
      </c>
      <c r="AD185" s="16">
        <f> 0.6 * AB185 + AC185</f>
        <v/>
      </c>
      <c r="AE185" s="9">
        <f>SUMIF('Stock - ETA'!$F$3:F2202,'Rango proyecciones'!C185,'Stock - ETA'!$J$3:J2202)</f>
        <v/>
      </c>
      <c r="AF185" s="16">
        <f> 0.6 * AB185 + AE185</f>
        <v/>
      </c>
      <c r="AG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sudamerica1020086</t>
        </is>
      </c>
      <c r="D186" s="4" t="inlineStr">
        <is>
          <t>Agro Sudamerica</t>
        </is>
      </c>
      <c r="E186" s="4" t="n">
        <v>1020086</v>
      </c>
      <c r="F186" s="4" t="inlineStr">
        <is>
          <t>GO Lom Ctro 27 S/f@ Va Cj t-f AS</t>
        </is>
      </c>
      <c r="G186" s="4" t="inlineStr">
        <is>
          <t>Lomo</t>
        </is>
      </c>
      <c r="H186" s="6" t="n">
        <v>48006.75</v>
      </c>
      <c r="I186" s="9" t="n">
        <v>48000</v>
      </c>
      <c r="J186" s="6">
        <f>SUMIF('Stock - ETA'!$F$3:F2202,'Rango proyecciones'!C186,'Stock - ETA'!$R$3:R2202)</f>
        <v/>
      </c>
      <c r="K186" s="9">
        <f>(I186 - H186) * MAX((1 - 10)/(10), 0)</f>
        <v/>
      </c>
      <c r="L186" s="9" t="n">
        <v>47853.41</v>
      </c>
      <c r="M186" s="9" t="n"/>
      <c r="N186" s="9" t="n"/>
      <c r="O186" s="16">
        <f>H186 + J186 + K186 + L186</f>
        <v/>
      </c>
      <c r="P186" s="9">
        <f>SUMIF('Stock - ETA'!$F$3:F2202,'Rango proyecciones'!C186,'Stock - ETA'!$H$3:H2202)</f>
        <v/>
      </c>
      <c r="Q186" s="9">
        <f>(I186 - H186) * MAX((1 - 7)/(7), 0)</f>
        <v/>
      </c>
      <c r="R186" s="9" t="n">
        <v>47853.41</v>
      </c>
      <c r="S186" s="9" t="n"/>
      <c r="T186" s="9" t="n">
        <v>0</v>
      </c>
      <c r="U186" s="16">
        <f>H186 + P186 + Q186 + R186</f>
        <v/>
      </c>
      <c r="V186" s="6">
        <f>SUMIF('Stock - ETA'!$F$3:F2202,'Rango proyecciones'!C186,'Stock - ETA'!$S$3:S2202)</f>
        <v/>
      </c>
      <c r="W186" s="9" t="n"/>
      <c r="X186" s="16">
        <f>V186 + W186</f>
        <v/>
      </c>
      <c r="Y186" s="9">
        <f>SUMIF('Stock - ETA'!$F$3:F2202,'Rango proyecciones'!C186,'Stock - ETA'!$I$3:I2202)</f>
        <v/>
      </c>
      <c r="Z186" s="9" t="n"/>
      <c r="AA186" s="16">
        <f>Y186 + Z186</f>
        <v/>
      </c>
      <c r="AB186" s="6" t="n">
        <v>120000</v>
      </c>
      <c r="AC186" s="9">
        <f>SUMIF('Stock - ETA'!$F$3:F2202,'Rango proyecciones'!C186,'Stock - ETA'!$T$3:T2202)</f>
        <v/>
      </c>
      <c r="AD186" s="16">
        <f> 0.6 * AB186 + AC186</f>
        <v/>
      </c>
      <c r="AE186" s="9">
        <f>SUMIF('Stock - ETA'!$F$3:F2202,'Rango proyecciones'!C186,'Stock - ETA'!$J$3:J2202)</f>
        <v/>
      </c>
      <c r="AF186" s="16">
        <f> 0.6 * AB186 + AE186</f>
        <v/>
      </c>
      <c r="AG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sudamerica1020339</t>
        </is>
      </c>
      <c r="D187" s="4" t="inlineStr">
        <is>
          <t>Agro Sudamerica</t>
        </is>
      </c>
      <c r="E187" s="4" t="n">
        <v>1020339</v>
      </c>
      <c r="F187" s="4" t="inlineStr">
        <is>
          <t>GO Lom Tocino@ Cj 20k AS</t>
        </is>
      </c>
      <c r="G187" s="4" t="inlineStr">
        <is>
          <t>Grasas</t>
        </is>
      </c>
      <c r="H187" s="6" t="n">
        <v>28871.12</v>
      </c>
      <c r="I187" s="9" t="n">
        <v>29000</v>
      </c>
      <c r="J187" s="6">
        <f>SUMIF('Stock - ETA'!$F$3:F2202,'Rango proyecciones'!C187,'Stock - ETA'!$R$3:R2202)</f>
        <v/>
      </c>
      <c r="K187" s="9">
        <f>(I187 - H187) * MAX((1 - 10)/(10), 0)</f>
        <v/>
      </c>
      <c r="L187" s="9" t="n"/>
      <c r="M187" s="9" t="n"/>
      <c r="N187" s="9" t="n"/>
      <c r="O187" s="16">
        <f>H187 + J187 + K187 + L187</f>
        <v/>
      </c>
      <c r="P187" s="9">
        <f>SUMIF('Stock - ETA'!$F$3:F2202,'Rango proyecciones'!C187,'Stock - ETA'!$H$3:H2202)</f>
        <v/>
      </c>
      <c r="Q187" s="9">
        <f>(I187 - H187) * MAX((1 - 7)/(7), 0)</f>
        <v/>
      </c>
      <c r="R187" s="9" t="n"/>
      <c r="S187" s="9" t="n"/>
      <c r="T187" s="9" t="n">
        <v>0</v>
      </c>
      <c r="U187" s="16">
        <f>H187 + P187 + Q187 + R187</f>
        <v/>
      </c>
      <c r="V187" s="6">
        <f>SUMIF('Stock - ETA'!$F$3:F2202,'Rango proyecciones'!C187,'Stock - ETA'!$S$3:S2202)</f>
        <v/>
      </c>
      <c r="W187" s="9" t="n"/>
      <c r="X187" s="16">
        <f>V187 + W187</f>
        <v/>
      </c>
      <c r="Y187" s="9">
        <f>SUMIF('Stock - ETA'!$F$3:F2202,'Rango proyecciones'!C187,'Stock - ETA'!$I$3:I2202)</f>
        <v/>
      </c>
      <c r="Z187" s="9" t="n"/>
      <c r="AA187" s="16">
        <f>Y187 + Z187</f>
        <v/>
      </c>
      <c r="AB187" s="6" t="n">
        <v>80600</v>
      </c>
      <c r="AC187" s="9">
        <f>SUMIF('Stock - ETA'!$F$3:F2202,'Rango proyecciones'!C187,'Stock - ETA'!$T$3:T2202)</f>
        <v/>
      </c>
      <c r="AD187" s="16">
        <f> 0.6 * AB187 + AC187</f>
        <v/>
      </c>
      <c r="AE187" s="9">
        <f>SUMIF('Stock - ETA'!$F$3:F2202,'Rango proyecciones'!C187,'Stock - ETA'!$J$3:J2202)</f>
        <v/>
      </c>
      <c r="AF187" s="16">
        <f> 0.6 * AB187 + AE187</f>
        <v/>
      </c>
      <c r="AG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sudamerica1020352</t>
        </is>
      </c>
      <c r="D188" s="4" t="inlineStr">
        <is>
          <t>Agro Sudamerica</t>
        </is>
      </c>
      <c r="E188" s="4" t="n">
        <v>1020352</v>
      </c>
      <c r="F188" s="4" t="inlineStr">
        <is>
          <t>GO Cue 20@ Cj 20k AS</t>
        </is>
      </c>
      <c r="G188" s="4" t="inlineStr">
        <is>
          <t>Cueros</t>
        </is>
      </c>
      <c r="H188" s="6" t="n">
        <v>39027.54</v>
      </c>
      <c r="I188" s="9" t="n">
        <v>90600</v>
      </c>
      <c r="J188" s="6">
        <f>SUMIF('Stock - ETA'!$F$3:F2202,'Rango proyecciones'!C188,'Stock - ETA'!$R$3:R2202)</f>
        <v/>
      </c>
      <c r="K188" s="9">
        <f>(I188 - H188) * MAX((1 - 10)/(10), 0)</f>
        <v/>
      </c>
      <c r="L188" s="9" t="n"/>
      <c r="M188" s="9" t="n"/>
      <c r="N188" s="9" t="n"/>
      <c r="O188" s="16">
        <f>H188 + J188 + K188 + L188</f>
        <v/>
      </c>
      <c r="P188" s="9">
        <f>SUMIF('Stock - ETA'!$F$3:F2202,'Rango proyecciones'!C188,'Stock - ETA'!$H$3:H2202)</f>
        <v/>
      </c>
      <c r="Q188" s="9">
        <f>(I188 - H188) * MAX((1 - 7)/(7), 0)</f>
        <v/>
      </c>
      <c r="R188" s="9" t="n"/>
      <c r="S188" s="9" t="n"/>
      <c r="T188" s="9" t="n">
        <v>0</v>
      </c>
      <c r="U188" s="16">
        <f>H188 + P188 + Q188 + R188</f>
        <v/>
      </c>
      <c r="V188" s="6">
        <f>SUMIF('Stock - ETA'!$F$3:F2202,'Rango proyecciones'!C188,'Stock - ETA'!$S$3:S2202)</f>
        <v/>
      </c>
      <c r="W188" s="9" t="n"/>
      <c r="X188" s="16">
        <f>V188 + W188</f>
        <v/>
      </c>
      <c r="Y188" s="9">
        <f>SUMIF('Stock - ETA'!$F$3:F2202,'Rango proyecciones'!C188,'Stock - ETA'!$I$3:I2202)</f>
        <v/>
      </c>
      <c r="Z188" s="9" t="n"/>
      <c r="AA188" s="16">
        <f>Y188 + Z188</f>
        <v/>
      </c>
      <c r="AB188" s="6" t="n">
        <v>48000</v>
      </c>
      <c r="AC188" s="9">
        <f>SUMIF('Stock - ETA'!$F$3:F2202,'Rango proyecciones'!C188,'Stock - ETA'!$T$3:T2202)</f>
        <v/>
      </c>
      <c r="AD188" s="16">
        <f> 0.6 * AB188 + AC188</f>
        <v/>
      </c>
      <c r="AE188" s="9">
        <f>SUMIF('Stock - ETA'!$F$3:F2202,'Rango proyecciones'!C188,'Stock - ETA'!$J$3:J2202)</f>
        <v/>
      </c>
      <c r="AF188" s="16">
        <f> 0.6 * AB188 + AE188</f>
        <v/>
      </c>
      <c r="AG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sudamerica1020367</t>
        </is>
      </c>
      <c r="D189" s="4" t="inlineStr">
        <is>
          <t>Agro Sudamerica</t>
        </is>
      </c>
      <c r="E189" s="4" t="n">
        <v>1020367</v>
      </c>
      <c r="F189" s="4" t="inlineStr">
        <is>
          <t>GO Gord Lom Tocino@ Cj t-f AS</t>
        </is>
      </c>
      <c r="G189" s="4" t="inlineStr">
        <is>
          <t>Grasas</t>
        </is>
      </c>
      <c r="H189" s="6" t="n">
        <v>71749.16</v>
      </c>
      <c r="I189" s="9" t="n">
        <v>113000</v>
      </c>
      <c r="J189" s="6">
        <f>SUMIF('Stock - ETA'!$F$3:F2202,'Rango proyecciones'!C189,'Stock - ETA'!$R$3:R2202)</f>
        <v/>
      </c>
      <c r="K189" s="9">
        <f>(I189 - H189) * MAX((1 - 10)/(10), 0)</f>
        <v/>
      </c>
      <c r="L189" s="9" t="n">
        <v>48016.318</v>
      </c>
      <c r="M189" s="9" t="n"/>
      <c r="N189" s="9" t="n"/>
      <c r="O189" s="16">
        <f>H189 + J189 + K189 + L189</f>
        <v/>
      </c>
      <c r="P189" s="9">
        <f>SUMIF('Stock - ETA'!$F$3:F2202,'Rango proyecciones'!C189,'Stock - ETA'!$H$3:H2202)</f>
        <v/>
      </c>
      <c r="Q189" s="9">
        <f>(I189 - H189) * MAX((1 - 7)/(7), 0)</f>
        <v/>
      </c>
      <c r="R189" s="9" t="n">
        <v>48016.318</v>
      </c>
      <c r="S189" s="9" t="n"/>
      <c r="T189" s="9" t="n">
        <v>0</v>
      </c>
      <c r="U189" s="16">
        <f>H189 + P189 + Q189 + R189</f>
        <v/>
      </c>
      <c r="V189" s="6">
        <f>SUMIF('Stock - ETA'!$F$3:F2202,'Rango proyecciones'!C189,'Stock - ETA'!$S$3:S2202)</f>
        <v/>
      </c>
      <c r="W189" s="9" t="n"/>
      <c r="X189" s="16">
        <f>V189 + W189</f>
        <v/>
      </c>
      <c r="Y189" s="9">
        <f>SUMIF('Stock - ETA'!$F$3:F2202,'Rango proyecciones'!C189,'Stock - ETA'!$I$3:I2202)</f>
        <v/>
      </c>
      <c r="Z189" s="9" t="n"/>
      <c r="AA189" s="16">
        <f>Y189 + Z189</f>
        <v/>
      </c>
      <c r="AB189" s="6" t="n">
        <v>224504</v>
      </c>
      <c r="AC189" s="9">
        <f>SUMIF('Stock - ETA'!$F$3:F2202,'Rango proyecciones'!C189,'Stock - ETA'!$T$3:T2202)</f>
        <v/>
      </c>
      <c r="AD189" s="16">
        <f> 0.6 * AB189 + AC189</f>
        <v/>
      </c>
      <c r="AE189" s="9">
        <f>SUMIF('Stock - ETA'!$F$3:F2202,'Rango proyecciones'!C189,'Stock - ETA'!$J$3:J2202)</f>
        <v/>
      </c>
      <c r="AF189" s="16">
        <f> 0.6 * AB189 + AE189</f>
        <v/>
      </c>
      <c r="AG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sudamerica1020412</t>
        </is>
      </c>
      <c r="D190" s="4" t="inlineStr">
        <is>
          <t>Agro Sudamerica</t>
        </is>
      </c>
      <c r="E190" s="4" t="n">
        <v>1020412</v>
      </c>
      <c r="F190" s="4" t="inlineStr">
        <is>
          <t>GO Cne Long@ Cj t-f AS</t>
        </is>
      </c>
      <c r="G190" s="4" t="inlineStr">
        <is>
          <t>Recortes</t>
        </is>
      </c>
      <c r="H190" s="6" t="n">
        <v>263799.12</v>
      </c>
      <c r="I190" s="9" t="n">
        <v>192000</v>
      </c>
      <c r="J190" s="6">
        <f>SUMIF('Stock - ETA'!$F$3:F2202,'Rango proyecciones'!C190,'Stock - ETA'!$R$3:R2202)</f>
        <v/>
      </c>
      <c r="K190" s="9">
        <f>(I190 - H190) * MAX((1 - 10)/(10), 0)</f>
        <v/>
      </c>
      <c r="L190" s="9" t="n">
        <v>95937.39</v>
      </c>
      <c r="M190" s="9" t="n"/>
      <c r="N190" s="9" t="n"/>
      <c r="O190" s="16">
        <f>H190 + J190 + K190 + L190</f>
        <v/>
      </c>
      <c r="P190" s="9">
        <f>SUMIF('Stock - ETA'!$F$3:F2202,'Rango proyecciones'!C190,'Stock - ETA'!$H$3:H2202)</f>
        <v/>
      </c>
      <c r="Q190" s="9">
        <f>(I190 - H190) * MAX((1 - 7)/(7), 0)</f>
        <v/>
      </c>
      <c r="R190" s="9" t="n">
        <v>95937.39</v>
      </c>
      <c r="S190" s="9" t="n"/>
      <c r="T190" s="9" t="n">
        <v>0</v>
      </c>
      <c r="U190" s="16">
        <f>H190 + P190 + Q190 + R190</f>
        <v/>
      </c>
      <c r="V190" s="6">
        <f>SUMIF('Stock - ETA'!$F$3:F2202,'Rango proyecciones'!C190,'Stock - ETA'!$S$3:S2202)</f>
        <v/>
      </c>
      <c r="W190" s="9" t="n"/>
      <c r="X190" s="16">
        <f>V190 + W190</f>
        <v/>
      </c>
      <c r="Y190" s="9">
        <f>SUMIF('Stock - ETA'!$F$3:F2202,'Rango proyecciones'!C190,'Stock - ETA'!$I$3:I2202)</f>
        <v/>
      </c>
      <c r="Z190" s="9" t="n"/>
      <c r="AA190" s="16">
        <f>Y190 + Z190</f>
        <v/>
      </c>
      <c r="AB190" s="6" t="n">
        <v>192000</v>
      </c>
      <c r="AC190" s="9">
        <f>SUMIF('Stock - ETA'!$F$3:F2202,'Rango proyecciones'!C190,'Stock - ETA'!$T$3:T2202)</f>
        <v/>
      </c>
      <c r="AD190" s="16">
        <f> 0.6 * AB190 + AC190</f>
        <v/>
      </c>
      <c r="AE190" s="9">
        <f>SUMIF('Stock - ETA'!$F$3:F2202,'Rango proyecciones'!C190,'Stock - ETA'!$J$3:J2202)</f>
        <v/>
      </c>
      <c r="AF190" s="16">
        <f> 0.6 * AB190 + AE190</f>
        <v/>
      </c>
      <c r="AG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sudamerica1020848</t>
        </is>
      </c>
      <c r="D191" s="4" t="inlineStr">
        <is>
          <t>Agro Sudamerica</t>
        </is>
      </c>
      <c r="E191" s="4" t="n">
        <v>1020848</v>
      </c>
      <c r="F191" s="4" t="inlineStr">
        <is>
          <t>GO Lom Ctro 27@ Cj 20k AS</t>
        </is>
      </c>
      <c r="G191" s="4" t="inlineStr">
        <is>
          <t>Lomo</t>
        </is>
      </c>
      <c r="H191" s="6" t="n">
        <v>143858.26</v>
      </c>
      <c r="I191" s="9" t="n">
        <v>178000</v>
      </c>
      <c r="J191" s="6">
        <f>SUMIF('Stock - ETA'!$F$3:F2202,'Rango proyecciones'!C191,'Stock - ETA'!$R$3:R2202)</f>
        <v/>
      </c>
      <c r="K191" s="9">
        <f>(I191 - H191) * MAX((1 - 10)/(10), 0)</f>
        <v/>
      </c>
      <c r="L191" s="9" t="n">
        <v>31027.928</v>
      </c>
      <c r="M191" s="9" t="n"/>
      <c r="N191" s="9" t="n"/>
      <c r="O191" s="16">
        <f>H191 + J191 + K191 + L191</f>
        <v/>
      </c>
      <c r="P191" s="9">
        <f>SUMIF('Stock - ETA'!$F$3:F2202,'Rango proyecciones'!C191,'Stock - ETA'!$H$3:H2202)</f>
        <v/>
      </c>
      <c r="Q191" s="9">
        <f>(I191 - H191) * MAX((1 - 7)/(7), 0)</f>
        <v/>
      </c>
      <c r="R191" s="9" t="n">
        <v>31027.928</v>
      </c>
      <c r="S191" s="9" t="n"/>
      <c r="T191" s="9" t="n">
        <v>0</v>
      </c>
      <c r="U191" s="16">
        <f>H191 + P191 + Q191 + R191</f>
        <v/>
      </c>
      <c r="V191" s="6">
        <f>SUMIF('Stock - ETA'!$F$3:F2202,'Rango proyecciones'!C191,'Stock - ETA'!$S$3:S2202)</f>
        <v/>
      </c>
      <c r="W191" s="9" t="n"/>
      <c r="X191" s="16">
        <f>V191 + W191</f>
        <v/>
      </c>
      <c r="Y191" s="9">
        <f>SUMIF('Stock - ETA'!$F$3:F2202,'Rango proyecciones'!C191,'Stock - ETA'!$I$3:I2202)</f>
        <v/>
      </c>
      <c r="Z191" s="9" t="n"/>
      <c r="AA191" s="16">
        <f>Y191 + Z191</f>
        <v/>
      </c>
      <c r="AB191" s="6" t="n">
        <v>168000</v>
      </c>
      <c r="AC191" s="9">
        <f>SUMIF('Stock - ETA'!$F$3:F2202,'Rango proyecciones'!C191,'Stock - ETA'!$T$3:T2202)</f>
        <v/>
      </c>
      <c r="AD191" s="16">
        <f> 0.6 * AB191 + AC191</f>
        <v/>
      </c>
      <c r="AE191" s="9">
        <f>SUMIF('Stock - ETA'!$F$3:F2202,'Rango proyecciones'!C191,'Stock - ETA'!$J$3:J2202)</f>
        <v/>
      </c>
      <c r="AF191" s="16">
        <f> 0.6 * AB191 + AE191</f>
        <v/>
      </c>
      <c r="AG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sudamerica1020869</t>
        </is>
      </c>
      <c r="D192" s="4" t="inlineStr">
        <is>
          <t>Agro Sudamerica</t>
        </is>
      </c>
      <c r="E192" s="4" t="n">
        <v>1020869</v>
      </c>
      <c r="F192" s="4" t="inlineStr">
        <is>
          <t>GO Cos 79@ Bo Cj 20k AS</t>
        </is>
      </c>
      <c r="G192" s="4" t="inlineStr">
        <is>
          <t>Cost-Pec</t>
        </is>
      </c>
      <c r="H192" s="6" t="n">
        <v>0</v>
      </c>
      <c r="I192" s="9" t="n">
        <v>24000</v>
      </c>
      <c r="J192" s="6">
        <f>SUMIF('Stock - ETA'!$F$3:F2202,'Rango proyecciones'!C192,'Stock - ETA'!$R$3:R2202)</f>
        <v/>
      </c>
      <c r="K192" s="9">
        <f>(I192 - H192) * MAX((1 - 10)/(10), 0)</f>
        <v/>
      </c>
      <c r="L192" s="9" t="n"/>
      <c r="M192" s="9" t="n"/>
      <c r="N192" s="9" t="n"/>
      <c r="O192" s="16">
        <f>H192 + J192 + K192 + L192</f>
        <v/>
      </c>
      <c r="P192" s="9">
        <f>SUMIF('Stock - ETA'!$F$3:F2202,'Rango proyecciones'!C192,'Stock - ETA'!$H$3:H2202)</f>
        <v/>
      </c>
      <c r="Q192" s="9">
        <f>(I192 - H192) * MAX((1 - 7)/(7), 0)</f>
        <v/>
      </c>
      <c r="R192" s="9" t="n"/>
      <c r="S192" s="9" t="n"/>
      <c r="T192" s="9" t="n">
        <v>0</v>
      </c>
      <c r="U192" s="16">
        <f>H192 + P192 + Q192 + R192</f>
        <v/>
      </c>
      <c r="V192" s="6">
        <f>SUMIF('Stock - ETA'!$F$3:F2202,'Rango proyecciones'!C192,'Stock - ETA'!$S$3:S2202)</f>
        <v/>
      </c>
      <c r="W192" s="9" t="n"/>
      <c r="X192" s="16">
        <f>V192 + W192</f>
        <v/>
      </c>
      <c r="Y192" s="9">
        <f>SUMIF('Stock - ETA'!$F$3:F2202,'Rango proyecciones'!C192,'Stock - ETA'!$I$3:I2202)</f>
        <v/>
      </c>
      <c r="Z192" s="9" t="n"/>
      <c r="AA192" s="16">
        <f>Y192 + Z192</f>
        <v/>
      </c>
      <c r="AB192" s="6" t="n">
        <v>24000</v>
      </c>
      <c r="AC192" s="9">
        <f>SUMIF('Stock - ETA'!$F$3:F2202,'Rango proyecciones'!C192,'Stock - ETA'!$T$3:T2202)</f>
        <v/>
      </c>
      <c r="AD192" s="16">
        <f> 0.6 * AB192 + AC192</f>
        <v/>
      </c>
      <c r="AE192" s="9">
        <f>SUMIF('Stock - ETA'!$F$3:F2202,'Rango proyecciones'!C192,'Stock - ETA'!$J$3:J2202)</f>
        <v/>
      </c>
      <c r="AF192" s="16">
        <f> 0.6 * AB192 + AE192</f>
        <v/>
      </c>
      <c r="AG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sudamerica1020886</t>
        </is>
      </c>
      <c r="D193" s="4" t="inlineStr">
        <is>
          <t>Agro Sudamerica</t>
        </is>
      </c>
      <c r="E193" s="4" t="n">
        <v>1020886</v>
      </c>
      <c r="F193" s="4" t="inlineStr">
        <is>
          <t>GO Panc Tecl Nor@ Cj 20k AS</t>
        </is>
      </c>
      <c r="G193" s="4" t="inlineStr">
        <is>
          <t>Panceta</t>
        </is>
      </c>
      <c r="H193" s="6" t="n">
        <v>57229.65</v>
      </c>
      <c r="I193" s="9" t="n">
        <v>72000</v>
      </c>
      <c r="J193" s="6">
        <f>SUMIF('Stock - ETA'!$F$3:F2202,'Rango proyecciones'!C193,'Stock - ETA'!$R$3:R2202)</f>
        <v/>
      </c>
      <c r="K193" s="9">
        <f>(I193 - H193) * MAX((1 - 10)/(10), 0)</f>
        <v/>
      </c>
      <c r="L193" s="9" t="n"/>
      <c r="M193" s="9" t="n"/>
      <c r="N193" s="9" t="n"/>
      <c r="O193" s="16">
        <f>H193 + J193 + K193 + L193</f>
        <v/>
      </c>
      <c r="P193" s="9">
        <f>SUMIF('Stock - ETA'!$F$3:F2202,'Rango proyecciones'!C193,'Stock - ETA'!$H$3:H2202)</f>
        <v/>
      </c>
      <c r="Q193" s="9">
        <f>(I193 - H193) * MAX((1 - 7)/(7), 0)</f>
        <v/>
      </c>
      <c r="R193" s="9" t="n"/>
      <c r="S193" s="9" t="n"/>
      <c r="T193" s="9" t="n">
        <v>0</v>
      </c>
      <c r="U193" s="16">
        <f>H193 + P193 + Q193 + R193</f>
        <v/>
      </c>
      <c r="V193" s="6">
        <f>SUMIF('Stock - ETA'!$F$3:F2202,'Rango proyecciones'!C193,'Stock - ETA'!$S$3:S2202)</f>
        <v/>
      </c>
      <c r="W193" s="9" t="n"/>
      <c r="X193" s="16">
        <f>V193 + W193</f>
        <v/>
      </c>
      <c r="Y193" s="9">
        <f>SUMIF('Stock - ETA'!$F$3:F2202,'Rango proyecciones'!C193,'Stock - ETA'!$I$3:I2202)</f>
        <v/>
      </c>
      <c r="Z193" s="9" t="n"/>
      <c r="AA193" s="16">
        <f>Y193 + Z193</f>
        <v/>
      </c>
      <c r="AB193" s="6" t="n">
        <v>48000</v>
      </c>
      <c r="AC193" s="9">
        <f>SUMIF('Stock - ETA'!$F$3:F2202,'Rango proyecciones'!C193,'Stock - ETA'!$T$3:T2202)</f>
        <v/>
      </c>
      <c r="AD193" s="16">
        <f> 0.6 * AB193 + AC193</f>
        <v/>
      </c>
      <c r="AE193" s="9">
        <f>SUMIF('Stock - ETA'!$F$3:F2202,'Rango proyecciones'!C193,'Stock - ETA'!$J$3:J2202)</f>
        <v/>
      </c>
      <c r="AF193" s="16">
        <f> 0.6 * AB193 + AE193</f>
        <v/>
      </c>
      <c r="AG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sudamerica1020925</t>
        </is>
      </c>
      <c r="D194" s="4" t="inlineStr">
        <is>
          <t>Agro Sudamerica</t>
        </is>
      </c>
      <c r="E194" s="4" t="n">
        <v>1020925</v>
      </c>
      <c r="F194" s="4" t="inlineStr">
        <is>
          <t>GO Grasa Forro Pna Limp@ Cj 20k AS</t>
        </is>
      </c>
      <c r="G194" s="4" t="inlineStr">
        <is>
          <t>Grasas</t>
        </is>
      </c>
      <c r="H194" s="6" t="n">
        <v>24010.56</v>
      </c>
      <c r="I194" s="9" t="n">
        <v>0</v>
      </c>
      <c r="J194" s="6">
        <f>SUMIF('Stock - ETA'!$F$3:F2202,'Rango proyecciones'!C194,'Stock - ETA'!$R$3:R2202)</f>
        <v/>
      </c>
      <c r="K194" s="9">
        <f>(I194 - H194) * MAX((1 - 10)/(10), 0)</f>
        <v/>
      </c>
      <c r="L194" s="9" t="n"/>
      <c r="M194" s="9" t="n"/>
      <c r="N194" s="9" t="n"/>
      <c r="O194" s="16">
        <f>H194 + J194 + K194 + L194</f>
        <v/>
      </c>
      <c r="P194" s="9">
        <f>SUMIF('Stock - ETA'!$F$3:F2202,'Rango proyecciones'!C194,'Stock - ETA'!$H$3:H2202)</f>
        <v/>
      </c>
      <c r="Q194" s="9">
        <f>(I194 - H194) * MAX((1 - 7)/(7), 0)</f>
        <v/>
      </c>
      <c r="R194" s="9" t="n"/>
      <c r="S194" s="9" t="n"/>
      <c r="T194" s="9" t="n">
        <v>0</v>
      </c>
      <c r="U194" s="16">
        <f>H194 + P194 + Q194 + R194</f>
        <v/>
      </c>
      <c r="V194" s="6">
        <f>SUMIF('Stock - ETA'!$F$3:F2202,'Rango proyecciones'!C194,'Stock - ETA'!$S$3:S2202)</f>
        <v/>
      </c>
      <c r="W194" s="9" t="n"/>
      <c r="X194" s="16">
        <f>V194 + W194</f>
        <v/>
      </c>
      <c r="Y194" s="9">
        <f>SUMIF('Stock - ETA'!$F$3:F2202,'Rango proyecciones'!C194,'Stock - ETA'!$I$3:I2202)</f>
        <v/>
      </c>
      <c r="Z194" s="9" t="n"/>
      <c r="AA194" s="16">
        <f>Y194 + Z194</f>
        <v/>
      </c>
      <c r="AB194" s="6" t="n"/>
      <c r="AC194" s="9">
        <f>SUMIF('Stock - ETA'!$F$3:F2202,'Rango proyecciones'!C194,'Stock - ETA'!$T$3:T2202)</f>
        <v/>
      </c>
      <c r="AD194" s="16">
        <f> 0.6 * AB194 + AC194</f>
        <v/>
      </c>
      <c r="AE194" s="9">
        <f>SUMIF('Stock - ETA'!$F$3:F2202,'Rango proyecciones'!C194,'Stock - ETA'!$J$3:J2202)</f>
        <v/>
      </c>
      <c r="AF194" s="16">
        <f> 0.6 * AB194 + AE194</f>
        <v/>
      </c>
      <c r="AG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sudamerica1020944</t>
        </is>
      </c>
      <c r="D195" s="4" t="inlineStr">
        <is>
          <t>Agro Sudamerica</t>
        </is>
      </c>
      <c r="E195" s="4" t="n">
        <v>1020944</v>
      </c>
      <c r="F195" s="4" t="inlineStr">
        <is>
          <t>GO PpPna 59@ Fi Cj 20k AS</t>
        </is>
      </c>
      <c r="G195" s="4" t="inlineStr">
        <is>
          <t>Pierna</t>
        </is>
      </c>
      <c r="H195" s="6" t="n">
        <v>502636.19</v>
      </c>
      <c r="I195" s="9" t="n">
        <v>619322</v>
      </c>
      <c r="J195" s="6">
        <f>SUMIF('Stock - ETA'!$F$3:F2202,'Rango proyecciones'!C195,'Stock - ETA'!$R$3:R2202)</f>
        <v/>
      </c>
      <c r="K195" s="9">
        <f>(I195 - H195) * MAX((1 - 10)/(10), 0)</f>
        <v/>
      </c>
      <c r="L195" s="9" t="n">
        <v>239324.208</v>
      </c>
      <c r="M195" s="9" t="n"/>
      <c r="N195" s="9" t="n"/>
      <c r="O195" s="16">
        <f>H195 + J195 + K195 + L195</f>
        <v/>
      </c>
      <c r="P195" s="9">
        <f>SUMIF('Stock - ETA'!$F$3:F2202,'Rango proyecciones'!C195,'Stock - ETA'!$H$3:H2202)</f>
        <v/>
      </c>
      <c r="Q195" s="9">
        <f>(I195 - H195) * MAX((1 - 7)/(7), 0)</f>
        <v/>
      </c>
      <c r="R195" s="9" t="n">
        <v>239324.208</v>
      </c>
      <c r="S195" s="9" t="n"/>
      <c r="T195" s="9" t="n">
        <v>0</v>
      </c>
      <c r="U195" s="16">
        <f>H195 + P195 + Q195 + R195</f>
        <v/>
      </c>
      <c r="V195" s="6">
        <f>SUMIF('Stock - ETA'!$F$3:F2202,'Rango proyecciones'!C195,'Stock - ETA'!$S$3:S2202)</f>
        <v/>
      </c>
      <c r="W195" s="9" t="n"/>
      <c r="X195" s="16">
        <f>V195 + W195</f>
        <v/>
      </c>
      <c r="Y195" s="9">
        <f>SUMIF('Stock - ETA'!$F$3:F2202,'Rango proyecciones'!C195,'Stock - ETA'!$I$3:I2202)</f>
        <v/>
      </c>
      <c r="Z195" s="9" t="n"/>
      <c r="AA195" s="16">
        <f>Y195 + Z195</f>
        <v/>
      </c>
      <c r="AB195" s="6" t="n">
        <v>407997</v>
      </c>
      <c r="AC195" s="9">
        <f>SUMIF('Stock - ETA'!$F$3:F2202,'Rango proyecciones'!C195,'Stock - ETA'!$T$3:T2202)</f>
        <v/>
      </c>
      <c r="AD195" s="16">
        <f> 0.6 * AB195 + AC195</f>
        <v/>
      </c>
      <c r="AE195" s="9">
        <f>SUMIF('Stock - ETA'!$F$3:F2202,'Rango proyecciones'!C195,'Stock - ETA'!$J$3:J2202)</f>
        <v/>
      </c>
      <c r="AF195" s="16">
        <f> 0.6 * AB195 + AE195</f>
        <v/>
      </c>
      <c r="AG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sudamerica1021023</t>
        </is>
      </c>
      <c r="D196" s="4" t="inlineStr">
        <is>
          <t>Agro Sudamerica</t>
        </is>
      </c>
      <c r="E196" s="4" t="n">
        <v>1021023</v>
      </c>
      <c r="F196" s="4" t="inlineStr">
        <is>
          <t>GO Gord rebaje@ Bo Cj 20k AS</t>
        </is>
      </c>
      <c r="G196" s="4" t="inlineStr">
        <is>
          <t>Grasas</t>
        </is>
      </c>
      <c r="H196" s="6" t="n">
        <v>119885.92</v>
      </c>
      <c r="I196" s="9" t="n">
        <v>120000</v>
      </c>
      <c r="J196" s="6">
        <f>SUMIF('Stock - ETA'!$F$3:F2202,'Rango proyecciones'!C196,'Stock - ETA'!$R$3:R2202)</f>
        <v/>
      </c>
      <c r="K196" s="9">
        <f>(I196 - H196) * MAX((1 - 10)/(10), 0)</f>
        <v/>
      </c>
      <c r="L196" s="9" t="n"/>
      <c r="M196" s="9" t="n"/>
      <c r="N196" s="9" t="n"/>
      <c r="O196" s="16">
        <f>H196 + J196 + K196 + L196</f>
        <v/>
      </c>
      <c r="P196" s="9">
        <f>SUMIF('Stock - ETA'!$F$3:F2202,'Rango proyecciones'!C196,'Stock - ETA'!$H$3:H2202)</f>
        <v/>
      </c>
      <c r="Q196" s="9">
        <f>(I196 - H196) * MAX((1 - 7)/(7), 0)</f>
        <v/>
      </c>
      <c r="R196" s="9" t="n"/>
      <c r="S196" s="9" t="n"/>
      <c r="T196" s="9" t="n">
        <v>0</v>
      </c>
      <c r="U196" s="16">
        <f>H196 + P196 + Q196 + R196</f>
        <v/>
      </c>
      <c r="V196" s="6">
        <f>SUMIF('Stock - ETA'!$F$3:F2202,'Rango proyecciones'!C196,'Stock - ETA'!$S$3:S2202)</f>
        <v/>
      </c>
      <c r="W196" s="9" t="n"/>
      <c r="X196" s="16">
        <f>V196 + W196</f>
        <v/>
      </c>
      <c r="Y196" s="9">
        <f>SUMIF('Stock - ETA'!$F$3:F2202,'Rango proyecciones'!C196,'Stock - ETA'!$I$3:I2202)</f>
        <v/>
      </c>
      <c r="Z196" s="9" t="n"/>
      <c r="AA196" s="16">
        <f>Y196 + Z196</f>
        <v/>
      </c>
      <c r="AB196" s="6" t="n">
        <v>144000</v>
      </c>
      <c r="AC196" s="9">
        <f>SUMIF('Stock - ETA'!$F$3:F2202,'Rango proyecciones'!C196,'Stock - ETA'!$T$3:T2202)</f>
        <v/>
      </c>
      <c r="AD196" s="16">
        <f> 0.6 * AB196 + AC196</f>
        <v/>
      </c>
      <c r="AE196" s="9">
        <f>SUMIF('Stock - ETA'!$F$3:F2202,'Rango proyecciones'!C196,'Stock - ETA'!$J$3:J2202)</f>
        <v/>
      </c>
      <c r="AF196" s="16">
        <f> 0.6 * AB196 + AE196</f>
        <v/>
      </c>
      <c r="AG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sudamerica1021039</t>
        </is>
      </c>
      <c r="D197" s="4" t="inlineStr">
        <is>
          <t>Agro Sudamerica</t>
        </is>
      </c>
      <c r="E197" s="4" t="n">
        <v>1021039</v>
      </c>
      <c r="F197" s="4" t="inlineStr">
        <is>
          <t>GO Cue Papda CP@ Cj 20k bca AS</t>
        </is>
      </c>
      <c r="G197" s="4" t="inlineStr">
        <is>
          <t>Cueros</t>
        </is>
      </c>
      <c r="H197" s="6" t="n">
        <v>25241.49</v>
      </c>
      <c r="I197" s="9" t="n">
        <v>24000</v>
      </c>
      <c r="J197" s="6">
        <f>SUMIF('Stock - ETA'!$F$3:F2202,'Rango proyecciones'!C197,'Stock - ETA'!$R$3:R2202)</f>
        <v/>
      </c>
      <c r="K197" s="9">
        <f>(I197 - H197) * MAX((1 - 10)/(10), 0)</f>
        <v/>
      </c>
      <c r="L197" s="9" t="n"/>
      <c r="M197" s="9" t="n"/>
      <c r="N197" s="9" t="n"/>
      <c r="O197" s="16">
        <f>H197 + J197 + K197 + L197</f>
        <v/>
      </c>
      <c r="P197" s="9">
        <f>SUMIF('Stock - ETA'!$F$3:F2202,'Rango proyecciones'!C197,'Stock - ETA'!$H$3:H2202)</f>
        <v/>
      </c>
      <c r="Q197" s="9">
        <f>(I197 - H197) * MAX((1 - 7)/(7), 0)</f>
        <v/>
      </c>
      <c r="R197" s="9" t="n"/>
      <c r="S197" s="9" t="n"/>
      <c r="T197" s="9" t="n">
        <v>0</v>
      </c>
      <c r="U197" s="16">
        <f>H197 + P197 + Q197 + R197</f>
        <v/>
      </c>
      <c r="V197" s="6">
        <f>SUMIF('Stock - ETA'!$F$3:F2202,'Rango proyecciones'!C197,'Stock - ETA'!$S$3:S2202)</f>
        <v/>
      </c>
      <c r="W197" s="9" t="n"/>
      <c r="X197" s="16">
        <f>V197 + W197</f>
        <v/>
      </c>
      <c r="Y197" s="9">
        <f>SUMIF('Stock - ETA'!$F$3:F2202,'Rango proyecciones'!C197,'Stock - ETA'!$I$3:I2202)</f>
        <v/>
      </c>
      <c r="Z197" s="9" t="n"/>
      <c r="AA197" s="16">
        <f>Y197 + Z197</f>
        <v/>
      </c>
      <c r="AB197" s="6" t="n">
        <v>48000</v>
      </c>
      <c r="AC197" s="9">
        <f>SUMIF('Stock - ETA'!$F$3:F2202,'Rango proyecciones'!C197,'Stock - ETA'!$T$3:T2202)</f>
        <v/>
      </c>
      <c r="AD197" s="16">
        <f> 0.6 * AB197 + AC197</f>
        <v/>
      </c>
      <c r="AE197" s="9">
        <f>SUMIF('Stock - ETA'!$F$3:F2202,'Rango proyecciones'!C197,'Stock - ETA'!$J$3:J2202)</f>
        <v/>
      </c>
      <c r="AF197" s="16">
        <f> 0.6 * AB197 + AE197</f>
        <v/>
      </c>
      <c r="AG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sudamerica1021077</t>
        </is>
      </c>
      <c r="D198" s="4" t="inlineStr">
        <is>
          <t>Agro Sudamerica</t>
        </is>
      </c>
      <c r="E198" s="4" t="n">
        <v>1021077</v>
      </c>
      <c r="F198" s="4" t="inlineStr">
        <is>
          <t>GO Gord chic@ Cj 20k AS</t>
        </is>
      </c>
      <c r="G198" s="4" t="inlineStr">
        <is>
          <t>Grasas</t>
        </is>
      </c>
      <c r="H198" s="6" t="n">
        <v>30927.58</v>
      </c>
      <c r="I198" s="9" t="n">
        <v>30000</v>
      </c>
      <c r="J198" s="6">
        <f>SUMIF('Stock - ETA'!$F$3:F2202,'Rango proyecciones'!C198,'Stock - ETA'!$R$3:R2202)</f>
        <v/>
      </c>
      <c r="K198" s="9">
        <f>(I198 - H198) * MAX((1 - 10)/(10), 0)</f>
        <v/>
      </c>
      <c r="L198" s="9" t="n">
        <v>47910.158</v>
      </c>
      <c r="M198" s="9" t="n"/>
      <c r="N198" s="9" t="n"/>
      <c r="O198" s="16">
        <f>H198 + J198 + K198 + L198</f>
        <v/>
      </c>
      <c r="P198" s="9">
        <f>SUMIF('Stock - ETA'!$F$3:F2202,'Rango proyecciones'!C198,'Stock - ETA'!$H$3:H2202)</f>
        <v/>
      </c>
      <c r="Q198" s="9">
        <f>(I198 - H198) * MAX((1 - 7)/(7), 0)</f>
        <v/>
      </c>
      <c r="R198" s="9" t="n">
        <v>47910.158</v>
      </c>
      <c r="S198" s="9" t="n"/>
      <c r="T198" s="9" t="n">
        <v>0</v>
      </c>
      <c r="U198" s="16">
        <f>H198 + P198 + Q198 + R198</f>
        <v/>
      </c>
      <c r="V198" s="6">
        <f>SUMIF('Stock - ETA'!$F$3:F2202,'Rango proyecciones'!C198,'Stock - ETA'!$S$3:S2202)</f>
        <v/>
      </c>
      <c r="W198" s="9" t="n"/>
      <c r="X198" s="16">
        <f>V198 + W198</f>
        <v/>
      </c>
      <c r="Y198" s="9">
        <f>SUMIF('Stock - ETA'!$F$3:F2202,'Rango proyecciones'!C198,'Stock - ETA'!$I$3:I2202)</f>
        <v/>
      </c>
      <c r="Z198" s="9" t="n"/>
      <c r="AA198" s="16">
        <f>Y198 + Z198</f>
        <v/>
      </c>
      <c r="AB198" s="6" t="n">
        <v>24000</v>
      </c>
      <c r="AC198" s="9">
        <f>SUMIF('Stock - ETA'!$F$3:F2202,'Rango proyecciones'!C198,'Stock - ETA'!$T$3:T2202)</f>
        <v/>
      </c>
      <c r="AD198" s="16">
        <f> 0.6 * AB198 + AC198</f>
        <v/>
      </c>
      <c r="AE198" s="9">
        <f>SUMIF('Stock - ETA'!$F$3:F2202,'Rango proyecciones'!C198,'Stock - ETA'!$J$3:J2202)</f>
        <v/>
      </c>
      <c r="AF198" s="16">
        <f> 0.6 * AB198 + AE198</f>
        <v/>
      </c>
      <c r="AG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sudamerica1021078</t>
        </is>
      </c>
      <c r="D199" s="4" t="inlineStr">
        <is>
          <t>Agro Sudamerica</t>
        </is>
      </c>
      <c r="E199" s="4" t="n">
        <v>1021078</v>
      </c>
      <c r="F199" s="4" t="inlineStr">
        <is>
          <t>GO Triming 80/20@ Cj 20k AS</t>
        </is>
      </c>
      <c r="G199" s="4" t="inlineStr">
        <is>
          <t>Recortes</t>
        </is>
      </c>
      <c r="H199" s="6" t="n">
        <v>47990.32</v>
      </c>
      <c r="I199" s="9" t="n">
        <v>48000</v>
      </c>
      <c r="J199" s="6">
        <f>SUMIF('Stock - ETA'!$F$3:F2202,'Rango proyecciones'!C199,'Stock - ETA'!$R$3:R2202)</f>
        <v/>
      </c>
      <c r="K199" s="9">
        <f>(I199 - H199) * MAX((1 - 10)/(10), 0)</f>
        <v/>
      </c>
      <c r="L199" s="9" t="n"/>
      <c r="M199" s="9" t="n"/>
      <c r="N199" s="9" t="n"/>
      <c r="O199" s="16">
        <f>H199 + J199 + K199 + L199</f>
        <v/>
      </c>
      <c r="P199" s="9">
        <f>SUMIF('Stock - ETA'!$F$3:F2202,'Rango proyecciones'!C199,'Stock - ETA'!$H$3:H2202)</f>
        <v/>
      </c>
      <c r="Q199" s="9">
        <f>(I199 - H199) * MAX((1 - 7)/(7), 0)</f>
        <v/>
      </c>
      <c r="R199" s="9" t="n"/>
      <c r="S199" s="9" t="n"/>
      <c r="T199" s="9" t="n">
        <v>0</v>
      </c>
      <c r="U199" s="16">
        <f>H199 + P199 + Q199 + R199</f>
        <v/>
      </c>
      <c r="V199" s="6">
        <f>SUMIF('Stock - ETA'!$F$3:F2202,'Rango proyecciones'!C199,'Stock - ETA'!$S$3:S2202)</f>
        <v/>
      </c>
      <c r="W199" s="9" t="n"/>
      <c r="X199" s="16">
        <f>V199 + W199</f>
        <v/>
      </c>
      <c r="Y199" s="9">
        <f>SUMIF('Stock - ETA'!$F$3:F2202,'Rango proyecciones'!C199,'Stock - ETA'!$I$3:I2202)</f>
        <v/>
      </c>
      <c r="Z199" s="9" t="n"/>
      <c r="AA199" s="16">
        <f>Y199 + Z199</f>
        <v/>
      </c>
      <c r="AB199" s="6" t="n"/>
      <c r="AC199" s="9">
        <f>SUMIF('Stock - ETA'!$F$3:F2202,'Rango proyecciones'!C199,'Stock - ETA'!$T$3:T2202)</f>
        <v/>
      </c>
      <c r="AD199" s="16">
        <f> 0.6 * AB199 + AC199</f>
        <v/>
      </c>
      <c r="AE199" s="9">
        <f>SUMIF('Stock - ETA'!$F$3:F2202,'Rango proyecciones'!C199,'Stock - ETA'!$J$3:J2202)</f>
        <v/>
      </c>
      <c r="AF199" s="16">
        <f> 0.6 * AB199 + AE199</f>
        <v/>
      </c>
      <c r="AG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sudamerica1021082</t>
        </is>
      </c>
      <c r="D200" s="4" t="inlineStr">
        <is>
          <t>Agro Sudamerica</t>
        </is>
      </c>
      <c r="E200" s="4" t="n">
        <v>1021082</v>
      </c>
      <c r="F200" s="4" t="inlineStr">
        <is>
          <t>GO Triming 70/30@ Cj 20k AS</t>
        </is>
      </c>
      <c r="G200" s="4" t="inlineStr">
        <is>
          <t>Recortes</t>
        </is>
      </c>
      <c r="H200" s="6" t="n">
        <v>11120.94</v>
      </c>
      <c r="I200" s="9" t="n">
        <v>0</v>
      </c>
      <c r="J200" s="6">
        <f>SUMIF('Stock - ETA'!$F$3:F2202,'Rango proyecciones'!C200,'Stock - ETA'!$R$3:R2202)</f>
        <v/>
      </c>
      <c r="K200" s="9">
        <f>(I200 - H200) * MAX((1 - 10)/(10), 0)</f>
        <v/>
      </c>
      <c r="L200" s="9" t="n"/>
      <c r="M200" s="9" t="n"/>
      <c r="N200" s="9" t="n"/>
      <c r="O200" s="16">
        <f>H200 + J200 + K200 + L200</f>
        <v/>
      </c>
      <c r="P200" s="9">
        <f>SUMIF('Stock - ETA'!$F$3:F2202,'Rango proyecciones'!C200,'Stock - ETA'!$H$3:H2202)</f>
        <v/>
      </c>
      <c r="Q200" s="9">
        <f>(I200 - H200) * MAX((1 - 7)/(7), 0)</f>
        <v/>
      </c>
      <c r="R200" s="9" t="n"/>
      <c r="S200" s="9" t="n"/>
      <c r="T200" s="9" t="n">
        <v>0</v>
      </c>
      <c r="U200" s="16">
        <f>H200 + P200 + Q200 + R200</f>
        <v/>
      </c>
      <c r="V200" s="6">
        <f>SUMIF('Stock - ETA'!$F$3:F2202,'Rango proyecciones'!C200,'Stock - ETA'!$S$3:S2202)</f>
        <v/>
      </c>
      <c r="W200" s="9" t="n"/>
      <c r="X200" s="16">
        <f>V200 + W200</f>
        <v/>
      </c>
      <c r="Y200" s="9">
        <f>SUMIF('Stock - ETA'!$F$3:F2202,'Rango proyecciones'!C200,'Stock - ETA'!$I$3:I2202)</f>
        <v/>
      </c>
      <c r="Z200" s="9" t="n"/>
      <c r="AA200" s="16">
        <f>Y200 + Z200</f>
        <v/>
      </c>
      <c r="AB200" s="6" t="n">
        <v>24000</v>
      </c>
      <c r="AC200" s="9">
        <f>SUMIF('Stock - ETA'!$F$3:F2202,'Rango proyecciones'!C200,'Stock - ETA'!$T$3:T2202)</f>
        <v/>
      </c>
      <c r="AD200" s="16">
        <f> 0.6 * AB200 + AC200</f>
        <v/>
      </c>
      <c r="AE200" s="9">
        <f>SUMIF('Stock - ETA'!$F$3:F2202,'Rango proyecciones'!C200,'Stock - ETA'!$J$3:J2202)</f>
        <v/>
      </c>
      <c r="AF200" s="16">
        <f> 0.6 * AB200 + AE200</f>
        <v/>
      </c>
      <c r="AG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sudamerica1021085</t>
        </is>
      </c>
      <c r="D201" s="4" t="inlineStr">
        <is>
          <t>Agro Sudamerica</t>
        </is>
      </c>
      <c r="E201" s="4" t="n">
        <v>1021085</v>
      </c>
      <c r="F201" s="4" t="inlineStr">
        <is>
          <t>GO Gord Esp@ Cj 20k AS</t>
        </is>
      </c>
      <c r="G201" s="4" t="inlineStr">
        <is>
          <t>Grasas</t>
        </is>
      </c>
      <c r="H201" s="6" t="n">
        <v>24012</v>
      </c>
      <c r="I201" s="9" t="n">
        <v>24000</v>
      </c>
      <c r="J201" s="6">
        <f>SUMIF('Stock - ETA'!$F$3:F2202,'Rango proyecciones'!C201,'Stock - ETA'!$R$3:R2202)</f>
        <v/>
      </c>
      <c r="K201" s="9">
        <f>(I201 - H201) * MAX((1 - 10)/(10), 0)</f>
        <v/>
      </c>
      <c r="L201" s="9" t="n"/>
      <c r="M201" s="9" t="n"/>
      <c r="N201" s="9" t="n"/>
      <c r="O201" s="16">
        <f>H201 + J201 + K201 + L201</f>
        <v/>
      </c>
      <c r="P201" s="9">
        <f>SUMIF('Stock - ETA'!$F$3:F2202,'Rango proyecciones'!C201,'Stock - ETA'!$H$3:H2202)</f>
        <v/>
      </c>
      <c r="Q201" s="9">
        <f>(I201 - H201) * MAX((1 - 7)/(7), 0)</f>
        <v/>
      </c>
      <c r="R201" s="9" t="n"/>
      <c r="S201" s="9" t="n"/>
      <c r="T201" s="9" t="n">
        <v>0</v>
      </c>
      <c r="U201" s="16">
        <f>H201 + P201 + Q201 + R201</f>
        <v/>
      </c>
      <c r="V201" s="6">
        <f>SUMIF('Stock - ETA'!$F$3:F2202,'Rango proyecciones'!C201,'Stock - ETA'!$S$3:S2202)</f>
        <v/>
      </c>
      <c r="W201" s="9" t="n"/>
      <c r="X201" s="16">
        <f>V201 + W201</f>
        <v/>
      </c>
      <c r="Y201" s="9">
        <f>SUMIF('Stock - ETA'!$F$3:F2202,'Rango proyecciones'!C201,'Stock - ETA'!$I$3:I2202)</f>
        <v/>
      </c>
      <c r="Z201" s="9" t="n"/>
      <c r="AA201" s="16">
        <f>Y201 + Z201</f>
        <v/>
      </c>
      <c r="AB201" s="6" t="n">
        <v>24000</v>
      </c>
      <c r="AC201" s="9">
        <f>SUMIF('Stock - ETA'!$F$3:F2202,'Rango proyecciones'!C201,'Stock - ETA'!$T$3:T2202)</f>
        <v/>
      </c>
      <c r="AD201" s="16">
        <f> 0.6 * AB201 + AC201</f>
        <v/>
      </c>
      <c r="AE201" s="9">
        <f>SUMIF('Stock - ETA'!$F$3:F2202,'Rango proyecciones'!C201,'Stock - ETA'!$J$3:J2202)</f>
        <v/>
      </c>
      <c r="AF201" s="16">
        <f> 0.6 * AB201 + AE201</f>
        <v/>
      </c>
      <c r="AG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sudamerica1021092</t>
        </is>
      </c>
      <c r="D202" s="4" t="inlineStr">
        <is>
          <t>Agro Sudamerica</t>
        </is>
      </c>
      <c r="E202" s="4" t="n">
        <v>1021092</v>
      </c>
      <c r="F202" s="4" t="inlineStr">
        <is>
          <t>GO Triming 85/15@ Cj t-f 20k AS</t>
        </is>
      </c>
      <c r="G202" s="4" t="inlineStr">
        <is>
          <t>Recortes</t>
        </is>
      </c>
      <c r="H202" s="6" t="n">
        <v>54025.17</v>
      </c>
      <c r="I202" s="9" t="n">
        <v>54000</v>
      </c>
      <c r="J202" s="6">
        <f>SUMIF('Stock - ETA'!$F$3:F2202,'Rango proyecciones'!C202,'Stock - ETA'!$R$3:R2202)</f>
        <v/>
      </c>
      <c r="K202" s="9">
        <f>(I202 - H202) * MAX((1 - 10)/(10), 0)</f>
        <v/>
      </c>
      <c r="L202" s="9" t="n"/>
      <c r="M202" s="9" t="n"/>
      <c r="N202" s="9" t="n"/>
      <c r="O202" s="16">
        <f>H202 + J202 + K202 + L202</f>
        <v/>
      </c>
      <c r="P202" s="9">
        <f>SUMIF('Stock - ETA'!$F$3:F2202,'Rango proyecciones'!C202,'Stock - ETA'!$H$3:H2202)</f>
        <v/>
      </c>
      <c r="Q202" s="9">
        <f>(I202 - H202) * MAX((1 - 7)/(7), 0)</f>
        <v/>
      </c>
      <c r="R202" s="9" t="n"/>
      <c r="S202" s="9" t="n"/>
      <c r="T202" s="9" t="n">
        <v>0</v>
      </c>
      <c r="U202" s="16">
        <f>H202 + P202 + Q202 + R202</f>
        <v/>
      </c>
      <c r="V202" s="6">
        <f>SUMIF('Stock - ETA'!$F$3:F2202,'Rango proyecciones'!C202,'Stock - ETA'!$S$3:S2202)</f>
        <v/>
      </c>
      <c r="W202" s="9" t="n"/>
      <c r="X202" s="16">
        <f>V202 + W202</f>
        <v/>
      </c>
      <c r="Y202" s="9">
        <f>SUMIF('Stock - ETA'!$F$3:F2202,'Rango proyecciones'!C202,'Stock - ETA'!$I$3:I2202)</f>
        <v/>
      </c>
      <c r="Z202" s="9" t="n"/>
      <c r="AA202" s="16">
        <f>Y202 + Z202</f>
        <v/>
      </c>
      <c r="AB202" s="6" t="n">
        <v>62881</v>
      </c>
      <c r="AC202" s="9">
        <f>SUMIF('Stock - ETA'!$F$3:F2202,'Rango proyecciones'!C202,'Stock - ETA'!$T$3:T2202)</f>
        <v/>
      </c>
      <c r="AD202" s="16">
        <f> 0.6 * AB202 + AC202</f>
        <v/>
      </c>
      <c r="AE202" s="9">
        <f>SUMIF('Stock - ETA'!$F$3:F2202,'Rango proyecciones'!C202,'Stock - ETA'!$J$3:J2202)</f>
        <v/>
      </c>
      <c r="AF202" s="16">
        <f> 0.6 * AB202 + AE202</f>
        <v/>
      </c>
      <c r="AG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sudamerica1021101</t>
        </is>
      </c>
      <c r="D203" s="4" t="inlineStr">
        <is>
          <t>Agro Sudamerica</t>
        </is>
      </c>
      <c r="E203" s="4" t="n">
        <v>1021101</v>
      </c>
      <c r="F203" s="4" t="inlineStr">
        <is>
          <t>GO Corazón Partido@ Cj t-f 20k AS</t>
        </is>
      </c>
      <c r="G203" s="4" t="inlineStr">
        <is>
          <t>Subprod</t>
        </is>
      </c>
      <c r="H203" s="6" t="n">
        <v>23980.94</v>
      </c>
      <c r="I203" s="9" t="n">
        <v>24000</v>
      </c>
      <c r="J203" s="6">
        <f>SUMIF('Stock - ETA'!$F$3:F2202,'Rango proyecciones'!C203,'Stock - ETA'!$R$3:R2202)</f>
        <v/>
      </c>
      <c r="K203" s="9">
        <f>(I203 - H203) * MAX((1 - 10)/(10), 0)</f>
        <v/>
      </c>
      <c r="L203" s="9" t="n"/>
      <c r="M203" s="9" t="n"/>
      <c r="N203" s="9" t="n"/>
      <c r="O203" s="16">
        <f>H203 + J203 + K203 + L203</f>
        <v/>
      </c>
      <c r="P203" s="9">
        <f>SUMIF('Stock - ETA'!$F$3:F2202,'Rango proyecciones'!C203,'Stock - ETA'!$H$3:H2202)</f>
        <v/>
      </c>
      <c r="Q203" s="9">
        <f>(I203 - H203) * MAX((1 - 7)/(7), 0)</f>
        <v/>
      </c>
      <c r="R203" s="9" t="n"/>
      <c r="S203" s="9" t="n"/>
      <c r="T203" s="9" t="n">
        <v>0</v>
      </c>
      <c r="U203" s="16">
        <f>H203 + P203 + Q203 + R203</f>
        <v/>
      </c>
      <c r="V203" s="6">
        <f>SUMIF('Stock - ETA'!$F$3:F2202,'Rango proyecciones'!C203,'Stock - ETA'!$S$3:S2202)</f>
        <v/>
      </c>
      <c r="W203" s="9" t="n"/>
      <c r="X203" s="16">
        <f>V203 + W203</f>
        <v/>
      </c>
      <c r="Y203" s="9">
        <f>SUMIF('Stock - ETA'!$F$3:F2202,'Rango proyecciones'!C203,'Stock - ETA'!$I$3:I2202)</f>
        <v/>
      </c>
      <c r="Z203" s="9" t="n"/>
      <c r="AA203" s="16">
        <f>Y203 + Z203</f>
        <v/>
      </c>
      <c r="AB203" s="6" t="n">
        <v>24000</v>
      </c>
      <c r="AC203" s="9">
        <f>SUMIF('Stock - ETA'!$F$3:F2202,'Rango proyecciones'!C203,'Stock - ETA'!$T$3:T2202)</f>
        <v/>
      </c>
      <c r="AD203" s="16">
        <f> 0.6 * AB203 + AC203</f>
        <v/>
      </c>
      <c r="AE203" s="9">
        <f>SUMIF('Stock - ETA'!$F$3:F2202,'Rango proyecciones'!C203,'Stock - ETA'!$J$3:J2202)</f>
        <v/>
      </c>
      <c r="AF203" s="16">
        <f> 0.6 * AB203 + AE203</f>
        <v/>
      </c>
      <c r="AG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sudamerica1021105</t>
        </is>
      </c>
      <c r="D204" s="4" t="inlineStr">
        <is>
          <t>Agro Sudamerica</t>
        </is>
      </c>
      <c r="E204" s="4" t="n">
        <v>1021105</v>
      </c>
      <c r="F204" s="4" t="inlineStr">
        <is>
          <t>GO Pulmon@ Cj 20k bca AS</t>
        </is>
      </c>
      <c r="G204" s="4" t="inlineStr">
        <is>
          <t>Subprod</t>
        </is>
      </c>
      <c r="H204" s="6" t="n">
        <v>51890.28</v>
      </c>
      <c r="I204" s="9" t="n">
        <v>28000</v>
      </c>
      <c r="J204" s="6">
        <f>SUMIF('Stock - ETA'!$F$3:F2202,'Rango proyecciones'!C204,'Stock - ETA'!$R$3:R2202)</f>
        <v/>
      </c>
      <c r="K204" s="9">
        <f>(I204 - H204) * MAX((1 - 10)/(10), 0)</f>
        <v/>
      </c>
      <c r="L204" s="9" t="n"/>
      <c r="M204" s="9" t="n"/>
      <c r="N204" s="9" t="n"/>
      <c r="O204" s="16">
        <f>H204 + J204 + K204 + L204</f>
        <v/>
      </c>
      <c r="P204" s="9">
        <f>SUMIF('Stock - ETA'!$F$3:F2202,'Rango proyecciones'!C204,'Stock - ETA'!$H$3:H2202)</f>
        <v/>
      </c>
      <c r="Q204" s="9">
        <f>(I204 - H204) * MAX((1 - 7)/(7), 0)</f>
        <v/>
      </c>
      <c r="R204" s="9" t="n"/>
      <c r="S204" s="9" t="n"/>
      <c r="T204" s="9" t="n">
        <v>0</v>
      </c>
      <c r="U204" s="16">
        <f>H204 + P204 + Q204 + R204</f>
        <v/>
      </c>
      <c r="V204" s="6">
        <f>SUMIF('Stock - ETA'!$F$3:F2202,'Rango proyecciones'!C204,'Stock - ETA'!$S$3:S2202)</f>
        <v/>
      </c>
      <c r="W204" s="9" t="n"/>
      <c r="X204" s="16">
        <f>V204 + W204</f>
        <v/>
      </c>
      <c r="Y204" s="9">
        <f>SUMIF('Stock - ETA'!$F$3:F2202,'Rango proyecciones'!C204,'Stock - ETA'!$I$3:I2202)</f>
        <v/>
      </c>
      <c r="Z204" s="9" t="n"/>
      <c r="AA204" s="16">
        <f>Y204 + Z204</f>
        <v/>
      </c>
      <c r="AB204" s="6" t="n">
        <v>48000</v>
      </c>
      <c r="AC204" s="9">
        <f>SUMIF('Stock - ETA'!$F$3:F2202,'Rango proyecciones'!C204,'Stock - ETA'!$T$3:T2202)</f>
        <v/>
      </c>
      <c r="AD204" s="16">
        <f> 0.6 * AB204 + AC204</f>
        <v/>
      </c>
      <c r="AE204" s="9">
        <f>SUMIF('Stock - ETA'!$F$3:F2202,'Rango proyecciones'!C204,'Stock - ETA'!$J$3:J2202)</f>
        <v/>
      </c>
      <c r="AF204" s="16">
        <f> 0.6 * AB204 + AE204</f>
        <v/>
      </c>
      <c r="AG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sudamerica1021187</t>
        </is>
      </c>
      <c r="D205" s="4" t="inlineStr">
        <is>
          <t>Agro Sudamerica</t>
        </is>
      </c>
      <c r="E205" s="4" t="n">
        <v>1021187</v>
      </c>
      <c r="F205" s="4" t="inlineStr">
        <is>
          <t>GO Cue Back@ Cj 20k t-f AS</t>
        </is>
      </c>
      <c r="G205" s="4" t="inlineStr">
        <is>
          <t>Cueros</t>
        </is>
      </c>
      <c r="H205" s="6" t="n">
        <v>30512.08</v>
      </c>
      <c r="I205" s="9" t="n">
        <v>29400</v>
      </c>
      <c r="J205" s="6">
        <f>SUMIF('Stock - ETA'!$F$3:F2202,'Rango proyecciones'!C205,'Stock - ETA'!$R$3:R2202)</f>
        <v/>
      </c>
      <c r="K205" s="9">
        <f>(I205 - H205) * MAX((1 - 10)/(10), 0)</f>
        <v/>
      </c>
      <c r="L205" s="9" t="n"/>
      <c r="M205" s="9" t="n"/>
      <c r="N205" s="9" t="n"/>
      <c r="O205" s="16">
        <f>H205 + J205 + K205 + L205</f>
        <v/>
      </c>
      <c r="P205" s="9">
        <f>SUMIF('Stock - ETA'!$F$3:F2202,'Rango proyecciones'!C205,'Stock - ETA'!$H$3:H2202)</f>
        <v/>
      </c>
      <c r="Q205" s="9">
        <f>(I205 - H205) * MAX((1 - 7)/(7), 0)</f>
        <v/>
      </c>
      <c r="R205" s="9" t="n"/>
      <c r="S205" s="9" t="n"/>
      <c r="T205" s="9" t="n">
        <v>0</v>
      </c>
      <c r="U205" s="16">
        <f>H205 + P205 + Q205 + R205</f>
        <v/>
      </c>
      <c r="V205" s="6">
        <f>SUMIF('Stock - ETA'!$F$3:F2202,'Rango proyecciones'!C205,'Stock - ETA'!$S$3:S2202)</f>
        <v/>
      </c>
      <c r="W205" s="9" t="n"/>
      <c r="X205" s="16">
        <f>V205 + W205</f>
        <v/>
      </c>
      <c r="Y205" s="9">
        <f>SUMIF('Stock - ETA'!$F$3:F2202,'Rango proyecciones'!C205,'Stock - ETA'!$I$3:I2202)</f>
        <v/>
      </c>
      <c r="Z205" s="9" t="n"/>
      <c r="AA205" s="16">
        <f>Y205 + Z205</f>
        <v/>
      </c>
      <c r="AB205" s="6" t="n">
        <v>48000</v>
      </c>
      <c r="AC205" s="9">
        <f>SUMIF('Stock - ETA'!$F$3:F2202,'Rango proyecciones'!C205,'Stock - ETA'!$T$3:T2202)</f>
        <v/>
      </c>
      <c r="AD205" s="16">
        <f> 0.6 * AB205 + AC205</f>
        <v/>
      </c>
      <c r="AE205" s="9">
        <f>SUMIF('Stock - ETA'!$F$3:F2202,'Rango proyecciones'!C205,'Stock - ETA'!$J$3:J2202)</f>
        <v/>
      </c>
      <c r="AF205" s="16">
        <f> 0.6 * AB205 + AE205</f>
        <v/>
      </c>
      <c r="AG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sudamerica1021385</t>
        </is>
      </c>
      <c r="D206" s="4" t="inlineStr">
        <is>
          <t>Agro Sudamerica</t>
        </is>
      </c>
      <c r="E206" s="4" t="n">
        <v>1021385</v>
      </c>
      <c r="F206" s="4" t="inlineStr">
        <is>
          <t>GO Cue granel Esp CC@ Cj 20k AS</t>
        </is>
      </c>
      <c r="G206" s="4" t="inlineStr">
        <is>
          <t>Cueros</t>
        </is>
      </c>
      <c r="H206" s="6" t="n">
        <v>143929.65</v>
      </c>
      <c r="I206" s="9" t="n">
        <v>204000</v>
      </c>
      <c r="J206" s="6">
        <f>SUMIF('Stock - ETA'!$F$3:F2202,'Rango proyecciones'!C206,'Stock - ETA'!$R$3:R2202)</f>
        <v/>
      </c>
      <c r="K206" s="9">
        <f>(I206 - H206) * MAX((1 - 10)/(10), 0)</f>
        <v/>
      </c>
      <c r="L206" s="9" t="n"/>
      <c r="M206" s="9" t="n"/>
      <c r="N206" s="9" t="n"/>
      <c r="O206" s="16">
        <f>H206 + J206 + K206 + L206</f>
        <v/>
      </c>
      <c r="P206" s="9">
        <f>SUMIF('Stock - ETA'!$F$3:F2202,'Rango proyecciones'!C206,'Stock - ETA'!$H$3:H2202)</f>
        <v/>
      </c>
      <c r="Q206" s="9">
        <f>(I206 - H206) * MAX((1 - 7)/(7), 0)</f>
        <v/>
      </c>
      <c r="R206" s="9" t="n"/>
      <c r="S206" s="9" t="n"/>
      <c r="T206" s="9" t="n">
        <v>0</v>
      </c>
      <c r="U206" s="16">
        <f>H206 + P206 + Q206 + R206</f>
        <v/>
      </c>
      <c r="V206" s="6">
        <f>SUMIF('Stock - ETA'!$F$3:F2202,'Rango proyecciones'!C206,'Stock - ETA'!$S$3:S2202)</f>
        <v/>
      </c>
      <c r="W206" s="9" t="n"/>
      <c r="X206" s="16">
        <f>V206 + W206</f>
        <v/>
      </c>
      <c r="Y206" s="9">
        <f>SUMIF('Stock - ETA'!$F$3:F2202,'Rango proyecciones'!C206,'Stock - ETA'!$I$3:I2202)</f>
        <v/>
      </c>
      <c r="Z206" s="9" t="n"/>
      <c r="AA206" s="16">
        <f>Y206 + Z206</f>
        <v/>
      </c>
      <c r="AB206" s="6" t="n">
        <v>192000</v>
      </c>
      <c r="AC206" s="9">
        <f>SUMIF('Stock - ETA'!$F$3:F2202,'Rango proyecciones'!C206,'Stock - ETA'!$T$3:T2202)</f>
        <v/>
      </c>
      <c r="AD206" s="16">
        <f> 0.6 * AB206 + AC206</f>
        <v/>
      </c>
      <c r="AE206" s="9">
        <f>SUMIF('Stock - ETA'!$F$3:F2202,'Rango proyecciones'!C206,'Stock - ETA'!$J$3:J2202)</f>
        <v/>
      </c>
      <c r="AF206" s="16">
        <f> 0.6 * AB206 + AE206</f>
        <v/>
      </c>
      <c r="AG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sudamerica1021864</t>
        </is>
      </c>
      <c r="D207" s="4" t="inlineStr">
        <is>
          <t>Agro Sudamerica</t>
        </is>
      </c>
      <c r="E207" s="4" t="n">
        <v>1021864</v>
      </c>
      <c r="F207" s="4" t="inlineStr">
        <is>
          <t>GO Cue Papda CP@ Cj 20k AS</t>
        </is>
      </c>
      <c r="G207" s="4" t="inlineStr">
        <is>
          <t>Cueros</t>
        </is>
      </c>
      <c r="H207" s="6" t="n">
        <v>22746.68</v>
      </c>
      <c r="I207" s="9" t="n">
        <v>0</v>
      </c>
      <c r="J207" s="6">
        <f>SUMIF('Stock - ETA'!$F$3:F2202,'Rango proyecciones'!C207,'Stock - ETA'!$R$3:R2202)</f>
        <v/>
      </c>
      <c r="K207" s="9">
        <f>(I207 - H207) * MAX((1 - 10)/(10), 0)</f>
        <v/>
      </c>
      <c r="L207" s="9" t="n"/>
      <c r="M207" s="9" t="n"/>
      <c r="N207" s="9" t="n"/>
      <c r="O207" s="16">
        <f>H207 + J207 + K207 + L207</f>
        <v/>
      </c>
      <c r="P207" s="9">
        <f>SUMIF('Stock - ETA'!$F$3:F2202,'Rango proyecciones'!C207,'Stock - ETA'!$H$3:H2202)</f>
        <v/>
      </c>
      <c r="Q207" s="9">
        <f>(I207 - H207) * MAX((1 - 7)/(7), 0)</f>
        <v/>
      </c>
      <c r="R207" s="9" t="n"/>
      <c r="S207" s="9" t="n"/>
      <c r="T207" s="9" t="n">
        <v>0</v>
      </c>
      <c r="U207" s="16">
        <f>H207 + P207 + Q207 + R207</f>
        <v/>
      </c>
      <c r="V207" s="6">
        <f>SUMIF('Stock - ETA'!$F$3:F2202,'Rango proyecciones'!C207,'Stock - ETA'!$S$3:S2202)</f>
        <v/>
      </c>
      <c r="W207" s="9" t="n"/>
      <c r="X207" s="16">
        <f>V207 + W207</f>
        <v/>
      </c>
      <c r="Y207" s="9">
        <f>SUMIF('Stock - ETA'!$F$3:F2202,'Rango proyecciones'!C207,'Stock - ETA'!$I$3:I2202)</f>
        <v/>
      </c>
      <c r="Z207" s="9" t="n"/>
      <c r="AA207" s="16">
        <f>Y207 + Z207</f>
        <v/>
      </c>
      <c r="AB207" s="6" t="n"/>
      <c r="AC207" s="9">
        <f>SUMIF('Stock - ETA'!$F$3:F2202,'Rango proyecciones'!C207,'Stock - ETA'!$T$3:T2202)</f>
        <v/>
      </c>
      <c r="AD207" s="16">
        <f> 0.6 * AB207 + AC207</f>
        <v/>
      </c>
      <c r="AE207" s="9">
        <f>SUMIF('Stock - ETA'!$F$3:F2202,'Rango proyecciones'!C207,'Stock - ETA'!$J$3:J2202)</f>
        <v/>
      </c>
      <c r="AF207" s="16">
        <f> 0.6 * AB207 + AE207</f>
        <v/>
      </c>
      <c r="AG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sudamerica1021868</t>
        </is>
      </c>
      <c r="D208" s="4" t="inlineStr">
        <is>
          <t>Agro Sudamerica</t>
        </is>
      </c>
      <c r="E208" s="4" t="n">
        <v>1021868</v>
      </c>
      <c r="F208" s="4" t="inlineStr">
        <is>
          <t>GO PpPna 54@ Cj 20k AS</t>
        </is>
      </c>
      <c r="G208" s="4" t="inlineStr">
        <is>
          <t>Pierna</t>
        </is>
      </c>
      <c r="H208" s="6" t="n">
        <v>119517.23</v>
      </c>
      <c r="I208" s="9" t="n">
        <v>120500</v>
      </c>
      <c r="J208" s="6">
        <f>SUMIF('Stock - ETA'!$F$3:F2202,'Rango proyecciones'!C208,'Stock - ETA'!$R$3:R2202)</f>
        <v/>
      </c>
      <c r="K208" s="9">
        <f>(I208 - H208) * MAX((1 - 10)/(10), 0)</f>
        <v/>
      </c>
      <c r="L208" s="9" t="n"/>
      <c r="M208" s="9" t="n"/>
      <c r="N208" s="9" t="n"/>
      <c r="O208" s="16">
        <f>H208 + J208 + K208 + L208</f>
        <v/>
      </c>
      <c r="P208" s="9">
        <f>SUMIF('Stock - ETA'!$F$3:F2202,'Rango proyecciones'!C208,'Stock - ETA'!$H$3:H2202)</f>
        <v/>
      </c>
      <c r="Q208" s="9">
        <f>(I208 - H208) * MAX((1 - 7)/(7), 0)</f>
        <v/>
      </c>
      <c r="R208" s="9" t="n"/>
      <c r="S208" s="9" t="n"/>
      <c r="T208" s="9" t="n">
        <v>0</v>
      </c>
      <c r="U208" s="16">
        <f>H208 + P208 + Q208 + R208</f>
        <v/>
      </c>
      <c r="V208" s="6">
        <f>SUMIF('Stock - ETA'!$F$3:F2202,'Rango proyecciones'!C208,'Stock - ETA'!$S$3:S2202)</f>
        <v/>
      </c>
      <c r="W208" s="9" t="n"/>
      <c r="X208" s="16">
        <f>V208 + W208</f>
        <v/>
      </c>
      <c r="Y208" s="9">
        <f>SUMIF('Stock - ETA'!$F$3:F2202,'Rango proyecciones'!C208,'Stock - ETA'!$I$3:I2202)</f>
        <v/>
      </c>
      <c r="Z208" s="9" t="n"/>
      <c r="AA208" s="16">
        <f>Y208 + Z208</f>
        <v/>
      </c>
      <c r="AB208" s="6" t="n">
        <v>48000</v>
      </c>
      <c r="AC208" s="9">
        <f>SUMIF('Stock - ETA'!$F$3:F2202,'Rango proyecciones'!C208,'Stock - ETA'!$T$3:T2202)</f>
        <v/>
      </c>
      <c r="AD208" s="16">
        <f> 0.6 * AB208 + AC208</f>
        <v/>
      </c>
      <c r="AE208" s="9">
        <f>SUMIF('Stock - ETA'!$F$3:F2202,'Rango proyecciones'!C208,'Stock - ETA'!$J$3:J2202)</f>
        <v/>
      </c>
      <c r="AF208" s="16">
        <f> 0.6 * AB208 + AE208</f>
        <v/>
      </c>
      <c r="AG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sudamerica1021976</t>
        </is>
      </c>
      <c r="D209" s="4" t="inlineStr">
        <is>
          <t>Agro Sudamerica</t>
        </is>
      </c>
      <c r="E209" s="4" t="n">
        <v>1021976</v>
      </c>
      <c r="F209" s="4" t="inlineStr">
        <is>
          <t>GO PpPal 77@ Cj 20k AS</t>
        </is>
      </c>
      <c r="G209" s="4" t="inlineStr">
        <is>
          <t>Paleta</t>
        </is>
      </c>
      <c r="H209" s="6" t="n">
        <v>193524.29</v>
      </c>
      <c r="I209" s="9" t="n">
        <v>148000</v>
      </c>
      <c r="J209" s="6">
        <f>SUMIF('Stock - ETA'!$F$3:F2202,'Rango proyecciones'!C209,'Stock - ETA'!$R$3:R2202)</f>
        <v/>
      </c>
      <c r="K209" s="9">
        <f>(I209 - H209) * MAX((1 - 10)/(10), 0)</f>
        <v/>
      </c>
      <c r="L209" s="9" t="n"/>
      <c r="M209" s="9" t="n"/>
      <c r="N209" s="9" t="n"/>
      <c r="O209" s="16">
        <f>H209 + J209 + K209 + L209</f>
        <v/>
      </c>
      <c r="P209" s="9">
        <f>SUMIF('Stock - ETA'!$F$3:F2202,'Rango proyecciones'!C209,'Stock - ETA'!$H$3:H2202)</f>
        <v/>
      </c>
      <c r="Q209" s="9">
        <f>(I209 - H209) * MAX((1 - 7)/(7), 0)</f>
        <v/>
      </c>
      <c r="R209" s="9" t="n"/>
      <c r="S209" s="9" t="n"/>
      <c r="T209" s="9" t="n">
        <v>0</v>
      </c>
      <c r="U209" s="16">
        <f>H209 + P209 + Q209 + R209</f>
        <v/>
      </c>
      <c r="V209" s="6">
        <f>SUMIF('Stock - ETA'!$F$3:F2202,'Rango proyecciones'!C209,'Stock - ETA'!$S$3:S2202)</f>
        <v/>
      </c>
      <c r="W209" s="9" t="n"/>
      <c r="X209" s="16">
        <f>V209 + W209</f>
        <v/>
      </c>
      <c r="Y209" s="9">
        <f>SUMIF('Stock - ETA'!$F$3:F2202,'Rango proyecciones'!C209,'Stock - ETA'!$I$3:I2202)</f>
        <v/>
      </c>
      <c r="Z209" s="9" t="n"/>
      <c r="AA209" s="16">
        <f>Y209 + Z209</f>
        <v/>
      </c>
      <c r="AB209" s="6" t="n">
        <v>144000</v>
      </c>
      <c r="AC209" s="9">
        <f>SUMIF('Stock - ETA'!$F$3:F2202,'Rango proyecciones'!C209,'Stock - ETA'!$T$3:T2202)</f>
        <v/>
      </c>
      <c r="AD209" s="16">
        <f> 0.6 * AB209 + AC209</f>
        <v/>
      </c>
      <c r="AE209" s="9">
        <f>SUMIF('Stock - ETA'!$F$3:F2202,'Rango proyecciones'!C209,'Stock - ETA'!$J$3:J2202)</f>
        <v/>
      </c>
      <c r="AF209" s="16">
        <f> 0.6 * AB209 + AE209</f>
        <v/>
      </c>
      <c r="AG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sudamerica1022047</t>
        </is>
      </c>
      <c r="D210" s="4" t="inlineStr">
        <is>
          <t>Agro Sudamerica</t>
        </is>
      </c>
      <c r="E210" s="4" t="n">
        <v>1022047</v>
      </c>
      <c r="F210" s="4" t="inlineStr">
        <is>
          <t>GO Triming Panc@ Cj 20k AS</t>
        </is>
      </c>
      <c r="G210" s="4" t="inlineStr">
        <is>
          <t>Recortes</t>
        </is>
      </c>
      <c r="H210" s="6" t="n">
        <v>5753.02</v>
      </c>
      <c r="I210" s="9" t="n">
        <v>0</v>
      </c>
      <c r="J210" s="6">
        <f>SUMIF('Stock - ETA'!$F$3:F2202,'Rango proyecciones'!C210,'Stock - ETA'!$R$3:R2202)</f>
        <v/>
      </c>
      <c r="K210" s="9">
        <f>(I210 - H210) * MAX((1 - 10)/(10), 0)</f>
        <v/>
      </c>
      <c r="L210" s="9" t="n"/>
      <c r="M210" s="9" t="n"/>
      <c r="N210" s="9" t="n"/>
      <c r="O210" s="16">
        <f>H210 + J210 + K210 + L210</f>
        <v/>
      </c>
      <c r="P210" s="9">
        <f>SUMIF('Stock - ETA'!$F$3:F2202,'Rango proyecciones'!C210,'Stock - ETA'!$H$3:H2202)</f>
        <v/>
      </c>
      <c r="Q210" s="9">
        <f>(I210 - H210) * MAX((1 - 7)/(7), 0)</f>
        <v/>
      </c>
      <c r="R210" s="9" t="n"/>
      <c r="S210" s="9" t="n"/>
      <c r="T210" s="9" t="n">
        <v>0</v>
      </c>
      <c r="U210" s="16">
        <f>H210 + P210 + Q210 + R210</f>
        <v/>
      </c>
      <c r="V210" s="6">
        <f>SUMIF('Stock - ETA'!$F$3:F2202,'Rango proyecciones'!C210,'Stock - ETA'!$S$3:S2202)</f>
        <v/>
      </c>
      <c r="W210" s="9" t="n"/>
      <c r="X210" s="16">
        <f>V210 + W210</f>
        <v/>
      </c>
      <c r="Y210" s="9">
        <f>SUMIF('Stock - ETA'!$F$3:F2202,'Rango proyecciones'!C210,'Stock - ETA'!$I$3:I2202)</f>
        <v/>
      </c>
      <c r="Z210" s="9" t="n"/>
      <c r="AA210" s="16">
        <f>Y210 + Z210</f>
        <v/>
      </c>
      <c r="AB210" s="6" t="n"/>
      <c r="AC210" s="9">
        <f>SUMIF('Stock - ETA'!$F$3:F2202,'Rango proyecciones'!C210,'Stock - ETA'!$T$3:T2202)</f>
        <v/>
      </c>
      <c r="AD210" s="16">
        <f> 0.6 * AB210 + AC210</f>
        <v/>
      </c>
      <c r="AE210" s="9">
        <f>SUMIF('Stock - ETA'!$F$3:F2202,'Rango proyecciones'!C210,'Stock - ETA'!$J$3:J2202)</f>
        <v/>
      </c>
      <c r="AF210" s="16">
        <f> 0.6 * AB210 + AE210</f>
        <v/>
      </c>
      <c r="AG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sudamerica1022102</t>
        </is>
      </c>
      <c r="D211" s="4" t="inlineStr">
        <is>
          <t>Agro Sudamerica</t>
        </is>
      </c>
      <c r="E211" s="4" t="n">
        <v>1022102</v>
      </c>
      <c r="F211" s="4" t="inlineStr">
        <is>
          <t>GO Pecho S/cue K@ Cj 20k AS</t>
        </is>
      </c>
      <c r="G211" s="4" t="inlineStr">
        <is>
          <t>Cost-Pec</t>
        </is>
      </c>
      <c r="H211" s="6" t="n">
        <v>2991.04</v>
      </c>
      <c r="I211" s="9" t="n">
        <v>27000</v>
      </c>
      <c r="J211" s="6">
        <f>SUMIF('Stock - ETA'!$F$3:F2202,'Rango proyecciones'!C211,'Stock - ETA'!$R$3:R2202)</f>
        <v/>
      </c>
      <c r="K211" s="9">
        <f>(I211 - H211) * MAX((1 - 10)/(10), 0)</f>
        <v/>
      </c>
      <c r="L211" s="9" t="n"/>
      <c r="M211" s="9" t="n"/>
      <c r="N211" s="9" t="n"/>
      <c r="O211" s="16">
        <f>H211 + J211 + K211 + L211</f>
        <v/>
      </c>
      <c r="P211" s="9">
        <f>SUMIF('Stock - ETA'!$F$3:F2202,'Rango proyecciones'!C211,'Stock - ETA'!$H$3:H2202)</f>
        <v/>
      </c>
      <c r="Q211" s="9">
        <f>(I211 - H211) * MAX((1 - 7)/(7), 0)</f>
        <v/>
      </c>
      <c r="R211" s="9" t="n"/>
      <c r="S211" s="9" t="n"/>
      <c r="T211" s="9" t="n">
        <v>0</v>
      </c>
      <c r="U211" s="16">
        <f>H211 + P211 + Q211 + R211</f>
        <v/>
      </c>
      <c r="V211" s="6">
        <f>SUMIF('Stock - ETA'!$F$3:F2202,'Rango proyecciones'!C211,'Stock - ETA'!$S$3:S2202)</f>
        <v/>
      </c>
      <c r="W211" s="9" t="n"/>
      <c r="X211" s="16">
        <f>V211 + W211</f>
        <v/>
      </c>
      <c r="Y211" s="9">
        <f>SUMIF('Stock - ETA'!$F$3:F2202,'Rango proyecciones'!C211,'Stock - ETA'!$I$3:I2202)</f>
        <v/>
      </c>
      <c r="Z211" s="9" t="n"/>
      <c r="AA211" s="16">
        <f>Y211 + Z211</f>
        <v/>
      </c>
      <c r="AB211" s="6" t="n"/>
      <c r="AC211" s="9">
        <f>SUMIF('Stock - ETA'!$F$3:F2202,'Rango proyecciones'!C211,'Stock - ETA'!$T$3:T2202)</f>
        <v/>
      </c>
      <c r="AD211" s="16">
        <f> 0.6 * AB211 + AC211</f>
        <v/>
      </c>
      <c r="AE211" s="9">
        <f>SUMIF('Stock - ETA'!$F$3:F2202,'Rango proyecciones'!C211,'Stock - ETA'!$J$3:J2202)</f>
        <v/>
      </c>
      <c r="AF211" s="16">
        <f> 0.6 * AB211 + AE211</f>
        <v/>
      </c>
      <c r="AG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agro sudamerica1022149</t>
        </is>
      </c>
      <c r="D212" s="4" t="inlineStr">
        <is>
          <t>Agro Sudamerica</t>
        </is>
      </c>
      <c r="E212" s="4" t="n">
        <v>1022149</v>
      </c>
      <c r="F212" s="4" t="inlineStr">
        <is>
          <t>GO Plancha Rebaje Ent@ Cj 20k AS</t>
        </is>
      </c>
      <c r="G212" s="4" t="inlineStr">
        <is>
          <t>Plancha</t>
        </is>
      </c>
      <c r="H212" s="6" t="n">
        <v>0</v>
      </c>
      <c r="I212" s="9" t="n">
        <v>11000</v>
      </c>
      <c r="J212" s="6">
        <f>SUMIF('Stock - ETA'!$F$3:F2202,'Rango proyecciones'!C212,'Stock - ETA'!$R$3:R2202)</f>
        <v/>
      </c>
      <c r="K212" s="9">
        <f>(I212 - H212) * MAX((1 - 10)/(10), 0)</f>
        <v/>
      </c>
      <c r="L212" s="9" t="n">
        <v>31967.66</v>
      </c>
      <c r="M212" s="9" t="n"/>
      <c r="N212" s="9" t="n"/>
      <c r="O212" s="16">
        <f>H212 + J212 + K212 + L212</f>
        <v/>
      </c>
      <c r="P212" s="9">
        <f>SUMIF('Stock - ETA'!$F$3:F2202,'Rango proyecciones'!C212,'Stock - ETA'!$H$3:H2202)</f>
        <v/>
      </c>
      <c r="Q212" s="9">
        <f>(I212 - H212) * MAX((1 - 7)/(7), 0)</f>
        <v/>
      </c>
      <c r="R212" s="9" t="n">
        <v>31967.66</v>
      </c>
      <c r="S212" s="9" t="n"/>
      <c r="T212" s="9" t="n">
        <v>0</v>
      </c>
      <c r="U212" s="16">
        <f>H212 + P212 + Q212 + R212</f>
        <v/>
      </c>
      <c r="V212" s="6">
        <f>SUMIF('Stock - ETA'!$F$3:F2202,'Rango proyecciones'!C212,'Stock - ETA'!$S$3:S2202)</f>
        <v/>
      </c>
      <c r="W212" s="9" t="n"/>
      <c r="X212" s="16">
        <f>V212 + W212</f>
        <v/>
      </c>
      <c r="Y212" s="9">
        <f>SUMIF('Stock - ETA'!$F$3:F2202,'Rango proyecciones'!C212,'Stock - ETA'!$I$3:I2202)</f>
        <v/>
      </c>
      <c r="Z212" s="9" t="n"/>
      <c r="AA212" s="16">
        <f>Y212 + Z212</f>
        <v/>
      </c>
      <c r="AB212" s="6" t="n"/>
      <c r="AC212" s="9">
        <f>SUMIF('Stock - ETA'!$F$3:F2202,'Rango proyecciones'!C212,'Stock - ETA'!$T$3:T2202)</f>
        <v/>
      </c>
      <c r="AD212" s="16">
        <f> 0.6 * AB212 + AC212</f>
        <v/>
      </c>
      <c r="AE212" s="9">
        <f>SUMIF('Stock - ETA'!$F$3:F2202,'Rango proyecciones'!C212,'Stock - ETA'!$J$3:J2202)</f>
        <v/>
      </c>
      <c r="AF212" s="16">
        <f> 0.6 * AB212 + AE212</f>
        <v/>
      </c>
      <c r="AG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agro sudamerica1022150</t>
        </is>
      </c>
      <c r="D213" s="4" t="inlineStr">
        <is>
          <t>Agro Sudamerica</t>
        </is>
      </c>
      <c r="E213" s="4" t="n">
        <v>1022150</v>
      </c>
      <c r="F213" s="4" t="inlineStr">
        <is>
          <t>GO Gord chic@ Cj 20k AS</t>
        </is>
      </c>
      <c r="G213" s="4" t="inlineStr">
        <is>
          <t>Grasas</t>
        </is>
      </c>
      <c r="H213" s="6" t="n">
        <v>146543.89</v>
      </c>
      <c r="I213" s="9" t="n">
        <v>93400</v>
      </c>
      <c r="J213" s="6">
        <f>SUMIF('Stock - ETA'!$F$3:F2202,'Rango proyecciones'!C213,'Stock - ETA'!$R$3:R2202)</f>
        <v/>
      </c>
      <c r="K213" s="9">
        <f>(I213 - H213) * MAX((1 - 10)/(10), 0)</f>
        <v/>
      </c>
      <c r="L213" s="9" t="n">
        <v>25995.37</v>
      </c>
      <c r="M213" s="9" t="n"/>
      <c r="N213" s="9" t="n"/>
      <c r="O213" s="16">
        <f>H213 + J213 + K213 + L213</f>
        <v/>
      </c>
      <c r="P213" s="9">
        <f>SUMIF('Stock - ETA'!$F$3:F2202,'Rango proyecciones'!C213,'Stock - ETA'!$H$3:H2202)</f>
        <v/>
      </c>
      <c r="Q213" s="9">
        <f>(I213 - H213) * MAX((1 - 7)/(7), 0)</f>
        <v/>
      </c>
      <c r="R213" s="9" t="n">
        <v>25995.37</v>
      </c>
      <c r="S213" s="9" t="n"/>
      <c r="T213" s="9" t="n">
        <v>0</v>
      </c>
      <c r="U213" s="16">
        <f>H213 + P213 + Q213 + R213</f>
        <v/>
      </c>
      <c r="V213" s="6">
        <f>SUMIF('Stock - ETA'!$F$3:F2202,'Rango proyecciones'!C213,'Stock - ETA'!$S$3:S2202)</f>
        <v/>
      </c>
      <c r="W213" s="9" t="n"/>
      <c r="X213" s="16">
        <f>V213 + W213</f>
        <v/>
      </c>
      <c r="Y213" s="9">
        <f>SUMIF('Stock - ETA'!$F$3:F2202,'Rango proyecciones'!C213,'Stock - ETA'!$I$3:I2202)</f>
        <v/>
      </c>
      <c r="Z213" s="9" t="n"/>
      <c r="AA213" s="16">
        <f>Y213 + Z213</f>
        <v/>
      </c>
      <c r="AB213" s="6" t="n">
        <v>144000</v>
      </c>
      <c r="AC213" s="9">
        <f>SUMIF('Stock - ETA'!$F$3:F2202,'Rango proyecciones'!C213,'Stock - ETA'!$T$3:T2202)</f>
        <v/>
      </c>
      <c r="AD213" s="16">
        <f> 0.6 * AB213 + AC213</f>
        <v/>
      </c>
      <c r="AE213" s="9">
        <f>SUMIF('Stock - ETA'!$F$3:F2202,'Rango proyecciones'!C213,'Stock - ETA'!$J$3:J2202)</f>
        <v/>
      </c>
      <c r="AF213" s="16">
        <f> 0.6 * AB213 + AE213</f>
        <v/>
      </c>
      <c r="AG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agro sudamerica1022217</t>
        </is>
      </c>
      <c r="D214" s="4" t="inlineStr">
        <is>
          <t>Agro Sudamerica</t>
        </is>
      </c>
      <c r="E214" s="4" t="n">
        <v>1022217</v>
      </c>
      <c r="F214" s="4" t="inlineStr">
        <is>
          <t>GO Lom Tocino@ Bo Cj 20k AS</t>
        </is>
      </c>
      <c r="G214" s="4" t="inlineStr">
        <is>
          <t>Grasas</t>
        </is>
      </c>
      <c r="H214" s="6" t="n">
        <v>4275.85</v>
      </c>
      <c r="I214" s="9" t="n">
        <v>0</v>
      </c>
      <c r="J214" s="6">
        <f>SUMIF('Stock - ETA'!$F$3:F2202,'Rango proyecciones'!C214,'Stock - ETA'!$R$3:R2202)</f>
        <v/>
      </c>
      <c r="K214" s="9">
        <f>(I214 - H214) * MAX((1 - 10)/(10), 0)</f>
        <v/>
      </c>
      <c r="L214" s="9" t="n"/>
      <c r="M214" s="9" t="n"/>
      <c r="N214" s="9" t="n"/>
      <c r="O214" s="16">
        <f>H214 + J214 + K214 + L214</f>
        <v/>
      </c>
      <c r="P214" s="9">
        <f>SUMIF('Stock - ETA'!$F$3:F2202,'Rango proyecciones'!C214,'Stock - ETA'!$H$3:H2202)</f>
        <v/>
      </c>
      <c r="Q214" s="9">
        <f>(I214 - H214) * MAX((1 - 7)/(7), 0)</f>
        <v/>
      </c>
      <c r="R214" s="9" t="n"/>
      <c r="S214" s="9" t="n"/>
      <c r="T214" s="9" t="n">
        <v>0</v>
      </c>
      <c r="U214" s="16">
        <f>H214 + P214 + Q214 + R214</f>
        <v/>
      </c>
      <c r="V214" s="6">
        <f>SUMIF('Stock - ETA'!$F$3:F2202,'Rango proyecciones'!C214,'Stock - ETA'!$S$3:S2202)</f>
        <v/>
      </c>
      <c r="W214" s="9" t="n"/>
      <c r="X214" s="16">
        <f>V214 + W214</f>
        <v/>
      </c>
      <c r="Y214" s="9">
        <f>SUMIF('Stock - ETA'!$F$3:F2202,'Rango proyecciones'!C214,'Stock - ETA'!$I$3:I2202)</f>
        <v/>
      </c>
      <c r="Z214" s="9" t="n"/>
      <c r="AA214" s="16">
        <f>Y214 + Z214</f>
        <v/>
      </c>
      <c r="AB214" s="6" t="n"/>
      <c r="AC214" s="9">
        <f>SUMIF('Stock - ETA'!$F$3:F2202,'Rango proyecciones'!C214,'Stock - ETA'!$T$3:T2202)</f>
        <v/>
      </c>
      <c r="AD214" s="16">
        <f> 0.6 * AB214 + AC214</f>
        <v/>
      </c>
      <c r="AE214" s="9">
        <f>SUMIF('Stock - ETA'!$F$3:F2202,'Rango proyecciones'!C214,'Stock - ETA'!$J$3:J2202)</f>
        <v/>
      </c>
      <c r="AF214" s="16">
        <f> 0.6 * AB214 + AE214</f>
        <v/>
      </c>
      <c r="AG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agro sudamerica1022218</t>
        </is>
      </c>
      <c r="D215" s="4" t="inlineStr">
        <is>
          <t>Agro Sudamerica</t>
        </is>
      </c>
      <c r="E215" s="4" t="n">
        <v>1022218</v>
      </c>
      <c r="F215" s="4" t="inlineStr">
        <is>
          <t>GO Grasa Forro Pna Limp@ Cj 20k AS</t>
        </is>
      </c>
      <c r="G215" s="4" t="inlineStr">
        <is>
          <t>Grasas</t>
        </is>
      </c>
      <c r="H215" s="6" t="n">
        <v>16216.35</v>
      </c>
      <c r="I215" s="9" t="n">
        <v>0</v>
      </c>
      <c r="J215" s="6">
        <f>SUMIF('Stock - ETA'!$F$3:F2202,'Rango proyecciones'!C215,'Stock - ETA'!$R$3:R2202)</f>
        <v/>
      </c>
      <c r="K215" s="9">
        <f>(I215 - H215) * MAX((1 - 10)/(10), 0)</f>
        <v/>
      </c>
      <c r="L215" s="9" t="n"/>
      <c r="M215" s="9" t="n"/>
      <c r="N215" s="9" t="n"/>
      <c r="O215" s="16">
        <f>H215 + J215 + K215 + L215</f>
        <v/>
      </c>
      <c r="P215" s="9">
        <f>SUMIF('Stock - ETA'!$F$3:F2202,'Rango proyecciones'!C215,'Stock - ETA'!$H$3:H2202)</f>
        <v/>
      </c>
      <c r="Q215" s="9">
        <f>(I215 - H215) * MAX((1 - 7)/(7), 0)</f>
        <v/>
      </c>
      <c r="R215" s="9" t="n"/>
      <c r="S215" s="9" t="n"/>
      <c r="T215" s="9" t="n">
        <v>0</v>
      </c>
      <c r="U215" s="16">
        <f>H215 + P215 + Q215 + R215</f>
        <v/>
      </c>
      <c r="V215" s="6">
        <f>SUMIF('Stock - ETA'!$F$3:F2202,'Rango proyecciones'!C215,'Stock - ETA'!$S$3:S2202)</f>
        <v/>
      </c>
      <c r="W215" s="9" t="n"/>
      <c r="X215" s="16">
        <f>V215 + W215</f>
        <v/>
      </c>
      <c r="Y215" s="9">
        <f>SUMIF('Stock - ETA'!$F$3:F2202,'Rango proyecciones'!C215,'Stock - ETA'!$I$3:I2202)</f>
        <v/>
      </c>
      <c r="Z215" s="9" t="n"/>
      <c r="AA215" s="16">
        <f>Y215 + Z215</f>
        <v/>
      </c>
      <c r="AB215" s="6" t="n"/>
      <c r="AC215" s="9">
        <f>SUMIF('Stock - ETA'!$F$3:F2202,'Rango proyecciones'!C215,'Stock - ETA'!$T$3:T2202)</f>
        <v/>
      </c>
      <c r="AD215" s="16">
        <f> 0.6 * AB215 + AC215</f>
        <v/>
      </c>
      <c r="AE215" s="9">
        <f>SUMIF('Stock - ETA'!$F$3:F2202,'Rango proyecciones'!C215,'Stock - ETA'!$J$3:J2202)</f>
        <v/>
      </c>
      <c r="AF215" s="16">
        <f> 0.6 * AB215 + AE215</f>
        <v/>
      </c>
      <c r="AG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agro sudamerica1022290</t>
        </is>
      </c>
      <c r="D216" s="4" t="inlineStr">
        <is>
          <t>Agro Sudamerica</t>
        </is>
      </c>
      <c r="E216" s="4" t="n">
        <v>1022290</v>
      </c>
      <c r="F216" s="4" t="inlineStr">
        <is>
          <t>GO Lom Tocino S/cue@ Cj 20k AS</t>
        </is>
      </c>
      <c r="G216" s="4" t="inlineStr">
        <is>
          <t>Grasas</t>
        </is>
      </c>
      <c r="H216" s="6" t="n">
        <v>2985</v>
      </c>
      <c r="I216" s="9" t="n">
        <v>3000</v>
      </c>
      <c r="J216" s="6">
        <f>SUMIF('Stock - ETA'!$F$3:F2202,'Rango proyecciones'!C216,'Stock - ETA'!$R$3:R2202)</f>
        <v/>
      </c>
      <c r="K216" s="9">
        <f>(I216 - H216) * MAX((1 - 10)/(10), 0)</f>
        <v/>
      </c>
      <c r="L216" s="9" t="n"/>
      <c r="M216" s="9" t="n"/>
      <c r="N216" s="9" t="n"/>
      <c r="O216" s="16">
        <f>H216 + J216 + K216 + L216</f>
        <v/>
      </c>
      <c r="P216" s="9">
        <f>SUMIF('Stock - ETA'!$F$3:F2202,'Rango proyecciones'!C216,'Stock - ETA'!$H$3:H2202)</f>
        <v/>
      </c>
      <c r="Q216" s="9">
        <f>(I216 - H216) * MAX((1 - 7)/(7), 0)</f>
        <v/>
      </c>
      <c r="R216" s="9" t="n"/>
      <c r="S216" s="9" t="n"/>
      <c r="T216" s="9" t="n">
        <v>0</v>
      </c>
      <c r="U216" s="16">
        <f>H216 + P216 + Q216 + R216</f>
        <v/>
      </c>
      <c r="V216" s="6">
        <f>SUMIF('Stock - ETA'!$F$3:F2202,'Rango proyecciones'!C216,'Stock - ETA'!$S$3:S2202)</f>
        <v/>
      </c>
      <c r="W216" s="9" t="n"/>
      <c r="X216" s="16">
        <f>V216 + W216</f>
        <v/>
      </c>
      <c r="Y216" s="9">
        <f>SUMIF('Stock - ETA'!$F$3:F2202,'Rango proyecciones'!C216,'Stock - ETA'!$I$3:I2202)</f>
        <v/>
      </c>
      <c r="Z216" s="9" t="n"/>
      <c r="AA216" s="16">
        <f>Y216 + Z216</f>
        <v/>
      </c>
      <c r="AB216" s="6" t="n"/>
      <c r="AC216" s="9">
        <f>SUMIF('Stock - ETA'!$F$3:F2202,'Rango proyecciones'!C216,'Stock - ETA'!$T$3:T2202)</f>
        <v/>
      </c>
      <c r="AD216" s="16">
        <f> 0.6 * AB216 + AC216</f>
        <v/>
      </c>
      <c r="AE216" s="9">
        <f>SUMIF('Stock - ETA'!$F$3:F2202,'Rango proyecciones'!C216,'Stock - ETA'!$J$3:J2202)</f>
        <v/>
      </c>
      <c r="AF216" s="16">
        <f> 0.6 * AB216 + AE216</f>
        <v/>
      </c>
      <c r="AG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agro sudamerica1022389</t>
        </is>
      </c>
      <c r="D217" s="4" t="inlineStr">
        <is>
          <t>Agro Sudamerica</t>
        </is>
      </c>
      <c r="E217" s="4" t="n">
        <v>1022389</v>
      </c>
      <c r="F217" s="4" t="inlineStr">
        <is>
          <t>GO Cue 20@ Bo Cj 20k AS</t>
        </is>
      </c>
      <c r="G217" s="4" t="inlineStr">
        <is>
          <t>Cueros</t>
        </is>
      </c>
      <c r="H217" s="6" t="n">
        <v>2400</v>
      </c>
      <c r="I217" s="9" t="n">
        <v>0</v>
      </c>
      <c r="J217" s="6">
        <f>SUMIF('Stock - ETA'!$F$3:F2202,'Rango proyecciones'!C217,'Stock - ETA'!$R$3:R2202)</f>
        <v/>
      </c>
      <c r="K217" s="9">
        <f>(I217 - H217) * MAX((1 - 10)/(10), 0)</f>
        <v/>
      </c>
      <c r="L217" s="9" t="n"/>
      <c r="M217" s="9" t="n"/>
      <c r="N217" s="9" t="n"/>
      <c r="O217" s="16">
        <f>H217 + J217 + K217 + L217</f>
        <v/>
      </c>
      <c r="P217" s="9">
        <f>SUMIF('Stock - ETA'!$F$3:F2202,'Rango proyecciones'!C217,'Stock - ETA'!$H$3:H2202)</f>
        <v/>
      </c>
      <c r="Q217" s="9">
        <f>(I217 - H217) * MAX((1 - 7)/(7), 0)</f>
        <v/>
      </c>
      <c r="R217" s="9" t="n"/>
      <c r="S217" s="9" t="n"/>
      <c r="T217" s="9" t="n">
        <v>0</v>
      </c>
      <c r="U217" s="16">
        <f>H217 + P217 + Q217 + R217</f>
        <v/>
      </c>
      <c r="V217" s="6">
        <f>SUMIF('Stock - ETA'!$F$3:F2202,'Rango proyecciones'!C217,'Stock - ETA'!$S$3:S2202)</f>
        <v/>
      </c>
      <c r="W217" s="9" t="n"/>
      <c r="X217" s="16">
        <f>V217 + W217</f>
        <v/>
      </c>
      <c r="Y217" s="9">
        <f>SUMIF('Stock - ETA'!$F$3:F2202,'Rango proyecciones'!C217,'Stock - ETA'!$I$3:I2202)</f>
        <v/>
      </c>
      <c r="Z217" s="9" t="n"/>
      <c r="AA217" s="16">
        <f>Y217 + Z217</f>
        <v/>
      </c>
      <c r="AB217" s="6" t="n"/>
      <c r="AC217" s="9">
        <f>SUMIF('Stock - ETA'!$F$3:F2202,'Rango proyecciones'!C217,'Stock - ETA'!$T$3:T2202)</f>
        <v/>
      </c>
      <c r="AD217" s="16">
        <f> 0.6 * AB217 + AC217</f>
        <v/>
      </c>
      <c r="AE217" s="9">
        <f>SUMIF('Stock - ETA'!$F$3:F2202,'Rango proyecciones'!C217,'Stock - ETA'!$J$3:J2202)</f>
        <v/>
      </c>
      <c r="AF217" s="16">
        <f> 0.6 * AB217 + AE217</f>
        <v/>
      </c>
      <c r="AG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agro sudamerica1022406</t>
        </is>
      </c>
      <c r="D218" s="4" t="inlineStr">
        <is>
          <t>Agro Sudamerica</t>
        </is>
      </c>
      <c r="E218" s="4" t="n">
        <v>1022406</v>
      </c>
      <c r="F218" s="4" t="inlineStr">
        <is>
          <t>GO Patas B@ Bo Cj 20 k AS</t>
        </is>
      </c>
      <c r="G218" s="4" t="inlineStr">
        <is>
          <t>Subprod</t>
        </is>
      </c>
      <c r="H218" s="6" t="n">
        <v>19975.9</v>
      </c>
      <c r="I218" s="9" t="n">
        <v>20000</v>
      </c>
      <c r="J218" s="6">
        <f>SUMIF('Stock - ETA'!$F$3:F2202,'Rango proyecciones'!C218,'Stock - ETA'!$R$3:R2202)</f>
        <v/>
      </c>
      <c r="K218" s="9">
        <f>(I218 - H218) * MAX((1 - 10)/(10), 0)</f>
        <v/>
      </c>
      <c r="L218" s="9" t="n"/>
      <c r="M218" s="9" t="n"/>
      <c r="N218" s="9" t="n"/>
      <c r="O218" s="16">
        <f>H218 + J218 + K218 + L218</f>
        <v/>
      </c>
      <c r="P218" s="9">
        <f>SUMIF('Stock - ETA'!$F$3:F2202,'Rango proyecciones'!C218,'Stock - ETA'!$H$3:H2202)</f>
        <v/>
      </c>
      <c r="Q218" s="9">
        <f>(I218 - H218) * MAX((1 - 7)/(7), 0)</f>
        <v/>
      </c>
      <c r="R218" s="9" t="n"/>
      <c r="S218" s="9" t="n"/>
      <c r="T218" s="9" t="n">
        <v>0</v>
      </c>
      <c r="U218" s="16">
        <f>H218 + P218 + Q218 + R218</f>
        <v/>
      </c>
      <c r="V218" s="6">
        <f>SUMIF('Stock - ETA'!$F$3:F2202,'Rango proyecciones'!C218,'Stock - ETA'!$S$3:S2202)</f>
        <v/>
      </c>
      <c r="W218" s="9" t="n"/>
      <c r="X218" s="16">
        <f>V218 + W218</f>
        <v/>
      </c>
      <c r="Y218" s="9">
        <f>SUMIF('Stock - ETA'!$F$3:F2202,'Rango proyecciones'!C218,'Stock - ETA'!$I$3:I2202)</f>
        <v/>
      </c>
      <c r="Z218" s="9" t="n"/>
      <c r="AA218" s="16">
        <f>Y218 + Z218</f>
        <v/>
      </c>
      <c r="AB218" s="6" t="n"/>
      <c r="AC218" s="9">
        <f>SUMIF('Stock - ETA'!$F$3:F2202,'Rango proyecciones'!C218,'Stock - ETA'!$T$3:T2202)</f>
        <v/>
      </c>
      <c r="AD218" s="16">
        <f> 0.6 * AB218 + AC218</f>
        <v/>
      </c>
      <c r="AE218" s="9">
        <f>SUMIF('Stock - ETA'!$F$3:F2202,'Rango proyecciones'!C218,'Stock - ETA'!$J$3:J2202)</f>
        <v/>
      </c>
      <c r="AF218" s="16">
        <f> 0.6 * AB218 + AE218</f>
        <v/>
      </c>
      <c r="AG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agro sudamerica1022409</t>
        </is>
      </c>
      <c r="D219" s="4" t="inlineStr">
        <is>
          <t>Agro Sudamerica</t>
        </is>
      </c>
      <c r="E219" s="4" t="n">
        <v>1022409</v>
      </c>
      <c r="F219" s="4" t="inlineStr">
        <is>
          <t>GO Tripa s/Cal# Bidon AS</t>
        </is>
      </c>
      <c r="G219" s="4" t="inlineStr">
        <is>
          <t>Subprod</t>
        </is>
      </c>
      <c r="H219" s="6" t="n">
        <v>21735</v>
      </c>
      <c r="I219" s="9" t="n">
        <v>27360</v>
      </c>
      <c r="J219" s="6">
        <f>SUMIF('Stock - ETA'!$F$3:F2202,'Rango proyecciones'!C219,'Stock - ETA'!$R$3:R2202)</f>
        <v/>
      </c>
      <c r="K219" s="9">
        <f>(I219 - H219) * MAX((1 - 10)/(10), 0)</f>
        <v/>
      </c>
      <c r="L219" s="9" t="n"/>
      <c r="M219" s="9" t="n"/>
      <c r="N219" s="9" t="n"/>
      <c r="O219" s="16">
        <f>H219 + J219 + K219 + L219</f>
        <v/>
      </c>
      <c r="P219" s="9">
        <f>SUMIF('Stock - ETA'!$F$3:F2202,'Rango proyecciones'!C219,'Stock - ETA'!$H$3:H2202)</f>
        <v/>
      </c>
      <c r="Q219" s="9">
        <f>(I219 - H219) * MAX((1 - 7)/(7), 0)</f>
        <v/>
      </c>
      <c r="R219" s="9" t="n"/>
      <c r="S219" s="9" t="n"/>
      <c r="T219" s="9" t="n">
        <v>0</v>
      </c>
      <c r="U219" s="16">
        <f>H219 + P219 + Q219 + R219</f>
        <v/>
      </c>
      <c r="V219" s="6">
        <f>SUMIF('Stock - ETA'!$F$3:F2202,'Rango proyecciones'!C219,'Stock - ETA'!$S$3:S2202)</f>
        <v/>
      </c>
      <c r="W219" s="9" t="n"/>
      <c r="X219" s="16">
        <f>V219 + W219</f>
        <v/>
      </c>
      <c r="Y219" s="9">
        <f>SUMIF('Stock - ETA'!$F$3:F2202,'Rango proyecciones'!C219,'Stock - ETA'!$I$3:I2202)</f>
        <v/>
      </c>
      <c r="Z219" s="9" t="n"/>
      <c r="AA219" s="16">
        <f>Y219 + Z219</f>
        <v/>
      </c>
      <c r="AB219" s="6" t="n"/>
      <c r="AC219" s="9">
        <f>SUMIF('Stock - ETA'!$F$3:F2202,'Rango proyecciones'!C219,'Stock - ETA'!$T$3:T2202)</f>
        <v/>
      </c>
      <c r="AD219" s="16">
        <f> 0.6 * AB219 + AC219</f>
        <v/>
      </c>
      <c r="AE219" s="9">
        <f>SUMIF('Stock - ETA'!$F$3:F2202,'Rango proyecciones'!C219,'Stock - ETA'!$J$3:J2202)</f>
        <v/>
      </c>
      <c r="AF219" s="16">
        <f> 0.6 * AB219 + AE219</f>
        <v/>
      </c>
      <c r="AG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agro sudamerica1022418</t>
        </is>
      </c>
      <c r="D220" s="4" t="inlineStr">
        <is>
          <t>Agro Sudamerica</t>
        </is>
      </c>
      <c r="E220" s="4" t="n">
        <v>1022418</v>
      </c>
      <c r="F220" s="4" t="inlineStr">
        <is>
          <t>GO Tripa s/Cal# Bidon AS</t>
        </is>
      </c>
      <c r="G220" s="4" t="inlineStr">
        <is>
          <t>Subprod</t>
        </is>
      </c>
      <c r="H220" s="6" t="n">
        <v>2205</v>
      </c>
      <c r="I220" s="9" t="n">
        <v>0</v>
      </c>
      <c r="J220" s="6">
        <f>SUMIF('Stock - ETA'!$F$3:F2202,'Rango proyecciones'!C220,'Stock - ETA'!$R$3:R2202)</f>
        <v/>
      </c>
      <c r="K220" s="9">
        <f>(I220 - H220) * MAX((1 - 10)/(10), 0)</f>
        <v/>
      </c>
      <c r="L220" s="9" t="n"/>
      <c r="M220" s="9" t="n"/>
      <c r="N220" s="9" t="n"/>
      <c r="O220" s="16">
        <f>H220 + J220 + K220 + L220</f>
        <v/>
      </c>
      <c r="P220" s="9">
        <f>SUMIF('Stock - ETA'!$F$3:F2202,'Rango proyecciones'!C220,'Stock - ETA'!$H$3:H2202)</f>
        <v/>
      </c>
      <c r="Q220" s="9">
        <f>(I220 - H220) * MAX((1 - 7)/(7), 0)</f>
        <v/>
      </c>
      <c r="R220" s="9" t="n"/>
      <c r="S220" s="9" t="n"/>
      <c r="T220" s="9" t="n">
        <v>0</v>
      </c>
      <c r="U220" s="16">
        <f>H220 + P220 + Q220 + R220</f>
        <v/>
      </c>
      <c r="V220" s="6">
        <f>SUMIF('Stock - ETA'!$F$3:F2202,'Rango proyecciones'!C220,'Stock - ETA'!$S$3:S2202)</f>
        <v/>
      </c>
      <c r="W220" s="9" t="n"/>
      <c r="X220" s="16">
        <f>V220 + W220</f>
        <v/>
      </c>
      <c r="Y220" s="9">
        <f>SUMIF('Stock - ETA'!$F$3:F2202,'Rango proyecciones'!C220,'Stock - ETA'!$I$3:I2202)</f>
        <v/>
      </c>
      <c r="Z220" s="9" t="n"/>
      <c r="AA220" s="16">
        <f>Y220 + Z220</f>
        <v/>
      </c>
      <c r="AB220" s="6" t="n"/>
      <c r="AC220" s="9">
        <f>SUMIF('Stock - ETA'!$F$3:F2202,'Rango proyecciones'!C220,'Stock - ETA'!$T$3:T2202)</f>
        <v/>
      </c>
      <c r="AD220" s="16">
        <f> 0.6 * AB220 + AC220</f>
        <v/>
      </c>
      <c r="AE220" s="9">
        <f>SUMIF('Stock - ETA'!$F$3:F2202,'Rango proyecciones'!C220,'Stock - ETA'!$J$3:J2202)</f>
        <v/>
      </c>
      <c r="AF220" s="16">
        <f> 0.6 * AB220 + AE220</f>
        <v/>
      </c>
      <c r="AG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agro sudamerica1022709</t>
        </is>
      </c>
      <c r="D221" s="4" t="inlineStr">
        <is>
          <t>Agro Sudamerica</t>
        </is>
      </c>
      <c r="E221" s="4" t="n">
        <v>1022709</v>
      </c>
      <c r="F221" s="4" t="inlineStr">
        <is>
          <t>GO PpPna 57@ Bo Cj AS</t>
        </is>
      </c>
      <c r="G221" s="4" t="inlineStr">
        <is>
          <t>Pierna</t>
        </is>
      </c>
      <c r="H221" s="6" t="n">
        <v>288370.96</v>
      </c>
      <c r="I221" s="9" t="n">
        <v>312500</v>
      </c>
      <c r="J221" s="6">
        <f>SUMIF('Stock - ETA'!$F$3:F2202,'Rango proyecciones'!C221,'Stock - ETA'!$R$3:R2202)</f>
        <v/>
      </c>
      <c r="K221" s="9">
        <f>(I221 - H221) * MAX((1 - 10)/(10), 0)</f>
        <v/>
      </c>
      <c r="L221" s="9" t="n">
        <v>153299.494</v>
      </c>
      <c r="M221" s="9" t="n"/>
      <c r="N221" s="9" t="n"/>
      <c r="O221" s="16">
        <f>H221 + J221 + K221 + L221</f>
        <v/>
      </c>
      <c r="P221" s="9">
        <f>SUMIF('Stock - ETA'!$F$3:F2202,'Rango proyecciones'!C221,'Stock - ETA'!$H$3:H2202)</f>
        <v/>
      </c>
      <c r="Q221" s="9">
        <f>(I221 - H221) * MAX((1 - 7)/(7), 0)</f>
        <v/>
      </c>
      <c r="R221" s="9" t="n">
        <v>153299.494</v>
      </c>
      <c r="S221" s="9" t="n"/>
      <c r="T221" s="9" t="n">
        <v>0</v>
      </c>
      <c r="U221" s="16">
        <f>H221 + P221 + Q221 + R221</f>
        <v/>
      </c>
      <c r="V221" s="6">
        <f>SUMIF('Stock - ETA'!$F$3:F2202,'Rango proyecciones'!C221,'Stock - ETA'!$S$3:S2202)</f>
        <v/>
      </c>
      <c r="W221" s="9" t="n"/>
      <c r="X221" s="16">
        <f>V221 + W221</f>
        <v/>
      </c>
      <c r="Y221" s="9">
        <f>SUMIF('Stock - ETA'!$F$3:F2202,'Rango proyecciones'!C221,'Stock - ETA'!$I$3:I2202)</f>
        <v/>
      </c>
      <c r="Z221" s="9" t="n"/>
      <c r="AA221" s="16">
        <f>Y221 + Z221</f>
        <v/>
      </c>
      <c r="AB221" s="6" t="n">
        <v>216000</v>
      </c>
      <c r="AC221" s="9">
        <f>SUMIF('Stock - ETA'!$F$3:F2202,'Rango proyecciones'!C221,'Stock - ETA'!$T$3:T2202)</f>
        <v/>
      </c>
      <c r="AD221" s="16">
        <f> 0.6 * AB221 + AC221</f>
        <v/>
      </c>
      <c r="AE221" s="9">
        <f>SUMIF('Stock - ETA'!$F$3:F2202,'Rango proyecciones'!C221,'Stock - ETA'!$J$3:J2202)</f>
        <v/>
      </c>
      <c r="AF221" s="16">
        <f> 0.6 * AB221 + AE221</f>
        <v/>
      </c>
      <c r="AG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agro sudamerica1022816</t>
        </is>
      </c>
      <c r="D222" s="4" t="inlineStr">
        <is>
          <t>Agro Sudamerica</t>
        </is>
      </c>
      <c r="E222" s="4" t="n">
        <v>1022816</v>
      </c>
      <c r="F222" s="4" t="inlineStr">
        <is>
          <t>GO Chu Cent@ Bo Cj 5k AS</t>
        </is>
      </c>
      <c r="G222" s="4" t="inlineStr">
        <is>
          <t>Muestra</t>
        </is>
      </c>
      <c r="H222" s="6" t="n">
        <v>5.05</v>
      </c>
      <c r="I222" s="9" t="n">
        <v>0</v>
      </c>
      <c r="J222" s="6">
        <f>SUMIF('Stock - ETA'!$F$3:F2202,'Rango proyecciones'!C222,'Stock - ETA'!$R$3:R2202)</f>
        <v/>
      </c>
      <c r="K222" s="9">
        <f>(I222 - H222) * MAX((1 - 10)/(10), 0)</f>
        <v/>
      </c>
      <c r="L222" s="9" t="n"/>
      <c r="M222" s="9" t="n"/>
      <c r="N222" s="9" t="n"/>
      <c r="O222" s="16">
        <f>H222 + J222 + K222 + L222</f>
        <v/>
      </c>
      <c r="P222" s="9">
        <f>SUMIF('Stock - ETA'!$F$3:F2202,'Rango proyecciones'!C222,'Stock - ETA'!$H$3:H2202)</f>
        <v/>
      </c>
      <c r="Q222" s="9">
        <f>(I222 - H222) * MAX((1 - 7)/(7), 0)</f>
        <v/>
      </c>
      <c r="R222" s="9" t="n"/>
      <c r="S222" s="9" t="n"/>
      <c r="T222" s="9" t="n">
        <v>0</v>
      </c>
      <c r="U222" s="16">
        <f>H222 + P222 + Q222 + R222</f>
        <v/>
      </c>
      <c r="V222" s="6">
        <f>SUMIF('Stock - ETA'!$F$3:F2202,'Rango proyecciones'!C222,'Stock - ETA'!$S$3:S2202)</f>
        <v/>
      </c>
      <c r="W222" s="9" t="n"/>
      <c r="X222" s="16">
        <f>V222 + W222</f>
        <v/>
      </c>
      <c r="Y222" s="9">
        <f>SUMIF('Stock - ETA'!$F$3:F2202,'Rango proyecciones'!C222,'Stock - ETA'!$I$3:I2202)</f>
        <v/>
      </c>
      <c r="Z222" s="9" t="n"/>
      <c r="AA222" s="16">
        <f>Y222 + Z222</f>
        <v/>
      </c>
      <c r="AB222" s="6" t="n"/>
      <c r="AC222" s="9">
        <f>SUMIF('Stock - ETA'!$F$3:F2202,'Rango proyecciones'!C222,'Stock - ETA'!$T$3:T2202)</f>
        <v/>
      </c>
      <c r="AD222" s="16">
        <f> 0.6 * AB222 + AC222</f>
        <v/>
      </c>
      <c r="AE222" s="9">
        <f>SUMIF('Stock - ETA'!$F$3:F2202,'Rango proyecciones'!C222,'Stock - ETA'!$J$3:J2202)</f>
        <v/>
      </c>
      <c r="AF222" s="16">
        <f> 0.6 * AB222 + AE222</f>
        <v/>
      </c>
      <c r="AG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agro sudamerica1022818</t>
        </is>
      </c>
      <c r="D223" s="4" t="inlineStr">
        <is>
          <t>Agro Sudamerica</t>
        </is>
      </c>
      <c r="E223" s="4" t="n">
        <v>1022818</v>
      </c>
      <c r="F223" s="4" t="inlineStr">
        <is>
          <t>GO Lom Cent@ Bo Cj 5k AS</t>
        </is>
      </c>
      <c r="G223" s="4" t="inlineStr">
        <is>
          <t>Muestra</t>
        </is>
      </c>
      <c r="H223" s="6" t="n">
        <v>9.91</v>
      </c>
      <c r="I223" s="9" t="n">
        <v>0</v>
      </c>
      <c r="J223" s="6">
        <f>SUMIF('Stock - ETA'!$F$3:F2202,'Rango proyecciones'!C223,'Stock - ETA'!$R$3:R2202)</f>
        <v/>
      </c>
      <c r="K223" s="9">
        <f>(I223 - H223) * MAX((1 - 10)/(10), 0)</f>
        <v/>
      </c>
      <c r="L223" s="9" t="n"/>
      <c r="M223" s="9" t="n"/>
      <c r="N223" s="9" t="n"/>
      <c r="O223" s="16">
        <f>H223 + J223 + K223 + L223</f>
        <v/>
      </c>
      <c r="P223" s="9">
        <f>SUMIF('Stock - ETA'!$F$3:F2202,'Rango proyecciones'!C223,'Stock - ETA'!$H$3:H2202)</f>
        <v/>
      </c>
      <c r="Q223" s="9">
        <f>(I223 - H223) * MAX((1 - 7)/(7), 0)</f>
        <v/>
      </c>
      <c r="R223" s="9" t="n"/>
      <c r="S223" s="9" t="n"/>
      <c r="T223" s="9" t="n">
        <v>0</v>
      </c>
      <c r="U223" s="16">
        <f>H223 + P223 + Q223 + R223</f>
        <v/>
      </c>
      <c r="V223" s="6">
        <f>SUMIF('Stock - ETA'!$F$3:F2202,'Rango proyecciones'!C223,'Stock - ETA'!$S$3:S2202)</f>
        <v/>
      </c>
      <c r="W223" s="9" t="n"/>
      <c r="X223" s="16">
        <f>V223 + W223</f>
        <v/>
      </c>
      <c r="Y223" s="9">
        <f>SUMIF('Stock - ETA'!$F$3:F2202,'Rango proyecciones'!C223,'Stock - ETA'!$I$3:I2202)</f>
        <v/>
      </c>
      <c r="Z223" s="9" t="n"/>
      <c r="AA223" s="16">
        <f>Y223 + Z223</f>
        <v/>
      </c>
      <c r="AB223" s="6" t="n"/>
      <c r="AC223" s="9">
        <f>SUMIF('Stock - ETA'!$F$3:F2202,'Rango proyecciones'!C223,'Stock - ETA'!$T$3:T2202)</f>
        <v/>
      </c>
      <c r="AD223" s="16">
        <f> 0.6 * AB223 + AC223</f>
        <v/>
      </c>
      <c r="AE223" s="9">
        <f>SUMIF('Stock - ETA'!$F$3:F2202,'Rango proyecciones'!C223,'Stock - ETA'!$J$3:J2202)</f>
        <v/>
      </c>
      <c r="AF223" s="16">
        <f> 0.6 * AB223 + AE223</f>
        <v/>
      </c>
      <c r="AG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agro sudamerica1022819</t>
        </is>
      </c>
      <c r="D224" s="4" t="inlineStr">
        <is>
          <t>Agro Sudamerica</t>
        </is>
      </c>
      <c r="E224" s="4" t="n">
        <v>1022819</v>
      </c>
      <c r="F224" s="4" t="inlineStr">
        <is>
          <t>GO Cos Tira@ Bo Cj 5k AS</t>
        </is>
      </c>
      <c r="G224" s="4" t="inlineStr">
        <is>
          <t>Muestra</t>
        </is>
      </c>
      <c r="H224" s="6" t="n">
        <v>9.859999999999999</v>
      </c>
      <c r="I224" s="9" t="n">
        <v>0</v>
      </c>
      <c r="J224" s="6">
        <f>SUMIF('Stock - ETA'!$F$3:F2202,'Rango proyecciones'!C224,'Stock - ETA'!$R$3:R2202)</f>
        <v/>
      </c>
      <c r="K224" s="9">
        <f>(I224 - H224) * MAX((1 - 10)/(10), 0)</f>
        <v/>
      </c>
      <c r="L224" s="9" t="n"/>
      <c r="M224" s="9" t="n"/>
      <c r="N224" s="9" t="n"/>
      <c r="O224" s="16">
        <f>H224 + J224 + K224 + L224</f>
        <v/>
      </c>
      <c r="P224" s="9">
        <f>SUMIF('Stock - ETA'!$F$3:F2202,'Rango proyecciones'!C224,'Stock - ETA'!$H$3:H2202)</f>
        <v/>
      </c>
      <c r="Q224" s="9">
        <f>(I224 - H224) * MAX((1 - 7)/(7), 0)</f>
        <v/>
      </c>
      <c r="R224" s="9" t="n"/>
      <c r="S224" s="9" t="n"/>
      <c r="T224" s="9" t="n">
        <v>0</v>
      </c>
      <c r="U224" s="16">
        <f>H224 + P224 + Q224 + R224</f>
        <v/>
      </c>
      <c r="V224" s="6">
        <f>SUMIF('Stock - ETA'!$F$3:F2202,'Rango proyecciones'!C224,'Stock - ETA'!$S$3:S2202)</f>
        <v/>
      </c>
      <c r="W224" s="9" t="n"/>
      <c r="X224" s="16">
        <f>V224 + W224</f>
        <v/>
      </c>
      <c r="Y224" s="9">
        <f>SUMIF('Stock - ETA'!$F$3:F2202,'Rango proyecciones'!C224,'Stock - ETA'!$I$3:I2202)</f>
        <v/>
      </c>
      <c r="Z224" s="9" t="n"/>
      <c r="AA224" s="16">
        <f>Y224 + Z224</f>
        <v/>
      </c>
      <c r="AB224" s="6" t="n"/>
      <c r="AC224" s="9">
        <f>SUMIF('Stock - ETA'!$F$3:F2202,'Rango proyecciones'!C224,'Stock - ETA'!$T$3:T2202)</f>
        <v/>
      </c>
      <c r="AD224" s="16">
        <f> 0.6 * AB224 + AC224</f>
        <v/>
      </c>
      <c r="AE224" s="9">
        <f>SUMIF('Stock - ETA'!$F$3:F2202,'Rango proyecciones'!C224,'Stock - ETA'!$J$3:J2202)</f>
        <v/>
      </c>
      <c r="AF224" s="16">
        <f> 0.6 * AB224 + AE224</f>
        <v/>
      </c>
      <c r="AG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agro sudamerica1022834</t>
        </is>
      </c>
      <c r="D225" s="4" t="inlineStr">
        <is>
          <t>Agro Sudamerica</t>
        </is>
      </c>
      <c r="E225" s="4" t="n">
        <v>1022834</v>
      </c>
      <c r="F225" s="4" t="inlineStr">
        <is>
          <t>Pulpa pierna Costa Rica Muestra</t>
        </is>
      </c>
      <c r="G225" s="4" t="inlineStr">
        <is>
          <t>Muestra</t>
        </is>
      </c>
      <c r="H225" s="6" t="n">
        <v>9</v>
      </c>
      <c r="I225" s="9" t="n">
        <v>0</v>
      </c>
      <c r="J225" s="6">
        <f>SUMIF('Stock - ETA'!$F$3:F2202,'Rango proyecciones'!C225,'Stock - ETA'!$R$3:R2202)</f>
        <v/>
      </c>
      <c r="K225" s="9">
        <f>(I225 - H225) * MAX((1 - 10)/(10), 0)</f>
        <v/>
      </c>
      <c r="L225" s="9" t="n"/>
      <c r="M225" s="9" t="n"/>
      <c r="N225" s="9" t="n"/>
      <c r="O225" s="16">
        <f>H225 + J225 + K225 + L225</f>
        <v/>
      </c>
      <c r="P225" s="9">
        <f>SUMIF('Stock - ETA'!$F$3:F2202,'Rango proyecciones'!C225,'Stock - ETA'!$H$3:H2202)</f>
        <v/>
      </c>
      <c r="Q225" s="9">
        <f>(I225 - H225) * MAX((1 - 7)/(7), 0)</f>
        <v/>
      </c>
      <c r="R225" s="9" t="n"/>
      <c r="S225" s="9" t="n"/>
      <c r="T225" s="9" t="n">
        <v>0</v>
      </c>
      <c r="U225" s="16">
        <f>H225 + P225 + Q225 + R225</f>
        <v/>
      </c>
      <c r="V225" s="6">
        <f>SUMIF('Stock - ETA'!$F$3:F2202,'Rango proyecciones'!C225,'Stock - ETA'!$S$3:S2202)</f>
        <v/>
      </c>
      <c r="W225" s="9" t="n"/>
      <c r="X225" s="16">
        <f>V225 + W225</f>
        <v/>
      </c>
      <c r="Y225" s="9">
        <f>SUMIF('Stock - ETA'!$F$3:F2202,'Rango proyecciones'!C225,'Stock - ETA'!$I$3:I2202)</f>
        <v/>
      </c>
      <c r="Z225" s="9" t="n"/>
      <c r="AA225" s="16">
        <f>Y225 + Z225</f>
        <v/>
      </c>
      <c r="AB225" s="6" t="n"/>
      <c r="AC225" s="9">
        <f>SUMIF('Stock - ETA'!$F$3:F2202,'Rango proyecciones'!C225,'Stock - ETA'!$T$3:T2202)</f>
        <v/>
      </c>
      <c r="AD225" s="16">
        <f> 0.6 * AB225 + AC225</f>
        <v/>
      </c>
      <c r="AE225" s="9">
        <f>SUMIF('Stock - ETA'!$F$3:F2202,'Rango proyecciones'!C225,'Stock - ETA'!$J$3:J2202)</f>
        <v/>
      </c>
      <c r="AF225" s="16">
        <f> 0.6 * AB225 + AE225</f>
        <v/>
      </c>
      <c r="AG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agro sudamerica1022844</t>
        </is>
      </c>
      <c r="D226" s="4" t="inlineStr">
        <is>
          <t>Agro Sudamerica</t>
        </is>
      </c>
      <c r="E226" s="4" t="n">
        <v>1022844</v>
      </c>
      <c r="F226" s="4" t="inlineStr">
        <is>
          <t>GO Cordon Lom@ CJ 20k AS</t>
        </is>
      </c>
      <c r="G226" s="4" t="inlineStr">
        <is>
          <t>Recortes</t>
        </is>
      </c>
      <c r="H226" s="6" t="n">
        <v>0</v>
      </c>
      <c r="I226" s="9" t="n">
        <v>10000</v>
      </c>
      <c r="J226" s="6">
        <f>SUMIF('Stock - ETA'!$F$3:F2202,'Rango proyecciones'!C226,'Stock - ETA'!$R$3:R2202)</f>
        <v/>
      </c>
      <c r="K226" s="9">
        <f>(I226 - H226) * MAX((1 - 10)/(10), 0)</f>
        <v/>
      </c>
      <c r="L226" s="9" t="n"/>
      <c r="M226" s="9" t="n"/>
      <c r="N226" s="9" t="n"/>
      <c r="O226" s="16">
        <f>H226 + J226 + K226 + L226</f>
        <v/>
      </c>
      <c r="P226" s="9">
        <f>SUMIF('Stock - ETA'!$F$3:F2202,'Rango proyecciones'!C226,'Stock - ETA'!$H$3:H2202)</f>
        <v/>
      </c>
      <c r="Q226" s="9">
        <f>(I226 - H226) * MAX((1 - 7)/(7), 0)</f>
        <v/>
      </c>
      <c r="R226" s="9" t="n"/>
      <c r="S226" s="9" t="n"/>
      <c r="T226" s="9" t="n">
        <v>0</v>
      </c>
      <c r="U226" s="16">
        <f>H226 + P226 + Q226 + R226</f>
        <v/>
      </c>
      <c r="V226" s="6">
        <f>SUMIF('Stock - ETA'!$F$3:F2202,'Rango proyecciones'!C226,'Stock - ETA'!$S$3:S2202)</f>
        <v/>
      </c>
      <c r="W226" s="9" t="n"/>
      <c r="X226" s="16">
        <f>V226 + W226</f>
        <v/>
      </c>
      <c r="Y226" s="9">
        <f>SUMIF('Stock - ETA'!$F$3:F2202,'Rango proyecciones'!C226,'Stock - ETA'!$I$3:I2202)</f>
        <v/>
      </c>
      <c r="Z226" s="9" t="n"/>
      <c r="AA226" s="16">
        <f>Y226 + Z226</f>
        <v/>
      </c>
      <c r="AB226" s="6" t="n">
        <v>24000</v>
      </c>
      <c r="AC226" s="9">
        <f>SUMIF('Stock - ETA'!$F$3:F2202,'Rango proyecciones'!C226,'Stock - ETA'!$T$3:T2202)</f>
        <v/>
      </c>
      <c r="AD226" s="16">
        <f> 0.6 * AB226 + AC226</f>
        <v/>
      </c>
      <c r="AE226" s="9">
        <f>SUMIF('Stock - ETA'!$F$3:F2202,'Rango proyecciones'!C226,'Stock - ETA'!$J$3:J2202)</f>
        <v/>
      </c>
      <c r="AF226" s="16">
        <f> 0.6 * AB226 + AE226</f>
        <v/>
      </c>
      <c r="AG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agro sudamerica1022847</t>
        </is>
      </c>
      <c r="D227" s="4" t="inlineStr">
        <is>
          <t>Agro Sudamerica</t>
        </is>
      </c>
      <c r="E227" s="4" t="n">
        <v>1022847</v>
      </c>
      <c r="F227" s="4" t="inlineStr">
        <is>
          <t>GO Cne Falda Pan@ CJ 20k AS</t>
        </is>
      </c>
      <c r="G227" s="4" t="inlineStr">
        <is>
          <t>Panceta</t>
        </is>
      </c>
      <c r="H227" s="6" t="n">
        <v>24023.33</v>
      </c>
      <c r="I227" s="9" t="n">
        <v>0</v>
      </c>
      <c r="J227" s="6">
        <f>SUMIF('Stock - ETA'!$F$3:F2202,'Rango proyecciones'!C227,'Stock - ETA'!$R$3:R2202)</f>
        <v/>
      </c>
      <c r="K227" s="9">
        <f>(I227 - H227) * MAX((1 - 10)/(10), 0)</f>
        <v/>
      </c>
      <c r="L227" s="9" t="n"/>
      <c r="M227" s="9" t="n"/>
      <c r="N227" s="9" t="n"/>
      <c r="O227" s="16">
        <f>H227 + J227 + K227 + L227</f>
        <v/>
      </c>
      <c r="P227" s="9">
        <f>SUMIF('Stock - ETA'!$F$3:F2202,'Rango proyecciones'!C227,'Stock - ETA'!$H$3:H2202)</f>
        <v/>
      </c>
      <c r="Q227" s="9">
        <f>(I227 - H227) * MAX((1 - 7)/(7), 0)</f>
        <v/>
      </c>
      <c r="R227" s="9" t="n"/>
      <c r="S227" s="9" t="n"/>
      <c r="T227" s="9" t="n">
        <v>0</v>
      </c>
      <c r="U227" s="16">
        <f>H227 + P227 + Q227 + R227</f>
        <v/>
      </c>
      <c r="V227" s="6">
        <f>SUMIF('Stock - ETA'!$F$3:F2202,'Rango proyecciones'!C227,'Stock - ETA'!$S$3:S2202)</f>
        <v/>
      </c>
      <c r="W227" s="9" t="n"/>
      <c r="X227" s="16">
        <f>V227 + W227</f>
        <v/>
      </c>
      <c r="Y227" s="9">
        <f>SUMIF('Stock - ETA'!$F$3:F2202,'Rango proyecciones'!C227,'Stock - ETA'!$I$3:I2202)</f>
        <v/>
      </c>
      <c r="Z227" s="9" t="n"/>
      <c r="AA227" s="16">
        <f>Y227 + Z227</f>
        <v/>
      </c>
      <c r="AB227" s="6" t="n"/>
      <c r="AC227" s="9">
        <f>SUMIF('Stock - ETA'!$F$3:F2202,'Rango proyecciones'!C227,'Stock - ETA'!$T$3:T2202)</f>
        <v/>
      </c>
      <c r="AD227" s="16">
        <f> 0.6 * AB227 + AC227</f>
        <v/>
      </c>
      <c r="AE227" s="9">
        <f>SUMIF('Stock - ETA'!$F$3:F2202,'Rango proyecciones'!C227,'Stock - ETA'!$J$3:J2202)</f>
        <v/>
      </c>
      <c r="AF227" s="16">
        <f> 0.6 * AB227 + AE227</f>
        <v/>
      </c>
      <c r="AG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agro sudamerica1022855</t>
        </is>
      </c>
      <c r="D228" s="4" t="inlineStr">
        <is>
          <t>Agro Sudamerica</t>
        </is>
      </c>
      <c r="E228" s="4" t="n">
        <v>1022855</v>
      </c>
      <c r="F228" s="4" t="inlineStr">
        <is>
          <t>GO Grasa Forro Pal@ Cj 20k AS</t>
        </is>
      </c>
      <c r="G228" s="4" t="inlineStr">
        <is>
          <t>Grasas</t>
        </is>
      </c>
      <c r="H228" s="6" t="n">
        <v>7768.64</v>
      </c>
      <c r="I228" s="9" t="n">
        <v>7775</v>
      </c>
      <c r="J228" s="6">
        <f>SUMIF('Stock - ETA'!$F$3:F2202,'Rango proyecciones'!C228,'Stock - ETA'!$R$3:R2202)</f>
        <v/>
      </c>
      <c r="K228" s="9">
        <f>(I228 - H228) * MAX((1 - 10)/(10), 0)</f>
        <v/>
      </c>
      <c r="L228" s="9" t="n"/>
      <c r="M228" s="9" t="n"/>
      <c r="N228" s="9" t="n"/>
      <c r="O228" s="16">
        <f>H228 + J228 + K228 + L228</f>
        <v/>
      </c>
      <c r="P228" s="9">
        <f>SUMIF('Stock - ETA'!$F$3:F2202,'Rango proyecciones'!C228,'Stock - ETA'!$H$3:H2202)</f>
        <v/>
      </c>
      <c r="Q228" s="9">
        <f>(I228 - H228) * MAX((1 - 7)/(7), 0)</f>
        <v/>
      </c>
      <c r="R228" s="9" t="n"/>
      <c r="S228" s="9" t="n"/>
      <c r="T228" s="9" t="n">
        <v>0</v>
      </c>
      <c r="U228" s="16">
        <f>H228 + P228 + Q228 + R228</f>
        <v/>
      </c>
      <c r="V228" s="6">
        <f>SUMIF('Stock - ETA'!$F$3:F2202,'Rango proyecciones'!C228,'Stock - ETA'!$S$3:S2202)</f>
        <v/>
      </c>
      <c r="W228" s="9" t="n"/>
      <c r="X228" s="16">
        <f>V228 + W228</f>
        <v/>
      </c>
      <c r="Y228" s="9">
        <f>SUMIF('Stock - ETA'!$F$3:F2202,'Rango proyecciones'!C228,'Stock - ETA'!$I$3:I2202)</f>
        <v/>
      </c>
      <c r="Z228" s="9" t="n"/>
      <c r="AA228" s="16">
        <f>Y228 + Z228</f>
        <v/>
      </c>
      <c r="AB228" s="6" t="n"/>
      <c r="AC228" s="9">
        <f>SUMIF('Stock - ETA'!$F$3:F2202,'Rango proyecciones'!C228,'Stock - ETA'!$T$3:T2202)</f>
        <v/>
      </c>
      <c r="AD228" s="16">
        <f> 0.6 * AB228 + AC228</f>
        <v/>
      </c>
      <c r="AE228" s="9">
        <f>SUMIF('Stock - ETA'!$F$3:F2202,'Rango proyecciones'!C228,'Stock - ETA'!$J$3:J2202)</f>
        <v/>
      </c>
      <c r="AF228" s="16">
        <f> 0.6 * AB228 + AE228</f>
        <v/>
      </c>
      <c r="AG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agro sudamerica1022870</t>
        </is>
      </c>
      <c r="D229" s="4" t="inlineStr">
        <is>
          <t>Agro Sudamerica</t>
        </is>
      </c>
      <c r="E229" s="4" t="n">
        <v>1022870</v>
      </c>
      <c r="F229" s="4" t="inlineStr">
        <is>
          <t>GO Patas@ Cj 20 kg AS</t>
        </is>
      </c>
      <c r="G229" s="4" t="inlineStr">
        <is>
          <t>Subprod</t>
        </is>
      </c>
      <c r="H229" s="6" t="n">
        <v>3952.76</v>
      </c>
      <c r="I229" s="9" t="n">
        <v>4000</v>
      </c>
      <c r="J229" s="6">
        <f>SUMIF('Stock - ETA'!$F$3:F2202,'Rango proyecciones'!C229,'Stock - ETA'!$R$3:R2202)</f>
        <v/>
      </c>
      <c r="K229" s="9">
        <f>(I229 - H229) * MAX((1 - 10)/(10), 0)</f>
        <v/>
      </c>
      <c r="L229" s="9" t="n"/>
      <c r="M229" s="9" t="n"/>
      <c r="N229" s="9" t="n"/>
      <c r="O229" s="16">
        <f>H229 + J229 + K229 + L229</f>
        <v/>
      </c>
      <c r="P229" s="9">
        <f>SUMIF('Stock - ETA'!$F$3:F2202,'Rango proyecciones'!C229,'Stock - ETA'!$H$3:H2202)</f>
        <v/>
      </c>
      <c r="Q229" s="9">
        <f>(I229 - H229) * MAX((1 - 7)/(7), 0)</f>
        <v/>
      </c>
      <c r="R229" s="9" t="n"/>
      <c r="S229" s="9" t="n"/>
      <c r="T229" s="9" t="n">
        <v>0</v>
      </c>
      <c r="U229" s="16">
        <f>H229 + P229 + Q229 + R229</f>
        <v/>
      </c>
      <c r="V229" s="6">
        <f>SUMIF('Stock - ETA'!$F$3:F2202,'Rango proyecciones'!C229,'Stock - ETA'!$S$3:S2202)</f>
        <v/>
      </c>
      <c r="W229" s="9" t="n"/>
      <c r="X229" s="16">
        <f>V229 + W229</f>
        <v/>
      </c>
      <c r="Y229" s="9">
        <f>SUMIF('Stock - ETA'!$F$3:F2202,'Rango proyecciones'!C229,'Stock - ETA'!$I$3:I2202)</f>
        <v/>
      </c>
      <c r="Z229" s="9" t="n"/>
      <c r="AA229" s="16">
        <f>Y229 + Z229</f>
        <v/>
      </c>
      <c r="AB229" s="6" t="n"/>
      <c r="AC229" s="9">
        <f>SUMIF('Stock - ETA'!$F$3:F2202,'Rango proyecciones'!C229,'Stock - ETA'!$T$3:T2202)</f>
        <v/>
      </c>
      <c r="AD229" s="16">
        <f> 0.6 * AB229 + AC229</f>
        <v/>
      </c>
      <c r="AE229" s="9">
        <f>SUMIF('Stock - ETA'!$F$3:F2202,'Rango proyecciones'!C229,'Stock - ETA'!$J$3:J2202)</f>
        <v/>
      </c>
      <c r="AF229" s="16">
        <f> 0.6 * AB229 + AE229</f>
        <v/>
      </c>
      <c r="AG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agro sudamerica1022883</t>
        </is>
      </c>
      <c r="D230" s="4" t="inlineStr">
        <is>
          <t>Agro Sudamerica</t>
        </is>
      </c>
      <c r="E230" s="4" t="n">
        <v>1022883</v>
      </c>
      <c r="F230" s="4" t="inlineStr">
        <is>
          <t>GO BB Ribs 640g@ Cj 16k AS</t>
        </is>
      </c>
      <c r="G230" s="4" t="inlineStr">
        <is>
          <t>Chuleta</t>
        </is>
      </c>
      <c r="H230" s="6" t="n">
        <v>6288</v>
      </c>
      <c r="I230" s="9" t="n">
        <v>0</v>
      </c>
      <c r="J230" s="6">
        <f>SUMIF('Stock - ETA'!$F$3:F2202,'Rango proyecciones'!C230,'Stock - ETA'!$R$3:R2202)</f>
        <v/>
      </c>
      <c r="K230" s="9">
        <f>(I230 - H230) * MAX((1 - 10)/(10), 0)</f>
        <v/>
      </c>
      <c r="L230" s="9" t="n"/>
      <c r="M230" s="9" t="n"/>
      <c r="N230" s="9" t="n"/>
      <c r="O230" s="16">
        <f>H230 + J230 + K230 + L230</f>
        <v/>
      </c>
      <c r="P230" s="9">
        <f>SUMIF('Stock - ETA'!$F$3:F2202,'Rango proyecciones'!C230,'Stock - ETA'!$H$3:H2202)</f>
        <v/>
      </c>
      <c r="Q230" s="9">
        <f>(I230 - H230) * MAX((1 - 7)/(7), 0)</f>
        <v/>
      </c>
      <c r="R230" s="9" t="n"/>
      <c r="S230" s="9" t="n"/>
      <c r="T230" s="9" t="n">
        <v>0</v>
      </c>
      <c r="U230" s="16">
        <f>H230 + P230 + Q230 + R230</f>
        <v/>
      </c>
      <c r="V230" s="6">
        <f>SUMIF('Stock - ETA'!$F$3:F2202,'Rango proyecciones'!C230,'Stock - ETA'!$S$3:S2202)</f>
        <v/>
      </c>
      <c r="W230" s="9" t="n"/>
      <c r="X230" s="16">
        <f>V230 + W230</f>
        <v/>
      </c>
      <c r="Y230" s="9">
        <f>SUMIF('Stock - ETA'!$F$3:F2202,'Rango proyecciones'!C230,'Stock - ETA'!$I$3:I2202)</f>
        <v/>
      </c>
      <c r="Z230" s="9" t="n"/>
      <c r="AA230" s="16">
        <f>Y230 + Z230</f>
        <v/>
      </c>
      <c r="AB230" s="6" t="n"/>
      <c r="AC230" s="9">
        <f>SUMIF('Stock - ETA'!$F$3:F2202,'Rango proyecciones'!C230,'Stock - ETA'!$T$3:T2202)</f>
        <v/>
      </c>
      <c r="AD230" s="16">
        <f> 0.6 * AB230 + AC230</f>
        <v/>
      </c>
      <c r="AE230" s="9">
        <f>SUMIF('Stock - ETA'!$F$3:F2202,'Rango proyecciones'!C230,'Stock - ETA'!$J$3:J2202)</f>
        <v/>
      </c>
      <c r="AF230" s="16">
        <f> 0.6 * AB230 + AE230</f>
        <v/>
      </c>
      <c r="AG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agro sudamerica1022921</t>
        </is>
      </c>
      <c r="D231" s="4" t="inlineStr">
        <is>
          <t>Agro Sudamerica</t>
        </is>
      </c>
      <c r="E231" s="4" t="n">
        <v>1022921</v>
      </c>
      <c r="F231" s="4" t="inlineStr">
        <is>
          <t>GO Gord Chic@ Cj 20k AS</t>
        </is>
      </c>
      <c r="G231" s="4" t="inlineStr">
        <is>
          <t>Grasas</t>
        </is>
      </c>
      <c r="H231" s="6" t="n">
        <v>0</v>
      </c>
      <c r="I231" s="9" t="n">
        <v>20000</v>
      </c>
      <c r="J231" s="6">
        <f>SUMIF('Stock - ETA'!$F$3:F2202,'Rango proyecciones'!C231,'Stock - ETA'!$R$3:R2202)</f>
        <v/>
      </c>
      <c r="K231" s="9">
        <f>(I231 - H231) * MAX((1 - 10)/(10), 0)</f>
        <v/>
      </c>
      <c r="L231" s="9" t="n"/>
      <c r="M231" s="9" t="n"/>
      <c r="N231" s="9" t="n"/>
      <c r="O231" s="16">
        <f>H231 + J231 + K231 + L231</f>
        <v/>
      </c>
      <c r="P231" s="9">
        <f>SUMIF('Stock - ETA'!$F$3:F2202,'Rango proyecciones'!C231,'Stock - ETA'!$H$3:H2202)</f>
        <v/>
      </c>
      <c r="Q231" s="9">
        <f>(I231 - H231) * MAX((1 - 7)/(7), 0)</f>
        <v/>
      </c>
      <c r="R231" s="9" t="n"/>
      <c r="S231" s="9" t="n"/>
      <c r="T231" s="9" t="n">
        <v>0</v>
      </c>
      <c r="U231" s="16">
        <f>H231 + P231 + Q231 + R231</f>
        <v/>
      </c>
      <c r="V231" s="6">
        <f>SUMIF('Stock - ETA'!$F$3:F2202,'Rango proyecciones'!C231,'Stock - ETA'!$S$3:S2202)</f>
        <v/>
      </c>
      <c r="W231" s="9" t="n"/>
      <c r="X231" s="16">
        <f>V231 + W231</f>
        <v/>
      </c>
      <c r="Y231" s="9">
        <f>SUMIF('Stock - ETA'!$F$3:F2202,'Rango proyecciones'!C231,'Stock - ETA'!$I$3:I2202)</f>
        <v/>
      </c>
      <c r="Z231" s="9" t="n"/>
      <c r="AA231" s="16">
        <f>Y231 + Z231</f>
        <v/>
      </c>
      <c r="AB231" s="6" t="n">
        <v>40070</v>
      </c>
      <c r="AC231" s="9">
        <f>SUMIF('Stock - ETA'!$F$3:F2202,'Rango proyecciones'!C231,'Stock - ETA'!$T$3:T2202)</f>
        <v/>
      </c>
      <c r="AD231" s="16">
        <f> 0.6 * AB231 + AC231</f>
        <v/>
      </c>
      <c r="AE231" s="9">
        <f>SUMIF('Stock - ETA'!$F$3:F2202,'Rango proyecciones'!C231,'Stock - ETA'!$J$3:J2202)</f>
        <v/>
      </c>
      <c r="AF231" s="16">
        <f> 0.6 * AB231 + AE231</f>
        <v/>
      </c>
      <c r="AG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agro sudamerica1022928</t>
        </is>
      </c>
      <c r="D232" s="4" t="inlineStr">
        <is>
          <t>Agro Sudamerica</t>
        </is>
      </c>
      <c r="E232" s="4" t="n">
        <v>1022928</v>
      </c>
      <c r="F232" s="4" t="inlineStr">
        <is>
          <t>GO Cue Granel Esp CC@Cj 20k AS</t>
        </is>
      </c>
      <c r="G232" s="4" t="inlineStr">
        <is>
          <t>Cueros</t>
        </is>
      </c>
      <c r="H232" s="6" t="n">
        <v>11552.12</v>
      </c>
      <c r="I232" s="9" t="n">
        <v>0</v>
      </c>
      <c r="J232" s="6">
        <f>SUMIF('Stock - ETA'!$F$3:F2202,'Rango proyecciones'!C232,'Stock - ETA'!$R$3:R2202)</f>
        <v/>
      </c>
      <c r="K232" s="9">
        <f>(I232 - H232) * MAX((1 - 10)/(10), 0)</f>
        <v/>
      </c>
      <c r="L232" s="9" t="n"/>
      <c r="M232" s="9" t="n"/>
      <c r="N232" s="9" t="n"/>
      <c r="O232" s="16">
        <f>H232 + J232 + K232 + L232</f>
        <v/>
      </c>
      <c r="P232" s="9">
        <f>SUMIF('Stock - ETA'!$F$3:F2202,'Rango proyecciones'!C232,'Stock - ETA'!$H$3:H2202)</f>
        <v/>
      </c>
      <c r="Q232" s="9">
        <f>(I232 - H232) * MAX((1 - 7)/(7), 0)</f>
        <v/>
      </c>
      <c r="R232" s="9" t="n"/>
      <c r="S232" s="9" t="n"/>
      <c r="T232" s="9" t="n">
        <v>0</v>
      </c>
      <c r="U232" s="16">
        <f>H232 + P232 + Q232 + R232</f>
        <v/>
      </c>
      <c r="V232" s="6">
        <f>SUMIF('Stock - ETA'!$F$3:F2202,'Rango proyecciones'!C232,'Stock - ETA'!$S$3:S2202)</f>
        <v/>
      </c>
      <c r="W232" s="9" t="n"/>
      <c r="X232" s="16">
        <f>V232 + W232</f>
        <v/>
      </c>
      <c r="Y232" s="9">
        <f>SUMIF('Stock - ETA'!$F$3:F2202,'Rango proyecciones'!C232,'Stock - ETA'!$I$3:I2202)</f>
        <v/>
      </c>
      <c r="Z232" s="9" t="n"/>
      <c r="AA232" s="16">
        <f>Y232 + Z232</f>
        <v/>
      </c>
      <c r="AB232" s="6" t="n"/>
      <c r="AC232" s="9">
        <f>SUMIF('Stock - ETA'!$F$3:F2202,'Rango proyecciones'!C232,'Stock - ETA'!$T$3:T2202)</f>
        <v/>
      </c>
      <c r="AD232" s="16">
        <f> 0.6 * AB232 + AC232</f>
        <v/>
      </c>
      <c r="AE232" s="9">
        <f>SUMIF('Stock - ETA'!$F$3:F2202,'Rango proyecciones'!C232,'Stock - ETA'!$J$3:J2202)</f>
        <v/>
      </c>
      <c r="AF232" s="16">
        <f> 0.6 * AB232 + AE232</f>
        <v/>
      </c>
      <c r="AG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agro sudamerica1023355</t>
        </is>
      </c>
      <c r="D233" s="4" t="inlineStr">
        <is>
          <t>Agro Sudamerica</t>
        </is>
      </c>
      <c r="E233" s="4" t="n">
        <v>1023355</v>
      </c>
      <c r="F233" s="4" t="inlineStr">
        <is>
          <t>GO Pulmon@ Cj 20k AS</t>
        </is>
      </c>
      <c r="G233" s="4" t="inlineStr">
        <is>
          <t>Subprod</t>
        </is>
      </c>
      <c r="H233" s="6" t="n">
        <v>16478.62</v>
      </c>
      <c r="I233" s="9" t="n">
        <v>19400</v>
      </c>
      <c r="J233" s="6">
        <f>SUMIF('Stock - ETA'!$F$3:F2202,'Rango proyecciones'!C233,'Stock - ETA'!$R$3:R2202)</f>
        <v/>
      </c>
      <c r="K233" s="9">
        <f>(I233 - H233) * MAX((1 - 10)/(10), 0)</f>
        <v/>
      </c>
      <c r="L233" s="9" t="n"/>
      <c r="M233" s="9" t="n"/>
      <c r="N233" s="9" t="n"/>
      <c r="O233" s="16">
        <f>H233 + J233 + K233 + L233</f>
        <v/>
      </c>
      <c r="P233" s="9">
        <f>SUMIF('Stock - ETA'!$F$3:F2202,'Rango proyecciones'!C233,'Stock - ETA'!$H$3:H2202)</f>
        <v/>
      </c>
      <c r="Q233" s="9">
        <f>(I233 - H233) * MAX((1 - 7)/(7), 0)</f>
        <v/>
      </c>
      <c r="R233" s="9" t="n"/>
      <c r="S233" s="9" t="n"/>
      <c r="T233" s="9" t="n">
        <v>0</v>
      </c>
      <c r="U233" s="16">
        <f>H233 + P233 + Q233 + R233</f>
        <v/>
      </c>
      <c r="V233" s="6">
        <f>SUMIF('Stock - ETA'!$F$3:F2202,'Rango proyecciones'!C233,'Stock - ETA'!$S$3:S2202)</f>
        <v/>
      </c>
      <c r="W233" s="9" t="n"/>
      <c r="X233" s="16">
        <f>V233 + W233</f>
        <v/>
      </c>
      <c r="Y233" s="9">
        <f>SUMIF('Stock - ETA'!$F$3:F2202,'Rango proyecciones'!C233,'Stock - ETA'!$I$3:I2202)</f>
        <v/>
      </c>
      <c r="Z233" s="9" t="n"/>
      <c r="AA233" s="16">
        <f>Y233 + Z233</f>
        <v/>
      </c>
      <c r="AB233" s="6" t="n"/>
      <c r="AC233" s="9">
        <f>SUMIF('Stock - ETA'!$F$3:F2202,'Rango proyecciones'!C233,'Stock - ETA'!$T$3:T2202)</f>
        <v/>
      </c>
      <c r="AD233" s="16">
        <f> 0.6 * AB233 + AC233</f>
        <v/>
      </c>
      <c r="AE233" s="9">
        <f>SUMIF('Stock - ETA'!$F$3:F2202,'Rango proyecciones'!C233,'Stock - ETA'!$J$3:J2202)</f>
        <v/>
      </c>
      <c r="AF233" s="16">
        <f> 0.6 * AB233 + AE233</f>
        <v/>
      </c>
      <c r="AG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agro sudamerica1023391</t>
        </is>
      </c>
      <c r="D234" s="4" t="inlineStr">
        <is>
          <t>Agro Sudamerica</t>
        </is>
      </c>
      <c r="E234" s="4" t="n">
        <v>1023391</v>
      </c>
      <c r="F234" s="4" t="inlineStr">
        <is>
          <t>GO Triming 90/10@ Cj 20k AS</t>
        </is>
      </c>
      <c r="G234" s="4" t="inlineStr">
        <is>
          <t>Recortes</t>
        </is>
      </c>
      <c r="H234" s="6" t="n">
        <v>20020</v>
      </c>
      <c r="I234" s="9" t="n">
        <v>11400</v>
      </c>
      <c r="J234" s="6">
        <f>SUMIF('Stock - ETA'!$F$3:F2202,'Rango proyecciones'!C234,'Stock - ETA'!$R$3:R2202)</f>
        <v/>
      </c>
      <c r="K234" s="9">
        <f>(I234 - H234) * MAX((1 - 10)/(10), 0)</f>
        <v/>
      </c>
      <c r="L234" s="9" t="n"/>
      <c r="M234" s="9" t="n"/>
      <c r="N234" s="9" t="n"/>
      <c r="O234" s="16">
        <f>H234 + J234 + K234 + L234</f>
        <v/>
      </c>
      <c r="P234" s="9">
        <f>SUMIF('Stock - ETA'!$F$3:F2202,'Rango proyecciones'!C234,'Stock - ETA'!$H$3:H2202)</f>
        <v/>
      </c>
      <c r="Q234" s="9">
        <f>(I234 - H234) * MAX((1 - 7)/(7), 0)</f>
        <v/>
      </c>
      <c r="R234" s="9" t="n"/>
      <c r="S234" s="9" t="n"/>
      <c r="T234" s="9" t="n">
        <v>0</v>
      </c>
      <c r="U234" s="16">
        <f>H234 + P234 + Q234 + R234</f>
        <v/>
      </c>
      <c r="V234" s="6">
        <f>SUMIF('Stock - ETA'!$F$3:F2202,'Rango proyecciones'!C234,'Stock - ETA'!$S$3:S2202)</f>
        <v/>
      </c>
      <c r="W234" s="9" t="n"/>
      <c r="X234" s="16">
        <f>V234 + W234</f>
        <v/>
      </c>
      <c r="Y234" s="9">
        <f>SUMIF('Stock - ETA'!$F$3:F2202,'Rango proyecciones'!C234,'Stock - ETA'!$I$3:I2202)</f>
        <v/>
      </c>
      <c r="Z234" s="9" t="n"/>
      <c r="AA234" s="16">
        <f>Y234 + Z234</f>
        <v/>
      </c>
      <c r="AB234" s="6" t="n"/>
      <c r="AC234" s="9">
        <f>SUMIF('Stock - ETA'!$F$3:F2202,'Rango proyecciones'!C234,'Stock - ETA'!$T$3:T2202)</f>
        <v/>
      </c>
      <c r="AD234" s="16">
        <f> 0.6 * AB234 + AC234</f>
        <v/>
      </c>
      <c r="AE234" s="9">
        <f>SUMIF('Stock - ETA'!$F$3:F2202,'Rango proyecciones'!C234,'Stock - ETA'!$J$3:J2202)</f>
        <v/>
      </c>
      <c r="AF234" s="16">
        <f> 0.6 * AB234 + AE234</f>
        <v/>
      </c>
      <c r="AG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agro sudamerica1023432</t>
        </is>
      </c>
      <c r="D235" s="4" t="inlineStr">
        <is>
          <t>Agro Sudamerica</t>
        </is>
      </c>
      <c r="E235" s="4" t="n">
        <v>1023432</v>
      </c>
      <c r="F235" s="4" t="inlineStr">
        <is>
          <t>GO PpPna 57@ Bo Cj AS</t>
        </is>
      </c>
      <c r="G235" s="4" t="inlineStr">
        <is>
          <t>Pierna</t>
        </is>
      </c>
      <c r="H235" s="6" t="n">
        <v>16410.99</v>
      </c>
      <c r="I235" s="9" t="n">
        <v>0</v>
      </c>
      <c r="J235" s="6">
        <f>SUMIF('Stock - ETA'!$F$3:F2202,'Rango proyecciones'!C235,'Stock - ETA'!$R$3:R2202)</f>
        <v/>
      </c>
      <c r="K235" s="9">
        <f>(I235 - H235) * MAX((1 - 10)/(10), 0)</f>
        <v/>
      </c>
      <c r="L235" s="9" t="n"/>
      <c r="M235" s="9" t="n"/>
      <c r="N235" s="9" t="n"/>
      <c r="O235" s="16">
        <f>H235 + J235 + K235 + L235</f>
        <v/>
      </c>
      <c r="P235" s="9">
        <f>SUMIF('Stock - ETA'!$F$3:F2202,'Rango proyecciones'!C235,'Stock - ETA'!$H$3:H2202)</f>
        <v/>
      </c>
      <c r="Q235" s="9">
        <f>(I235 - H235) * MAX((1 - 7)/(7), 0)</f>
        <v/>
      </c>
      <c r="R235" s="9" t="n"/>
      <c r="S235" s="9" t="n"/>
      <c r="T235" s="9" t="n">
        <v>0</v>
      </c>
      <c r="U235" s="16">
        <f>H235 + P235 + Q235 + R235</f>
        <v/>
      </c>
      <c r="V235" s="6">
        <f>SUMIF('Stock - ETA'!$F$3:F2202,'Rango proyecciones'!C235,'Stock - ETA'!$S$3:S2202)</f>
        <v/>
      </c>
      <c r="W235" s="9" t="n"/>
      <c r="X235" s="16">
        <f>V235 + W235</f>
        <v/>
      </c>
      <c r="Y235" s="9">
        <f>SUMIF('Stock - ETA'!$F$3:F2202,'Rango proyecciones'!C235,'Stock - ETA'!$I$3:I2202)</f>
        <v/>
      </c>
      <c r="Z235" s="9" t="n"/>
      <c r="AA235" s="16">
        <f>Y235 + Z235</f>
        <v/>
      </c>
      <c r="AB235" s="6" t="n"/>
      <c r="AC235" s="9">
        <f>SUMIF('Stock - ETA'!$F$3:F2202,'Rango proyecciones'!C235,'Stock - ETA'!$T$3:T2202)</f>
        <v/>
      </c>
      <c r="AD235" s="16">
        <f> 0.6 * AB235 + AC235</f>
        <v/>
      </c>
      <c r="AE235" s="9">
        <f>SUMIF('Stock - ETA'!$F$3:F2202,'Rango proyecciones'!C235,'Stock - ETA'!$J$3:J2202)</f>
        <v/>
      </c>
      <c r="AF235" s="16">
        <f> 0.6 * AB235 + AE235</f>
        <v/>
      </c>
      <c r="AG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agro sudamerica1023433</t>
        </is>
      </c>
      <c r="D236" s="4" t="inlineStr">
        <is>
          <t>Agro Sudamerica</t>
        </is>
      </c>
      <c r="E236" s="4" t="n">
        <v>1023433</v>
      </c>
      <c r="F236" s="4" t="inlineStr">
        <is>
          <t>GO Papda Cab@ Cj 20k AS</t>
        </is>
      </c>
      <c r="G236" s="4" t="inlineStr">
        <is>
          <t>Plancha</t>
        </is>
      </c>
      <c r="H236" s="6" t="n">
        <v>212292.43</v>
      </c>
      <c r="I236" s="9" t="n">
        <v>183500</v>
      </c>
      <c r="J236" s="6">
        <f>SUMIF('Stock - ETA'!$F$3:F2202,'Rango proyecciones'!C236,'Stock - ETA'!$R$3:R2202)</f>
        <v/>
      </c>
      <c r="K236" s="9">
        <f>(I236 - H236) * MAX((1 - 10)/(10), 0)</f>
        <v/>
      </c>
      <c r="L236" s="9" t="n"/>
      <c r="M236" s="9" t="n"/>
      <c r="N236" s="9" t="n"/>
      <c r="O236" s="16">
        <f>H236 + J236 + K236 + L236</f>
        <v/>
      </c>
      <c r="P236" s="9">
        <f>SUMIF('Stock - ETA'!$F$3:F2202,'Rango proyecciones'!C236,'Stock - ETA'!$H$3:H2202)</f>
        <v/>
      </c>
      <c r="Q236" s="9">
        <f>(I236 - H236) * MAX((1 - 7)/(7), 0)</f>
        <v/>
      </c>
      <c r="R236" s="9" t="n"/>
      <c r="S236" s="9" t="n"/>
      <c r="T236" s="9" t="n">
        <v>0</v>
      </c>
      <c r="U236" s="16">
        <f>H236 + P236 + Q236 + R236</f>
        <v/>
      </c>
      <c r="V236" s="6">
        <f>SUMIF('Stock - ETA'!$F$3:F2202,'Rango proyecciones'!C236,'Stock - ETA'!$S$3:S2202)</f>
        <v/>
      </c>
      <c r="W236" s="9" t="n"/>
      <c r="X236" s="16">
        <f>V236 + W236</f>
        <v/>
      </c>
      <c r="Y236" s="9">
        <f>SUMIF('Stock - ETA'!$F$3:F2202,'Rango proyecciones'!C236,'Stock - ETA'!$I$3:I2202)</f>
        <v/>
      </c>
      <c r="Z236" s="9" t="n"/>
      <c r="AA236" s="16">
        <f>Y236 + Z236</f>
        <v/>
      </c>
      <c r="AB236" s="6" t="n">
        <v>240000</v>
      </c>
      <c r="AC236" s="9">
        <f>SUMIF('Stock - ETA'!$F$3:F2202,'Rango proyecciones'!C236,'Stock - ETA'!$T$3:T2202)</f>
        <v/>
      </c>
      <c r="AD236" s="16">
        <f> 0.6 * AB236 + AC236</f>
        <v/>
      </c>
      <c r="AE236" s="9">
        <f>SUMIF('Stock - ETA'!$F$3:F2202,'Rango proyecciones'!C236,'Stock - ETA'!$J$3:J2202)</f>
        <v/>
      </c>
      <c r="AF236" s="16">
        <f> 0.6 * AB236 + AE236</f>
        <v/>
      </c>
      <c r="AG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directa1020105</t>
        </is>
      </c>
      <c r="D237" s="4" t="inlineStr">
        <is>
          <t>Exportacion Directa</t>
        </is>
      </c>
      <c r="E237" s="4" t="n">
        <v>1020105</v>
      </c>
      <c r="F237" s="4" t="inlineStr">
        <is>
          <t>GO Lom Tecla@ Cj Lom Ctro JP</t>
        </is>
      </c>
      <c r="G237" s="4" t="inlineStr">
        <is>
          <t>Lomo</t>
        </is>
      </c>
      <c r="H237" s="6" t="n">
        <v>31174.58</v>
      </c>
      <c r="I237" s="9" t="n">
        <v>87352</v>
      </c>
      <c r="J237" s="6">
        <f>SUMIF('Stock - ETA'!$F$3:F2202,'Rango proyecciones'!C237,'Stock - ETA'!$R$3:R2202)</f>
        <v/>
      </c>
      <c r="K237" s="9">
        <f>(I237 - H237) * MAX((1 - 10)/(10), 0)</f>
        <v/>
      </c>
      <c r="L237" s="9" t="n">
        <v>23072.716</v>
      </c>
      <c r="M237" s="9" t="n"/>
      <c r="N237" s="9" t="n"/>
      <c r="O237" s="16">
        <f>H237 + J237 + K237 + L237</f>
        <v/>
      </c>
      <c r="P237" s="9">
        <f>SUMIF('Stock - ETA'!$F$3:F2202,'Rango proyecciones'!C237,'Stock - ETA'!$H$3:H2202)</f>
        <v/>
      </c>
      <c r="Q237" s="9">
        <f>(I237 - H237) * MAX((1 - 7)/(7), 0)</f>
        <v/>
      </c>
      <c r="R237" s="9" t="n">
        <v>23072.716</v>
      </c>
      <c r="S237" s="9" t="n"/>
      <c r="T237" s="9" t="n">
        <v>0</v>
      </c>
      <c r="U237" s="16">
        <f>H237 + P237 + Q237 + R237</f>
        <v/>
      </c>
      <c r="V237" s="6">
        <f>SUMIF('Stock - ETA'!$F$3:F2202,'Rango proyecciones'!C237,'Stock - ETA'!$S$3:S2202)</f>
        <v/>
      </c>
      <c r="W237" s="9" t="n"/>
      <c r="X237" s="16">
        <f>V237 + W237</f>
        <v/>
      </c>
      <c r="Y237" s="9">
        <f>SUMIF('Stock - ETA'!$F$3:F2202,'Rango proyecciones'!C237,'Stock - ETA'!$I$3:I2202)</f>
        <v/>
      </c>
      <c r="Z237" s="9" t="n"/>
      <c r="AA237" s="16">
        <f>Y237 + Z237</f>
        <v/>
      </c>
      <c r="AB237" s="6" t="n">
        <v>95000</v>
      </c>
      <c r="AC237" s="9">
        <f>SUMIF('Stock - ETA'!$F$3:F2202,'Rango proyecciones'!C237,'Stock - ETA'!$T$3:T2202)</f>
        <v/>
      </c>
      <c r="AD237" s="16">
        <f> 1 * AB237 + AC237</f>
        <v/>
      </c>
      <c r="AE237" s="9">
        <f>SUMIF('Stock - ETA'!$F$3:F2202,'Rango proyecciones'!C237,'Stock - ETA'!$J$3:J2202)</f>
        <v/>
      </c>
      <c r="AF237" s="16">
        <f> 1 * AB237 + AE237</f>
        <v/>
      </c>
      <c r="AG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directa1020110</t>
        </is>
      </c>
      <c r="D238" s="4" t="inlineStr">
        <is>
          <t>Exportacion Directa</t>
        </is>
      </c>
      <c r="E238" s="4" t="n">
        <v>1020110</v>
      </c>
      <c r="F238" s="4" t="inlineStr">
        <is>
          <t>GO MM Loin L@ Cj 12k AP</t>
        </is>
      </c>
      <c r="G238" s="4" t="inlineStr">
        <is>
          <t>Lomo</t>
        </is>
      </c>
      <c r="H238" s="6" t="n">
        <v>246010.12</v>
      </c>
      <c r="I238" s="9" t="n">
        <v>469562</v>
      </c>
      <c r="J238" s="6">
        <f>SUMIF('Stock - ETA'!$F$3:F2202,'Rango proyecciones'!C238,'Stock - ETA'!$R$3:R2202)</f>
        <v/>
      </c>
      <c r="K238" s="9">
        <f>(I238 - H238) * MAX((1 - 10)/(10), 0)</f>
        <v/>
      </c>
      <c r="L238" s="9" t="n">
        <v>41823.514</v>
      </c>
      <c r="M238" s="9" t="n"/>
      <c r="N238" s="9" t="n"/>
      <c r="O238" s="16">
        <f>H238 + J238 + K238 + L238</f>
        <v/>
      </c>
      <c r="P238" s="9">
        <f>SUMIF('Stock - ETA'!$F$3:F2202,'Rango proyecciones'!C238,'Stock - ETA'!$H$3:H2202)</f>
        <v/>
      </c>
      <c r="Q238" s="9">
        <f>(I238 - H238) * MAX((1 - 7)/(7), 0)</f>
        <v/>
      </c>
      <c r="R238" s="9" t="n">
        <v>41823.514</v>
      </c>
      <c r="S238" s="9" t="n"/>
      <c r="T238" s="9" t="n">
        <v>0</v>
      </c>
      <c r="U238" s="16">
        <f>H238 + P238 + Q238 + R238</f>
        <v/>
      </c>
      <c r="V238" s="6">
        <f>SUMIF('Stock - ETA'!$F$3:F2202,'Rango proyecciones'!C238,'Stock - ETA'!$S$3:S2202)</f>
        <v/>
      </c>
      <c r="W238" s="9" t="n"/>
      <c r="X238" s="16">
        <f>V238 + W238</f>
        <v/>
      </c>
      <c r="Y238" s="9">
        <f>SUMIF('Stock - ETA'!$F$3:F2202,'Rango proyecciones'!C238,'Stock - ETA'!$I$3:I2202)</f>
        <v/>
      </c>
      <c r="Z238" s="9" t="n"/>
      <c r="AA238" s="16">
        <f>Y238 + Z238</f>
        <v/>
      </c>
      <c r="AB238" s="6" t="n">
        <v>320000</v>
      </c>
      <c r="AC238" s="9">
        <f>SUMIF('Stock - ETA'!$F$3:F2202,'Rango proyecciones'!C238,'Stock - ETA'!$T$3:T2202)</f>
        <v/>
      </c>
      <c r="AD238" s="16">
        <f> 1 * AB238 + AC238</f>
        <v/>
      </c>
      <c r="AE238" s="9">
        <f>SUMIF('Stock - ETA'!$F$3:F2202,'Rango proyecciones'!C238,'Stock - ETA'!$J$3:J2202)</f>
        <v/>
      </c>
      <c r="AF238" s="16">
        <f> 1 * AB238 + AE238</f>
        <v/>
      </c>
      <c r="AG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directa1020284</t>
        </is>
      </c>
      <c r="D239" s="4" t="inlineStr">
        <is>
          <t>Exportacion Directa</t>
        </is>
      </c>
      <c r="E239" s="4" t="n">
        <v>1020284</v>
      </c>
      <c r="F239" s="4" t="inlineStr">
        <is>
          <t>GO Posta Negra 3P T@ Va Cj t-f JP</t>
        </is>
      </c>
      <c r="G239" s="4" t="inlineStr">
        <is>
          <t>Pierna</t>
        </is>
      </c>
      <c r="H239" s="6" t="n">
        <v>5014.49</v>
      </c>
      <c r="I239" s="9" t="n">
        <v>13556</v>
      </c>
      <c r="J239" s="6">
        <f>SUMIF('Stock - ETA'!$F$3:F2202,'Rango proyecciones'!C239,'Stock - ETA'!$R$3:R2202)</f>
        <v/>
      </c>
      <c r="K239" s="9">
        <f>(I239 - H239) * MAX((1 - 10)/(10), 0)</f>
        <v/>
      </c>
      <c r="L239" s="9" t="n"/>
      <c r="M239" s="9" t="n"/>
      <c r="N239" s="9" t="n"/>
      <c r="O239" s="16">
        <f>H239 + J239 + K239 + L239</f>
        <v/>
      </c>
      <c r="P239" s="9">
        <f>SUMIF('Stock - ETA'!$F$3:F2202,'Rango proyecciones'!C239,'Stock - ETA'!$H$3:H2202)</f>
        <v/>
      </c>
      <c r="Q239" s="9">
        <f>(I239 - H239) * MAX((1 - 7)/(7), 0)</f>
        <v/>
      </c>
      <c r="R239" s="9" t="n"/>
      <c r="S239" s="9" t="n"/>
      <c r="T239" s="9" t="n">
        <v>0</v>
      </c>
      <c r="U239" s="16">
        <f>H239 + P239 + Q239 + R239</f>
        <v/>
      </c>
      <c r="V239" s="6">
        <f>SUMIF('Stock - ETA'!$F$3:F2202,'Rango proyecciones'!C239,'Stock - ETA'!$S$3:S2202)</f>
        <v/>
      </c>
      <c r="W239" s="9" t="n"/>
      <c r="X239" s="16">
        <f>V239 + W239</f>
        <v/>
      </c>
      <c r="Y239" s="9">
        <f>SUMIF('Stock - ETA'!$F$3:F2202,'Rango proyecciones'!C239,'Stock - ETA'!$I$3:I2202)</f>
        <v/>
      </c>
      <c r="Z239" s="9" t="n"/>
      <c r="AA239" s="16">
        <f>Y239 + Z239</f>
        <v/>
      </c>
      <c r="AB239" s="6" t="n">
        <v>7000</v>
      </c>
      <c r="AC239" s="9">
        <f>SUMIF('Stock - ETA'!$F$3:F2202,'Rango proyecciones'!C239,'Stock - ETA'!$T$3:T2202)</f>
        <v/>
      </c>
      <c r="AD239" s="16">
        <f> 1 * AB239 + AC239</f>
        <v/>
      </c>
      <c r="AE239" s="9">
        <f>SUMIF('Stock - ETA'!$F$3:F2202,'Rango proyecciones'!C239,'Stock - ETA'!$J$3:J2202)</f>
        <v/>
      </c>
      <c r="AF239" s="16">
        <f> 1 * AB239 + AE239</f>
        <v/>
      </c>
      <c r="AG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directa1020326</t>
        </is>
      </c>
      <c r="D240" s="4" t="inlineStr">
        <is>
          <t>Exportacion Directa</t>
        </is>
      </c>
      <c r="E240" s="4" t="n">
        <v>1020326</v>
      </c>
      <c r="F240" s="4" t="inlineStr">
        <is>
          <t>GO PpPal Pim@ Cj AP</t>
        </is>
      </c>
      <c r="G240" s="4" t="inlineStr">
        <is>
          <t>Paleta</t>
        </is>
      </c>
      <c r="H240" s="6" t="n">
        <v>191540</v>
      </c>
      <c r="I240" s="9" t="n">
        <v>240000</v>
      </c>
      <c r="J240" s="6">
        <f>SUMIF('Stock - ETA'!$F$3:F2202,'Rango proyecciones'!C240,'Stock - ETA'!$R$3:R2202)</f>
        <v/>
      </c>
      <c r="K240" s="9">
        <f>(I240 - H240) * MAX((1 - 10)/(10), 0)</f>
        <v/>
      </c>
      <c r="L240" s="9" t="n"/>
      <c r="M240" s="9" t="n"/>
      <c r="N240" s="9" t="n"/>
      <c r="O240" s="16">
        <f>H240 + J240 + K240 + L240</f>
        <v/>
      </c>
      <c r="P240" s="9">
        <f>SUMIF('Stock - ETA'!$F$3:F2202,'Rango proyecciones'!C240,'Stock - ETA'!$H$3:H2202)</f>
        <v/>
      </c>
      <c r="Q240" s="9">
        <f>(I240 - H240) * MAX((1 - 7)/(7), 0)</f>
        <v/>
      </c>
      <c r="R240" s="9" t="n"/>
      <c r="S240" s="9" t="n"/>
      <c r="T240" s="9" t="n">
        <v>0</v>
      </c>
      <c r="U240" s="16">
        <f>H240 + P240 + Q240 + R240</f>
        <v/>
      </c>
      <c r="V240" s="6">
        <f>SUMIF('Stock - ETA'!$F$3:F2202,'Rango proyecciones'!C240,'Stock - ETA'!$S$3:S2202)</f>
        <v/>
      </c>
      <c r="W240" s="9" t="n"/>
      <c r="X240" s="16">
        <f>V240 + W240</f>
        <v/>
      </c>
      <c r="Y240" s="9">
        <f>SUMIF('Stock - ETA'!$F$3:F2202,'Rango proyecciones'!C240,'Stock - ETA'!$I$3:I2202)</f>
        <v/>
      </c>
      <c r="Z240" s="9" t="n"/>
      <c r="AA240" s="16">
        <f>Y240 + Z240</f>
        <v/>
      </c>
      <c r="AB240" s="6" t="n">
        <v>240000</v>
      </c>
      <c r="AC240" s="9">
        <f>SUMIF('Stock - ETA'!$F$3:F2202,'Rango proyecciones'!C240,'Stock - ETA'!$T$3:T2202)</f>
        <v/>
      </c>
      <c r="AD240" s="16">
        <f> 1 * AB240 + AC240</f>
        <v/>
      </c>
      <c r="AE240" s="9">
        <f>SUMIF('Stock - ETA'!$F$3:F2202,'Rango proyecciones'!C240,'Stock - ETA'!$J$3:J2202)</f>
        <v/>
      </c>
      <c r="AF240" s="16">
        <f> 1 * AB240 + AE240</f>
        <v/>
      </c>
      <c r="AG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directa1020589</t>
        </is>
      </c>
      <c r="D241" s="4" t="inlineStr">
        <is>
          <t>Exportacion Directa</t>
        </is>
      </c>
      <c r="E241" s="4" t="n">
        <v>1020589</v>
      </c>
      <c r="F241" s="4" t="inlineStr">
        <is>
          <t>GO MM Loin S@ Fi Cj 12k AP</t>
        </is>
      </c>
      <c r="G241" s="4" t="inlineStr">
        <is>
          <t>Lomo</t>
        </is>
      </c>
      <c r="H241" s="6" t="n">
        <v>50559.14</v>
      </c>
      <c r="I241" s="9" t="n">
        <v>140865</v>
      </c>
      <c r="J241" s="6">
        <f>SUMIF('Stock - ETA'!$F$3:F2202,'Rango proyecciones'!C241,'Stock - ETA'!$R$3:R2202)</f>
        <v/>
      </c>
      <c r="K241" s="9">
        <f>(I241 - H241) * MAX((1 - 10)/(10), 0)</f>
        <v/>
      </c>
      <c r="L241" s="9" t="n"/>
      <c r="M241" s="9" t="n"/>
      <c r="N241" s="9" t="n"/>
      <c r="O241" s="16">
        <f>H241 + J241 + K241 + L241</f>
        <v/>
      </c>
      <c r="P241" s="9">
        <f>SUMIF('Stock - ETA'!$F$3:F2202,'Rango proyecciones'!C241,'Stock - ETA'!$H$3:H2202)</f>
        <v/>
      </c>
      <c r="Q241" s="9">
        <f>(I241 - H241) * MAX((1 - 7)/(7), 0)</f>
        <v/>
      </c>
      <c r="R241" s="9" t="n"/>
      <c r="S241" s="9" t="n"/>
      <c r="T241" s="9" t="n">
        <v>0</v>
      </c>
      <c r="U241" s="16">
        <f>H241 + P241 + Q241 + R241</f>
        <v/>
      </c>
      <c r="V241" s="6">
        <f>SUMIF('Stock - ETA'!$F$3:F2202,'Rango proyecciones'!C241,'Stock - ETA'!$S$3:S2202)</f>
        <v/>
      </c>
      <c r="W241" s="9" t="n"/>
      <c r="X241" s="16">
        <f>V241 + W241</f>
        <v/>
      </c>
      <c r="Y241" s="9">
        <f>SUMIF('Stock - ETA'!$F$3:F2202,'Rango proyecciones'!C241,'Stock - ETA'!$I$3:I2202)</f>
        <v/>
      </c>
      <c r="Z241" s="9" t="n"/>
      <c r="AA241" s="16">
        <f>Y241 + Z241</f>
        <v/>
      </c>
      <c r="AB241" s="6" t="n">
        <v>85000</v>
      </c>
      <c r="AC241" s="9">
        <f>SUMIF('Stock - ETA'!$F$3:F2202,'Rango proyecciones'!C241,'Stock - ETA'!$T$3:T2202)</f>
        <v/>
      </c>
      <c r="AD241" s="16">
        <f> 1 * AB241 + AC241</f>
        <v/>
      </c>
      <c r="AE241" s="9">
        <f>SUMIF('Stock - ETA'!$F$3:F2202,'Rango proyecciones'!C241,'Stock - ETA'!$J$3:J2202)</f>
        <v/>
      </c>
      <c r="AF241" s="16">
        <f> 1 * AB241 + AE241</f>
        <v/>
      </c>
      <c r="AG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directa1020592</t>
        </is>
      </c>
      <c r="D242" s="4" t="inlineStr">
        <is>
          <t>Exportacion Directa</t>
        </is>
      </c>
      <c r="E242" s="4" t="n">
        <v>1020592</v>
      </c>
      <c r="F242" s="4" t="inlineStr">
        <is>
          <t>GO Lom Vet &gt;2.0@ Fi Cj Lom Vet AP</t>
        </is>
      </c>
      <c r="G242" s="4" t="inlineStr">
        <is>
          <t>Lomo</t>
        </is>
      </c>
      <c r="H242" s="6" t="n">
        <v>50490.67</v>
      </c>
      <c r="I242" s="9" t="n">
        <v>213300</v>
      </c>
      <c r="J242" s="6">
        <f>SUMIF('Stock - ETA'!$F$3:F2202,'Rango proyecciones'!C242,'Stock - ETA'!$R$3:R2202)</f>
        <v/>
      </c>
      <c r="K242" s="9">
        <f>(I242 - H242) * MAX((1 - 10)/(10), 0)</f>
        <v/>
      </c>
      <c r="L242" s="9" t="n">
        <v>33442.442</v>
      </c>
      <c r="M242" s="9" t="n"/>
      <c r="N242" s="9" t="n"/>
      <c r="O242" s="16">
        <f>H242 + J242 + K242 + L242</f>
        <v/>
      </c>
      <c r="P242" s="9">
        <f>SUMIF('Stock - ETA'!$F$3:F2202,'Rango proyecciones'!C242,'Stock - ETA'!$H$3:H2202)</f>
        <v/>
      </c>
      <c r="Q242" s="9">
        <f>(I242 - H242) * MAX((1 - 7)/(7), 0)</f>
        <v/>
      </c>
      <c r="R242" s="9" t="n">
        <v>33442.442</v>
      </c>
      <c r="S242" s="9" t="n"/>
      <c r="T242" s="9" t="n">
        <v>0</v>
      </c>
      <c r="U242" s="16">
        <f>H242 + P242 + Q242 + R242</f>
        <v/>
      </c>
      <c r="V242" s="6">
        <f>SUMIF('Stock - ETA'!$F$3:F2202,'Rango proyecciones'!C242,'Stock - ETA'!$S$3:S2202)</f>
        <v/>
      </c>
      <c r="W242" s="9" t="n"/>
      <c r="X242" s="16">
        <f>V242 + W242</f>
        <v/>
      </c>
      <c r="Y242" s="9">
        <f>SUMIF('Stock - ETA'!$F$3:F2202,'Rango proyecciones'!C242,'Stock - ETA'!$I$3:I2202)</f>
        <v/>
      </c>
      <c r="Z242" s="9" t="n"/>
      <c r="AA242" s="16">
        <f>Y242 + Z242</f>
        <v/>
      </c>
      <c r="AB242" s="6" t="n">
        <v>164000</v>
      </c>
      <c r="AC242" s="9">
        <f>SUMIF('Stock - ETA'!$F$3:F2202,'Rango proyecciones'!C242,'Stock - ETA'!$T$3:T2202)</f>
        <v/>
      </c>
      <c r="AD242" s="16">
        <f> 1 * AB242 + AC242</f>
        <v/>
      </c>
      <c r="AE242" s="9">
        <f>SUMIF('Stock - ETA'!$F$3:F2202,'Rango proyecciones'!C242,'Stock - ETA'!$J$3:J2202)</f>
        <v/>
      </c>
      <c r="AF242" s="16">
        <f> 1 * AB242 + AE242</f>
        <v/>
      </c>
      <c r="AG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directa1020620</t>
        </is>
      </c>
      <c r="D243" s="4" t="inlineStr">
        <is>
          <t>Exportacion Directa</t>
        </is>
      </c>
      <c r="E243" s="4" t="n">
        <v>1020620</v>
      </c>
      <c r="F243" s="4" t="inlineStr">
        <is>
          <t>GO Lom Vet &lt;2.0@ Fi Cj AP</t>
        </is>
      </c>
      <c r="G243" s="4" t="inlineStr">
        <is>
          <t>Lomo</t>
        </is>
      </c>
      <c r="H243" s="6" t="n">
        <v>19066.6</v>
      </c>
      <c r="I243" s="9" t="n">
        <v>44340</v>
      </c>
      <c r="J243" s="6">
        <f>SUMIF('Stock - ETA'!$F$3:F2202,'Rango proyecciones'!C243,'Stock - ETA'!$R$3:R2202)</f>
        <v/>
      </c>
      <c r="K243" s="9">
        <f>(I243 - H243) * MAX((1 - 10)/(10), 0)</f>
        <v/>
      </c>
      <c r="L243" s="9" t="n"/>
      <c r="M243" s="9" t="n"/>
      <c r="N243" s="9" t="n"/>
      <c r="O243" s="16">
        <f>H243 + J243 + K243 + L243</f>
        <v/>
      </c>
      <c r="P243" s="9">
        <f>SUMIF('Stock - ETA'!$F$3:F2202,'Rango proyecciones'!C243,'Stock - ETA'!$H$3:H2202)</f>
        <v/>
      </c>
      <c r="Q243" s="9">
        <f>(I243 - H243) * MAX((1 - 7)/(7), 0)</f>
        <v/>
      </c>
      <c r="R243" s="9" t="n"/>
      <c r="S243" s="9" t="n"/>
      <c r="T243" s="9" t="n">
        <v>0</v>
      </c>
      <c r="U243" s="16">
        <f>H243 + P243 + Q243 + R243</f>
        <v/>
      </c>
      <c r="V243" s="6">
        <f>SUMIF('Stock - ETA'!$F$3:F2202,'Rango proyecciones'!C243,'Stock - ETA'!$S$3:S2202)</f>
        <v/>
      </c>
      <c r="W243" s="9" t="n"/>
      <c r="X243" s="16">
        <f>V243 + W243</f>
        <v/>
      </c>
      <c r="Y243" s="9">
        <f>SUMIF('Stock - ETA'!$F$3:F2202,'Rango proyecciones'!C243,'Stock - ETA'!$I$3:I2202)</f>
        <v/>
      </c>
      <c r="Z243" s="9" t="n"/>
      <c r="AA243" s="16">
        <f>Y243 + Z243</f>
        <v/>
      </c>
      <c r="AB243" s="6" t="n">
        <v>40000</v>
      </c>
      <c r="AC243" s="9">
        <f>SUMIF('Stock - ETA'!$F$3:F2202,'Rango proyecciones'!C243,'Stock - ETA'!$T$3:T2202)</f>
        <v/>
      </c>
      <c r="AD243" s="16">
        <f> 1 * AB243 + AC243</f>
        <v/>
      </c>
      <c r="AE243" s="9">
        <f>SUMIF('Stock - ETA'!$F$3:F2202,'Rango proyecciones'!C243,'Stock - ETA'!$J$3:J2202)</f>
        <v/>
      </c>
      <c r="AF243" s="16">
        <f> 1 * AB243 + AE243</f>
        <v/>
      </c>
      <c r="AG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directa1020636</t>
        </is>
      </c>
      <c r="D244" s="4" t="inlineStr">
        <is>
          <t>Exportacion Directa</t>
        </is>
      </c>
      <c r="E244" s="4" t="n">
        <v>1020636</v>
      </c>
      <c r="F244" s="4" t="inlineStr">
        <is>
          <t>GO File C/cab@ Va Cj 10k AP</t>
        </is>
      </c>
      <c r="G244" s="4" t="inlineStr">
        <is>
          <t>Filete</t>
        </is>
      </c>
      <c r="H244" s="6" t="n">
        <v>6000</v>
      </c>
      <c r="I244" s="9" t="n">
        <v>17264</v>
      </c>
      <c r="J244" s="6">
        <f>SUMIF('Stock - ETA'!$F$3:F2202,'Rango proyecciones'!C244,'Stock - ETA'!$R$3:R2202)</f>
        <v/>
      </c>
      <c r="K244" s="9">
        <f>(I244 - H244) * MAX((1 - 10)/(10), 0)</f>
        <v/>
      </c>
      <c r="L244" s="9" t="n"/>
      <c r="M244" s="9" t="n"/>
      <c r="N244" s="9" t="n"/>
      <c r="O244" s="16">
        <f>H244 + J244 + K244 + L244</f>
        <v/>
      </c>
      <c r="P244" s="9">
        <f>SUMIF('Stock - ETA'!$F$3:F2202,'Rango proyecciones'!C244,'Stock - ETA'!$H$3:H2202)</f>
        <v/>
      </c>
      <c r="Q244" s="9">
        <f>(I244 - H244) * MAX((1 - 7)/(7), 0)</f>
        <v/>
      </c>
      <c r="R244" s="9" t="n"/>
      <c r="S244" s="9" t="n"/>
      <c r="T244" s="9" t="n">
        <v>0</v>
      </c>
      <c r="U244" s="16">
        <f>H244 + P244 + Q244 + R244</f>
        <v/>
      </c>
      <c r="V244" s="6">
        <f>SUMIF('Stock - ETA'!$F$3:F2202,'Rango proyecciones'!C244,'Stock - ETA'!$S$3:S2202)</f>
        <v/>
      </c>
      <c r="W244" s="9" t="n"/>
      <c r="X244" s="16">
        <f>V244 + W244</f>
        <v/>
      </c>
      <c r="Y244" s="9">
        <f>SUMIF('Stock - ETA'!$F$3:F2202,'Rango proyecciones'!C244,'Stock - ETA'!$I$3:I2202)</f>
        <v/>
      </c>
      <c r="Z244" s="9" t="n"/>
      <c r="AA244" s="16">
        <f>Y244 + Z244</f>
        <v/>
      </c>
      <c r="AB244" s="6" t="n">
        <v>20000</v>
      </c>
      <c r="AC244" s="9">
        <f>SUMIF('Stock - ETA'!$F$3:F2202,'Rango proyecciones'!C244,'Stock - ETA'!$T$3:T2202)</f>
        <v/>
      </c>
      <c r="AD244" s="16">
        <f> 1 * AB244 + AC244</f>
        <v/>
      </c>
      <c r="AE244" s="9">
        <f>SUMIF('Stock - ETA'!$F$3:F2202,'Rango proyecciones'!C244,'Stock - ETA'!$J$3:J2202)</f>
        <v/>
      </c>
      <c r="AF244" s="16">
        <f> 1 * AB244 + AE244</f>
        <v/>
      </c>
      <c r="AG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directa1020637</t>
        </is>
      </c>
      <c r="D245" s="4" t="inlineStr">
        <is>
          <t>Exportacion Directa</t>
        </is>
      </c>
      <c r="E245" s="4" t="n">
        <v>1020637</v>
      </c>
      <c r="F245" s="4" t="inlineStr">
        <is>
          <t>GO Panc Tec S/cue@ Fi Cj ch AP</t>
        </is>
      </c>
      <c r="G245" s="4" t="inlineStr">
        <is>
          <t>Panceta</t>
        </is>
      </c>
      <c r="H245" s="6" t="n">
        <v>41616.33</v>
      </c>
      <c r="I245" s="9" t="n">
        <v>152388</v>
      </c>
      <c r="J245" s="6">
        <f>SUMIF('Stock - ETA'!$F$3:F2202,'Rango proyecciones'!C245,'Stock - ETA'!$R$3:R2202)</f>
        <v/>
      </c>
      <c r="K245" s="9">
        <f>(I245 - H245) * MAX((1 - 10)/(10), 0)</f>
        <v/>
      </c>
      <c r="L245" s="9" t="n">
        <v>770.748</v>
      </c>
      <c r="M245" s="9" t="n"/>
      <c r="N245" s="9" t="n"/>
      <c r="O245" s="16">
        <f>H245 + J245 + K245 + L245</f>
        <v/>
      </c>
      <c r="P245" s="9">
        <f>SUMIF('Stock - ETA'!$F$3:F2202,'Rango proyecciones'!C245,'Stock - ETA'!$H$3:H2202)</f>
        <v/>
      </c>
      <c r="Q245" s="9">
        <f>(I245 - H245) * MAX((1 - 7)/(7), 0)</f>
        <v/>
      </c>
      <c r="R245" s="9" t="n">
        <v>770.748</v>
      </c>
      <c r="S245" s="9" t="n"/>
      <c r="T245" s="9" t="n">
        <v>0</v>
      </c>
      <c r="U245" s="16">
        <f>H245 + P245 + Q245 + R245</f>
        <v/>
      </c>
      <c r="V245" s="6">
        <f>SUMIF('Stock - ETA'!$F$3:F2202,'Rango proyecciones'!C245,'Stock - ETA'!$S$3:S2202)</f>
        <v/>
      </c>
      <c r="W245" s="9" t="n"/>
      <c r="X245" s="16">
        <f>V245 + W245</f>
        <v/>
      </c>
      <c r="Y245" s="9">
        <f>SUMIF('Stock - ETA'!$F$3:F2202,'Rango proyecciones'!C245,'Stock - ETA'!$I$3:I2202)</f>
        <v/>
      </c>
      <c r="Z245" s="9" t="n"/>
      <c r="AA245" s="16">
        <f>Y245 + Z245</f>
        <v/>
      </c>
      <c r="AB245" s="6" t="n">
        <v>105000</v>
      </c>
      <c r="AC245" s="9">
        <f>SUMIF('Stock - ETA'!$F$3:F2202,'Rango proyecciones'!C245,'Stock - ETA'!$T$3:T2202)</f>
        <v/>
      </c>
      <c r="AD245" s="16">
        <f> 1 * AB245 + AC245</f>
        <v/>
      </c>
      <c r="AE245" s="9">
        <f>SUMIF('Stock - ETA'!$F$3:F2202,'Rango proyecciones'!C245,'Stock - ETA'!$J$3:J2202)</f>
        <v/>
      </c>
      <c r="AF245" s="16">
        <f> 1 * AB245 + AE245</f>
        <v/>
      </c>
      <c r="AG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directa1020662</t>
        </is>
      </c>
      <c r="D246" s="4" t="inlineStr">
        <is>
          <t>Exportacion Directa</t>
        </is>
      </c>
      <c r="E246" s="4" t="n">
        <v>1020662</v>
      </c>
      <c r="F246" s="4" t="inlineStr">
        <is>
          <t>GO Ganso C/asto 3P@ Va Cj t-f AP</t>
        </is>
      </c>
      <c r="G246" s="4" t="inlineStr">
        <is>
          <t>Pierna</t>
        </is>
      </c>
      <c r="H246" s="6" t="n">
        <v>20168.94</v>
      </c>
      <c r="I246" s="9" t="n">
        <v>25000</v>
      </c>
      <c r="J246" s="6">
        <f>SUMIF('Stock - ETA'!$F$3:F2202,'Rango proyecciones'!C246,'Stock - ETA'!$R$3:R2202)</f>
        <v/>
      </c>
      <c r="K246" s="9">
        <f>(I246 - H246) * MAX((1 - 10)/(10), 0)</f>
        <v/>
      </c>
      <c r="L246" s="9" t="n"/>
      <c r="M246" s="9" t="n"/>
      <c r="N246" s="9" t="n"/>
      <c r="O246" s="16">
        <f>H246 + J246 + K246 + L246</f>
        <v/>
      </c>
      <c r="P246" s="9">
        <f>SUMIF('Stock - ETA'!$F$3:F2202,'Rango proyecciones'!C246,'Stock - ETA'!$H$3:H2202)</f>
        <v/>
      </c>
      <c r="Q246" s="9">
        <f>(I246 - H246) * MAX((1 - 7)/(7), 0)</f>
        <v/>
      </c>
      <c r="R246" s="9" t="n"/>
      <c r="S246" s="9" t="n"/>
      <c r="T246" s="9" t="n">
        <v>0</v>
      </c>
      <c r="U246" s="16">
        <f>H246 + P246 + Q246 + R246</f>
        <v/>
      </c>
      <c r="V246" s="6">
        <f>SUMIF('Stock - ETA'!$F$3:F2202,'Rango proyecciones'!C246,'Stock - ETA'!$S$3:S2202)</f>
        <v/>
      </c>
      <c r="W246" s="9" t="n"/>
      <c r="X246" s="16">
        <f>V246 + W246</f>
        <v/>
      </c>
      <c r="Y246" s="9">
        <f>SUMIF('Stock - ETA'!$F$3:F2202,'Rango proyecciones'!C246,'Stock - ETA'!$I$3:I2202)</f>
        <v/>
      </c>
      <c r="Z246" s="9" t="n"/>
      <c r="AA246" s="16">
        <f>Y246 + Z246</f>
        <v/>
      </c>
      <c r="AB246" s="6" t="n">
        <v>15000</v>
      </c>
      <c r="AC246" s="9">
        <f>SUMIF('Stock - ETA'!$F$3:F2202,'Rango proyecciones'!C246,'Stock - ETA'!$T$3:T2202)</f>
        <v/>
      </c>
      <c r="AD246" s="16">
        <f> 1 * AB246 + AC246</f>
        <v/>
      </c>
      <c r="AE246" s="9">
        <f>SUMIF('Stock - ETA'!$F$3:F2202,'Rango proyecciones'!C246,'Stock - ETA'!$J$3:J2202)</f>
        <v/>
      </c>
      <c r="AF246" s="16">
        <f> 1 * AB246 + AE246</f>
        <v/>
      </c>
      <c r="AG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directa1020664</t>
        </is>
      </c>
      <c r="D247" s="4" t="inlineStr">
        <is>
          <t>Exportacion Directa</t>
        </is>
      </c>
      <c r="E247" s="4" t="n">
        <v>1020664</v>
      </c>
      <c r="F247" s="4" t="inlineStr">
        <is>
          <t>GO Ganso C/asto C/abas S/g@ Va Cj JP</t>
        </is>
      </c>
      <c r="G247" s="4" t="inlineStr">
        <is>
          <t>Pierna</t>
        </is>
      </c>
      <c r="H247" s="6" t="n">
        <v>1505.01</v>
      </c>
      <c r="I247" s="9" t="n">
        <v>12716</v>
      </c>
      <c r="J247" s="6">
        <f>SUMIF('Stock - ETA'!$F$3:F2202,'Rango proyecciones'!C247,'Stock - ETA'!$R$3:R2202)</f>
        <v/>
      </c>
      <c r="K247" s="9">
        <f>(I247 - H247) * MAX((1 - 10)/(10), 0)</f>
        <v/>
      </c>
      <c r="L247" s="9" t="n">
        <v>4878.57</v>
      </c>
      <c r="M247" s="9" t="n"/>
      <c r="N247" s="9" t="n"/>
      <c r="O247" s="16">
        <f>H247 + J247 + K247 + L247</f>
        <v/>
      </c>
      <c r="P247" s="9">
        <f>SUMIF('Stock - ETA'!$F$3:F2202,'Rango proyecciones'!C247,'Stock - ETA'!$H$3:H2202)</f>
        <v/>
      </c>
      <c r="Q247" s="9">
        <f>(I247 - H247) * MAX((1 - 7)/(7), 0)</f>
        <v/>
      </c>
      <c r="R247" s="9" t="n">
        <v>4878.57</v>
      </c>
      <c r="S247" s="9" t="n"/>
      <c r="T247" s="9" t="n">
        <v>0</v>
      </c>
      <c r="U247" s="16">
        <f>H247 + P247 + Q247 + R247</f>
        <v/>
      </c>
      <c r="V247" s="6">
        <f>SUMIF('Stock - ETA'!$F$3:F2202,'Rango proyecciones'!C247,'Stock - ETA'!$S$3:S2202)</f>
        <v/>
      </c>
      <c r="W247" s="9" t="n"/>
      <c r="X247" s="16">
        <f>V247 + W247</f>
        <v/>
      </c>
      <c r="Y247" s="9">
        <f>SUMIF('Stock - ETA'!$F$3:F2202,'Rango proyecciones'!C247,'Stock - ETA'!$I$3:I2202)</f>
        <v/>
      </c>
      <c r="Z247" s="9" t="n"/>
      <c r="AA247" s="16">
        <f>Y247 + Z247</f>
        <v/>
      </c>
      <c r="AB247" s="6" t="n">
        <v>8000</v>
      </c>
      <c r="AC247" s="9">
        <f>SUMIF('Stock - ETA'!$F$3:F2202,'Rango proyecciones'!C247,'Stock - ETA'!$T$3:T2202)</f>
        <v/>
      </c>
      <c r="AD247" s="16">
        <f> 1 * AB247 + AC247</f>
        <v/>
      </c>
      <c r="AE247" s="9">
        <f>SUMIF('Stock - ETA'!$F$3:F2202,'Rango proyecciones'!C247,'Stock - ETA'!$J$3:J2202)</f>
        <v/>
      </c>
      <c r="AF247" s="16">
        <f> 1 * AB247 + AE247</f>
        <v/>
      </c>
      <c r="AG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directa1020665</t>
        </is>
      </c>
      <c r="D248" s="4" t="inlineStr">
        <is>
          <t>Exportacion Directa</t>
        </is>
      </c>
      <c r="E248" s="4" t="n">
        <v>1020665</v>
      </c>
      <c r="F248" s="4" t="inlineStr">
        <is>
          <t>GO Posta Rosada 3P@ Va Cj t-f AP</t>
        </is>
      </c>
      <c r="G248" s="4" t="inlineStr">
        <is>
          <t>Pierna</t>
        </is>
      </c>
      <c r="H248" s="6" t="n">
        <v>4512.57</v>
      </c>
      <c r="I248" s="9" t="n">
        <v>12700</v>
      </c>
      <c r="J248" s="6">
        <f>SUMIF('Stock - ETA'!$F$3:F2202,'Rango proyecciones'!C248,'Stock - ETA'!$R$3:R2202)</f>
        <v/>
      </c>
      <c r="K248" s="9">
        <f>(I248 - H248) * MAX((1 - 10)/(10), 0)</f>
        <v/>
      </c>
      <c r="L248" s="9" t="n"/>
      <c r="M248" s="9" t="n"/>
      <c r="N248" s="9" t="n"/>
      <c r="O248" s="16">
        <f>H248 + J248 + K248 + L248</f>
        <v/>
      </c>
      <c r="P248" s="9">
        <f>SUMIF('Stock - ETA'!$F$3:F2202,'Rango proyecciones'!C248,'Stock - ETA'!$H$3:H2202)</f>
        <v/>
      </c>
      <c r="Q248" s="9">
        <f>(I248 - H248) * MAX((1 - 7)/(7), 0)</f>
        <v/>
      </c>
      <c r="R248" s="9" t="n"/>
      <c r="S248" s="9" t="n"/>
      <c r="T248" s="9" t="n">
        <v>0</v>
      </c>
      <c r="U248" s="16">
        <f>H248 + P248 + Q248 + R248</f>
        <v/>
      </c>
      <c r="V248" s="6">
        <f>SUMIF('Stock - ETA'!$F$3:F2202,'Rango proyecciones'!C248,'Stock - ETA'!$S$3:S2202)</f>
        <v/>
      </c>
      <c r="W248" s="9" t="n"/>
      <c r="X248" s="16">
        <f>V248 + W248</f>
        <v/>
      </c>
      <c r="Y248" s="9">
        <f>SUMIF('Stock - ETA'!$F$3:F2202,'Rango proyecciones'!C248,'Stock - ETA'!$I$3:I2202)</f>
        <v/>
      </c>
      <c r="Z248" s="9" t="n"/>
      <c r="AA248" s="16">
        <f>Y248 + Z248</f>
        <v/>
      </c>
      <c r="AB248" s="6" t="n">
        <v>7000</v>
      </c>
      <c r="AC248" s="9">
        <f>SUMIF('Stock - ETA'!$F$3:F2202,'Rango proyecciones'!C248,'Stock - ETA'!$T$3:T2202)</f>
        <v/>
      </c>
      <c r="AD248" s="16">
        <f> 1 * AB248 + AC248</f>
        <v/>
      </c>
      <c r="AE248" s="9">
        <f>SUMIF('Stock - ETA'!$F$3:F2202,'Rango proyecciones'!C248,'Stock - ETA'!$J$3:J2202)</f>
        <v/>
      </c>
      <c r="AF248" s="16">
        <f> 1 * AB248 + AE248</f>
        <v/>
      </c>
      <c r="AG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directa1020678</t>
        </is>
      </c>
      <c r="D249" s="4" t="inlineStr">
        <is>
          <t>Exportacion Directa</t>
        </is>
      </c>
      <c r="E249" s="4" t="n">
        <v>1020678</v>
      </c>
      <c r="F249" s="4" t="inlineStr">
        <is>
          <t>GO Lom Tec@ Va Cj Lom Ctro AP</t>
        </is>
      </c>
      <c r="G249" s="4" t="inlineStr">
        <is>
          <t>Lomo</t>
        </is>
      </c>
      <c r="H249" s="6" t="n">
        <v>0</v>
      </c>
      <c r="I249" s="9" t="n">
        <v>300</v>
      </c>
      <c r="J249" s="6">
        <f>SUMIF('Stock - ETA'!$F$3:F2202,'Rango proyecciones'!C249,'Stock - ETA'!$R$3:R2202)</f>
        <v/>
      </c>
      <c r="K249" s="9">
        <f>(I249 - H249) * MAX((1 - 10)/(10), 0)</f>
        <v/>
      </c>
      <c r="L249" s="9" t="n"/>
      <c r="M249" s="9" t="n"/>
      <c r="N249" s="9" t="n"/>
      <c r="O249" s="16">
        <f>H249 + J249 + K249 + L249</f>
        <v/>
      </c>
      <c r="P249" s="9">
        <f>SUMIF('Stock - ETA'!$F$3:F2202,'Rango proyecciones'!C249,'Stock - ETA'!$H$3:H2202)</f>
        <v/>
      </c>
      <c r="Q249" s="9">
        <f>(I249 - H249) * MAX((1 - 7)/(7), 0)</f>
        <v/>
      </c>
      <c r="R249" s="9" t="n"/>
      <c r="S249" s="9" t="n"/>
      <c r="T249" s="9" t="n">
        <v>0</v>
      </c>
      <c r="U249" s="16">
        <f>H249 + P249 + Q249 + R249</f>
        <v/>
      </c>
      <c r="V249" s="6">
        <f>SUMIF('Stock - ETA'!$F$3:F2202,'Rango proyecciones'!C249,'Stock - ETA'!$S$3:S2202)</f>
        <v/>
      </c>
      <c r="W249" s="9" t="n"/>
      <c r="X249" s="16">
        <f>V249 + W249</f>
        <v/>
      </c>
      <c r="Y249" s="9">
        <f>SUMIF('Stock - ETA'!$F$3:F2202,'Rango proyecciones'!C249,'Stock - ETA'!$I$3:I2202)</f>
        <v/>
      </c>
      <c r="Z249" s="9" t="n"/>
      <c r="AA249" s="16">
        <f>Y249 + Z249</f>
        <v/>
      </c>
      <c r="AB249" s="6" t="n"/>
      <c r="AC249" s="9">
        <f>SUMIF('Stock - ETA'!$F$3:F2202,'Rango proyecciones'!C249,'Stock - ETA'!$T$3:T2202)</f>
        <v/>
      </c>
      <c r="AD249" s="16">
        <f> 1 * AB249 + AC249</f>
        <v/>
      </c>
      <c r="AE249" s="9">
        <f>SUMIF('Stock - ETA'!$F$3:F2202,'Rango proyecciones'!C249,'Stock - ETA'!$J$3:J2202)</f>
        <v/>
      </c>
      <c r="AF249" s="16">
        <f> 1 * AB249 + AE249</f>
        <v/>
      </c>
      <c r="AG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directa1020681</t>
        </is>
      </c>
      <c r="D250" s="4" t="inlineStr">
        <is>
          <t>Exportacion Directa</t>
        </is>
      </c>
      <c r="E250" s="4" t="n">
        <v>1020681</v>
      </c>
      <c r="F250" s="4" t="inlineStr">
        <is>
          <t>GO MM Loin D@ Fi Cj 12k AP</t>
        </is>
      </c>
      <c r="G250" s="4" t="inlineStr">
        <is>
          <t>Lomo</t>
        </is>
      </c>
      <c r="H250" s="6" t="n">
        <v>10060.09</v>
      </c>
      <c r="I250" s="9" t="n">
        <v>14000</v>
      </c>
      <c r="J250" s="6">
        <f>SUMIF('Stock - ETA'!$F$3:F2202,'Rango proyecciones'!C250,'Stock - ETA'!$R$3:R2202)</f>
        <v/>
      </c>
      <c r="K250" s="9">
        <f>(I250 - H250) * MAX((1 - 10)/(10), 0)</f>
        <v/>
      </c>
      <c r="L250" s="9" t="n"/>
      <c r="M250" s="9" t="n"/>
      <c r="N250" s="9" t="n"/>
      <c r="O250" s="16">
        <f>H250 + J250 + K250 + L250</f>
        <v/>
      </c>
      <c r="P250" s="9">
        <f>SUMIF('Stock - ETA'!$F$3:F2202,'Rango proyecciones'!C250,'Stock - ETA'!$H$3:H2202)</f>
        <v/>
      </c>
      <c r="Q250" s="9">
        <f>(I250 - H250) * MAX((1 - 7)/(7), 0)</f>
        <v/>
      </c>
      <c r="R250" s="9" t="n"/>
      <c r="S250" s="9" t="n"/>
      <c r="T250" s="9" t="n">
        <v>0</v>
      </c>
      <c r="U250" s="16">
        <f>H250 + P250 + Q250 + R250</f>
        <v/>
      </c>
      <c r="V250" s="6">
        <f>SUMIF('Stock - ETA'!$F$3:F2202,'Rango proyecciones'!C250,'Stock - ETA'!$S$3:S2202)</f>
        <v/>
      </c>
      <c r="W250" s="9" t="n"/>
      <c r="X250" s="16">
        <f>V250 + W250</f>
        <v/>
      </c>
      <c r="Y250" s="9">
        <f>SUMIF('Stock - ETA'!$F$3:F2202,'Rango proyecciones'!C250,'Stock - ETA'!$I$3:I2202)</f>
        <v/>
      </c>
      <c r="Z250" s="9" t="n"/>
      <c r="AA250" s="16">
        <f>Y250 + Z250</f>
        <v/>
      </c>
      <c r="AB250" s="6" t="n">
        <v>15000</v>
      </c>
      <c r="AC250" s="9">
        <f>SUMIF('Stock - ETA'!$F$3:F2202,'Rango proyecciones'!C250,'Stock - ETA'!$T$3:T2202)</f>
        <v/>
      </c>
      <c r="AD250" s="16">
        <f> 1 * AB250 + AC250</f>
        <v/>
      </c>
      <c r="AE250" s="9">
        <f>SUMIF('Stock - ETA'!$F$3:F2202,'Rango proyecciones'!C250,'Stock - ETA'!$J$3:J2202)</f>
        <v/>
      </c>
      <c r="AF250" s="16">
        <f> 1 * AB250 + AE250</f>
        <v/>
      </c>
      <c r="AG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directa1020704</t>
        </is>
      </c>
      <c r="D251" s="4" t="inlineStr">
        <is>
          <t>Exportacion Directa</t>
        </is>
      </c>
      <c r="E251" s="4" t="n">
        <v>1020704</v>
      </c>
      <c r="F251" s="4" t="inlineStr">
        <is>
          <t>GO File N@ Va Cj File AP</t>
        </is>
      </c>
      <c r="G251" s="4" t="inlineStr">
        <is>
          <t>Filete</t>
        </is>
      </c>
      <c r="H251" s="6" t="n">
        <v>0</v>
      </c>
      <c r="I251" s="9" t="n">
        <v>1000</v>
      </c>
      <c r="J251" s="6">
        <f>SUMIF('Stock - ETA'!$F$3:F2202,'Rango proyecciones'!C251,'Stock - ETA'!$R$3:R2202)</f>
        <v/>
      </c>
      <c r="K251" s="9">
        <f>(I251 - H251) * MAX((1 - 10)/(10), 0)</f>
        <v/>
      </c>
      <c r="L251" s="9" t="n"/>
      <c r="M251" s="9" t="n"/>
      <c r="N251" s="9" t="n"/>
      <c r="O251" s="16">
        <f>H251 + J251 + K251 + L251</f>
        <v/>
      </c>
      <c r="P251" s="9">
        <f>SUMIF('Stock - ETA'!$F$3:F2202,'Rango proyecciones'!C251,'Stock - ETA'!$H$3:H2202)</f>
        <v/>
      </c>
      <c r="Q251" s="9">
        <f>(I251 - H251) * MAX((1 - 7)/(7), 0)</f>
        <v/>
      </c>
      <c r="R251" s="9" t="n"/>
      <c r="S251" s="9" t="n"/>
      <c r="T251" s="9" t="n">
        <v>0</v>
      </c>
      <c r="U251" s="16">
        <f>H251 + P251 + Q251 + R251</f>
        <v/>
      </c>
      <c r="V251" s="6">
        <f>SUMIF('Stock - ETA'!$F$3:F2202,'Rango proyecciones'!C251,'Stock - ETA'!$S$3:S2202)</f>
        <v/>
      </c>
      <c r="W251" s="9" t="n"/>
      <c r="X251" s="16">
        <f>V251 + W251</f>
        <v/>
      </c>
      <c r="Y251" s="9">
        <f>SUMIF('Stock - ETA'!$F$3:F2202,'Rango proyecciones'!C251,'Stock - ETA'!$I$3:I2202)</f>
        <v/>
      </c>
      <c r="Z251" s="9" t="n"/>
      <c r="AA251" s="16">
        <f>Y251 + Z251</f>
        <v/>
      </c>
      <c r="AB251" s="6" t="n">
        <v>1000</v>
      </c>
      <c r="AC251" s="9">
        <f>SUMIF('Stock - ETA'!$F$3:F2202,'Rango proyecciones'!C251,'Stock - ETA'!$T$3:T2202)</f>
        <v/>
      </c>
      <c r="AD251" s="16">
        <f> 1 * AB251 + AC251</f>
        <v/>
      </c>
      <c r="AE251" s="9">
        <f>SUMIF('Stock - ETA'!$F$3:F2202,'Rango proyecciones'!C251,'Stock - ETA'!$J$3:J2202)</f>
        <v/>
      </c>
      <c r="AF251" s="16">
        <f> 1 * AB251 + AE251</f>
        <v/>
      </c>
      <c r="AG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directa1020715</t>
        </is>
      </c>
      <c r="D252" s="4" t="inlineStr">
        <is>
          <t>Exportacion Directa</t>
        </is>
      </c>
      <c r="E252" s="4" t="n">
        <v>1020715</v>
      </c>
      <c r="F252" s="4" t="inlineStr">
        <is>
          <t>GO Panc Tec C/cue@ Fi Cj Panc AP</t>
        </is>
      </c>
      <c r="G252" s="4" t="inlineStr">
        <is>
          <t>Panceta</t>
        </is>
      </c>
      <c r="H252" s="6" t="n">
        <v>0</v>
      </c>
      <c r="I252" s="9" t="n">
        <v>1000</v>
      </c>
      <c r="J252" s="6">
        <f>SUMIF('Stock - ETA'!$F$3:F2202,'Rango proyecciones'!C252,'Stock - ETA'!$R$3:R2202)</f>
        <v/>
      </c>
      <c r="K252" s="9">
        <f>(I252 - H252) * MAX((1 - 10)/(10), 0)</f>
        <v/>
      </c>
      <c r="L252" s="9" t="n"/>
      <c r="M252" s="9" t="n"/>
      <c r="N252" s="9" t="n"/>
      <c r="O252" s="16">
        <f>H252 + J252 + K252 + L252</f>
        <v/>
      </c>
      <c r="P252" s="9">
        <f>SUMIF('Stock - ETA'!$F$3:F2202,'Rango proyecciones'!C252,'Stock - ETA'!$H$3:H2202)</f>
        <v/>
      </c>
      <c r="Q252" s="9">
        <f>(I252 - H252) * MAX((1 - 7)/(7), 0)</f>
        <v/>
      </c>
      <c r="R252" s="9" t="n"/>
      <c r="S252" s="9" t="n"/>
      <c r="T252" s="9" t="n">
        <v>0</v>
      </c>
      <c r="U252" s="16">
        <f>H252 + P252 + Q252 + R252</f>
        <v/>
      </c>
      <c r="V252" s="6">
        <f>SUMIF('Stock - ETA'!$F$3:F2202,'Rango proyecciones'!C252,'Stock - ETA'!$S$3:S2202)</f>
        <v/>
      </c>
      <c r="W252" s="9" t="n"/>
      <c r="X252" s="16">
        <f>V252 + W252</f>
        <v/>
      </c>
      <c r="Y252" s="9">
        <f>SUMIF('Stock - ETA'!$F$3:F2202,'Rango proyecciones'!C252,'Stock - ETA'!$I$3:I2202)</f>
        <v/>
      </c>
      <c r="Z252" s="9" t="n"/>
      <c r="AA252" s="16">
        <f>Y252 + Z252</f>
        <v/>
      </c>
      <c r="AB252" s="6" t="n">
        <v>1000</v>
      </c>
      <c r="AC252" s="9">
        <f>SUMIF('Stock - ETA'!$F$3:F2202,'Rango proyecciones'!C252,'Stock - ETA'!$T$3:T2202)</f>
        <v/>
      </c>
      <c r="AD252" s="16">
        <f> 1 * AB252 + AC252</f>
        <v/>
      </c>
      <c r="AE252" s="9">
        <f>SUMIF('Stock - ETA'!$F$3:F2202,'Rango proyecciones'!C252,'Stock - ETA'!$J$3:J2202)</f>
        <v/>
      </c>
      <c r="AF252" s="16">
        <f> 1 * AB252 + AE252</f>
        <v/>
      </c>
      <c r="AG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directa1020731</t>
        </is>
      </c>
      <c r="D253" s="4" t="inlineStr">
        <is>
          <t>Exportacion Directa</t>
        </is>
      </c>
      <c r="E253" s="4" t="n">
        <v>1020731</v>
      </c>
      <c r="F253" s="4" t="inlineStr">
        <is>
          <t>GO Panc S/tec/cue I@ Fi Cj Panc 4s AP</t>
        </is>
      </c>
      <c r="G253" s="4" t="inlineStr">
        <is>
          <t>Panceta</t>
        </is>
      </c>
      <c r="H253" s="6" t="n">
        <v>34385.04</v>
      </c>
      <c r="I253" s="9" t="n">
        <v>20665</v>
      </c>
      <c r="J253" s="6">
        <f>SUMIF('Stock - ETA'!$F$3:F2202,'Rango proyecciones'!C253,'Stock - ETA'!$R$3:R2202)</f>
        <v/>
      </c>
      <c r="K253" s="9">
        <f>(I253 - H253) * MAX((1 - 10)/(10), 0)</f>
        <v/>
      </c>
      <c r="L253" s="9" t="n"/>
      <c r="M253" s="9" t="n"/>
      <c r="N253" s="9" t="n"/>
      <c r="O253" s="16">
        <f>H253 + J253 + K253 + L253</f>
        <v/>
      </c>
      <c r="P253" s="9">
        <f>SUMIF('Stock - ETA'!$F$3:F2202,'Rango proyecciones'!C253,'Stock - ETA'!$H$3:H2202)</f>
        <v/>
      </c>
      <c r="Q253" s="9">
        <f>(I253 - H253) * MAX((1 - 7)/(7), 0)</f>
        <v/>
      </c>
      <c r="R253" s="9" t="n"/>
      <c r="S253" s="9" t="n"/>
      <c r="T253" s="9" t="n">
        <v>0</v>
      </c>
      <c r="U253" s="16">
        <f>H253 + P253 + Q253 + R253</f>
        <v/>
      </c>
      <c r="V253" s="6">
        <f>SUMIF('Stock - ETA'!$F$3:F2202,'Rango proyecciones'!C253,'Stock - ETA'!$S$3:S2202)</f>
        <v/>
      </c>
      <c r="W253" s="9" t="n"/>
      <c r="X253" s="16">
        <f>V253 + W253</f>
        <v/>
      </c>
      <c r="Y253" s="9">
        <f>SUMIF('Stock - ETA'!$F$3:F2202,'Rango proyecciones'!C253,'Stock - ETA'!$I$3:I2202)</f>
        <v/>
      </c>
      <c r="Z253" s="9" t="n"/>
      <c r="AA253" s="16">
        <f>Y253 + Z253</f>
        <v/>
      </c>
      <c r="AB253" s="6" t="n">
        <v>21000</v>
      </c>
      <c r="AC253" s="9">
        <f>SUMIF('Stock - ETA'!$F$3:F2202,'Rango proyecciones'!C253,'Stock - ETA'!$T$3:T2202)</f>
        <v/>
      </c>
      <c r="AD253" s="16">
        <f> 1 * AB253 + AC253</f>
        <v/>
      </c>
      <c r="AE253" s="9">
        <f>SUMIF('Stock - ETA'!$F$3:F2202,'Rango proyecciones'!C253,'Stock - ETA'!$J$3:J2202)</f>
        <v/>
      </c>
      <c r="AF253" s="16">
        <f> 1 * AB253 + AE253</f>
        <v/>
      </c>
      <c r="AG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directa1020758</t>
        </is>
      </c>
      <c r="D254" s="4" t="inlineStr">
        <is>
          <t>Exportacion Directa</t>
        </is>
      </c>
      <c r="E254" s="4" t="n">
        <v>1020758</v>
      </c>
      <c r="F254" s="4" t="inlineStr">
        <is>
          <t>GO Lom Vet S/g@ Va Cj ch AP</t>
        </is>
      </c>
      <c r="G254" s="4" t="inlineStr">
        <is>
          <t>Lomo</t>
        </is>
      </c>
      <c r="H254" s="6" t="n">
        <v>8091.57</v>
      </c>
      <c r="I254" s="9" t="n">
        <v>11356</v>
      </c>
      <c r="J254" s="6">
        <f>SUMIF('Stock - ETA'!$F$3:F2202,'Rango proyecciones'!C254,'Stock - ETA'!$R$3:R2202)</f>
        <v/>
      </c>
      <c r="K254" s="9">
        <f>(I254 - H254) * MAX((1 - 10)/(10), 0)</f>
        <v/>
      </c>
      <c r="L254" s="9" t="n"/>
      <c r="M254" s="9" t="n"/>
      <c r="N254" s="9" t="n"/>
      <c r="O254" s="16">
        <f>H254 + J254 + K254 + L254</f>
        <v/>
      </c>
      <c r="P254" s="9">
        <f>SUMIF('Stock - ETA'!$F$3:F2202,'Rango proyecciones'!C254,'Stock - ETA'!$H$3:H2202)</f>
        <v/>
      </c>
      <c r="Q254" s="9">
        <f>(I254 - H254) * MAX((1 - 7)/(7), 0)</f>
        <v/>
      </c>
      <c r="R254" s="9" t="n"/>
      <c r="S254" s="9" t="n"/>
      <c r="T254" s="9" t="n">
        <v>0</v>
      </c>
      <c r="U254" s="16">
        <f>H254 + P254 + Q254 + R254</f>
        <v/>
      </c>
      <c r="V254" s="6">
        <f>SUMIF('Stock - ETA'!$F$3:F2202,'Rango proyecciones'!C254,'Stock - ETA'!$S$3:S2202)</f>
        <v/>
      </c>
      <c r="W254" s="9" t="n"/>
      <c r="X254" s="16">
        <f>V254 + W254</f>
        <v/>
      </c>
      <c r="Y254" s="9">
        <f>SUMIF('Stock - ETA'!$F$3:F2202,'Rango proyecciones'!C254,'Stock - ETA'!$I$3:I2202)</f>
        <v/>
      </c>
      <c r="Z254" s="9" t="n"/>
      <c r="AA254" s="16">
        <f>Y254 + Z254</f>
        <v/>
      </c>
      <c r="AB254" s="6" t="n">
        <v>7000</v>
      </c>
      <c r="AC254" s="9">
        <f>SUMIF('Stock - ETA'!$F$3:F2202,'Rango proyecciones'!C254,'Stock - ETA'!$T$3:T2202)</f>
        <v/>
      </c>
      <c r="AD254" s="16">
        <f> 1 * AB254 + AC254</f>
        <v/>
      </c>
      <c r="AE254" s="9">
        <f>SUMIF('Stock - ETA'!$F$3:F2202,'Rango proyecciones'!C254,'Stock - ETA'!$J$3:J2202)</f>
        <v/>
      </c>
      <c r="AF254" s="16">
        <f> 1 * AB254 + AE254</f>
        <v/>
      </c>
      <c r="AG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directa1020774</t>
        </is>
      </c>
      <c r="D255" s="4" t="inlineStr">
        <is>
          <t>Exportacion Directa</t>
        </is>
      </c>
      <c r="E255" s="4" t="n">
        <v>1020774</v>
      </c>
      <c r="F255" s="4" t="inlineStr">
        <is>
          <t>GO Malaya Japon@ Va Cj JP</t>
        </is>
      </c>
      <c r="G255" s="4" t="inlineStr">
        <is>
          <t>Prolijado</t>
        </is>
      </c>
      <c r="H255" s="6" t="n">
        <v>8025</v>
      </c>
      <c r="I255" s="9" t="n">
        <v>8400</v>
      </c>
      <c r="J255" s="6">
        <f>SUMIF('Stock - ETA'!$F$3:F2202,'Rango proyecciones'!C255,'Stock - ETA'!$R$3:R2202)</f>
        <v/>
      </c>
      <c r="K255" s="9">
        <f>(I255 - H255) * MAX((1 - 10)/(10), 0)</f>
        <v/>
      </c>
      <c r="L255" s="9" t="n">
        <v>4010</v>
      </c>
      <c r="M255" s="9" t="n"/>
      <c r="N255" s="9" t="n"/>
      <c r="O255" s="16">
        <f>H255 + J255 + K255 + L255</f>
        <v/>
      </c>
      <c r="P255" s="9">
        <f>SUMIF('Stock - ETA'!$F$3:F2202,'Rango proyecciones'!C255,'Stock - ETA'!$H$3:H2202)</f>
        <v/>
      </c>
      <c r="Q255" s="9">
        <f>(I255 - H255) * MAX((1 - 7)/(7), 0)</f>
        <v/>
      </c>
      <c r="R255" s="9" t="n">
        <v>4010</v>
      </c>
      <c r="S255" s="9" t="n"/>
      <c r="T255" s="9" t="n">
        <v>0</v>
      </c>
      <c r="U255" s="16">
        <f>H255 + P255 + Q255 + R255</f>
        <v/>
      </c>
      <c r="V255" s="6">
        <f>SUMIF('Stock - ETA'!$F$3:F2202,'Rango proyecciones'!C255,'Stock - ETA'!$S$3:S2202)</f>
        <v/>
      </c>
      <c r="W255" s="9" t="n"/>
      <c r="X255" s="16">
        <f>V255 + W255</f>
        <v/>
      </c>
      <c r="Y255" s="9">
        <f>SUMIF('Stock - ETA'!$F$3:F2202,'Rango proyecciones'!C255,'Stock - ETA'!$I$3:I2202)</f>
        <v/>
      </c>
      <c r="Z255" s="9" t="n"/>
      <c r="AA255" s="16">
        <f>Y255 + Z255</f>
        <v/>
      </c>
      <c r="AB255" s="6" t="n">
        <v>7000</v>
      </c>
      <c r="AC255" s="9">
        <f>SUMIF('Stock - ETA'!$F$3:F2202,'Rango proyecciones'!C255,'Stock - ETA'!$T$3:T2202)</f>
        <v/>
      </c>
      <c r="AD255" s="16">
        <f> 1 * AB255 + AC255</f>
        <v/>
      </c>
      <c r="AE255" s="9">
        <f>SUMIF('Stock - ETA'!$F$3:F2202,'Rango proyecciones'!C255,'Stock - ETA'!$J$3:J2202)</f>
        <v/>
      </c>
      <c r="AF255" s="16">
        <f> 1 * AB255 + AE255</f>
        <v/>
      </c>
      <c r="AG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directa1020802</t>
        </is>
      </c>
      <c r="D256" s="4" t="inlineStr">
        <is>
          <t>Exportacion Directa</t>
        </is>
      </c>
      <c r="E256" s="4" t="n">
        <v>1020802</v>
      </c>
      <c r="F256" s="4" t="inlineStr">
        <is>
          <t>GO Panc S/tec N@ Fi Cj 20k AP</t>
        </is>
      </c>
      <c r="G256" s="4" t="inlineStr">
        <is>
          <t>Panceta</t>
        </is>
      </c>
      <c r="H256" s="6" t="n">
        <v>0</v>
      </c>
      <c r="I256" s="9" t="n">
        <v>25169</v>
      </c>
      <c r="J256" s="6">
        <f>SUMIF('Stock - ETA'!$F$3:F2202,'Rango proyecciones'!C256,'Stock - ETA'!$R$3:R2202)</f>
        <v/>
      </c>
      <c r="K256" s="9">
        <f>(I256 - H256) * MAX((1 - 10)/(10), 0)</f>
        <v/>
      </c>
      <c r="L256" s="9" t="n"/>
      <c r="M256" s="9" t="n"/>
      <c r="N256" s="9" t="n"/>
      <c r="O256" s="16">
        <f>H256 + J256 + K256 + L256</f>
        <v/>
      </c>
      <c r="P256" s="9">
        <f>SUMIF('Stock - ETA'!$F$3:F2202,'Rango proyecciones'!C256,'Stock - ETA'!$H$3:H2202)</f>
        <v/>
      </c>
      <c r="Q256" s="9">
        <f>(I256 - H256) * MAX((1 - 7)/(7), 0)</f>
        <v/>
      </c>
      <c r="R256" s="9" t="n"/>
      <c r="S256" s="9" t="n"/>
      <c r="T256" s="9" t="n">
        <v>0</v>
      </c>
      <c r="U256" s="16">
        <f>H256 + P256 + Q256 + R256</f>
        <v/>
      </c>
      <c r="V256" s="6">
        <f>SUMIF('Stock - ETA'!$F$3:F2202,'Rango proyecciones'!C256,'Stock - ETA'!$S$3:S2202)</f>
        <v/>
      </c>
      <c r="W256" s="9" t="n"/>
      <c r="X256" s="16">
        <f>V256 + W256</f>
        <v/>
      </c>
      <c r="Y256" s="9">
        <f>SUMIF('Stock - ETA'!$F$3:F2202,'Rango proyecciones'!C256,'Stock - ETA'!$I$3:I2202)</f>
        <v/>
      </c>
      <c r="Z256" s="9" t="n"/>
      <c r="AA256" s="16">
        <f>Y256 + Z256</f>
        <v/>
      </c>
      <c r="AB256" s="6" t="n">
        <v>3000</v>
      </c>
      <c r="AC256" s="9">
        <f>SUMIF('Stock - ETA'!$F$3:F2202,'Rango proyecciones'!C256,'Stock - ETA'!$T$3:T2202)</f>
        <v/>
      </c>
      <c r="AD256" s="16">
        <f> 1 * AB256 + AC256</f>
        <v/>
      </c>
      <c r="AE256" s="9">
        <f>SUMIF('Stock - ETA'!$F$3:F2202,'Rango proyecciones'!C256,'Stock - ETA'!$J$3:J2202)</f>
        <v/>
      </c>
      <c r="AF256" s="16">
        <f> 1 * AB256 + AE256</f>
        <v/>
      </c>
      <c r="AG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directa1020810</t>
        </is>
      </c>
      <c r="D257" s="4" t="inlineStr">
        <is>
          <t>Exportacion Directa</t>
        </is>
      </c>
      <c r="E257" s="4" t="n">
        <v>1020810</v>
      </c>
      <c r="F257" s="4" t="inlineStr">
        <is>
          <t>GO Recto@ Cj File AP</t>
        </is>
      </c>
      <c r="G257" s="4" t="inlineStr">
        <is>
          <t>Subprod</t>
        </is>
      </c>
      <c r="H257" s="6" t="n">
        <v>1090</v>
      </c>
      <c r="I257" s="9" t="n">
        <v>4000</v>
      </c>
      <c r="J257" s="6">
        <f>SUMIF('Stock - ETA'!$F$3:F2202,'Rango proyecciones'!C257,'Stock - ETA'!$R$3:R2202)</f>
        <v/>
      </c>
      <c r="K257" s="9">
        <f>(I257 - H257) * MAX((1 - 10)/(10), 0)</f>
        <v/>
      </c>
      <c r="L257" s="9" t="n">
        <v>2000</v>
      </c>
      <c r="M257" s="9" t="n"/>
      <c r="N257" s="9" t="n"/>
      <c r="O257" s="16">
        <f>H257 + J257 + K257 + L257</f>
        <v/>
      </c>
      <c r="P257" s="9">
        <f>SUMIF('Stock - ETA'!$F$3:F2202,'Rango proyecciones'!C257,'Stock - ETA'!$H$3:H2202)</f>
        <v/>
      </c>
      <c r="Q257" s="9">
        <f>(I257 - H257) * MAX((1 - 7)/(7), 0)</f>
        <v/>
      </c>
      <c r="R257" s="9" t="n">
        <v>2000</v>
      </c>
      <c r="S257" s="9" t="n"/>
      <c r="T257" s="9" t="n">
        <v>0</v>
      </c>
      <c r="U257" s="16">
        <f>H257 + P257 + Q257 + R257</f>
        <v/>
      </c>
      <c r="V257" s="6">
        <f>SUMIF('Stock - ETA'!$F$3:F2202,'Rango proyecciones'!C257,'Stock - ETA'!$S$3:S2202)</f>
        <v/>
      </c>
      <c r="W257" s="9" t="n"/>
      <c r="X257" s="16">
        <f>V257 + W257</f>
        <v/>
      </c>
      <c r="Y257" s="9">
        <f>SUMIF('Stock - ETA'!$F$3:F2202,'Rango proyecciones'!C257,'Stock - ETA'!$I$3:I2202)</f>
        <v/>
      </c>
      <c r="Z257" s="9" t="n"/>
      <c r="AA257" s="16">
        <f>Y257 + Z257</f>
        <v/>
      </c>
      <c r="AB257" s="6" t="n">
        <v>5000</v>
      </c>
      <c r="AC257" s="9">
        <f>SUMIF('Stock - ETA'!$F$3:F2202,'Rango proyecciones'!C257,'Stock - ETA'!$T$3:T2202)</f>
        <v/>
      </c>
      <c r="AD257" s="16">
        <f> 1 * AB257 + AC257</f>
        <v/>
      </c>
      <c r="AE257" s="9">
        <f>SUMIF('Stock - ETA'!$F$3:F2202,'Rango proyecciones'!C257,'Stock - ETA'!$J$3:J2202)</f>
        <v/>
      </c>
      <c r="AF257" s="16">
        <f> 1 * AB257 + AE257</f>
        <v/>
      </c>
      <c r="AG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directa1020914</t>
        </is>
      </c>
      <c r="D258" s="4" t="inlineStr">
        <is>
          <t>Exportacion Directa</t>
        </is>
      </c>
      <c r="E258" s="4" t="n">
        <v>1020914</v>
      </c>
      <c r="F258" s="4" t="inlineStr">
        <is>
          <t>GO Panc Lam 2.5mm@ Cj ch AP</t>
        </is>
      </c>
      <c r="G258" s="4" t="inlineStr">
        <is>
          <t>Panceta</t>
        </is>
      </c>
      <c r="H258" s="6" t="n">
        <v>0</v>
      </c>
      <c r="I258" s="9" t="n">
        <v>1100</v>
      </c>
      <c r="J258" s="6">
        <f>SUMIF('Stock - ETA'!$F$3:F2202,'Rango proyecciones'!C258,'Stock - ETA'!$R$3:R2202)</f>
        <v/>
      </c>
      <c r="K258" s="9">
        <f>(I258 - H258) * MAX((1 - 10)/(10), 0)</f>
        <v/>
      </c>
      <c r="L258" s="9" t="n"/>
      <c r="M258" s="9" t="n"/>
      <c r="N258" s="9" t="n"/>
      <c r="O258" s="16">
        <f>H258 + J258 + K258 + L258</f>
        <v/>
      </c>
      <c r="P258" s="9">
        <f>SUMIF('Stock - ETA'!$F$3:F2202,'Rango proyecciones'!C258,'Stock - ETA'!$H$3:H2202)</f>
        <v/>
      </c>
      <c r="Q258" s="9">
        <f>(I258 - H258) * MAX((1 - 7)/(7), 0)</f>
        <v/>
      </c>
      <c r="R258" s="9" t="n"/>
      <c r="S258" s="9" t="n"/>
      <c r="T258" s="9" t="n">
        <v>0</v>
      </c>
      <c r="U258" s="16">
        <f>H258 + P258 + Q258 + R258</f>
        <v/>
      </c>
      <c r="V258" s="6">
        <f>SUMIF('Stock - ETA'!$F$3:F2202,'Rango proyecciones'!C258,'Stock - ETA'!$S$3:S2202)</f>
        <v/>
      </c>
      <c r="W258" s="9" t="n"/>
      <c r="X258" s="16">
        <f>V258 + W258</f>
        <v/>
      </c>
      <c r="Y258" s="9">
        <f>SUMIF('Stock - ETA'!$F$3:F2202,'Rango proyecciones'!C258,'Stock - ETA'!$I$3:I2202)</f>
        <v/>
      </c>
      <c r="Z258" s="9" t="n"/>
      <c r="AA258" s="16">
        <f>Y258 + Z258</f>
        <v/>
      </c>
      <c r="AB258" s="6" t="n"/>
      <c r="AC258" s="9">
        <f>SUMIF('Stock - ETA'!$F$3:F2202,'Rango proyecciones'!C258,'Stock - ETA'!$T$3:T2202)</f>
        <v/>
      </c>
      <c r="AD258" s="16">
        <f> 1 * AB258 + AC258</f>
        <v/>
      </c>
      <c r="AE258" s="9">
        <f>SUMIF('Stock - ETA'!$F$3:F2202,'Rango proyecciones'!C258,'Stock - ETA'!$J$3:J2202)</f>
        <v/>
      </c>
      <c r="AF258" s="16">
        <f> 1 * AB258 + AE258</f>
        <v/>
      </c>
      <c r="AG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directa1020990</t>
        </is>
      </c>
      <c r="D259" s="4" t="inlineStr">
        <is>
          <t>Exportacion Directa</t>
        </is>
      </c>
      <c r="E259" s="4" t="n">
        <v>1020990</v>
      </c>
      <c r="F259" s="4" t="inlineStr">
        <is>
          <t>GO Ganso S/g S/abst DA@ Cj 12k AP</t>
        </is>
      </c>
      <c r="G259" s="4" t="inlineStr">
        <is>
          <t>Pierna</t>
        </is>
      </c>
      <c r="H259" s="6" t="n">
        <v>3320.3</v>
      </c>
      <c r="I259" s="9" t="n">
        <v>8557</v>
      </c>
      <c r="J259" s="6">
        <f>SUMIF('Stock - ETA'!$F$3:F2202,'Rango proyecciones'!C259,'Stock - ETA'!$R$3:R2202)</f>
        <v/>
      </c>
      <c r="K259" s="9">
        <f>(I259 - H259) * MAX((1 - 10)/(10), 0)</f>
        <v/>
      </c>
      <c r="L259" s="9" t="n"/>
      <c r="M259" s="9" t="n"/>
      <c r="N259" s="9" t="n"/>
      <c r="O259" s="16">
        <f>H259 + J259 + K259 + L259</f>
        <v/>
      </c>
      <c r="P259" s="9">
        <f>SUMIF('Stock - ETA'!$F$3:F2202,'Rango proyecciones'!C259,'Stock - ETA'!$H$3:H2202)</f>
        <v/>
      </c>
      <c r="Q259" s="9">
        <f>(I259 - H259) * MAX((1 - 7)/(7), 0)</f>
        <v/>
      </c>
      <c r="R259" s="9" t="n"/>
      <c r="S259" s="9" t="n"/>
      <c r="T259" s="9" t="n">
        <v>0</v>
      </c>
      <c r="U259" s="16">
        <f>H259 + P259 + Q259 + R259</f>
        <v/>
      </c>
      <c r="V259" s="6">
        <f>SUMIF('Stock - ETA'!$F$3:F2202,'Rango proyecciones'!C259,'Stock - ETA'!$S$3:S2202)</f>
        <v/>
      </c>
      <c r="W259" s="9" t="n"/>
      <c r="X259" s="16">
        <f>V259 + W259</f>
        <v/>
      </c>
      <c r="Y259" s="9">
        <f>SUMIF('Stock - ETA'!$F$3:F2202,'Rango proyecciones'!C259,'Stock - ETA'!$I$3:I2202)</f>
        <v/>
      </c>
      <c r="Z259" s="9" t="n"/>
      <c r="AA259" s="16">
        <f>Y259 + Z259</f>
        <v/>
      </c>
      <c r="AB259" s="6" t="n">
        <v>5000</v>
      </c>
      <c r="AC259" s="9">
        <f>SUMIF('Stock - ETA'!$F$3:F2202,'Rango proyecciones'!C259,'Stock - ETA'!$T$3:T2202)</f>
        <v/>
      </c>
      <c r="AD259" s="16">
        <f> 1 * AB259 + AC259</f>
        <v/>
      </c>
      <c r="AE259" s="9">
        <f>SUMIF('Stock - ETA'!$F$3:F2202,'Rango proyecciones'!C259,'Stock - ETA'!$J$3:J2202)</f>
        <v/>
      </c>
      <c r="AF259" s="16">
        <f> 1 * AB259 + AE259</f>
        <v/>
      </c>
      <c r="AG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directa1020991</t>
        </is>
      </c>
      <c r="D260" s="4" t="inlineStr">
        <is>
          <t>Exportacion Directa</t>
        </is>
      </c>
      <c r="E260" s="4" t="n">
        <v>1020991</v>
      </c>
      <c r="F260" s="4" t="inlineStr">
        <is>
          <t>GO Asiento C/g DA@ Cj 12k JP</t>
        </is>
      </c>
      <c r="G260" s="4" t="inlineStr">
        <is>
          <t>Pierna</t>
        </is>
      </c>
      <c r="H260" s="6" t="n">
        <v>1513.99</v>
      </c>
      <c r="I260" s="9" t="n">
        <v>6000</v>
      </c>
      <c r="J260" s="6">
        <f>SUMIF('Stock - ETA'!$F$3:F2202,'Rango proyecciones'!C260,'Stock - ETA'!$R$3:R2202)</f>
        <v/>
      </c>
      <c r="K260" s="9">
        <f>(I260 - H260) * MAX((1 - 10)/(10), 0)</f>
        <v/>
      </c>
      <c r="L260" s="9" t="n"/>
      <c r="M260" s="9" t="n"/>
      <c r="N260" s="9" t="n"/>
      <c r="O260" s="16">
        <f>H260 + J260 + K260 + L260</f>
        <v/>
      </c>
      <c r="P260" s="9">
        <f>SUMIF('Stock - ETA'!$F$3:F2202,'Rango proyecciones'!C260,'Stock - ETA'!$H$3:H2202)</f>
        <v/>
      </c>
      <c r="Q260" s="9">
        <f>(I260 - H260) * MAX((1 - 7)/(7), 0)</f>
        <v/>
      </c>
      <c r="R260" s="9" t="n"/>
      <c r="S260" s="9" t="n"/>
      <c r="T260" s="9" t="n">
        <v>0</v>
      </c>
      <c r="U260" s="16">
        <f>H260 + P260 + Q260 + R260</f>
        <v/>
      </c>
      <c r="V260" s="6">
        <f>SUMIF('Stock - ETA'!$F$3:F2202,'Rango proyecciones'!C260,'Stock - ETA'!$S$3:S2202)</f>
        <v/>
      </c>
      <c r="W260" s="9" t="n"/>
      <c r="X260" s="16">
        <f>V260 + W260</f>
        <v/>
      </c>
      <c r="Y260" s="9">
        <f>SUMIF('Stock - ETA'!$F$3:F2202,'Rango proyecciones'!C260,'Stock - ETA'!$I$3:I2202)</f>
        <v/>
      </c>
      <c r="Z260" s="9" t="n"/>
      <c r="AA260" s="16">
        <f>Y260 + Z260</f>
        <v/>
      </c>
      <c r="AB260" s="6" t="n">
        <v>3000</v>
      </c>
      <c r="AC260" s="9">
        <f>SUMIF('Stock - ETA'!$F$3:F2202,'Rango proyecciones'!C260,'Stock - ETA'!$T$3:T2202)</f>
        <v/>
      </c>
      <c r="AD260" s="16">
        <f> 1 * AB260 + AC260</f>
        <v/>
      </c>
      <c r="AE260" s="9">
        <f>SUMIF('Stock - ETA'!$F$3:F2202,'Rango proyecciones'!C260,'Stock - ETA'!$J$3:J2202)</f>
        <v/>
      </c>
      <c r="AF260" s="16">
        <f> 1 * AB260 + AE260</f>
        <v/>
      </c>
      <c r="AG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directa1021136</t>
        </is>
      </c>
      <c r="D261" s="4" t="inlineStr">
        <is>
          <t>Exportacion Directa</t>
        </is>
      </c>
      <c r="E261" s="4" t="n">
        <v>1021136</v>
      </c>
      <c r="F261" s="4" t="inlineStr">
        <is>
          <t>GO Tráquea@ Cj Lom Ctro AP</t>
        </is>
      </c>
      <c r="G261" s="4" t="inlineStr">
        <is>
          <t>Subprod</t>
        </is>
      </c>
      <c r="H261" s="6" t="n">
        <v>0</v>
      </c>
      <c r="I261" s="9" t="n">
        <v>9500</v>
      </c>
      <c r="J261" s="6">
        <f>SUMIF('Stock - ETA'!$F$3:F2202,'Rango proyecciones'!C261,'Stock - ETA'!$R$3:R2202)</f>
        <v/>
      </c>
      <c r="K261" s="9">
        <f>(I261 - H261) * MAX((1 - 10)/(10), 0)</f>
        <v/>
      </c>
      <c r="L261" s="9" t="n"/>
      <c r="M261" s="9" t="n"/>
      <c r="N261" s="9" t="n"/>
      <c r="O261" s="16">
        <f>H261 + J261 + K261 + L261</f>
        <v/>
      </c>
      <c r="P261" s="9">
        <f>SUMIF('Stock - ETA'!$F$3:F2202,'Rango proyecciones'!C261,'Stock - ETA'!$H$3:H2202)</f>
        <v/>
      </c>
      <c r="Q261" s="9">
        <f>(I261 - H261) * MAX((1 - 7)/(7), 0)</f>
        <v/>
      </c>
      <c r="R261" s="9" t="n"/>
      <c r="S261" s="9" t="n"/>
      <c r="T261" s="9" t="n">
        <v>0</v>
      </c>
      <c r="U261" s="16">
        <f>H261 + P261 + Q261 + R261</f>
        <v/>
      </c>
      <c r="V261" s="6">
        <f>SUMIF('Stock - ETA'!$F$3:F2202,'Rango proyecciones'!C261,'Stock - ETA'!$S$3:S2202)</f>
        <v/>
      </c>
      <c r="W261" s="9" t="n"/>
      <c r="X261" s="16">
        <f>V261 + W261</f>
        <v/>
      </c>
      <c r="Y261" s="9">
        <f>SUMIF('Stock - ETA'!$F$3:F2202,'Rango proyecciones'!C261,'Stock - ETA'!$I$3:I2202)</f>
        <v/>
      </c>
      <c r="Z261" s="9" t="n"/>
      <c r="AA261" s="16">
        <f>Y261 + Z261</f>
        <v/>
      </c>
      <c r="AB261" s="6" t="n">
        <v>5000</v>
      </c>
      <c r="AC261" s="9">
        <f>SUMIF('Stock - ETA'!$F$3:F2202,'Rango proyecciones'!C261,'Stock - ETA'!$T$3:T2202)</f>
        <v/>
      </c>
      <c r="AD261" s="16">
        <f> 1 * AB261 + AC261</f>
        <v/>
      </c>
      <c r="AE261" s="9">
        <f>SUMIF('Stock - ETA'!$F$3:F2202,'Rango proyecciones'!C261,'Stock - ETA'!$J$3:J2202)</f>
        <v/>
      </c>
      <c r="AF261" s="16">
        <f> 1 * AB261 + AE261</f>
        <v/>
      </c>
      <c r="AG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directa1021533</t>
        </is>
      </c>
      <c r="D262" s="4" t="inlineStr">
        <is>
          <t>Exportacion Directa</t>
        </is>
      </c>
      <c r="E262" s="4" t="n">
        <v>1021533</v>
      </c>
      <c r="F262" s="4" t="inlineStr">
        <is>
          <t>GO Panc Mit@ Va Cj 20k AP</t>
        </is>
      </c>
      <c r="G262" s="4" t="inlineStr">
        <is>
          <t>Panceta</t>
        </is>
      </c>
      <c r="H262" s="6" t="n">
        <v>10138.24</v>
      </c>
      <c r="I262" s="9" t="n">
        <v>0</v>
      </c>
      <c r="J262" s="6">
        <f>SUMIF('Stock - ETA'!$F$3:F2202,'Rango proyecciones'!C262,'Stock - ETA'!$R$3:R2202)</f>
        <v/>
      </c>
      <c r="K262" s="9">
        <f>(I262 - H262) * MAX((1 - 10)/(10), 0)</f>
        <v/>
      </c>
      <c r="L262" s="9" t="n"/>
      <c r="M262" s="9" t="n"/>
      <c r="N262" s="9" t="n"/>
      <c r="O262" s="16">
        <f>H262 + J262 + K262 + L262</f>
        <v/>
      </c>
      <c r="P262" s="9">
        <f>SUMIF('Stock - ETA'!$F$3:F2202,'Rango proyecciones'!C262,'Stock - ETA'!$H$3:H2202)</f>
        <v/>
      </c>
      <c r="Q262" s="9">
        <f>(I262 - H262) * MAX((1 - 7)/(7), 0)</f>
        <v/>
      </c>
      <c r="R262" s="9" t="n"/>
      <c r="S262" s="9" t="n"/>
      <c r="T262" s="9" t="n">
        <v>0</v>
      </c>
      <c r="U262" s="16">
        <f>H262 + P262 + Q262 + R262</f>
        <v/>
      </c>
      <c r="V262" s="6">
        <f>SUMIF('Stock - ETA'!$F$3:F2202,'Rango proyecciones'!C262,'Stock - ETA'!$S$3:S2202)</f>
        <v/>
      </c>
      <c r="W262" s="9" t="n"/>
      <c r="X262" s="16">
        <f>V262 + W262</f>
        <v/>
      </c>
      <c r="Y262" s="9">
        <f>SUMIF('Stock - ETA'!$F$3:F2202,'Rango proyecciones'!C262,'Stock - ETA'!$I$3:I2202)</f>
        <v/>
      </c>
      <c r="Z262" s="9" t="n"/>
      <c r="AA262" s="16">
        <f>Y262 + Z262</f>
        <v/>
      </c>
      <c r="AB262" s="6" t="n">
        <v>15000</v>
      </c>
      <c r="AC262" s="9">
        <f>SUMIF('Stock - ETA'!$F$3:F2202,'Rango proyecciones'!C262,'Stock - ETA'!$T$3:T2202)</f>
        <v/>
      </c>
      <c r="AD262" s="16">
        <f> 1 * AB262 + AC262</f>
        <v/>
      </c>
      <c r="AE262" s="9">
        <f>SUMIF('Stock - ETA'!$F$3:F2202,'Rango proyecciones'!C262,'Stock - ETA'!$J$3:J2202)</f>
        <v/>
      </c>
      <c r="AF262" s="16">
        <f> 1 * AB262 + AE262</f>
        <v/>
      </c>
      <c r="AG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directa1021603</t>
        </is>
      </c>
      <c r="D263" s="4" t="inlineStr">
        <is>
          <t>Exportacion Directa</t>
        </is>
      </c>
      <c r="E263" s="4" t="n">
        <v>1021603</v>
      </c>
      <c r="F263" s="4" t="inlineStr">
        <is>
          <t>GO MM Loin L (MC4-5)@ Fi Cj ch JP</t>
        </is>
      </c>
      <c r="G263" s="4" t="inlineStr">
        <is>
          <t>Lomo</t>
        </is>
      </c>
      <c r="H263" s="6" t="n">
        <v>5061.11</v>
      </c>
      <c r="I263" s="9" t="n">
        <v>5000</v>
      </c>
      <c r="J263" s="6">
        <f>SUMIF('Stock - ETA'!$F$3:F2202,'Rango proyecciones'!C263,'Stock - ETA'!$R$3:R2202)</f>
        <v/>
      </c>
      <c r="K263" s="9">
        <f>(I263 - H263) * MAX((1 - 10)/(10), 0)</f>
        <v/>
      </c>
      <c r="L263" s="9" t="n"/>
      <c r="M263" s="9" t="n"/>
      <c r="N263" s="9" t="n"/>
      <c r="O263" s="16">
        <f>H263 + J263 + K263 + L263</f>
        <v/>
      </c>
      <c r="P263" s="9">
        <f>SUMIF('Stock - ETA'!$F$3:F2202,'Rango proyecciones'!C263,'Stock - ETA'!$H$3:H2202)</f>
        <v/>
      </c>
      <c r="Q263" s="9">
        <f>(I263 - H263) * MAX((1 - 7)/(7), 0)</f>
        <v/>
      </c>
      <c r="R263" s="9" t="n"/>
      <c r="S263" s="9" t="n"/>
      <c r="T263" s="9" t="n">
        <v>0</v>
      </c>
      <c r="U263" s="16">
        <f>H263 + P263 + Q263 + R263</f>
        <v/>
      </c>
      <c r="V263" s="6">
        <f>SUMIF('Stock - ETA'!$F$3:F2202,'Rango proyecciones'!C263,'Stock - ETA'!$S$3:S2202)</f>
        <v/>
      </c>
      <c r="W263" s="9" t="n"/>
      <c r="X263" s="16">
        <f>V263 + W263</f>
        <v/>
      </c>
      <c r="Y263" s="9">
        <f>SUMIF('Stock - ETA'!$F$3:F2202,'Rango proyecciones'!C263,'Stock - ETA'!$I$3:I2202)</f>
        <v/>
      </c>
      <c r="Z263" s="9" t="n"/>
      <c r="AA263" s="16">
        <f>Y263 + Z263</f>
        <v/>
      </c>
      <c r="AB263" s="6" t="n">
        <v>5000</v>
      </c>
      <c r="AC263" s="9">
        <f>SUMIF('Stock - ETA'!$F$3:F2202,'Rango proyecciones'!C263,'Stock - ETA'!$T$3:T2202)</f>
        <v/>
      </c>
      <c r="AD263" s="16">
        <f> 1 * AB263 + AC263</f>
        <v/>
      </c>
      <c r="AE263" s="9">
        <f>SUMIF('Stock - ETA'!$F$3:F2202,'Rango proyecciones'!C263,'Stock - ETA'!$J$3:J2202)</f>
        <v/>
      </c>
      <c r="AF263" s="16">
        <f> 1 * AB263 + AE263</f>
        <v/>
      </c>
      <c r="AG263" s="6" t="n"/>
    </row>
    <row r="264">
      <c r="A264" s="4" t="inlineStr">
        <is>
          <t>Cerdo</t>
        </is>
      </c>
      <c r="B264" s="4" t="inlineStr">
        <is>
          <t>Venta Directa</t>
        </is>
      </c>
      <c r="C264" s="4" t="inlineStr">
        <is>
          <t>exportacion directa1021609</t>
        </is>
      </c>
      <c r="D264" s="4" t="inlineStr">
        <is>
          <t>Exportacion Directa</t>
        </is>
      </c>
      <c r="E264" s="4" t="n">
        <v>1021609</v>
      </c>
      <c r="F264" s="4" t="inlineStr">
        <is>
          <t>GO File C/cab@ IWP Cj 10k SC</t>
        </is>
      </c>
      <c r="G264" s="4" t="inlineStr">
        <is>
          <t>Filete</t>
        </is>
      </c>
      <c r="H264" s="6" t="n">
        <v>6593.67</v>
      </c>
      <c r="I264" s="9" t="n">
        <v>10000</v>
      </c>
      <c r="J264" s="6">
        <f>SUMIF('Stock - ETA'!$F$3:F2202,'Rango proyecciones'!C264,'Stock - ETA'!$R$3:R2202)</f>
        <v/>
      </c>
      <c r="K264" s="9">
        <f>(I264 - H264) * MAX((1 - 10)/(10), 0)</f>
        <v/>
      </c>
      <c r="L264" s="9" t="n"/>
      <c r="M264" s="9" t="n"/>
      <c r="N264" s="9" t="n"/>
      <c r="O264" s="16">
        <f>H264 + J264 + K264 + L264</f>
        <v/>
      </c>
      <c r="P264" s="9">
        <f>SUMIF('Stock - ETA'!$F$3:F2202,'Rango proyecciones'!C264,'Stock - ETA'!$H$3:H2202)</f>
        <v/>
      </c>
      <c r="Q264" s="9">
        <f>(I264 - H264) * MAX((1 - 7)/(7), 0)</f>
        <v/>
      </c>
      <c r="R264" s="9" t="n"/>
      <c r="S264" s="9" t="n"/>
      <c r="T264" s="9" t="n">
        <v>0</v>
      </c>
      <c r="U264" s="16">
        <f>H264 + P264 + Q264 + R264</f>
        <v/>
      </c>
      <c r="V264" s="6">
        <f>SUMIF('Stock - ETA'!$F$3:F2202,'Rango proyecciones'!C264,'Stock - ETA'!$S$3:S2202)</f>
        <v/>
      </c>
      <c r="W264" s="9" t="n"/>
      <c r="X264" s="16">
        <f>V264 + W264</f>
        <v/>
      </c>
      <c r="Y264" s="9">
        <f>SUMIF('Stock - ETA'!$F$3:F2202,'Rango proyecciones'!C264,'Stock - ETA'!$I$3:I2202)</f>
        <v/>
      </c>
      <c r="Z264" s="9" t="n"/>
      <c r="AA264" s="16">
        <f>Y264 + Z264</f>
        <v/>
      </c>
      <c r="AB264" s="6" t="n"/>
      <c r="AC264" s="9">
        <f>SUMIF('Stock - ETA'!$F$3:F2202,'Rango proyecciones'!C264,'Stock - ETA'!$T$3:T2202)</f>
        <v/>
      </c>
      <c r="AD264" s="16">
        <f> 1 * AB264 + AC264</f>
        <v/>
      </c>
      <c r="AE264" s="9">
        <f>SUMIF('Stock - ETA'!$F$3:F2202,'Rango proyecciones'!C264,'Stock - ETA'!$J$3:J2202)</f>
        <v/>
      </c>
      <c r="AF264" s="16">
        <f> 1 * AB264 + AE264</f>
        <v/>
      </c>
      <c r="AG264" s="6" t="n"/>
    </row>
    <row r="265">
      <c r="A265" s="4" t="inlineStr">
        <is>
          <t>Cerdo</t>
        </is>
      </c>
      <c r="B265" s="4" t="inlineStr">
        <is>
          <t>Venta Directa</t>
        </is>
      </c>
      <c r="C265" s="4" t="inlineStr">
        <is>
          <t>exportacion directa1022313</t>
        </is>
      </c>
      <c r="D265" s="4" t="inlineStr">
        <is>
          <t>Exportacion Directa</t>
        </is>
      </c>
      <c r="E265" s="4" t="n">
        <v>1022313</v>
      </c>
      <c r="F265" s="4" t="inlineStr">
        <is>
          <t>GO CC Loin T@ Fi Cj AP</t>
        </is>
      </c>
      <c r="G265" s="4" t="inlineStr">
        <is>
          <t>Lomo</t>
        </is>
      </c>
      <c r="H265" s="6" t="n">
        <v>0</v>
      </c>
      <c r="I265" s="9" t="n">
        <v>2000</v>
      </c>
      <c r="J265" s="6">
        <f>SUMIF('Stock - ETA'!$F$3:F2202,'Rango proyecciones'!C265,'Stock - ETA'!$R$3:R2202)</f>
        <v/>
      </c>
      <c r="K265" s="9">
        <f>(I265 - H265) * MAX((1 - 10)/(10), 0)</f>
        <v/>
      </c>
      <c r="L265" s="9" t="n"/>
      <c r="M265" s="9" t="n"/>
      <c r="N265" s="9" t="n"/>
      <c r="O265" s="16">
        <f>H265 + J265 + K265 + L265</f>
        <v/>
      </c>
      <c r="P265" s="9">
        <f>SUMIF('Stock - ETA'!$F$3:F2202,'Rango proyecciones'!C265,'Stock - ETA'!$H$3:H2202)</f>
        <v/>
      </c>
      <c r="Q265" s="9">
        <f>(I265 - H265) * MAX((1 - 7)/(7), 0)</f>
        <v/>
      </c>
      <c r="R265" s="9" t="n"/>
      <c r="S265" s="9" t="n"/>
      <c r="T265" s="9" t="n">
        <v>0</v>
      </c>
      <c r="U265" s="16">
        <f>H265 + P265 + Q265 + R265</f>
        <v/>
      </c>
      <c r="V265" s="6">
        <f>SUMIF('Stock - ETA'!$F$3:F2202,'Rango proyecciones'!C265,'Stock - ETA'!$S$3:S2202)</f>
        <v/>
      </c>
      <c r="W265" s="9" t="n"/>
      <c r="X265" s="16">
        <f>V265 + W265</f>
        <v/>
      </c>
      <c r="Y265" s="9">
        <f>SUMIF('Stock - ETA'!$F$3:F2202,'Rango proyecciones'!C265,'Stock - ETA'!$I$3:I2202)</f>
        <v/>
      </c>
      <c r="Z265" s="9" t="n"/>
      <c r="AA265" s="16">
        <f>Y265 + Z265</f>
        <v/>
      </c>
      <c r="AB265" s="6" t="n">
        <v>2000</v>
      </c>
      <c r="AC265" s="9">
        <f>SUMIF('Stock - ETA'!$F$3:F2202,'Rango proyecciones'!C265,'Stock - ETA'!$T$3:T2202)</f>
        <v/>
      </c>
      <c r="AD265" s="16">
        <f> 1 * AB265 + AC265</f>
        <v/>
      </c>
      <c r="AE265" s="9">
        <f>SUMIF('Stock - ETA'!$F$3:F2202,'Rango proyecciones'!C265,'Stock - ETA'!$J$3:J2202)</f>
        <v/>
      </c>
      <c r="AF265" s="16">
        <f> 1 * AB265 + AE265</f>
        <v/>
      </c>
      <c r="AG265" s="6" t="n"/>
    </row>
    <row r="266">
      <c r="A266" s="4" t="inlineStr">
        <is>
          <t>Cerdo</t>
        </is>
      </c>
      <c r="B266" s="4" t="inlineStr">
        <is>
          <t>Venta Directa</t>
        </is>
      </c>
      <c r="C266" s="4" t="inlineStr">
        <is>
          <t>exportacion directa1022326</t>
        </is>
      </c>
      <c r="D266" s="4" t="inlineStr">
        <is>
          <t>Exportacion Directa</t>
        </is>
      </c>
      <c r="E266" s="4" t="n">
        <v>1022326</v>
      </c>
      <c r="F266" s="4" t="inlineStr">
        <is>
          <t>GO CC Loin L (S/T)@ Fi Cj AP</t>
        </is>
      </c>
      <c r="G266" s="4" t="inlineStr">
        <is>
          <t>Lomo</t>
        </is>
      </c>
      <c r="H266" s="6" t="n">
        <v>12023.9</v>
      </c>
      <c r="I266" s="9" t="n">
        <v>35000</v>
      </c>
      <c r="J266" s="6">
        <f>SUMIF('Stock - ETA'!$F$3:F2202,'Rango proyecciones'!C266,'Stock - ETA'!$R$3:R2202)</f>
        <v/>
      </c>
      <c r="K266" s="9">
        <f>(I266 - H266) * MAX((1 - 10)/(10), 0)</f>
        <v/>
      </c>
      <c r="L266" s="9" t="n"/>
      <c r="M266" s="9" t="n"/>
      <c r="N266" s="9" t="n"/>
      <c r="O266" s="16">
        <f>H266 + J266 + K266 + L266</f>
        <v/>
      </c>
      <c r="P266" s="9">
        <f>SUMIF('Stock - ETA'!$F$3:F2202,'Rango proyecciones'!C266,'Stock - ETA'!$H$3:H2202)</f>
        <v/>
      </c>
      <c r="Q266" s="9">
        <f>(I266 - H266) * MAX((1 - 7)/(7), 0)</f>
        <v/>
      </c>
      <c r="R266" s="9" t="n"/>
      <c r="S266" s="9" t="n"/>
      <c r="T266" s="9" t="n">
        <v>0</v>
      </c>
      <c r="U266" s="16">
        <f>H266 + P266 + Q266 + R266</f>
        <v/>
      </c>
      <c r="V266" s="6">
        <f>SUMIF('Stock - ETA'!$F$3:F2202,'Rango proyecciones'!C266,'Stock - ETA'!$S$3:S2202)</f>
        <v/>
      </c>
      <c r="W266" s="9" t="n"/>
      <c r="X266" s="16">
        <f>V266 + W266</f>
        <v/>
      </c>
      <c r="Y266" s="9">
        <f>SUMIF('Stock - ETA'!$F$3:F2202,'Rango proyecciones'!C266,'Stock - ETA'!$I$3:I2202)</f>
        <v/>
      </c>
      <c r="Z266" s="9" t="n"/>
      <c r="AA266" s="16">
        <f>Y266 + Z266</f>
        <v/>
      </c>
      <c r="AB266" s="6" t="n">
        <v>30000</v>
      </c>
      <c r="AC266" s="9">
        <f>SUMIF('Stock - ETA'!$F$3:F2202,'Rango proyecciones'!C266,'Stock - ETA'!$T$3:T2202)</f>
        <v/>
      </c>
      <c r="AD266" s="16">
        <f> 1 * AB266 + AC266</f>
        <v/>
      </c>
      <c r="AE266" s="9">
        <f>SUMIF('Stock - ETA'!$F$3:F2202,'Rango proyecciones'!C266,'Stock - ETA'!$J$3:J2202)</f>
        <v/>
      </c>
      <c r="AF266" s="16">
        <f> 1 * AB266 + AE266</f>
        <v/>
      </c>
      <c r="AG266" s="6" t="n"/>
    </row>
    <row r="267">
      <c r="A267" s="4" t="inlineStr">
        <is>
          <t>Cerdo</t>
        </is>
      </c>
      <c r="B267" s="4" t="inlineStr">
        <is>
          <t>Venta Directa</t>
        </is>
      </c>
      <c r="C267" s="4" t="inlineStr">
        <is>
          <t>exportacion directa1022346</t>
        </is>
      </c>
      <c r="D267" s="4" t="inlineStr">
        <is>
          <t>Exportacion Directa</t>
        </is>
      </c>
      <c r="E267" s="4" t="n">
        <v>1022346</v>
      </c>
      <c r="F267" s="4" t="inlineStr">
        <is>
          <t>GO PpPal 1P Ex@ Bo AP</t>
        </is>
      </c>
      <c r="G267" s="4" t="inlineStr">
        <is>
          <t>Paleta</t>
        </is>
      </c>
      <c r="H267" s="6" t="n">
        <v>0</v>
      </c>
      <c r="I267" s="9" t="n">
        <v>10250</v>
      </c>
      <c r="J267" s="6">
        <f>SUMIF('Stock - ETA'!$F$3:F2202,'Rango proyecciones'!C267,'Stock - ETA'!$R$3:R2202)</f>
        <v/>
      </c>
      <c r="K267" s="9">
        <f>(I267 - H267) * MAX((1 - 10)/(10), 0)</f>
        <v/>
      </c>
      <c r="L267" s="9" t="n"/>
      <c r="M267" s="9" t="n"/>
      <c r="N267" s="9" t="n"/>
      <c r="O267" s="16">
        <f>H267 + J267 + K267 + L267</f>
        <v/>
      </c>
      <c r="P267" s="9">
        <f>SUMIF('Stock - ETA'!$F$3:F2202,'Rango proyecciones'!C267,'Stock - ETA'!$H$3:H2202)</f>
        <v/>
      </c>
      <c r="Q267" s="9">
        <f>(I267 - H267) * MAX((1 - 7)/(7), 0)</f>
        <v/>
      </c>
      <c r="R267" s="9" t="n"/>
      <c r="S267" s="9" t="n"/>
      <c r="T267" s="9" t="n">
        <v>0</v>
      </c>
      <c r="U267" s="16">
        <f>H267 + P267 + Q267 + R267</f>
        <v/>
      </c>
      <c r="V267" s="6">
        <f>SUMIF('Stock - ETA'!$F$3:F2202,'Rango proyecciones'!C267,'Stock - ETA'!$S$3:S2202)</f>
        <v/>
      </c>
      <c r="W267" s="9" t="n"/>
      <c r="X267" s="16">
        <f>V267 + W267</f>
        <v/>
      </c>
      <c r="Y267" s="9">
        <f>SUMIF('Stock - ETA'!$F$3:F2202,'Rango proyecciones'!C267,'Stock - ETA'!$I$3:I2202)</f>
        <v/>
      </c>
      <c r="Z267" s="9" t="n"/>
      <c r="AA267" s="16">
        <f>Y267 + Z267</f>
        <v/>
      </c>
      <c r="AB267" s="6" t="n">
        <v>6000</v>
      </c>
      <c r="AC267" s="9">
        <f>SUMIF('Stock - ETA'!$F$3:F2202,'Rango proyecciones'!C267,'Stock - ETA'!$T$3:T2202)</f>
        <v/>
      </c>
      <c r="AD267" s="16">
        <f> 1 * AB267 + AC267</f>
        <v/>
      </c>
      <c r="AE267" s="9">
        <f>SUMIF('Stock - ETA'!$F$3:F2202,'Rango proyecciones'!C267,'Stock - ETA'!$J$3:J2202)</f>
        <v/>
      </c>
      <c r="AF267" s="16">
        <f> 1 * AB267 + AE267</f>
        <v/>
      </c>
      <c r="AG267" s="6" t="n"/>
    </row>
    <row r="268">
      <c r="A268" s="4" t="inlineStr">
        <is>
          <t>Cerdo</t>
        </is>
      </c>
      <c r="B268" s="4" t="inlineStr">
        <is>
          <t>Venta Directa</t>
        </is>
      </c>
      <c r="C268" s="4" t="inlineStr">
        <is>
          <t>exportacion directa1022370</t>
        </is>
      </c>
      <c r="D268" s="4" t="inlineStr">
        <is>
          <t>Exportacion Directa</t>
        </is>
      </c>
      <c r="E268" s="4" t="n">
        <v>1022370</v>
      </c>
      <c r="F268" s="4" t="inlineStr">
        <is>
          <t>GO MM Loin LL (29-32 VP)@ Bo Cj AP</t>
        </is>
      </c>
      <c r="G268" s="4" t="inlineStr">
        <is>
          <t>Lomo</t>
        </is>
      </c>
      <c r="H268" s="6" t="n">
        <v>36130.24</v>
      </c>
      <c r="I268" s="9" t="n">
        <v>26150</v>
      </c>
      <c r="J268" s="6">
        <f>SUMIF('Stock - ETA'!$F$3:F2202,'Rango proyecciones'!C268,'Stock - ETA'!$R$3:R2202)</f>
        <v/>
      </c>
      <c r="K268" s="9">
        <f>(I268 - H268) * MAX((1 - 10)/(10), 0)</f>
        <v/>
      </c>
      <c r="L268" s="9" t="n"/>
      <c r="M268" s="9" t="n"/>
      <c r="N268" s="9" t="n"/>
      <c r="O268" s="16">
        <f>H268 + J268 + K268 + L268</f>
        <v/>
      </c>
      <c r="P268" s="9">
        <f>SUMIF('Stock - ETA'!$F$3:F2202,'Rango proyecciones'!C268,'Stock - ETA'!$H$3:H2202)</f>
        <v/>
      </c>
      <c r="Q268" s="9">
        <f>(I268 - H268) * MAX((1 - 7)/(7), 0)</f>
        <v/>
      </c>
      <c r="R268" s="9" t="n"/>
      <c r="S268" s="9" t="n"/>
      <c r="T268" s="9" t="n">
        <v>0</v>
      </c>
      <c r="U268" s="16">
        <f>H268 + P268 + Q268 + R268</f>
        <v/>
      </c>
      <c r="V268" s="6">
        <f>SUMIF('Stock - ETA'!$F$3:F2202,'Rango proyecciones'!C268,'Stock - ETA'!$S$3:S2202)</f>
        <v/>
      </c>
      <c r="W268" s="9" t="n"/>
      <c r="X268" s="16">
        <f>V268 + W268</f>
        <v/>
      </c>
      <c r="Y268" s="9">
        <f>SUMIF('Stock - ETA'!$F$3:F2202,'Rango proyecciones'!C268,'Stock - ETA'!$I$3:I2202)</f>
        <v/>
      </c>
      <c r="Z268" s="9" t="n"/>
      <c r="AA268" s="16">
        <f>Y268 + Z268</f>
        <v/>
      </c>
      <c r="AB268" s="6" t="n">
        <v>15000</v>
      </c>
      <c r="AC268" s="9">
        <f>SUMIF('Stock - ETA'!$F$3:F2202,'Rango proyecciones'!C268,'Stock - ETA'!$T$3:T2202)</f>
        <v/>
      </c>
      <c r="AD268" s="16">
        <f> 1 * AB268 + AC268</f>
        <v/>
      </c>
      <c r="AE268" s="9">
        <f>SUMIF('Stock - ETA'!$F$3:F2202,'Rango proyecciones'!C268,'Stock - ETA'!$J$3:J2202)</f>
        <v/>
      </c>
      <c r="AF268" s="16">
        <f> 1 * AB268 + AE268</f>
        <v/>
      </c>
      <c r="AG268" s="6" t="n"/>
    </row>
    <row r="269">
      <c r="A269" s="4" t="inlineStr">
        <is>
          <t>Cerdo</t>
        </is>
      </c>
      <c r="B269" s="4" t="inlineStr">
        <is>
          <t>Venta Directa</t>
        </is>
      </c>
      <c r="C269" s="4" t="inlineStr">
        <is>
          <t>exportacion directa1022371</t>
        </is>
      </c>
      <c r="D269" s="4" t="inlineStr">
        <is>
          <t>Exportacion Directa</t>
        </is>
      </c>
      <c r="E269" s="4" t="n">
        <v>1022371</v>
      </c>
      <c r="F269" s="4" t="inlineStr">
        <is>
          <t>GO Panc S/tec SP@ Fi Cj AP</t>
        </is>
      </c>
      <c r="G269" s="4" t="inlineStr">
        <is>
          <t>Panceta</t>
        </is>
      </c>
      <c r="H269" s="6" t="n">
        <v>5010.49</v>
      </c>
      <c r="I269" s="9" t="n">
        <v>11100</v>
      </c>
      <c r="J269" s="6">
        <f>SUMIF('Stock - ETA'!$F$3:F2202,'Rango proyecciones'!C269,'Stock - ETA'!$R$3:R2202)</f>
        <v/>
      </c>
      <c r="K269" s="9">
        <f>(I269 - H269) * MAX((1 - 10)/(10), 0)</f>
        <v/>
      </c>
      <c r="L269" s="9" t="n"/>
      <c r="M269" s="9" t="n"/>
      <c r="N269" s="9" t="n"/>
      <c r="O269" s="16">
        <f>H269 + J269 + K269 + L269</f>
        <v/>
      </c>
      <c r="P269" s="9">
        <f>SUMIF('Stock - ETA'!$F$3:F2202,'Rango proyecciones'!C269,'Stock - ETA'!$H$3:H2202)</f>
        <v/>
      </c>
      <c r="Q269" s="9">
        <f>(I269 - H269) * MAX((1 - 7)/(7), 0)</f>
        <v/>
      </c>
      <c r="R269" s="9" t="n"/>
      <c r="S269" s="9" t="n"/>
      <c r="T269" s="9" t="n">
        <v>0</v>
      </c>
      <c r="U269" s="16">
        <f>H269 + P269 + Q269 + R269</f>
        <v/>
      </c>
      <c r="V269" s="6">
        <f>SUMIF('Stock - ETA'!$F$3:F2202,'Rango proyecciones'!C269,'Stock - ETA'!$S$3:S2202)</f>
        <v/>
      </c>
      <c r="W269" s="9" t="n"/>
      <c r="X269" s="16">
        <f>V269 + W269</f>
        <v/>
      </c>
      <c r="Y269" s="9">
        <f>SUMIF('Stock - ETA'!$F$3:F2202,'Rango proyecciones'!C269,'Stock - ETA'!$I$3:I2202)</f>
        <v/>
      </c>
      <c r="Z269" s="9" t="n"/>
      <c r="AA269" s="16">
        <f>Y269 + Z269</f>
        <v/>
      </c>
      <c r="AB269" s="6" t="n">
        <v>10000</v>
      </c>
      <c r="AC269" s="9">
        <f>SUMIF('Stock - ETA'!$F$3:F2202,'Rango proyecciones'!C269,'Stock - ETA'!$T$3:T2202)</f>
        <v/>
      </c>
      <c r="AD269" s="16">
        <f> 1 * AB269 + AC269</f>
        <v/>
      </c>
      <c r="AE269" s="9">
        <f>SUMIF('Stock - ETA'!$F$3:F2202,'Rango proyecciones'!C269,'Stock - ETA'!$J$3:J2202)</f>
        <v/>
      </c>
      <c r="AF269" s="16">
        <f> 1 * AB269 + AE269</f>
        <v/>
      </c>
      <c r="AG269" s="6" t="n"/>
    </row>
    <row r="270">
      <c r="A270" s="4" t="inlineStr">
        <is>
          <t>Cerdo</t>
        </is>
      </c>
      <c r="B270" s="4" t="inlineStr">
        <is>
          <t>Venta Directa</t>
        </is>
      </c>
      <c r="C270" s="4" t="inlineStr">
        <is>
          <t>exportacion directa1022472</t>
        </is>
      </c>
      <c r="D270" s="4" t="inlineStr">
        <is>
          <t>Exportacion Directa</t>
        </is>
      </c>
      <c r="E270" s="4" t="n">
        <v>1022472</v>
      </c>
      <c r="F270" s="4" t="inlineStr">
        <is>
          <t>GO Lom Ctro S/Tecla(OY)Mit@ Cj Tf 20k AP</t>
        </is>
      </c>
      <c r="G270" s="4" t="inlineStr">
        <is>
          <t>Lomo</t>
        </is>
      </c>
      <c r="H270" s="6" t="n">
        <v>8026</v>
      </c>
      <c r="I270" s="9" t="n">
        <v>3000</v>
      </c>
      <c r="J270" s="6">
        <f>SUMIF('Stock - ETA'!$F$3:F2202,'Rango proyecciones'!C270,'Stock - ETA'!$R$3:R2202)</f>
        <v/>
      </c>
      <c r="K270" s="9">
        <f>(I270 - H270) * MAX((1 - 10)/(10), 0)</f>
        <v/>
      </c>
      <c r="L270" s="9" t="n"/>
      <c r="M270" s="9" t="n"/>
      <c r="N270" s="9" t="n"/>
      <c r="O270" s="16">
        <f>H270 + J270 + K270 + L270</f>
        <v/>
      </c>
      <c r="P270" s="9">
        <f>SUMIF('Stock - ETA'!$F$3:F2202,'Rango proyecciones'!C270,'Stock - ETA'!$H$3:H2202)</f>
        <v/>
      </c>
      <c r="Q270" s="9">
        <f>(I270 - H270) * MAX((1 - 7)/(7), 0)</f>
        <v/>
      </c>
      <c r="R270" s="9" t="n"/>
      <c r="S270" s="9" t="n"/>
      <c r="T270" s="9" t="n">
        <v>0</v>
      </c>
      <c r="U270" s="16">
        <f>H270 + P270 + Q270 + R270</f>
        <v/>
      </c>
      <c r="V270" s="6">
        <f>SUMIF('Stock - ETA'!$F$3:F2202,'Rango proyecciones'!C270,'Stock - ETA'!$S$3:S2202)</f>
        <v/>
      </c>
      <c r="W270" s="9" t="n"/>
      <c r="X270" s="16">
        <f>V270 + W270</f>
        <v/>
      </c>
      <c r="Y270" s="9">
        <f>SUMIF('Stock - ETA'!$F$3:F2202,'Rango proyecciones'!C270,'Stock - ETA'!$I$3:I2202)</f>
        <v/>
      </c>
      <c r="Z270" s="9" t="n"/>
      <c r="AA270" s="16">
        <f>Y270 + Z270</f>
        <v/>
      </c>
      <c r="AB270" s="6" t="n">
        <v>2000</v>
      </c>
      <c r="AC270" s="9">
        <f>SUMIF('Stock - ETA'!$F$3:F2202,'Rango proyecciones'!C270,'Stock - ETA'!$T$3:T2202)</f>
        <v/>
      </c>
      <c r="AD270" s="16">
        <f> 1 * AB270 + AC270</f>
        <v/>
      </c>
      <c r="AE270" s="9">
        <f>SUMIF('Stock - ETA'!$F$3:F2202,'Rango proyecciones'!C270,'Stock - ETA'!$J$3:J2202)</f>
        <v/>
      </c>
      <c r="AF270" s="16">
        <f> 1 * AB270 + AE270</f>
        <v/>
      </c>
      <c r="AG270" s="6" t="n"/>
    </row>
    <row r="271">
      <c r="A271" s="4" t="inlineStr">
        <is>
          <t>Cerdo</t>
        </is>
      </c>
      <c r="B271" s="4" t="inlineStr">
        <is>
          <t>Venta Directa</t>
        </is>
      </c>
      <c r="C271" s="4" t="inlineStr">
        <is>
          <t>exportacion directa1022499</t>
        </is>
      </c>
      <c r="D271" s="4" t="inlineStr">
        <is>
          <t>Exportacion Directa</t>
        </is>
      </c>
      <c r="E271" s="4" t="n">
        <v>1022499</v>
      </c>
      <c r="F271" s="4" t="inlineStr">
        <is>
          <t>GO Lom Vet Mit@ 4 Bo Cj 10k AP</t>
        </is>
      </c>
      <c r="G271" s="4" t="inlineStr">
        <is>
          <t>Lomo</t>
        </is>
      </c>
      <c r="H271" s="6" t="n">
        <v>24063.09</v>
      </c>
      <c r="I271" s="9" t="n">
        <v>29646</v>
      </c>
      <c r="J271" s="6">
        <f>SUMIF('Stock - ETA'!$F$3:F2202,'Rango proyecciones'!C271,'Stock - ETA'!$R$3:R2202)</f>
        <v/>
      </c>
      <c r="K271" s="9">
        <f>(I271 - H271) * MAX((1 - 10)/(10), 0)</f>
        <v/>
      </c>
      <c r="L271" s="9" t="n"/>
      <c r="M271" s="9" t="n"/>
      <c r="N271" s="9" t="n"/>
      <c r="O271" s="16">
        <f>H271 + J271 + K271 + L271</f>
        <v/>
      </c>
      <c r="P271" s="9">
        <f>SUMIF('Stock - ETA'!$F$3:F2202,'Rango proyecciones'!C271,'Stock - ETA'!$H$3:H2202)</f>
        <v/>
      </c>
      <c r="Q271" s="9">
        <f>(I271 - H271) * MAX((1 - 7)/(7), 0)</f>
        <v/>
      </c>
      <c r="R271" s="9" t="n"/>
      <c r="S271" s="9" t="n"/>
      <c r="T271" s="9" t="n">
        <v>0</v>
      </c>
      <c r="U271" s="16">
        <f>H271 + P271 + Q271 + R271</f>
        <v/>
      </c>
      <c r="V271" s="6">
        <f>SUMIF('Stock - ETA'!$F$3:F2202,'Rango proyecciones'!C271,'Stock - ETA'!$S$3:S2202)</f>
        <v/>
      </c>
      <c r="W271" s="9" t="n"/>
      <c r="X271" s="16">
        <f>V271 + W271</f>
        <v/>
      </c>
      <c r="Y271" s="9">
        <f>SUMIF('Stock - ETA'!$F$3:F2202,'Rango proyecciones'!C271,'Stock - ETA'!$I$3:I2202)</f>
        <v/>
      </c>
      <c r="Z271" s="9" t="n"/>
      <c r="AA271" s="16">
        <f>Y271 + Z271</f>
        <v/>
      </c>
      <c r="AB271" s="6" t="n">
        <v>30000</v>
      </c>
      <c r="AC271" s="9">
        <f>SUMIF('Stock - ETA'!$F$3:F2202,'Rango proyecciones'!C271,'Stock - ETA'!$T$3:T2202)</f>
        <v/>
      </c>
      <c r="AD271" s="16">
        <f> 1 * AB271 + AC271</f>
        <v/>
      </c>
      <c r="AE271" s="9">
        <f>SUMIF('Stock - ETA'!$F$3:F2202,'Rango proyecciones'!C271,'Stock - ETA'!$J$3:J2202)</f>
        <v/>
      </c>
      <c r="AF271" s="16">
        <f> 1 * AB271 + AE271</f>
        <v/>
      </c>
      <c r="AG271" s="6" t="n"/>
    </row>
    <row r="272">
      <c r="A272" s="4" t="inlineStr">
        <is>
          <t>Cerdo</t>
        </is>
      </c>
      <c r="B272" s="4" t="inlineStr">
        <is>
          <t>Venta Directa</t>
        </is>
      </c>
      <c r="C272" s="4" t="inlineStr">
        <is>
          <t>exportacion directa1022587</t>
        </is>
      </c>
      <c r="D272" s="4" t="inlineStr">
        <is>
          <t>Exportacion Directa</t>
        </is>
      </c>
      <c r="E272" s="4" t="n">
        <v>1022587</v>
      </c>
      <c r="F272" s="4" t="inlineStr">
        <is>
          <t>GO CC Loin L (S/T) 45@ Fi Cj AP</t>
        </is>
      </c>
      <c r="G272" s="4" t="inlineStr">
        <is>
          <t>Lomo</t>
        </is>
      </c>
      <c r="H272" s="6" t="n">
        <v>0</v>
      </c>
      <c r="I272" s="9" t="n">
        <v>8000</v>
      </c>
      <c r="J272" s="6">
        <f>SUMIF('Stock - ETA'!$F$3:F2202,'Rango proyecciones'!C272,'Stock - ETA'!$R$3:R2202)</f>
        <v/>
      </c>
      <c r="K272" s="9">
        <f>(I272 - H272) * MAX((1 - 10)/(10), 0)</f>
        <v/>
      </c>
      <c r="L272" s="9" t="n">
        <v>9810.938</v>
      </c>
      <c r="M272" s="9" t="n"/>
      <c r="N272" s="9" t="n"/>
      <c r="O272" s="16">
        <f>H272 + J272 + K272 + L272</f>
        <v/>
      </c>
      <c r="P272" s="9">
        <f>SUMIF('Stock - ETA'!$F$3:F2202,'Rango proyecciones'!C272,'Stock - ETA'!$H$3:H2202)</f>
        <v/>
      </c>
      <c r="Q272" s="9">
        <f>(I272 - H272) * MAX((1 - 7)/(7), 0)</f>
        <v/>
      </c>
      <c r="R272" s="9" t="n">
        <v>9810.938</v>
      </c>
      <c r="S272" s="9" t="n"/>
      <c r="T272" s="9" t="n">
        <v>0</v>
      </c>
      <c r="U272" s="16">
        <f>H272 + P272 + Q272 + R272</f>
        <v/>
      </c>
      <c r="V272" s="6">
        <f>SUMIF('Stock - ETA'!$F$3:F2202,'Rango proyecciones'!C272,'Stock - ETA'!$S$3:S2202)</f>
        <v/>
      </c>
      <c r="W272" s="9" t="n"/>
      <c r="X272" s="16">
        <f>V272 + W272</f>
        <v/>
      </c>
      <c r="Y272" s="9">
        <f>SUMIF('Stock - ETA'!$F$3:F2202,'Rango proyecciones'!C272,'Stock - ETA'!$I$3:I2202)</f>
        <v/>
      </c>
      <c r="Z272" s="9" t="n"/>
      <c r="AA272" s="16">
        <f>Y272 + Z272</f>
        <v/>
      </c>
      <c r="AB272" s="6" t="n">
        <v>5000</v>
      </c>
      <c r="AC272" s="9">
        <f>SUMIF('Stock - ETA'!$F$3:F2202,'Rango proyecciones'!C272,'Stock - ETA'!$T$3:T2202)</f>
        <v/>
      </c>
      <c r="AD272" s="16">
        <f> 1 * AB272 + AC272</f>
        <v/>
      </c>
      <c r="AE272" s="9">
        <f>SUMIF('Stock - ETA'!$F$3:F2202,'Rango proyecciones'!C272,'Stock - ETA'!$J$3:J2202)</f>
        <v/>
      </c>
      <c r="AF272" s="16">
        <f> 1 * AB272 + AE272</f>
        <v/>
      </c>
      <c r="AG272" s="6" t="n"/>
    </row>
    <row r="273">
      <c r="A273" s="4" t="inlineStr">
        <is>
          <t>Cerdo</t>
        </is>
      </c>
      <c r="B273" s="4" t="inlineStr">
        <is>
          <t>Venta Directa</t>
        </is>
      </c>
      <c r="C273" s="4" t="inlineStr">
        <is>
          <t>exportacion directa1022600</t>
        </is>
      </c>
      <c r="D273" s="4" t="inlineStr">
        <is>
          <t>Exportacion Directa</t>
        </is>
      </c>
      <c r="E273" s="4" t="n">
        <v>1022600</v>
      </c>
      <c r="F273" s="4" t="inlineStr">
        <is>
          <t>GO Lom Vet 2 a 2,3k@ Fi Verd Cj AP</t>
        </is>
      </c>
      <c r="G273" s="4" t="inlineStr">
        <is>
          <t>Lomo</t>
        </is>
      </c>
      <c r="H273" s="6" t="n">
        <v>2014.75</v>
      </c>
      <c r="I273" s="9" t="n">
        <v>11000</v>
      </c>
      <c r="J273" s="6">
        <f>SUMIF('Stock - ETA'!$F$3:F2202,'Rango proyecciones'!C273,'Stock - ETA'!$R$3:R2202)</f>
        <v/>
      </c>
      <c r="K273" s="9">
        <f>(I273 - H273) * MAX((1 - 10)/(10), 0)</f>
        <v/>
      </c>
      <c r="L273" s="9" t="n"/>
      <c r="M273" s="9" t="n"/>
      <c r="N273" s="9" t="n"/>
      <c r="O273" s="16">
        <f>H273 + J273 + K273 + L273</f>
        <v/>
      </c>
      <c r="P273" s="9">
        <f>SUMIF('Stock - ETA'!$F$3:F2202,'Rango proyecciones'!C273,'Stock - ETA'!$H$3:H2202)</f>
        <v/>
      </c>
      <c r="Q273" s="9">
        <f>(I273 - H273) * MAX((1 - 7)/(7), 0)</f>
        <v/>
      </c>
      <c r="R273" s="9" t="n"/>
      <c r="S273" s="9" t="n"/>
      <c r="T273" s="9" t="n">
        <v>0</v>
      </c>
      <c r="U273" s="16">
        <f>H273 + P273 + Q273 + R273</f>
        <v/>
      </c>
      <c r="V273" s="6">
        <f>SUMIF('Stock - ETA'!$F$3:F2202,'Rango proyecciones'!C273,'Stock - ETA'!$S$3:S2202)</f>
        <v/>
      </c>
      <c r="W273" s="9" t="n"/>
      <c r="X273" s="16">
        <f>V273 + W273</f>
        <v/>
      </c>
      <c r="Y273" s="9">
        <f>SUMIF('Stock - ETA'!$F$3:F2202,'Rango proyecciones'!C273,'Stock - ETA'!$I$3:I2202)</f>
        <v/>
      </c>
      <c r="Z273" s="9" t="n"/>
      <c r="AA273" s="16">
        <f>Y273 + Z273</f>
        <v/>
      </c>
      <c r="AB273" s="6" t="n">
        <v>10000</v>
      </c>
      <c r="AC273" s="9">
        <f>SUMIF('Stock - ETA'!$F$3:F2202,'Rango proyecciones'!C273,'Stock - ETA'!$T$3:T2202)</f>
        <v/>
      </c>
      <c r="AD273" s="16">
        <f> 1 * AB273 + AC273</f>
        <v/>
      </c>
      <c r="AE273" s="9">
        <f>SUMIF('Stock - ETA'!$F$3:F2202,'Rango proyecciones'!C273,'Stock - ETA'!$J$3:J2202)</f>
        <v/>
      </c>
      <c r="AF273" s="16">
        <f> 1 * AB273 + AE273</f>
        <v/>
      </c>
      <c r="AG273" s="6" t="n"/>
    </row>
    <row r="274">
      <c r="A274" s="4" t="inlineStr">
        <is>
          <t>Cerdo</t>
        </is>
      </c>
      <c r="B274" s="4" t="inlineStr">
        <is>
          <t>Venta Directa</t>
        </is>
      </c>
      <c r="C274" s="4" t="inlineStr">
        <is>
          <t>exportacion directa1022664</t>
        </is>
      </c>
      <c r="D274" s="4" t="inlineStr">
        <is>
          <t>Exportacion Directa</t>
        </is>
      </c>
      <c r="E274" s="4" t="n">
        <v>1022664</v>
      </c>
      <c r="F274" s="4" t="inlineStr">
        <is>
          <t>GO CC Loin L (S/T) (DF)@ Fi Cj AP</t>
        </is>
      </c>
      <c r="G274" s="4" t="inlineStr">
        <is>
          <t>Lomo</t>
        </is>
      </c>
      <c r="H274" s="6" t="n">
        <v>66956.55</v>
      </c>
      <c r="I274" s="9" t="n">
        <v>53000</v>
      </c>
      <c r="J274" s="6">
        <f>SUMIF('Stock - ETA'!$F$3:F2202,'Rango proyecciones'!C274,'Stock - ETA'!$R$3:R2202)</f>
        <v/>
      </c>
      <c r="K274" s="9">
        <f>(I274 - H274) * MAX((1 - 10)/(10), 0)</f>
        <v/>
      </c>
      <c r="L274" s="9" t="n"/>
      <c r="M274" s="9" t="n"/>
      <c r="N274" s="9" t="n"/>
      <c r="O274" s="16">
        <f>H274 + J274 + K274 + L274</f>
        <v/>
      </c>
      <c r="P274" s="9">
        <f>SUMIF('Stock - ETA'!$F$3:F2202,'Rango proyecciones'!C274,'Stock - ETA'!$H$3:H2202)</f>
        <v/>
      </c>
      <c r="Q274" s="9">
        <f>(I274 - H274) * MAX((1 - 7)/(7), 0)</f>
        <v/>
      </c>
      <c r="R274" s="9" t="n"/>
      <c r="S274" s="9" t="n"/>
      <c r="T274" s="9" t="n">
        <v>0</v>
      </c>
      <c r="U274" s="16">
        <f>H274 + P274 + Q274 + R274</f>
        <v/>
      </c>
      <c r="V274" s="6">
        <f>SUMIF('Stock - ETA'!$F$3:F2202,'Rango proyecciones'!C274,'Stock - ETA'!$S$3:S2202)</f>
        <v/>
      </c>
      <c r="W274" s="9" t="n"/>
      <c r="X274" s="16">
        <f>V274 + W274</f>
        <v/>
      </c>
      <c r="Y274" s="9">
        <f>SUMIF('Stock - ETA'!$F$3:F2202,'Rango proyecciones'!C274,'Stock - ETA'!$I$3:I2202)</f>
        <v/>
      </c>
      <c r="Z274" s="9" t="n"/>
      <c r="AA274" s="16">
        <f>Y274 + Z274</f>
        <v/>
      </c>
      <c r="AB274" s="6" t="n">
        <v>53000</v>
      </c>
      <c r="AC274" s="9">
        <f>SUMIF('Stock - ETA'!$F$3:F2202,'Rango proyecciones'!C274,'Stock - ETA'!$T$3:T2202)</f>
        <v/>
      </c>
      <c r="AD274" s="16">
        <f> 1 * AB274 + AC274</f>
        <v/>
      </c>
      <c r="AE274" s="9">
        <f>SUMIF('Stock - ETA'!$F$3:F2202,'Rango proyecciones'!C274,'Stock - ETA'!$J$3:J2202)</f>
        <v/>
      </c>
      <c r="AF274" s="16">
        <f> 1 * AB274 + AE274</f>
        <v/>
      </c>
      <c r="AG274" s="6" t="n"/>
    </row>
    <row r="275">
      <c r="A275" s="4" t="inlineStr">
        <is>
          <t>Cerdo</t>
        </is>
      </c>
      <c r="B275" s="4" t="inlineStr">
        <is>
          <t>Venta Directa</t>
        </is>
      </c>
      <c r="C275" s="4" t="inlineStr">
        <is>
          <t>exportacion directa1022901</t>
        </is>
      </c>
      <c r="D275" s="4" t="inlineStr">
        <is>
          <t>Exportacion Directa</t>
        </is>
      </c>
      <c r="E275" s="4" t="n">
        <v>1022901</v>
      </c>
      <c r="F275" s="4" t="inlineStr">
        <is>
          <t>GO Panc Tec S/Cue L@ Fi CJ Ch AP</t>
        </is>
      </c>
      <c r="G275" s="4" t="inlineStr">
        <is>
          <t>Panceta</t>
        </is>
      </c>
      <c r="H275" s="6" t="n">
        <v>10014.43</v>
      </c>
      <c r="I275" s="9" t="n">
        <v>11000</v>
      </c>
      <c r="J275" s="6">
        <f>SUMIF('Stock - ETA'!$F$3:F2202,'Rango proyecciones'!C275,'Stock - ETA'!$R$3:R2202)</f>
        <v/>
      </c>
      <c r="K275" s="9">
        <f>(I275 - H275) * MAX((1 - 10)/(10), 0)</f>
        <v/>
      </c>
      <c r="L275" s="9" t="n">
        <v>20014.986</v>
      </c>
      <c r="M275" s="9" t="n"/>
      <c r="N275" s="9" t="n"/>
      <c r="O275" s="16">
        <f>H275 + J275 + K275 + L275</f>
        <v/>
      </c>
      <c r="P275" s="9">
        <f>SUMIF('Stock - ETA'!$F$3:F2202,'Rango proyecciones'!C275,'Stock - ETA'!$H$3:H2202)</f>
        <v/>
      </c>
      <c r="Q275" s="9">
        <f>(I275 - H275) * MAX((1 - 7)/(7), 0)</f>
        <v/>
      </c>
      <c r="R275" s="9" t="n">
        <v>20014.986</v>
      </c>
      <c r="S275" s="9" t="n"/>
      <c r="T275" s="9" t="n">
        <v>0</v>
      </c>
      <c r="U275" s="16">
        <f>H275 + P275 + Q275 + R275</f>
        <v/>
      </c>
      <c r="V275" s="6">
        <f>SUMIF('Stock - ETA'!$F$3:F2202,'Rango proyecciones'!C275,'Stock - ETA'!$S$3:S2202)</f>
        <v/>
      </c>
      <c r="W275" s="9" t="n"/>
      <c r="X275" s="16">
        <f>V275 + W275</f>
        <v/>
      </c>
      <c r="Y275" s="9">
        <f>SUMIF('Stock - ETA'!$F$3:F2202,'Rango proyecciones'!C275,'Stock - ETA'!$I$3:I2202)</f>
        <v/>
      </c>
      <c r="Z275" s="9" t="n"/>
      <c r="AA275" s="16">
        <f>Y275 + Z275</f>
        <v/>
      </c>
      <c r="AB275" s="6" t="n">
        <v>1000</v>
      </c>
      <c r="AC275" s="9">
        <f>SUMIF('Stock - ETA'!$F$3:F2202,'Rango proyecciones'!C275,'Stock - ETA'!$T$3:T2202)</f>
        <v/>
      </c>
      <c r="AD275" s="16">
        <f> 1 * AB275 + AC275</f>
        <v/>
      </c>
      <c r="AE275" s="9">
        <f>SUMIF('Stock - ETA'!$F$3:F2202,'Rango proyecciones'!C275,'Stock - ETA'!$J$3:J2202)</f>
        <v/>
      </c>
      <c r="AF275" s="16">
        <f> 1 * AB275 + AE275</f>
        <v/>
      </c>
      <c r="AG275" s="6" t="n"/>
    </row>
    <row r="276">
      <c r="A276" s="4" t="inlineStr">
        <is>
          <t>Cerdo</t>
        </is>
      </c>
      <c r="B276" s="4" t="inlineStr">
        <is>
          <t>Venta Directa</t>
        </is>
      </c>
      <c r="C276" s="4" t="inlineStr">
        <is>
          <t>exportacion directa1022919</t>
        </is>
      </c>
      <c r="D276" s="4" t="inlineStr">
        <is>
          <t>Exportacion Directa</t>
        </is>
      </c>
      <c r="E276" s="4" t="n">
        <v>1022919</v>
      </c>
      <c r="F276" s="4" t="inlineStr">
        <is>
          <t>GO MM LOIN S VP@ Cj 10k AP</t>
        </is>
      </c>
      <c r="G276" s="4" t="inlineStr">
        <is>
          <t>Lomo</t>
        </is>
      </c>
      <c r="H276" s="6" t="n">
        <v>0</v>
      </c>
      <c r="I276" s="9" t="n">
        <v>6000</v>
      </c>
      <c r="J276" s="6">
        <f>SUMIF('Stock - ETA'!$F$3:F2202,'Rango proyecciones'!C276,'Stock - ETA'!$R$3:R2202)</f>
        <v/>
      </c>
      <c r="K276" s="9">
        <f>(I276 - H276) * MAX((1 - 10)/(10), 0)</f>
        <v/>
      </c>
      <c r="L276" s="9" t="n"/>
      <c r="M276" s="9" t="n"/>
      <c r="N276" s="9" t="n"/>
      <c r="O276" s="16">
        <f>H276 + J276 + K276 + L276</f>
        <v/>
      </c>
      <c r="P276" s="9">
        <f>SUMIF('Stock - ETA'!$F$3:F2202,'Rango proyecciones'!C276,'Stock - ETA'!$H$3:H2202)</f>
        <v/>
      </c>
      <c r="Q276" s="9">
        <f>(I276 - H276) * MAX((1 - 7)/(7), 0)</f>
        <v/>
      </c>
      <c r="R276" s="9" t="n"/>
      <c r="S276" s="9" t="n"/>
      <c r="T276" s="9" t="n">
        <v>0</v>
      </c>
      <c r="U276" s="16">
        <f>H276 + P276 + Q276 + R276</f>
        <v/>
      </c>
      <c r="V276" s="6">
        <f>SUMIF('Stock - ETA'!$F$3:F2202,'Rango proyecciones'!C276,'Stock - ETA'!$S$3:S2202)</f>
        <v/>
      </c>
      <c r="W276" s="9" t="n"/>
      <c r="X276" s="16">
        <f>V276 + W276</f>
        <v/>
      </c>
      <c r="Y276" s="9">
        <f>SUMIF('Stock - ETA'!$F$3:F2202,'Rango proyecciones'!C276,'Stock - ETA'!$I$3:I2202)</f>
        <v/>
      </c>
      <c r="Z276" s="9" t="n"/>
      <c r="AA276" s="16">
        <f>Y276 + Z276</f>
        <v/>
      </c>
      <c r="AB276" s="6" t="n">
        <v>15000</v>
      </c>
      <c r="AC276" s="9">
        <f>SUMIF('Stock - ETA'!$F$3:F2202,'Rango proyecciones'!C276,'Stock - ETA'!$T$3:T2202)</f>
        <v/>
      </c>
      <c r="AD276" s="16">
        <f> 1 * AB276 + AC276</f>
        <v/>
      </c>
      <c r="AE276" s="9">
        <f>SUMIF('Stock - ETA'!$F$3:F2202,'Rango proyecciones'!C276,'Stock - ETA'!$J$3:J2202)</f>
        <v/>
      </c>
      <c r="AF276" s="16">
        <f> 1 * AB276 + AE276</f>
        <v/>
      </c>
      <c r="AG276" s="6" t="n"/>
    </row>
    <row r="277">
      <c r="A277" s="4" t="inlineStr">
        <is>
          <t>Cerdo</t>
        </is>
      </c>
      <c r="B277" s="4" t="inlineStr">
        <is>
          <t>Venta Directa</t>
        </is>
      </c>
      <c r="C277" s="4" t="inlineStr">
        <is>
          <t>exportacion directa1022931</t>
        </is>
      </c>
      <c r="D277" s="4" t="inlineStr">
        <is>
          <t>Exportacion Directa</t>
        </is>
      </c>
      <c r="E277" s="4" t="n">
        <v>1022931</v>
      </c>
      <c r="F277" s="4" t="inlineStr">
        <is>
          <t>GO File C/cab 6x1@ VP Cj AP</t>
        </is>
      </c>
      <c r="G277" s="4" t="inlineStr">
        <is>
          <t>Filete</t>
        </is>
      </c>
      <c r="H277" s="6" t="n">
        <v>12062.79</v>
      </c>
      <c r="I277" s="9" t="n">
        <v>21430</v>
      </c>
      <c r="J277" s="6">
        <f>SUMIF('Stock - ETA'!$F$3:F2202,'Rango proyecciones'!C277,'Stock - ETA'!$R$3:R2202)</f>
        <v/>
      </c>
      <c r="K277" s="9">
        <f>(I277 - H277) * MAX((1 - 10)/(10), 0)</f>
        <v/>
      </c>
      <c r="L277" s="9" t="n">
        <v>6015.46</v>
      </c>
      <c r="M277" s="9" t="n"/>
      <c r="N277" s="9" t="n"/>
      <c r="O277" s="16">
        <f>H277 + J277 + K277 + L277</f>
        <v/>
      </c>
      <c r="P277" s="9">
        <f>SUMIF('Stock - ETA'!$F$3:F2202,'Rango proyecciones'!C277,'Stock - ETA'!$H$3:H2202)</f>
        <v/>
      </c>
      <c r="Q277" s="9">
        <f>(I277 - H277) * MAX((1 - 7)/(7), 0)</f>
        <v/>
      </c>
      <c r="R277" s="9" t="n">
        <v>6015.46</v>
      </c>
      <c r="S277" s="9" t="n"/>
      <c r="T277" s="9" t="n">
        <v>0</v>
      </c>
      <c r="U277" s="16">
        <f>H277 + P277 + Q277 + R277</f>
        <v/>
      </c>
      <c r="V277" s="6">
        <f>SUMIF('Stock - ETA'!$F$3:F2202,'Rango proyecciones'!C277,'Stock - ETA'!$S$3:S2202)</f>
        <v/>
      </c>
      <c r="W277" s="9" t="n"/>
      <c r="X277" s="16">
        <f>V277 + W277</f>
        <v/>
      </c>
      <c r="Y277" s="9">
        <f>SUMIF('Stock - ETA'!$F$3:F2202,'Rango proyecciones'!C277,'Stock - ETA'!$I$3:I2202)</f>
        <v/>
      </c>
      <c r="Z277" s="9" t="n"/>
      <c r="AA277" s="16">
        <f>Y277 + Z277</f>
        <v/>
      </c>
      <c r="AB277" s="6" t="n">
        <v>20000</v>
      </c>
      <c r="AC277" s="9">
        <f>SUMIF('Stock - ETA'!$F$3:F2202,'Rango proyecciones'!C277,'Stock - ETA'!$T$3:T2202)</f>
        <v/>
      </c>
      <c r="AD277" s="16">
        <f> 1 * AB277 + AC277</f>
        <v/>
      </c>
      <c r="AE277" s="9">
        <f>SUMIF('Stock - ETA'!$F$3:F2202,'Rango proyecciones'!C277,'Stock - ETA'!$J$3:J2202)</f>
        <v/>
      </c>
      <c r="AF277" s="16">
        <f> 1 * AB277 + AE277</f>
        <v/>
      </c>
      <c r="AG277" s="6" t="n"/>
    </row>
    <row r="278">
      <c r="A278" s="4" t="inlineStr">
        <is>
          <t>Cerdo</t>
        </is>
      </c>
      <c r="B278" s="4" t="inlineStr">
        <is>
          <t>Venta Directa</t>
        </is>
      </c>
      <c r="C278" s="4" t="inlineStr">
        <is>
          <t>exportacion directa1022987</t>
        </is>
      </c>
      <c r="D278" s="4" t="inlineStr">
        <is>
          <t>Exportacion Directa</t>
        </is>
      </c>
      <c r="E278" s="4" t="n">
        <v>1022987</v>
      </c>
      <c r="F278" s="4" t="inlineStr">
        <is>
          <t>GO Lom Tocino@ Bo Cj 20k AP</t>
        </is>
      </c>
      <c r="G278" s="4" t="inlineStr">
        <is>
          <t>Plancha</t>
        </is>
      </c>
      <c r="H278" s="6" t="n">
        <v>48000</v>
      </c>
      <c r="I278" s="9" t="n">
        <v>24000</v>
      </c>
      <c r="J278" s="6">
        <f>SUMIF('Stock - ETA'!$F$3:F2202,'Rango proyecciones'!C278,'Stock - ETA'!$R$3:R2202)</f>
        <v/>
      </c>
      <c r="K278" s="9">
        <f>(I278 - H278) * MAX((1 - 10)/(10), 0)</f>
        <v/>
      </c>
      <c r="L278" s="9" t="n"/>
      <c r="M278" s="9" t="n"/>
      <c r="N278" s="9" t="n"/>
      <c r="O278" s="16">
        <f>H278 + J278 + K278 + L278</f>
        <v/>
      </c>
      <c r="P278" s="9">
        <f>SUMIF('Stock - ETA'!$F$3:F2202,'Rango proyecciones'!C278,'Stock - ETA'!$H$3:H2202)</f>
        <v/>
      </c>
      <c r="Q278" s="9">
        <f>(I278 - H278) * MAX((1 - 7)/(7), 0)</f>
        <v/>
      </c>
      <c r="R278" s="9" t="n"/>
      <c r="S278" s="9" t="n"/>
      <c r="T278" s="9" t="n">
        <v>0</v>
      </c>
      <c r="U278" s="16">
        <f>H278 + P278 + Q278 + R278</f>
        <v/>
      </c>
      <c r="V278" s="6">
        <f>SUMIF('Stock - ETA'!$F$3:F2202,'Rango proyecciones'!C278,'Stock - ETA'!$S$3:S2202)</f>
        <v/>
      </c>
      <c r="W278" s="9" t="n"/>
      <c r="X278" s="16">
        <f>V278 + W278</f>
        <v/>
      </c>
      <c r="Y278" s="9">
        <f>SUMIF('Stock - ETA'!$F$3:F2202,'Rango proyecciones'!C278,'Stock - ETA'!$I$3:I2202)</f>
        <v/>
      </c>
      <c r="Z278" s="9" t="n"/>
      <c r="AA278" s="16">
        <f>Y278 + Z278</f>
        <v/>
      </c>
      <c r="AB278" s="6" t="n">
        <v>24000</v>
      </c>
      <c r="AC278" s="9">
        <f>SUMIF('Stock - ETA'!$F$3:F2202,'Rango proyecciones'!C278,'Stock - ETA'!$T$3:T2202)</f>
        <v/>
      </c>
      <c r="AD278" s="16">
        <f> 1 * AB278 + AC278</f>
        <v/>
      </c>
      <c r="AE278" s="9">
        <f>SUMIF('Stock - ETA'!$F$3:F2202,'Rango proyecciones'!C278,'Stock - ETA'!$J$3:J2202)</f>
        <v/>
      </c>
      <c r="AF278" s="16">
        <f> 1 * AB278 + AE278</f>
        <v/>
      </c>
      <c r="AG278" s="6" t="n"/>
    </row>
    <row r="279">
      <c r="A279" s="4" t="inlineStr">
        <is>
          <t>Cerdo</t>
        </is>
      </c>
      <c r="B279" s="4" t="inlineStr">
        <is>
          <t>Venta Directa</t>
        </is>
      </c>
      <c r="C279" s="4" t="inlineStr">
        <is>
          <t>exportacion directa1023051</t>
        </is>
      </c>
      <c r="D279" s="4" t="inlineStr">
        <is>
          <t>Exportacion Directa</t>
        </is>
      </c>
      <c r="E279" s="4" t="n">
        <v>1023051</v>
      </c>
      <c r="F279" s="4" t="inlineStr">
        <is>
          <t>GO Lom Vet L@ Fi Cj Lom Vet AP</t>
        </is>
      </c>
      <c r="G279" s="4" t="inlineStr">
        <is>
          <t>Lomo</t>
        </is>
      </c>
      <c r="H279" s="6" t="n">
        <v>3024.79</v>
      </c>
      <c r="I279" s="9" t="n">
        <v>0</v>
      </c>
      <c r="J279" s="6">
        <f>SUMIF('Stock - ETA'!$F$3:F2202,'Rango proyecciones'!C279,'Stock - ETA'!$R$3:R2202)</f>
        <v/>
      </c>
      <c r="K279" s="9">
        <f>(I279 - H279) * MAX((1 - 10)/(10), 0)</f>
        <v/>
      </c>
      <c r="L279" s="9" t="n"/>
      <c r="M279" s="9" t="n"/>
      <c r="N279" s="9" t="n"/>
      <c r="O279" s="16">
        <f>H279 + J279 + K279 + L279</f>
        <v/>
      </c>
      <c r="P279" s="9">
        <f>SUMIF('Stock - ETA'!$F$3:F2202,'Rango proyecciones'!C279,'Stock - ETA'!$H$3:H2202)</f>
        <v/>
      </c>
      <c r="Q279" s="9">
        <f>(I279 - H279) * MAX((1 - 7)/(7), 0)</f>
        <v/>
      </c>
      <c r="R279" s="9" t="n"/>
      <c r="S279" s="9" t="n"/>
      <c r="T279" s="9" t="n">
        <v>0</v>
      </c>
      <c r="U279" s="16">
        <f>H279 + P279 + Q279 + R279</f>
        <v/>
      </c>
      <c r="V279" s="6">
        <f>SUMIF('Stock - ETA'!$F$3:F2202,'Rango proyecciones'!C279,'Stock - ETA'!$S$3:S2202)</f>
        <v/>
      </c>
      <c r="W279" s="9" t="n"/>
      <c r="X279" s="16">
        <f>V279 + W279</f>
        <v/>
      </c>
      <c r="Y279" s="9">
        <f>SUMIF('Stock - ETA'!$F$3:F2202,'Rango proyecciones'!C279,'Stock - ETA'!$I$3:I2202)</f>
        <v/>
      </c>
      <c r="Z279" s="9" t="n"/>
      <c r="AA279" s="16">
        <f>Y279 + Z279</f>
        <v/>
      </c>
      <c r="AB279" s="6" t="n"/>
      <c r="AC279" s="9">
        <f>SUMIF('Stock - ETA'!$F$3:F2202,'Rango proyecciones'!C279,'Stock - ETA'!$T$3:T2202)</f>
        <v/>
      </c>
      <c r="AD279" s="16">
        <f> 1 * AB279 + AC279</f>
        <v/>
      </c>
      <c r="AE279" s="9">
        <f>SUMIF('Stock - ETA'!$F$3:F2202,'Rango proyecciones'!C279,'Stock - ETA'!$J$3:J2202)</f>
        <v/>
      </c>
      <c r="AF279" s="16">
        <f> 1 * AB279 + AE279</f>
        <v/>
      </c>
      <c r="AG279" s="6" t="n"/>
    </row>
    <row r="280">
      <c r="A280" s="4" t="inlineStr">
        <is>
          <t>Cerdo</t>
        </is>
      </c>
      <c r="B280" s="4" t="inlineStr">
        <is>
          <t>Venta Directa</t>
        </is>
      </c>
      <c r="C280" s="4" t="inlineStr">
        <is>
          <t>exportacion directa1023055</t>
        </is>
      </c>
      <c r="D280" s="4" t="inlineStr">
        <is>
          <t>Exportacion Directa</t>
        </is>
      </c>
      <c r="E280" s="4" t="n">
        <v>1023055</v>
      </c>
      <c r="F280" s="4" t="inlineStr">
        <is>
          <t>GO Lom Vet M@ Fi Cj Lom Vet AP</t>
        </is>
      </c>
      <c r="G280" s="4" t="inlineStr">
        <is>
          <t>Lomo</t>
        </is>
      </c>
      <c r="H280" s="6" t="n">
        <v>10025.2</v>
      </c>
      <c r="I280" s="9" t="n">
        <v>0</v>
      </c>
      <c r="J280" s="6">
        <f>SUMIF('Stock - ETA'!$F$3:F2202,'Rango proyecciones'!C280,'Stock - ETA'!$R$3:R2202)</f>
        <v/>
      </c>
      <c r="K280" s="9">
        <f>(I280 - H280) * MAX((1 - 10)/(10), 0)</f>
        <v/>
      </c>
      <c r="L280" s="9" t="n"/>
      <c r="M280" s="9" t="n"/>
      <c r="N280" s="9" t="n"/>
      <c r="O280" s="16">
        <f>H280 + J280 + K280 + L280</f>
        <v/>
      </c>
      <c r="P280" s="9">
        <f>SUMIF('Stock - ETA'!$F$3:F2202,'Rango proyecciones'!C280,'Stock - ETA'!$H$3:H2202)</f>
        <v/>
      </c>
      <c r="Q280" s="9">
        <f>(I280 - H280) * MAX((1 - 7)/(7), 0)</f>
        <v/>
      </c>
      <c r="R280" s="9" t="n"/>
      <c r="S280" s="9" t="n"/>
      <c r="T280" s="9" t="n">
        <v>0</v>
      </c>
      <c r="U280" s="16">
        <f>H280 + P280 + Q280 + R280</f>
        <v/>
      </c>
      <c r="V280" s="6">
        <f>SUMIF('Stock - ETA'!$F$3:F2202,'Rango proyecciones'!C280,'Stock - ETA'!$S$3:S2202)</f>
        <v/>
      </c>
      <c r="W280" s="9" t="n"/>
      <c r="X280" s="16">
        <f>V280 + W280</f>
        <v/>
      </c>
      <c r="Y280" s="9">
        <f>SUMIF('Stock - ETA'!$F$3:F2202,'Rango proyecciones'!C280,'Stock - ETA'!$I$3:I2202)</f>
        <v/>
      </c>
      <c r="Z280" s="9" t="n"/>
      <c r="AA280" s="16">
        <f>Y280 + Z280</f>
        <v/>
      </c>
      <c r="AB280" s="6" t="n"/>
      <c r="AC280" s="9">
        <f>SUMIF('Stock - ETA'!$F$3:F2202,'Rango proyecciones'!C280,'Stock - ETA'!$T$3:T2202)</f>
        <v/>
      </c>
      <c r="AD280" s="16">
        <f> 1 * AB280 + AC280</f>
        <v/>
      </c>
      <c r="AE280" s="9">
        <f>SUMIF('Stock - ETA'!$F$3:F2202,'Rango proyecciones'!C280,'Stock - ETA'!$J$3:J2202)</f>
        <v/>
      </c>
      <c r="AF280" s="16">
        <f> 1 * AB280 + AE280</f>
        <v/>
      </c>
      <c r="AG280" s="6" t="n"/>
    </row>
    <row r="281">
      <c r="A281" s="4" t="inlineStr">
        <is>
          <t>Cerdo</t>
        </is>
      </c>
      <c r="B281" s="4" t="inlineStr">
        <is>
          <t>Venta Directa</t>
        </is>
      </c>
      <c r="C281" s="4" t="inlineStr">
        <is>
          <t>exportacion directa1023163</t>
        </is>
      </c>
      <c r="D281" s="4" t="inlineStr">
        <is>
          <t>Exportacion Directa</t>
        </is>
      </c>
      <c r="E281" s="4" t="n">
        <v>1023163</v>
      </c>
      <c r="F281" s="4" t="inlineStr">
        <is>
          <t>GO Lom Vet &gt;2.0@ Fi Cj 8k AP</t>
        </is>
      </c>
      <c r="G281" s="4" t="inlineStr">
        <is>
          <t>Lomo</t>
        </is>
      </c>
      <c r="H281" s="6" t="n">
        <v>38057.05</v>
      </c>
      <c r="I281" s="9" t="n">
        <v>30000</v>
      </c>
      <c r="J281" s="6">
        <f>SUMIF('Stock - ETA'!$F$3:F2202,'Rango proyecciones'!C281,'Stock - ETA'!$R$3:R2202)</f>
        <v/>
      </c>
      <c r="K281" s="9">
        <f>(I281 - H281) * MAX((1 - 10)/(10), 0)</f>
        <v/>
      </c>
      <c r="L281" s="9" t="n"/>
      <c r="M281" s="9" t="n"/>
      <c r="N281" s="9" t="n"/>
      <c r="O281" s="16">
        <f>H281 + J281 + K281 + L281</f>
        <v/>
      </c>
      <c r="P281" s="9">
        <f>SUMIF('Stock - ETA'!$F$3:F2202,'Rango proyecciones'!C281,'Stock - ETA'!$H$3:H2202)</f>
        <v/>
      </c>
      <c r="Q281" s="9">
        <f>(I281 - H281) * MAX((1 - 7)/(7), 0)</f>
        <v/>
      </c>
      <c r="R281" s="9" t="n"/>
      <c r="S281" s="9" t="n"/>
      <c r="T281" s="9" t="n">
        <v>0</v>
      </c>
      <c r="U281" s="16">
        <f>H281 + P281 + Q281 + R281</f>
        <v/>
      </c>
      <c r="V281" s="6">
        <f>SUMIF('Stock - ETA'!$F$3:F2202,'Rango proyecciones'!C281,'Stock - ETA'!$S$3:S2202)</f>
        <v/>
      </c>
      <c r="W281" s="9" t="n"/>
      <c r="X281" s="16">
        <f>V281 + W281</f>
        <v/>
      </c>
      <c r="Y281" s="9">
        <f>SUMIF('Stock - ETA'!$F$3:F2202,'Rango proyecciones'!C281,'Stock - ETA'!$I$3:I2202)</f>
        <v/>
      </c>
      <c r="Z281" s="9" t="n"/>
      <c r="AA281" s="16">
        <f>Y281 + Z281</f>
        <v/>
      </c>
      <c r="AB281" s="6" t="n">
        <v>30000</v>
      </c>
      <c r="AC281" s="9">
        <f>SUMIF('Stock - ETA'!$F$3:F2202,'Rango proyecciones'!C281,'Stock - ETA'!$T$3:T2202)</f>
        <v/>
      </c>
      <c r="AD281" s="16">
        <f> 1 * AB281 + AC281</f>
        <v/>
      </c>
      <c r="AE281" s="9">
        <f>SUMIF('Stock - ETA'!$F$3:F2202,'Rango proyecciones'!C281,'Stock - ETA'!$J$3:J2202)</f>
        <v/>
      </c>
      <c r="AF281" s="16">
        <f> 1 * AB281 + AE281</f>
        <v/>
      </c>
      <c r="AG281" s="6" t="n"/>
    </row>
    <row r="282">
      <c r="A282" s="4" t="inlineStr">
        <is>
          <t>Cerdo</t>
        </is>
      </c>
      <c r="B282" s="4" t="inlineStr">
        <is>
          <t>Venta Directa</t>
        </is>
      </c>
      <c r="C282" s="4" t="inlineStr">
        <is>
          <t>exportacion directa1023194</t>
        </is>
      </c>
      <c r="D282" s="4" t="inlineStr">
        <is>
          <t>Exportacion Directa</t>
        </is>
      </c>
      <c r="E282" s="4" t="n">
        <v>1023194</v>
      </c>
      <c r="F282" s="4" t="inlineStr">
        <is>
          <t>GO Cne Falda Panc@ Bo Cj AP</t>
        </is>
      </c>
      <c r="G282" s="4" t="inlineStr">
        <is>
          <t>Panceta</t>
        </is>
      </c>
      <c r="H282" s="6" t="n">
        <v>5418.52</v>
      </c>
      <c r="I282" s="9" t="n">
        <v>19932</v>
      </c>
      <c r="J282" s="6">
        <f>SUMIF('Stock - ETA'!$F$3:F2202,'Rango proyecciones'!C282,'Stock - ETA'!$R$3:R2202)</f>
        <v/>
      </c>
      <c r="K282" s="9">
        <f>(I282 - H282) * MAX((1 - 10)/(10), 0)</f>
        <v/>
      </c>
      <c r="L282" s="9" t="n">
        <v>4517.832</v>
      </c>
      <c r="M282" s="9" t="n"/>
      <c r="N282" s="9" t="n"/>
      <c r="O282" s="16">
        <f>H282 + J282 + K282 + L282</f>
        <v/>
      </c>
      <c r="P282" s="9">
        <f>SUMIF('Stock - ETA'!$F$3:F2202,'Rango proyecciones'!C282,'Stock - ETA'!$H$3:H2202)</f>
        <v/>
      </c>
      <c r="Q282" s="9">
        <f>(I282 - H282) * MAX((1 - 7)/(7), 0)</f>
        <v/>
      </c>
      <c r="R282" s="9" t="n">
        <v>4517.832</v>
      </c>
      <c r="S282" s="9" t="n"/>
      <c r="T282" s="9" t="n">
        <v>0</v>
      </c>
      <c r="U282" s="16">
        <f>H282 + P282 + Q282 + R282</f>
        <v/>
      </c>
      <c r="V282" s="6">
        <f>SUMIF('Stock - ETA'!$F$3:F2202,'Rango proyecciones'!C282,'Stock - ETA'!$S$3:S2202)</f>
        <v/>
      </c>
      <c r="W282" s="9" t="n"/>
      <c r="X282" s="16">
        <f>V282 + W282</f>
        <v/>
      </c>
      <c r="Y282" s="9">
        <f>SUMIF('Stock - ETA'!$F$3:F2202,'Rango proyecciones'!C282,'Stock - ETA'!$I$3:I2202)</f>
        <v/>
      </c>
      <c r="Z282" s="9" t="n"/>
      <c r="AA282" s="16">
        <f>Y282 + Z282</f>
        <v/>
      </c>
      <c r="AB282" s="6" t="n">
        <v>12000</v>
      </c>
      <c r="AC282" s="9">
        <f>SUMIF('Stock - ETA'!$F$3:F2202,'Rango proyecciones'!C282,'Stock - ETA'!$T$3:T2202)</f>
        <v/>
      </c>
      <c r="AD282" s="16">
        <f> 1 * AB282 + AC282</f>
        <v/>
      </c>
      <c r="AE282" s="9">
        <f>SUMIF('Stock - ETA'!$F$3:F2202,'Rango proyecciones'!C282,'Stock - ETA'!$J$3:J2202)</f>
        <v/>
      </c>
      <c r="AF282" s="16">
        <f> 1 * AB282 + AE282</f>
        <v/>
      </c>
      <c r="AG282" s="6" t="n"/>
    </row>
    <row r="283">
      <c r="A283" s="4" t="inlineStr">
        <is>
          <t>Cerdo</t>
        </is>
      </c>
      <c r="B283" s="4" t="inlineStr">
        <is>
          <t>Venta Directa</t>
        </is>
      </c>
      <c r="C283" s="4" t="inlineStr">
        <is>
          <t>exportacion directa1023349</t>
        </is>
      </c>
      <c r="D283" s="4" t="inlineStr">
        <is>
          <t>Exportacion Directa</t>
        </is>
      </c>
      <c r="E283" s="4" t="n">
        <v>1023349</v>
      </c>
      <c r="F283" s="4" t="inlineStr">
        <is>
          <t>GO Lom Tecla VP@ Cj Lom Ctro</t>
        </is>
      </c>
      <c r="G283" s="4" t="inlineStr">
        <is>
          <t>Lomo</t>
        </is>
      </c>
      <c r="H283" s="6" t="n">
        <v>0</v>
      </c>
      <c r="I283" s="9" t="n">
        <v>2500</v>
      </c>
      <c r="J283" s="6">
        <f>SUMIF('Stock - ETA'!$F$3:F2202,'Rango proyecciones'!C283,'Stock - ETA'!$R$3:R2202)</f>
        <v/>
      </c>
      <c r="K283" s="9">
        <f>(I283 - H283) * MAX((1 - 10)/(10), 0)</f>
        <v/>
      </c>
      <c r="L283" s="9" t="n"/>
      <c r="M283" s="9" t="n"/>
      <c r="N283" s="9" t="n"/>
      <c r="O283" s="16">
        <f>H283 + J283 + K283 + L283</f>
        <v/>
      </c>
      <c r="P283" s="9">
        <f>SUMIF('Stock - ETA'!$F$3:F2202,'Rango proyecciones'!C283,'Stock - ETA'!$H$3:H2202)</f>
        <v/>
      </c>
      <c r="Q283" s="9">
        <f>(I283 - H283) * MAX((1 - 7)/(7), 0)</f>
        <v/>
      </c>
      <c r="R283" s="9" t="n"/>
      <c r="S283" s="9" t="n"/>
      <c r="T283" s="9" t="n">
        <v>0</v>
      </c>
      <c r="U283" s="16">
        <f>H283 + P283 + Q283 + R283</f>
        <v/>
      </c>
      <c r="V283" s="6">
        <f>SUMIF('Stock - ETA'!$F$3:F2202,'Rango proyecciones'!C283,'Stock - ETA'!$S$3:S2202)</f>
        <v/>
      </c>
      <c r="W283" s="9" t="n"/>
      <c r="X283" s="16">
        <f>V283 + W283</f>
        <v/>
      </c>
      <c r="Y283" s="9">
        <f>SUMIF('Stock - ETA'!$F$3:F2202,'Rango proyecciones'!C283,'Stock - ETA'!$I$3:I2202)</f>
        <v/>
      </c>
      <c r="Z283" s="9" t="n"/>
      <c r="AA283" s="16">
        <f>Y283 + Z283</f>
        <v/>
      </c>
      <c r="AB283" s="6" t="n">
        <v>5000</v>
      </c>
      <c r="AC283" s="9">
        <f>SUMIF('Stock - ETA'!$F$3:F2202,'Rango proyecciones'!C283,'Stock - ETA'!$T$3:T2202)</f>
        <v/>
      </c>
      <c r="AD283" s="16">
        <f> 1 * AB283 + AC283</f>
        <v/>
      </c>
      <c r="AE283" s="9">
        <f>SUMIF('Stock - ETA'!$F$3:F2202,'Rango proyecciones'!C283,'Stock - ETA'!$J$3:J2202)</f>
        <v/>
      </c>
      <c r="AF283" s="16">
        <f> 1 * AB283 + AE283</f>
        <v/>
      </c>
      <c r="AG283" s="6" t="n"/>
    </row>
    <row r="284">
      <c r="A284" s="4" t="inlineStr">
        <is>
          <t>Cerdo</t>
        </is>
      </c>
      <c r="B284" s="4" t="inlineStr">
        <is>
          <t>Venta Directa</t>
        </is>
      </c>
      <c r="C284" s="4" t="inlineStr">
        <is>
          <t>exportacion directa1023350</t>
        </is>
      </c>
      <c r="D284" s="4" t="inlineStr">
        <is>
          <t>Exportacion Directa</t>
        </is>
      </c>
      <c r="E284" s="4" t="n">
        <v>1023350</v>
      </c>
      <c r="F284" s="4" t="inlineStr">
        <is>
          <t>Lom Vet &gt;2.0@ VP Cj Lom Vet AP</t>
        </is>
      </c>
      <c r="G284" s="4" t="inlineStr">
        <is>
          <t>Lomo</t>
        </is>
      </c>
      <c r="H284" s="6" t="n">
        <v>3512.83</v>
      </c>
      <c r="I284" s="9" t="n">
        <v>48377</v>
      </c>
      <c r="J284" s="6">
        <f>SUMIF('Stock - ETA'!$F$3:F2202,'Rango proyecciones'!C284,'Stock - ETA'!$R$3:R2202)</f>
        <v/>
      </c>
      <c r="K284" s="9">
        <f>(I284 - H284) * MAX((1 - 10)/(10), 0)</f>
        <v/>
      </c>
      <c r="L284" s="9" t="n">
        <v>2004.53</v>
      </c>
      <c r="M284" s="9" t="n"/>
      <c r="N284" s="9" t="n"/>
      <c r="O284" s="16">
        <f>H284 + J284 + K284 + L284</f>
        <v/>
      </c>
      <c r="P284" s="9">
        <f>SUMIF('Stock - ETA'!$F$3:F2202,'Rango proyecciones'!C284,'Stock - ETA'!$H$3:H2202)</f>
        <v/>
      </c>
      <c r="Q284" s="9">
        <f>(I284 - H284) * MAX((1 - 7)/(7), 0)</f>
        <v/>
      </c>
      <c r="R284" s="9" t="n">
        <v>2004.53</v>
      </c>
      <c r="S284" s="9" t="n"/>
      <c r="T284" s="9" t="n">
        <v>0</v>
      </c>
      <c r="U284" s="16">
        <f>H284 + P284 + Q284 + R284</f>
        <v/>
      </c>
      <c r="V284" s="6">
        <f>SUMIF('Stock - ETA'!$F$3:F2202,'Rango proyecciones'!C284,'Stock - ETA'!$S$3:S2202)</f>
        <v/>
      </c>
      <c r="W284" s="9" t="n"/>
      <c r="X284" s="16">
        <f>V284 + W284</f>
        <v/>
      </c>
      <c r="Y284" s="9">
        <f>SUMIF('Stock - ETA'!$F$3:F2202,'Rango proyecciones'!C284,'Stock - ETA'!$I$3:I2202)</f>
        <v/>
      </c>
      <c r="Z284" s="9" t="n"/>
      <c r="AA284" s="16">
        <f>Y284 + Z284</f>
        <v/>
      </c>
      <c r="AB284" s="6" t="n">
        <v>40000</v>
      </c>
      <c r="AC284" s="9">
        <f>SUMIF('Stock - ETA'!$F$3:F2202,'Rango proyecciones'!C284,'Stock - ETA'!$T$3:T2202)</f>
        <v/>
      </c>
      <c r="AD284" s="16">
        <f> 1 * AB284 + AC284</f>
        <v/>
      </c>
      <c r="AE284" s="9">
        <f>SUMIF('Stock - ETA'!$F$3:F2202,'Rango proyecciones'!C284,'Stock - ETA'!$J$3:J2202)</f>
        <v/>
      </c>
      <c r="AF284" s="16">
        <f> 1 * AB284 + AE284</f>
        <v/>
      </c>
      <c r="AG284" s="6" t="n"/>
    </row>
    <row r="285">
      <c r="A285" s="4" t="inlineStr">
        <is>
          <t>Cerdo</t>
        </is>
      </c>
      <c r="B285" s="4" t="inlineStr">
        <is>
          <t>Venta Directa</t>
        </is>
      </c>
      <c r="C285" s="4" t="inlineStr">
        <is>
          <t>exportacion directa1023351</t>
        </is>
      </c>
      <c r="D285" s="4" t="inlineStr">
        <is>
          <t>Exportacion Directa</t>
        </is>
      </c>
      <c r="E285" s="4" t="n">
        <v>1023351</v>
      </c>
      <c r="F285" s="4" t="inlineStr">
        <is>
          <t>GO Panc S/tec L @VP Cj AP</t>
        </is>
      </c>
      <c r="G285" s="4" t="inlineStr">
        <is>
          <t>Panceta</t>
        </is>
      </c>
      <c r="H285" s="6" t="n">
        <v>3012.62</v>
      </c>
      <c r="I285" s="9" t="n">
        <v>8500</v>
      </c>
      <c r="J285" s="6">
        <f>SUMIF('Stock - ETA'!$F$3:F2202,'Rango proyecciones'!C285,'Stock - ETA'!$R$3:R2202)</f>
        <v/>
      </c>
      <c r="K285" s="9">
        <f>(I285 - H285) * MAX((1 - 10)/(10), 0)</f>
        <v/>
      </c>
      <c r="L285" s="9" t="n">
        <v>6021.76</v>
      </c>
      <c r="M285" s="9" t="n"/>
      <c r="N285" s="9" t="n"/>
      <c r="O285" s="16">
        <f>H285 + J285 + K285 + L285</f>
        <v/>
      </c>
      <c r="P285" s="9">
        <f>SUMIF('Stock - ETA'!$F$3:F2202,'Rango proyecciones'!C285,'Stock - ETA'!$H$3:H2202)</f>
        <v/>
      </c>
      <c r="Q285" s="9">
        <f>(I285 - H285) * MAX((1 - 7)/(7), 0)</f>
        <v/>
      </c>
      <c r="R285" s="9" t="n">
        <v>6021.76</v>
      </c>
      <c r="S285" s="9" t="n"/>
      <c r="T285" s="9" t="n">
        <v>0</v>
      </c>
      <c r="U285" s="16">
        <f>H285 + P285 + Q285 + R285</f>
        <v/>
      </c>
      <c r="V285" s="6">
        <f>SUMIF('Stock - ETA'!$F$3:F2202,'Rango proyecciones'!C285,'Stock - ETA'!$S$3:S2202)</f>
        <v/>
      </c>
      <c r="W285" s="9" t="n"/>
      <c r="X285" s="16">
        <f>V285 + W285</f>
        <v/>
      </c>
      <c r="Y285" s="9">
        <f>SUMIF('Stock - ETA'!$F$3:F2202,'Rango proyecciones'!C285,'Stock - ETA'!$I$3:I2202)</f>
        <v/>
      </c>
      <c r="Z285" s="9" t="n"/>
      <c r="AA285" s="16">
        <f>Y285 + Z285</f>
        <v/>
      </c>
      <c r="AB285" s="6" t="n">
        <v>5000</v>
      </c>
      <c r="AC285" s="9">
        <f>SUMIF('Stock - ETA'!$F$3:F2202,'Rango proyecciones'!C285,'Stock - ETA'!$T$3:T2202)</f>
        <v/>
      </c>
      <c r="AD285" s="16">
        <f> 1 * AB285 + AC285</f>
        <v/>
      </c>
      <c r="AE285" s="9">
        <f>SUMIF('Stock - ETA'!$F$3:F2202,'Rango proyecciones'!C285,'Stock - ETA'!$J$3:J2202)</f>
        <v/>
      </c>
      <c r="AF285" s="16">
        <f> 1 * AB285 + AE285</f>
        <v/>
      </c>
      <c r="AG285" s="6" t="n"/>
    </row>
    <row r="286">
      <c r="A286" s="4" t="inlineStr">
        <is>
          <t>Cerdo</t>
        </is>
      </c>
      <c r="B286" s="4" t="inlineStr">
        <is>
          <t>Venta Directa</t>
        </is>
      </c>
      <c r="C286" s="4" t="inlineStr">
        <is>
          <t>exportacion directa1023352</t>
        </is>
      </c>
      <c r="D286" s="4" t="inlineStr">
        <is>
          <t>Exportacion Directa</t>
        </is>
      </c>
      <c r="E286" s="4" t="n">
        <v>1023352</v>
      </c>
      <c r="F286" s="4" t="inlineStr">
        <is>
          <t>GO Panc Tec S/cue@ R VP Cj ch AP</t>
        </is>
      </c>
      <c r="G286" s="4" t="inlineStr">
        <is>
          <t>Panceta</t>
        </is>
      </c>
      <c r="H286" s="6" t="n">
        <v>27650.51</v>
      </c>
      <c r="I286" s="9" t="n">
        <v>61157</v>
      </c>
      <c r="J286" s="6">
        <f>SUMIF('Stock - ETA'!$F$3:F2202,'Rango proyecciones'!C286,'Stock - ETA'!$R$3:R2202)</f>
        <v/>
      </c>
      <c r="K286" s="9">
        <f>(I286 - H286) * MAX((1 - 10)/(10), 0)</f>
        <v/>
      </c>
      <c r="L286" s="9" t="n">
        <v>24108.698</v>
      </c>
      <c r="M286" s="9" t="n"/>
      <c r="N286" s="9" t="n"/>
      <c r="O286" s="16">
        <f>H286 + J286 + K286 + L286</f>
        <v/>
      </c>
      <c r="P286" s="9">
        <f>SUMIF('Stock - ETA'!$F$3:F2202,'Rango proyecciones'!C286,'Stock - ETA'!$H$3:H2202)</f>
        <v/>
      </c>
      <c r="Q286" s="9">
        <f>(I286 - H286) * MAX((1 - 7)/(7), 0)</f>
        <v/>
      </c>
      <c r="R286" s="9" t="n">
        <v>24108.698</v>
      </c>
      <c r="S286" s="9" t="n"/>
      <c r="T286" s="9" t="n">
        <v>0</v>
      </c>
      <c r="U286" s="16">
        <f>H286 + P286 + Q286 + R286</f>
        <v/>
      </c>
      <c r="V286" s="6">
        <f>SUMIF('Stock - ETA'!$F$3:F2202,'Rango proyecciones'!C286,'Stock - ETA'!$S$3:S2202)</f>
        <v/>
      </c>
      <c r="W286" s="9" t="n"/>
      <c r="X286" s="16">
        <f>V286 + W286</f>
        <v/>
      </c>
      <c r="Y286" s="9">
        <f>SUMIF('Stock - ETA'!$F$3:F2202,'Rango proyecciones'!C286,'Stock - ETA'!$I$3:I2202)</f>
        <v/>
      </c>
      <c r="Z286" s="9" t="n"/>
      <c r="AA286" s="16">
        <f>Y286 + Z286</f>
        <v/>
      </c>
      <c r="AB286" s="6" t="n">
        <v>50000</v>
      </c>
      <c r="AC286" s="9">
        <f>SUMIF('Stock - ETA'!$F$3:F2202,'Rango proyecciones'!C286,'Stock - ETA'!$T$3:T2202)</f>
        <v/>
      </c>
      <c r="AD286" s="16">
        <f> 1 * AB286 + AC286</f>
        <v/>
      </c>
      <c r="AE286" s="9">
        <f>SUMIF('Stock - ETA'!$F$3:F2202,'Rango proyecciones'!C286,'Stock - ETA'!$J$3:J2202)</f>
        <v/>
      </c>
      <c r="AF286" s="16">
        <f> 1 * AB286 + AE286</f>
        <v/>
      </c>
      <c r="AG286" s="6" t="n"/>
    </row>
    <row r="287">
      <c r="A287" s="4" t="inlineStr">
        <is>
          <t>Cerdo</t>
        </is>
      </c>
      <c r="B287" s="4" t="inlineStr">
        <is>
          <t>Venta Directa</t>
        </is>
      </c>
      <c r="C287" s="4" t="inlineStr">
        <is>
          <t>exportacion directa1023419</t>
        </is>
      </c>
      <c r="D287" s="4" t="inlineStr">
        <is>
          <t>Exportacion Directa</t>
        </is>
      </c>
      <c r="E287" s="4" t="n">
        <v>1023419</v>
      </c>
      <c r="F287" s="4" t="inlineStr">
        <is>
          <t>GO Lom Tocino@ Bo Cj 20k AP</t>
        </is>
      </c>
      <c r="G287" s="4" t="inlineStr">
        <is>
          <t>Grasas</t>
        </is>
      </c>
      <c r="H287" s="6" t="n">
        <v>0</v>
      </c>
      <c r="I287" s="9" t="n">
        <v>24000</v>
      </c>
      <c r="J287" s="6">
        <f>SUMIF('Stock - ETA'!$F$3:F2202,'Rango proyecciones'!C287,'Stock - ETA'!$R$3:R2202)</f>
        <v/>
      </c>
      <c r="K287" s="9">
        <f>(I287 - H287) * MAX((1 - 10)/(10), 0)</f>
        <v/>
      </c>
      <c r="L287" s="9" t="n"/>
      <c r="M287" s="9" t="n"/>
      <c r="N287" s="9" t="n"/>
      <c r="O287" s="16">
        <f>H287 + J287 + K287 + L287</f>
        <v/>
      </c>
      <c r="P287" s="9">
        <f>SUMIF('Stock - ETA'!$F$3:F2202,'Rango proyecciones'!C287,'Stock - ETA'!$H$3:H2202)</f>
        <v/>
      </c>
      <c r="Q287" s="9">
        <f>(I287 - H287) * MAX((1 - 7)/(7), 0)</f>
        <v/>
      </c>
      <c r="R287" s="9" t="n"/>
      <c r="S287" s="9" t="n"/>
      <c r="T287" s="9" t="n">
        <v>0</v>
      </c>
      <c r="U287" s="16">
        <f>H287 + P287 + Q287 + R287</f>
        <v/>
      </c>
      <c r="V287" s="6">
        <f>SUMIF('Stock - ETA'!$F$3:F2202,'Rango proyecciones'!C287,'Stock - ETA'!$S$3:S2202)</f>
        <v/>
      </c>
      <c r="W287" s="9" t="n"/>
      <c r="X287" s="16">
        <f>V287 + W287</f>
        <v/>
      </c>
      <c r="Y287" s="9">
        <f>SUMIF('Stock - ETA'!$F$3:F2202,'Rango proyecciones'!C287,'Stock - ETA'!$I$3:I2202)</f>
        <v/>
      </c>
      <c r="Z287" s="9" t="n"/>
      <c r="AA287" s="16">
        <f>Y287 + Z287</f>
        <v/>
      </c>
      <c r="AB287" s="6" t="n">
        <v>24000</v>
      </c>
      <c r="AC287" s="9">
        <f>SUMIF('Stock - ETA'!$F$3:F2202,'Rango proyecciones'!C287,'Stock - ETA'!$T$3:T2202)</f>
        <v/>
      </c>
      <c r="AD287" s="16">
        <f> 1 * AB287 + AC287</f>
        <v/>
      </c>
      <c r="AE287" s="9">
        <f>SUMIF('Stock - ETA'!$F$3:F2202,'Rango proyecciones'!C287,'Stock - ETA'!$J$3:J2202)</f>
        <v/>
      </c>
      <c r="AF287" s="16">
        <f> 1 * AB287 + AE287</f>
        <v/>
      </c>
      <c r="AG287" s="6" t="n"/>
    </row>
    <row r="288">
      <c r="A288" s="4" t="inlineStr">
        <is>
          <t>Cerdo</t>
        </is>
      </c>
      <c r="B288" s="4" t="inlineStr">
        <is>
          <t>Venta Directa</t>
        </is>
      </c>
      <c r="C288" s="4" t="inlineStr">
        <is>
          <t>exportacion directa1023457</t>
        </is>
      </c>
      <c r="D288" s="4" t="inlineStr">
        <is>
          <t>Exportacion Directa</t>
        </is>
      </c>
      <c r="E288" s="4" t="n">
        <v>1023457</v>
      </c>
      <c r="F288" s="4" t="inlineStr">
        <is>
          <t>GO Cordon Lom@ Bo Cj 20k AS</t>
        </is>
      </c>
      <c r="G288" s="4" t="inlineStr">
        <is>
          <t>Recortes</t>
        </is>
      </c>
      <c r="H288" s="6" t="n">
        <v>1000</v>
      </c>
      <c r="I288" s="9" t="n">
        <v>3500</v>
      </c>
      <c r="J288" s="6">
        <f>SUMIF('Stock - ETA'!$F$3:F2202,'Rango proyecciones'!C288,'Stock - ETA'!$R$3:R2202)</f>
        <v/>
      </c>
      <c r="K288" s="9">
        <f>(I288 - H288) * MAX((1 - 10)/(10), 0)</f>
        <v/>
      </c>
      <c r="L288" s="9" t="n"/>
      <c r="M288" s="9" t="n"/>
      <c r="N288" s="9" t="n"/>
      <c r="O288" s="16">
        <f>H288 + J288 + K288 + L288</f>
        <v/>
      </c>
      <c r="P288" s="9">
        <f>SUMIF('Stock - ETA'!$F$3:F2202,'Rango proyecciones'!C288,'Stock - ETA'!$H$3:H2202)</f>
        <v/>
      </c>
      <c r="Q288" s="9">
        <f>(I288 - H288) * MAX((1 - 7)/(7), 0)</f>
        <v/>
      </c>
      <c r="R288" s="9" t="n"/>
      <c r="S288" s="9" t="n"/>
      <c r="T288" s="9" t="n">
        <v>0</v>
      </c>
      <c r="U288" s="16">
        <f>H288 + P288 + Q288 + R288</f>
        <v/>
      </c>
      <c r="V288" s="6">
        <f>SUMIF('Stock - ETA'!$F$3:F2202,'Rango proyecciones'!C288,'Stock - ETA'!$S$3:S2202)</f>
        <v/>
      </c>
      <c r="W288" s="9" t="n"/>
      <c r="X288" s="16">
        <f>V288 + W288</f>
        <v/>
      </c>
      <c r="Y288" s="9">
        <f>SUMIF('Stock - ETA'!$F$3:F2202,'Rango proyecciones'!C288,'Stock - ETA'!$I$3:I2202)</f>
        <v/>
      </c>
      <c r="Z288" s="9" t="n"/>
      <c r="AA288" s="16">
        <f>Y288 + Z288</f>
        <v/>
      </c>
      <c r="AB288" s="6" t="n">
        <v>2000</v>
      </c>
      <c r="AC288" s="9">
        <f>SUMIF('Stock - ETA'!$F$3:F2202,'Rango proyecciones'!C288,'Stock - ETA'!$T$3:T2202)</f>
        <v/>
      </c>
      <c r="AD288" s="16">
        <f> 1 * AB288 + AC288</f>
        <v/>
      </c>
      <c r="AE288" s="9">
        <f>SUMIF('Stock - ETA'!$F$3:F2202,'Rango proyecciones'!C288,'Stock - ETA'!$J$3:J2202)</f>
        <v/>
      </c>
      <c r="AF288" s="16">
        <f> 1 * AB288 + AE288</f>
        <v/>
      </c>
      <c r="AG288" s="6" t="n"/>
    </row>
    <row r="289">
      <c r="A289" s="4" t="inlineStr">
        <is>
          <t>Cerdo</t>
        </is>
      </c>
      <c r="B289" s="4" t="inlineStr">
        <is>
          <t>Venta Directa</t>
        </is>
      </c>
      <c r="C289" s="4" t="inlineStr">
        <is>
          <t>exportacion directa1023467</t>
        </is>
      </c>
      <c r="D289" s="4" t="inlineStr">
        <is>
          <t>Exportacion Directa</t>
        </is>
      </c>
      <c r="E289" s="4" t="n">
        <v>1023467</v>
      </c>
      <c r="F289" s="4" t="inlineStr">
        <is>
          <t>GO Lom Vet Mad@ Cj AP</t>
        </is>
      </c>
      <c r="G289" s="4" t="inlineStr">
        <is>
          <t>Lomo</t>
        </is>
      </c>
      <c r="H289" s="6" t="n">
        <v>28710.58</v>
      </c>
      <c r="I289" s="9" t="n">
        <v>23700</v>
      </c>
      <c r="J289" s="6">
        <f>SUMIF('Stock - ETA'!$F$3:F2202,'Rango proyecciones'!C289,'Stock - ETA'!$R$3:R2202)</f>
        <v/>
      </c>
      <c r="K289" s="9">
        <f>(I289 - H289) * MAX((1 - 10)/(10), 0)</f>
        <v/>
      </c>
      <c r="L289" s="9" t="n">
        <v>10206.48</v>
      </c>
      <c r="M289" s="9" t="n"/>
      <c r="N289" s="9" t="n"/>
      <c r="O289" s="16">
        <f>H289 + J289 + K289 + L289</f>
        <v/>
      </c>
      <c r="P289" s="9">
        <f>SUMIF('Stock - ETA'!$F$3:F2202,'Rango proyecciones'!C289,'Stock - ETA'!$H$3:H2202)</f>
        <v/>
      </c>
      <c r="Q289" s="9">
        <f>(I289 - H289) * MAX((1 - 7)/(7), 0)</f>
        <v/>
      </c>
      <c r="R289" s="9" t="n">
        <v>10206.48</v>
      </c>
      <c r="S289" s="9" t="n"/>
      <c r="T289" s="9" t="n">
        <v>0</v>
      </c>
      <c r="U289" s="16">
        <f>H289 + P289 + Q289 + R289</f>
        <v/>
      </c>
      <c r="V289" s="6">
        <f>SUMIF('Stock - ETA'!$F$3:F2202,'Rango proyecciones'!C289,'Stock - ETA'!$S$3:S2202)</f>
        <v/>
      </c>
      <c r="W289" s="9" t="n"/>
      <c r="X289" s="16">
        <f>V289 + W289</f>
        <v/>
      </c>
      <c r="Y289" s="9">
        <f>SUMIF('Stock - ETA'!$F$3:F2202,'Rango proyecciones'!C289,'Stock - ETA'!$I$3:I2202)</f>
        <v/>
      </c>
      <c r="Z289" s="9" t="n"/>
      <c r="AA289" s="16">
        <f>Y289 + Z289</f>
        <v/>
      </c>
      <c r="AB289" s="6" t="n">
        <v>40000</v>
      </c>
      <c r="AC289" s="9">
        <f>SUMIF('Stock - ETA'!$F$3:F2202,'Rango proyecciones'!C289,'Stock - ETA'!$T$3:T2202)</f>
        <v/>
      </c>
      <c r="AD289" s="16">
        <f> 1 * AB289 + AC289</f>
        <v/>
      </c>
      <c r="AE289" s="9">
        <f>SUMIF('Stock - ETA'!$F$3:F2202,'Rango proyecciones'!C289,'Stock - ETA'!$J$3:J2202)</f>
        <v/>
      </c>
      <c r="AF289" s="16">
        <f> 1 * AB289 + AE289</f>
        <v/>
      </c>
      <c r="AG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shanghai1021731</t>
        </is>
      </c>
      <c r="D290" s="4" t="inlineStr">
        <is>
          <t>Agrosuper Shanghai</t>
        </is>
      </c>
      <c r="E290" s="4" t="n">
        <v>1021731</v>
      </c>
      <c r="F290" s="4" t="inlineStr">
        <is>
          <t>GO PernilM@ Cj 20k AS</t>
        </is>
      </c>
      <c r="G290" s="4" t="inlineStr">
        <is>
          <t>Pernil</t>
        </is>
      </c>
      <c r="H290" s="6" t="n">
        <v>170120</v>
      </c>
      <c r="I290" s="9" t="n">
        <v>219380</v>
      </c>
      <c r="J290" s="6">
        <f>SUMIFS('Stock - ETA'!$R$3:R2202,'Stock - ETA'!$F$3:F2202,'Rango proyecciones'!C290,'Stock - ETA'!$AA$3:AA2202,'Rango proyecciones'!$AH$5)</f>
        <v/>
      </c>
      <c r="K290" s="9">
        <f>(I290 - H290) * MAX((1 - 10)/(10), 0)</f>
        <v/>
      </c>
      <c r="L290" s="9" t="n">
        <v>48440</v>
      </c>
      <c r="M290" s="9" t="n"/>
      <c r="N290" s="9" t="n"/>
      <c r="O290" s="16">
        <f>H290 + N290 + J290</f>
        <v/>
      </c>
      <c r="P290" s="9">
        <f>SUMIFS('Stock - ETA'!$H$3:H2202,'Stock - ETA'!$F$3:F2202,'Rango proyecciones'!C290,'Stock - ETA'!$Q$3:Q2202,'Rango proyecciones'!$AH$5)</f>
        <v/>
      </c>
      <c r="Q290" s="9">
        <f>(I290 - H290) * MAX((1 - 7)/(7), 0)</f>
        <v/>
      </c>
      <c r="R290" s="9" t="n">
        <v>48440</v>
      </c>
      <c r="S290" s="9" t="n"/>
      <c r="T290" s="9" t="n">
        <v>0</v>
      </c>
      <c r="U290" s="16">
        <f>H290 + T290 + P290</f>
        <v/>
      </c>
      <c r="V290" s="6">
        <f>SUMIFS('Stock - ETA'!$S$3:S2202,'Stock - ETA'!$F$3:F2202,'Rango proyecciones'!C290,'Stock - ETA'!$AA$3:AA2202,'Rango proyecciones'!$AH$5) + SUMIFS('Stock - ETA'!$R$3:R2202,'Stock - ETA'!$F$3:F2202,'Rango proyecciones'!C290,'Stock - ETA'!$AA$3:AA2202,'Rango proyecciones'!$AH$7)</f>
        <v/>
      </c>
      <c r="W290" s="9" t="n"/>
      <c r="X290" s="16">
        <f>V290 + W290</f>
        <v/>
      </c>
      <c r="Y290" s="9">
        <f>SUMIFS('Stock - ETA'!$I$3:I2202,'Stock - ETA'!$F$3:F2202,'Rango proyecciones'!C290,'Stock - ETA'!$Q$3:Q2202,'Rango proyecciones'!$AH$5) + SUMIFS('Stock - ETA'!$H$3:H2202,'Stock - ETA'!$F$3:F2202,'Rango proyecciones'!C290,'Stock - ETA'!$Q$3:Q2202,'Rango proyecciones'!$AH$7)</f>
        <v/>
      </c>
      <c r="Z290" s="9" t="n"/>
      <c r="AA290" s="16">
        <f>Y290 + Z290</f>
        <v/>
      </c>
      <c r="AB290" s="6" t="n">
        <v>120000</v>
      </c>
      <c r="AC290" s="9">
        <f>SUMIFS('Stock - ETA'!$T$3:T2202,'Stock - ETA'!$F$3:F2202,'Rango proyecciones'!C290,'Stock - ETA'!$AA$3:AA2202,'Rango proyecciones'!$AH$5) + SUMIFS('Stock - ETA'!$S$3:S2202,'Stock - ETA'!$F$3:F2202,'Rango proyecciones'!C290,'Stock - ETA'!$AA$3:AA2202,'Rango proyecciones'!$AH$8)</f>
        <v/>
      </c>
      <c r="AD290" s="16">
        <f> 0.6 * AB290 + AC290</f>
        <v/>
      </c>
      <c r="AE290" s="9">
        <f>SUMIFS('Stock - ETA'!$J$3:J2202,'Stock - ETA'!$F$3:F2202,'Rango proyecciones'!C290,'Stock - ETA'!$Q$3:Q2202,'Rango proyecciones'!$AH$5) + SUMIFS('Stock - ETA'!$I$3:I2202,'Stock - ETA'!$F$3:F2202,'Rango proyecciones'!C290,'Stock - ETA'!$Q$3:Q2202,'Rango proyecciones'!$AH$8)</f>
        <v/>
      </c>
      <c r="AF290" s="16">
        <f> 0.6 * AB290 + AE290</f>
        <v/>
      </c>
      <c r="AG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shanghai1021732</t>
        </is>
      </c>
      <c r="D291" s="4" t="inlineStr">
        <is>
          <t>Agrosuper Shanghai</t>
        </is>
      </c>
      <c r="E291" s="4" t="n">
        <v>1021732</v>
      </c>
      <c r="F291" s="4" t="inlineStr">
        <is>
          <t>GO Hso femur@ Cj 20k AS</t>
        </is>
      </c>
      <c r="G291" s="4" t="inlineStr">
        <is>
          <t>Huesos</t>
        </is>
      </c>
      <c r="H291" s="6" t="n">
        <v>195940</v>
      </c>
      <c r="I291" s="9" t="n">
        <v>489280</v>
      </c>
      <c r="J291" s="6">
        <f>SUMIFS('Stock - ETA'!$R$3:R2202,'Stock - ETA'!$F$3:F2202,'Rango proyecciones'!C291,'Stock - ETA'!$AA$3:AA2202,'Rango proyecciones'!$AH$5)</f>
        <v/>
      </c>
      <c r="K291" s="9">
        <f>(I291 - H291) * MAX((1 - 10)/(10), 0)</f>
        <v/>
      </c>
      <c r="L291" s="9" t="n">
        <v>227600</v>
      </c>
      <c r="M291" s="9" t="n">
        <v>0</v>
      </c>
      <c r="N291" s="9" t="n">
        <v>0</v>
      </c>
      <c r="O291" s="16">
        <f>H291 + N291 + J291</f>
        <v/>
      </c>
      <c r="P291" s="9">
        <f>SUMIFS('Stock - ETA'!$H$3:H2202,'Stock - ETA'!$F$3:F2202,'Rango proyecciones'!C291,'Stock - ETA'!$Q$3:Q2202,'Rango proyecciones'!$AH$5)</f>
        <v/>
      </c>
      <c r="Q291" s="9">
        <f>(I291 - H291) * MAX((1 - 7)/(7), 0)</f>
        <v/>
      </c>
      <c r="R291" s="9" t="n">
        <v>227600</v>
      </c>
      <c r="S291" s="9" t="n">
        <v>0</v>
      </c>
      <c r="T291" s="9" t="n">
        <v>0</v>
      </c>
      <c r="U291" s="16">
        <f>H291 + T291 + P291</f>
        <v/>
      </c>
      <c r="V291" s="6">
        <f>SUMIFS('Stock - ETA'!$S$3:S2202,'Stock - ETA'!$F$3:F2202,'Rango proyecciones'!C291,'Stock - ETA'!$AA$3:AA2202,'Rango proyecciones'!$AH$5) + SUMIFS('Stock - ETA'!$R$3:R2202,'Stock - ETA'!$F$3:F2202,'Rango proyecciones'!C291,'Stock - ETA'!$AA$3:AA2202,'Rango proyecciones'!$AH$7)</f>
        <v/>
      </c>
      <c r="W291" s="9" t="n"/>
      <c r="X291" s="16">
        <f>V291 + W291</f>
        <v/>
      </c>
      <c r="Y291" s="9">
        <f>SUMIFS('Stock - ETA'!$I$3:I2202,'Stock - ETA'!$F$3:F2202,'Rango proyecciones'!C291,'Stock - ETA'!$Q$3:Q2202,'Rango proyecciones'!$AH$5) + SUMIFS('Stock - ETA'!$H$3:H2202,'Stock - ETA'!$F$3:F2202,'Rango proyecciones'!C291,'Stock - ETA'!$Q$3:Q2202,'Rango proyecciones'!$AH$7)</f>
        <v/>
      </c>
      <c r="Z291" s="9" t="n"/>
      <c r="AA291" s="16">
        <f>Y291 + Z291</f>
        <v/>
      </c>
      <c r="AB291" s="6" t="n">
        <v>302493</v>
      </c>
      <c r="AC291" s="9">
        <f>SUMIFS('Stock - ETA'!$T$3:T2202,'Stock - ETA'!$F$3:F2202,'Rango proyecciones'!C291,'Stock - ETA'!$AA$3:AA2202,'Rango proyecciones'!$AH$5) + SUMIFS('Stock - ETA'!$S$3:S2202,'Stock - ETA'!$F$3:F2202,'Rango proyecciones'!C291,'Stock - ETA'!$AA$3:AA2202,'Rango proyecciones'!$AH$8)</f>
        <v/>
      </c>
      <c r="AD291" s="16">
        <f> 0.6 * AB291 + AC291</f>
        <v/>
      </c>
      <c r="AE291" s="9">
        <f>SUMIFS('Stock - ETA'!$J$3:J2202,'Stock - ETA'!$F$3:F2202,'Rango proyecciones'!C291,'Stock - ETA'!$Q$3:Q2202,'Rango proyecciones'!$AH$5) + SUMIFS('Stock - ETA'!$I$3:I2202,'Stock - ETA'!$F$3:F2202,'Rango proyecciones'!C291,'Stock - ETA'!$Q$3:Q2202,'Rango proyecciones'!$AH$8)</f>
        <v/>
      </c>
      <c r="AF291" s="16">
        <f> 0.6 * AB291 + AE291</f>
        <v/>
      </c>
      <c r="AG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shanghai1021733</t>
        </is>
      </c>
      <c r="D292" s="4" t="inlineStr">
        <is>
          <t>Agrosuper Shanghai</t>
        </is>
      </c>
      <c r="E292" s="4" t="n">
        <v>1021733</v>
      </c>
      <c r="F292" s="4" t="inlineStr">
        <is>
          <t>GO PpPna 59@ Cj 20k AS</t>
        </is>
      </c>
      <c r="G292" s="4" t="inlineStr">
        <is>
          <t>Pierna</t>
        </is>
      </c>
      <c r="H292" s="6" t="n">
        <v>425220.33</v>
      </c>
      <c r="I292" s="9" t="n">
        <v>630097</v>
      </c>
      <c r="J292" s="6">
        <f>SUMIFS('Stock - ETA'!$R$3:R2202,'Stock - ETA'!$F$3:F2202,'Rango proyecciones'!C292,'Stock - ETA'!$AA$3:AA2202,'Rango proyecciones'!$AH$5)</f>
        <v/>
      </c>
      <c r="K292" s="9">
        <f>(I292 - H292) * MAX((1 - 10)/(10), 0)</f>
        <v/>
      </c>
      <c r="L292" s="9" t="n">
        <v>11276.164</v>
      </c>
      <c r="M292" s="9" t="n"/>
      <c r="N292" s="9" t="n"/>
      <c r="O292" s="16">
        <f>H292 + N292 + J292</f>
        <v/>
      </c>
      <c r="P292" s="9">
        <f>SUMIFS('Stock - ETA'!$H$3:H2202,'Stock - ETA'!$F$3:F2202,'Rango proyecciones'!C292,'Stock - ETA'!$Q$3:Q2202,'Rango proyecciones'!$AH$5)</f>
        <v/>
      </c>
      <c r="Q292" s="9">
        <f>(I292 - H292) * MAX((1 - 7)/(7), 0)</f>
        <v/>
      </c>
      <c r="R292" s="9" t="n">
        <v>11276.164</v>
      </c>
      <c r="S292" s="9" t="n"/>
      <c r="T292" s="9" t="n">
        <v>0</v>
      </c>
      <c r="U292" s="16">
        <f>H292 + T292 + P292</f>
        <v/>
      </c>
      <c r="V292" s="6">
        <f>SUMIFS('Stock - ETA'!$S$3:S2202,'Stock - ETA'!$F$3:F2202,'Rango proyecciones'!C292,'Stock - ETA'!$AA$3:AA2202,'Rango proyecciones'!$AH$5) + SUMIFS('Stock - ETA'!$R$3:R2202,'Stock - ETA'!$F$3:F2202,'Rango proyecciones'!C292,'Stock - ETA'!$AA$3:AA2202,'Rango proyecciones'!$AH$7)</f>
        <v/>
      </c>
      <c r="W292" s="9" t="n"/>
      <c r="X292" s="16">
        <f>V292 + W292</f>
        <v/>
      </c>
      <c r="Y292" s="9">
        <f>SUMIFS('Stock - ETA'!$I$3:I2202,'Stock - ETA'!$F$3:F2202,'Rango proyecciones'!C292,'Stock - ETA'!$Q$3:Q2202,'Rango proyecciones'!$AH$5) + SUMIFS('Stock - ETA'!$H$3:H2202,'Stock - ETA'!$F$3:F2202,'Rango proyecciones'!C292,'Stock - ETA'!$Q$3:Q2202,'Rango proyecciones'!$AH$7)</f>
        <v/>
      </c>
      <c r="Z292" s="9" t="n"/>
      <c r="AA292" s="16">
        <f>Y292 + Z292</f>
        <v/>
      </c>
      <c r="AB292" s="6" t="n"/>
      <c r="AC292" s="9">
        <f>SUMIFS('Stock - ETA'!$T$3:T2202,'Stock - ETA'!$F$3:F2202,'Rango proyecciones'!C292,'Stock - ETA'!$AA$3:AA2202,'Rango proyecciones'!$AH$5) + SUMIFS('Stock - ETA'!$S$3:S2202,'Stock - ETA'!$F$3:F2202,'Rango proyecciones'!C292,'Stock - ETA'!$AA$3:AA2202,'Rango proyecciones'!$AH$8)</f>
        <v/>
      </c>
      <c r="AD292" s="16">
        <f> 0.6 * AB292 + AC292</f>
        <v/>
      </c>
      <c r="AE292" s="9">
        <f>SUMIFS('Stock - ETA'!$J$3:J2202,'Stock - ETA'!$F$3:F2202,'Rango proyecciones'!C292,'Stock - ETA'!$Q$3:Q2202,'Rango proyecciones'!$AH$5) + SUMIFS('Stock - ETA'!$I$3:I2202,'Stock - ETA'!$F$3:F2202,'Rango proyecciones'!C292,'Stock - ETA'!$Q$3:Q2202,'Rango proyecciones'!$AH$8)</f>
        <v/>
      </c>
      <c r="AF292" s="16">
        <f> 0.6 * AB292 + AE292</f>
        <v/>
      </c>
      <c r="AG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shanghai1021735</t>
        </is>
      </c>
      <c r="D293" s="4" t="inlineStr">
        <is>
          <t>Agrosuper Shanghai</t>
        </is>
      </c>
      <c r="E293" s="4" t="n">
        <v>1021735</v>
      </c>
      <c r="F293" s="4" t="inlineStr">
        <is>
          <t>GO Patas@ Cj 20k AS</t>
        </is>
      </c>
      <c r="G293" s="4" t="inlineStr">
        <is>
          <t>Subprod</t>
        </is>
      </c>
      <c r="H293" s="6" t="n">
        <v>147080</v>
      </c>
      <c r="I293" s="9" t="n">
        <v>171800</v>
      </c>
      <c r="J293" s="6">
        <f>SUMIFS('Stock - ETA'!$R$3:R2202,'Stock - ETA'!$F$3:F2202,'Rango proyecciones'!C293,'Stock - ETA'!$AA$3:AA2202,'Rango proyecciones'!$AH$5)</f>
        <v/>
      </c>
      <c r="K293" s="9">
        <f>(I293 - H293) * MAX((1 - 10)/(10), 0)</f>
        <v/>
      </c>
      <c r="L293" s="9" t="n">
        <v>145240</v>
      </c>
      <c r="M293" s="9" t="n">
        <v>0</v>
      </c>
      <c r="N293" s="9" t="n">
        <v>0</v>
      </c>
      <c r="O293" s="16">
        <f>H293 + N293 + J293</f>
        <v/>
      </c>
      <c r="P293" s="9">
        <f>SUMIFS('Stock - ETA'!$H$3:H2202,'Stock - ETA'!$F$3:F2202,'Rango proyecciones'!C293,'Stock - ETA'!$Q$3:Q2202,'Rango proyecciones'!$AH$5)</f>
        <v/>
      </c>
      <c r="Q293" s="9">
        <f>(I293 - H293) * MAX((1 - 7)/(7), 0)</f>
        <v/>
      </c>
      <c r="R293" s="9" t="n">
        <v>145240</v>
      </c>
      <c r="S293" s="9" t="n">
        <v>0</v>
      </c>
      <c r="T293" s="9" t="n">
        <v>0</v>
      </c>
      <c r="U293" s="16">
        <f>H293 + T293 + P293</f>
        <v/>
      </c>
      <c r="V293" s="6">
        <f>SUMIFS('Stock - ETA'!$S$3:S2202,'Stock - ETA'!$F$3:F2202,'Rango proyecciones'!C293,'Stock - ETA'!$AA$3:AA2202,'Rango proyecciones'!$AH$5) + SUMIFS('Stock - ETA'!$R$3:R2202,'Stock - ETA'!$F$3:F2202,'Rango proyecciones'!C293,'Stock - ETA'!$AA$3:AA2202,'Rango proyecciones'!$AH$7)</f>
        <v/>
      </c>
      <c r="W293" s="9" t="n"/>
      <c r="X293" s="16">
        <f>V293 + W293</f>
        <v/>
      </c>
      <c r="Y293" s="9">
        <f>SUMIFS('Stock - ETA'!$I$3:I2202,'Stock - ETA'!$F$3:F2202,'Rango proyecciones'!C293,'Stock - ETA'!$Q$3:Q2202,'Rango proyecciones'!$AH$5) + SUMIFS('Stock - ETA'!$H$3:H2202,'Stock - ETA'!$F$3:F2202,'Rango proyecciones'!C293,'Stock - ETA'!$Q$3:Q2202,'Rango proyecciones'!$AH$7)</f>
        <v/>
      </c>
      <c r="Z293" s="9" t="n"/>
      <c r="AA293" s="16">
        <f>Y293 + Z293</f>
        <v/>
      </c>
      <c r="AB293" s="6" t="n">
        <v>120000</v>
      </c>
      <c r="AC293" s="9">
        <f>SUMIFS('Stock - ETA'!$T$3:T2202,'Stock - ETA'!$F$3:F2202,'Rango proyecciones'!C293,'Stock - ETA'!$AA$3:AA2202,'Rango proyecciones'!$AH$5) + SUMIFS('Stock - ETA'!$S$3:S2202,'Stock - ETA'!$F$3:F2202,'Rango proyecciones'!C293,'Stock - ETA'!$AA$3:AA2202,'Rango proyecciones'!$AH$8)</f>
        <v/>
      </c>
      <c r="AD293" s="16">
        <f> 0.6 * AB293 + AC293</f>
        <v/>
      </c>
      <c r="AE293" s="9">
        <f>SUMIFS('Stock - ETA'!$J$3:J2202,'Stock - ETA'!$F$3:F2202,'Rango proyecciones'!C293,'Stock - ETA'!$Q$3:Q2202,'Rango proyecciones'!$AH$5) + SUMIFS('Stock - ETA'!$I$3:I2202,'Stock - ETA'!$F$3:F2202,'Rango proyecciones'!C293,'Stock - ETA'!$Q$3:Q2202,'Rango proyecciones'!$AH$8)</f>
        <v/>
      </c>
      <c r="AF293" s="16">
        <f> 0.6 * AB293 + AE293</f>
        <v/>
      </c>
      <c r="AG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shanghai1021737</t>
        </is>
      </c>
      <c r="D294" s="4" t="inlineStr">
        <is>
          <t>Agrosuper Shanghai</t>
        </is>
      </c>
      <c r="E294" s="4" t="n">
        <v>1021737</v>
      </c>
      <c r="F294" s="4" t="inlineStr">
        <is>
          <t>GO Manos B@ Cj 20k AS</t>
        </is>
      </c>
      <c r="G294" s="4" t="inlineStr">
        <is>
          <t>Subprod</t>
        </is>
      </c>
      <c r="H294" s="6" t="n">
        <v>23940</v>
      </c>
      <c r="I294" s="9" t="n">
        <v>24320</v>
      </c>
      <c r="J294" s="6">
        <f>SUMIFS('Stock - ETA'!$R$3:R2202,'Stock - ETA'!$F$3:F2202,'Rango proyecciones'!C294,'Stock - ETA'!$AA$3:AA2202,'Rango proyecciones'!$AH$5)</f>
        <v/>
      </c>
      <c r="K294" s="9">
        <f>(I294 - H294) * MAX((1 - 10)/(10), 0)</f>
        <v/>
      </c>
      <c r="L294" s="9" t="n">
        <v>0</v>
      </c>
      <c r="M294" s="9" t="n">
        <v>0</v>
      </c>
      <c r="N294" s="9" t="n">
        <v>24320</v>
      </c>
      <c r="O294" s="16">
        <f>H294 + N294 + J294</f>
        <v/>
      </c>
      <c r="P294" s="9">
        <f>SUMIFS('Stock - ETA'!$H$3:H2202,'Stock - ETA'!$F$3:F2202,'Rango proyecciones'!C294,'Stock - ETA'!$Q$3:Q2202,'Rango proyecciones'!$AH$5)</f>
        <v/>
      </c>
      <c r="Q294" s="9">
        <f>(I294 - H294) * MAX((1 - 7)/(7), 0)</f>
        <v/>
      </c>
      <c r="R294" s="9" t="n">
        <v>0</v>
      </c>
      <c r="S294" s="9" t="n">
        <v>0</v>
      </c>
      <c r="T294" s="9" t="n">
        <v>24320</v>
      </c>
      <c r="U294" s="16">
        <f>H294 + T294 + P294</f>
        <v/>
      </c>
      <c r="V294" s="6">
        <f>SUMIFS('Stock - ETA'!$S$3:S2202,'Stock - ETA'!$F$3:F2202,'Rango proyecciones'!C294,'Stock - ETA'!$AA$3:AA2202,'Rango proyecciones'!$AH$5) + SUMIFS('Stock - ETA'!$R$3:R2202,'Stock - ETA'!$F$3:F2202,'Rango proyecciones'!C294,'Stock - ETA'!$AA$3:AA2202,'Rango proyecciones'!$AH$7)</f>
        <v/>
      </c>
      <c r="W294" s="9" t="n"/>
      <c r="X294" s="16">
        <f>V294 + W294</f>
        <v/>
      </c>
      <c r="Y294" s="9">
        <f>SUMIFS('Stock - ETA'!$I$3:I2202,'Stock - ETA'!$F$3:F2202,'Rango proyecciones'!C294,'Stock - ETA'!$Q$3:Q2202,'Rango proyecciones'!$AH$5) + SUMIFS('Stock - ETA'!$H$3:H2202,'Stock - ETA'!$F$3:F2202,'Rango proyecciones'!C294,'Stock - ETA'!$Q$3:Q2202,'Rango proyecciones'!$AH$7)</f>
        <v/>
      </c>
      <c r="Z294" s="9" t="n"/>
      <c r="AA294" s="16">
        <f>Y294 + Z294</f>
        <v/>
      </c>
      <c r="AB294" s="6" t="n">
        <v>13232</v>
      </c>
      <c r="AC294" s="9">
        <f>SUMIFS('Stock - ETA'!$T$3:T2202,'Stock - ETA'!$F$3:F2202,'Rango proyecciones'!C294,'Stock - ETA'!$AA$3:AA2202,'Rango proyecciones'!$AH$5) + SUMIFS('Stock - ETA'!$S$3:S2202,'Stock - ETA'!$F$3:F2202,'Rango proyecciones'!C294,'Stock - ETA'!$AA$3:AA2202,'Rango proyecciones'!$AH$8)</f>
        <v/>
      </c>
      <c r="AD294" s="16">
        <f> 0.6 * AB294 + AC294</f>
        <v/>
      </c>
      <c r="AE294" s="9">
        <f>SUMIFS('Stock - ETA'!$J$3:J2202,'Stock - ETA'!$F$3:F2202,'Rango proyecciones'!C294,'Stock - ETA'!$Q$3:Q2202,'Rango proyecciones'!$AH$5) + SUMIFS('Stock - ETA'!$I$3:I2202,'Stock - ETA'!$F$3:F2202,'Rango proyecciones'!C294,'Stock - ETA'!$Q$3:Q2202,'Rango proyecciones'!$AH$8)</f>
        <v/>
      </c>
      <c r="AF294" s="16">
        <f> 0.6 * AB294 + AE294</f>
        <v/>
      </c>
      <c r="AG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shanghai1021738</t>
        </is>
      </c>
      <c r="D295" s="4" t="inlineStr">
        <is>
          <t>Agrosuper Shanghai</t>
        </is>
      </c>
      <c r="E295" s="4" t="n">
        <v>1021738</v>
      </c>
      <c r="F295" s="4" t="inlineStr">
        <is>
          <t>GO Patas B@ Cj 20k AS</t>
        </is>
      </c>
      <c r="G295" s="4" t="inlineStr">
        <is>
          <t>Subprod</t>
        </is>
      </c>
      <c r="H295" s="6" t="n">
        <v>120940</v>
      </c>
      <c r="I295" s="9" t="n">
        <v>170000</v>
      </c>
      <c r="J295" s="6">
        <f>SUMIFS('Stock - ETA'!$R$3:R2202,'Stock - ETA'!$F$3:F2202,'Rango proyecciones'!C295,'Stock - ETA'!$AA$3:AA2202,'Rango proyecciones'!$AH$5)</f>
        <v/>
      </c>
      <c r="K295" s="9">
        <f>(I295 - H295) * MAX((1 - 10)/(10), 0)</f>
        <v/>
      </c>
      <c r="L295" s="9" t="n">
        <v>49160</v>
      </c>
      <c r="M295" s="9" t="n">
        <v>0</v>
      </c>
      <c r="N295" s="9" t="n">
        <v>48020</v>
      </c>
      <c r="O295" s="16">
        <f>H295 + N295 + J295</f>
        <v/>
      </c>
      <c r="P295" s="9">
        <f>SUMIFS('Stock - ETA'!$H$3:H2202,'Stock - ETA'!$F$3:F2202,'Rango proyecciones'!C295,'Stock - ETA'!$Q$3:Q2202,'Rango proyecciones'!$AH$5)</f>
        <v/>
      </c>
      <c r="Q295" s="9">
        <f>(I295 - H295) * MAX((1 - 7)/(7), 0)</f>
        <v/>
      </c>
      <c r="R295" s="9" t="n">
        <v>49160</v>
      </c>
      <c r="S295" s="9" t="n">
        <v>0</v>
      </c>
      <c r="T295" s="9" t="n">
        <v>48020</v>
      </c>
      <c r="U295" s="16">
        <f>H295 + T295 + P295</f>
        <v/>
      </c>
      <c r="V295" s="6">
        <f>SUMIFS('Stock - ETA'!$S$3:S2202,'Stock - ETA'!$F$3:F2202,'Rango proyecciones'!C295,'Stock - ETA'!$AA$3:AA2202,'Rango proyecciones'!$AH$5) + SUMIFS('Stock - ETA'!$R$3:R2202,'Stock - ETA'!$F$3:F2202,'Rango proyecciones'!C295,'Stock - ETA'!$AA$3:AA2202,'Rango proyecciones'!$AH$7)</f>
        <v/>
      </c>
      <c r="W295" s="9" t="n"/>
      <c r="X295" s="16">
        <f>V295 + W295</f>
        <v/>
      </c>
      <c r="Y295" s="9">
        <f>SUMIFS('Stock - ETA'!$I$3:I2202,'Stock - ETA'!$F$3:F2202,'Rango proyecciones'!C295,'Stock - ETA'!$Q$3:Q2202,'Rango proyecciones'!$AH$5) + SUMIFS('Stock - ETA'!$H$3:H2202,'Stock - ETA'!$F$3:F2202,'Rango proyecciones'!C295,'Stock - ETA'!$Q$3:Q2202,'Rango proyecciones'!$AH$7)</f>
        <v/>
      </c>
      <c r="Z295" s="9" t="n"/>
      <c r="AA295" s="16">
        <f>Y295 + Z295</f>
        <v/>
      </c>
      <c r="AB295" s="6" t="n">
        <v>168000</v>
      </c>
      <c r="AC295" s="9">
        <f>SUMIFS('Stock - ETA'!$T$3:T2202,'Stock - ETA'!$F$3:F2202,'Rango proyecciones'!C295,'Stock - ETA'!$AA$3:AA2202,'Rango proyecciones'!$AH$5) + SUMIFS('Stock - ETA'!$S$3:S2202,'Stock - ETA'!$F$3:F2202,'Rango proyecciones'!C295,'Stock - ETA'!$AA$3:AA2202,'Rango proyecciones'!$AH$8)</f>
        <v/>
      </c>
      <c r="AD295" s="16">
        <f> 0.6 * AB295 + AC295</f>
        <v/>
      </c>
      <c r="AE295" s="9">
        <f>SUMIFS('Stock - ETA'!$J$3:J2202,'Stock - ETA'!$F$3:F2202,'Rango proyecciones'!C295,'Stock - ETA'!$Q$3:Q2202,'Rango proyecciones'!$AH$5) + SUMIFS('Stock - ETA'!$I$3:I2202,'Stock - ETA'!$F$3:F2202,'Rango proyecciones'!C295,'Stock - ETA'!$Q$3:Q2202,'Rango proyecciones'!$AH$8)</f>
        <v/>
      </c>
      <c r="AF295" s="16">
        <f> 0.6 * AB295 + AE295</f>
        <v/>
      </c>
      <c r="AG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shanghai1021739</t>
        </is>
      </c>
      <c r="D296" s="4" t="inlineStr">
        <is>
          <t>Agrosuper Shanghai</t>
        </is>
      </c>
      <c r="E296" s="4" t="n">
        <v>1021739</v>
      </c>
      <c r="F296" s="4" t="inlineStr">
        <is>
          <t>GO Cab Part@ Cj 20k AS</t>
        </is>
      </c>
      <c r="G296" s="4" t="inlineStr">
        <is>
          <t>Cabeza</t>
        </is>
      </c>
      <c r="H296" s="6" t="n">
        <v>0</v>
      </c>
      <c r="I296" s="9" t="n">
        <v>21623</v>
      </c>
      <c r="J296" s="6">
        <f>SUMIFS('Stock - ETA'!$R$3:R2202,'Stock - ETA'!$F$3:F2202,'Rango proyecciones'!C296,'Stock - ETA'!$AA$3:AA2202,'Rango proyecciones'!$AH$5)</f>
        <v/>
      </c>
      <c r="K296" s="9">
        <f>(I296 - H296) * MAX((1 - 10)/(10), 0)</f>
        <v/>
      </c>
      <c r="L296" s="9" t="n">
        <v>42348.136</v>
      </c>
      <c r="M296" s="9" t="n">
        <v>0</v>
      </c>
      <c r="N296" s="9" t="n">
        <v>0</v>
      </c>
      <c r="O296" s="16">
        <f>H296 + N296 + J296</f>
        <v/>
      </c>
      <c r="P296" s="9">
        <f>SUMIFS('Stock - ETA'!$H$3:H2202,'Stock - ETA'!$F$3:F2202,'Rango proyecciones'!C296,'Stock - ETA'!$Q$3:Q2202,'Rango proyecciones'!$AH$5)</f>
        <v/>
      </c>
      <c r="Q296" s="9">
        <f>(I296 - H296) * MAX((1 - 7)/(7), 0)</f>
        <v/>
      </c>
      <c r="R296" s="9" t="n">
        <v>42348.136</v>
      </c>
      <c r="S296" s="9" t="n">
        <v>0</v>
      </c>
      <c r="T296" s="9" t="n">
        <v>0</v>
      </c>
      <c r="U296" s="16">
        <f>H296 + T296 + P296</f>
        <v/>
      </c>
      <c r="V296" s="6">
        <f>SUMIFS('Stock - ETA'!$S$3:S2202,'Stock - ETA'!$F$3:F2202,'Rango proyecciones'!C296,'Stock - ETA'!$AA$3:AA2202,'Rango proyecciones'!$AH$5) + SUMIFS('Stock - ETA'!$R$3:R2202,'Stock - ETA'!$F$3:F2202,'Rango proyecciones'!C296,'Stock - ETA'!$AA$3:AA2202,'Rango proyecciones'!$AH$7)</f>
        <v/>
      </c>
      <c r="W296" s="9" t="n"/>
      <c r="X296" s="16">
        <f>V296 + W296</f>
        <v/>
      </c>
      <c r="Y296" s="9">
        <f>SUMIFS('Stock - ETA'!$I$3:I2202,'Stock - ETA'!$F$3:F2202,'Rango proyecciones'!C296,'Stock - ETA'!$Q$3:Q2202,'Rango proyecciones'!$AH$5) + SUMIFS('Stock - ETA'!$H$3:H2202,'Stock - ETA'!$F$3:F2202,'Rango proyecciones'!C296,'Stock - ETA'!$Q$3:Q2202,'Rango proyecciones'!$AH$7)</f>
        <v/>
      </c>
      <c r="Z296" s="9" t="n"/>
      <c r="AA296" s="16">
        <f>Y296 + Z296</f>
        <v/>
      </c>
      <c r="AB296" s="6" t="n"/>
      <c r="AC296" s="9">
        <f>SUMIFS('Stock - ETA'!$T$3:T2202,'Stock - ETA'!$F$3:F2202,'Rango proyecciones'!C296,'Stock - ETA'!$AA$3:AA2202,'Rango proyecciones'!$AH$5) + SUMIFS('Stock - ETA'!$S$3:S2202,'Stock - ETA'!$F$3:F2202,'Rango proyecciones'!C296,'Stock - ETA'!$AA$3:AA2202,'Rango proyecciones'!$AH$8)</f>
        <v/>
      </c>
      <c r="AD296" s="16">
        <f> 0.6 * AB296 + AC296</f>
        <v/>
      </c>
      <c r="AE296" s="9">
        <f>SUMIFS('Stock - ETA'!$J$3:J2202,'Stock - ETA'!$F$3:F2202,'Rango proyecciones'!C296,'Stock - ETA'!$Q$3:Q2202,'Rango proyecciones'!$AH$5) + SUMIFS('Stock - ETA'!$I$3:I2202,'Stock - ETA'!$F$3:F2202,'Rango proyecciones'!C296,'Stock - ETA'!$Q$3:Q2202,'Rango proyecciones'!$AH$8)</f>
        <v/>
      </c>
      <c r="AF296" s="16">
        <f> 0.6 * AB296 + AE296</f>
        <v/>
      </c>
      <c r="AG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shanghai1021740</t>
        </is>
      </c>
      <c r="D297" s="4" t="inlineStr">
        <is>
          <t>Agrosuper Shanghai</t>
        </is>
      </c>
      <c r="E297" s="4" t="n">
        <v>1021740</v>
      </c>
      <c r="F297" s="4" t="inlineStr">
        <is>
          <t>GO Pana S/Corazón@ Cj 20k AS</t>
        </is>
      </c>
      <c r="G297" s="4" t="inlineStr">
        <is>
          <t>Subprod</t>
        </is>
      </c>
      <c r="H297" s="6" t="n">
        <v>98031.508</v>
      </c>
      <c r="I297" s="9" t="n">
        <v>122013</v>
      </c>
      <c r="J297" s="6">
        <f>SUMIFS('Stock - ETA'!$R$3:R2202,'Stock - ETA'!$F$3:F2202,'Rango proyecciones'!C297,'Stock - ETA'!$AA$3:AA2202,'Rango proyecciones'!$AH$5)</f>
        <v/>
      </c>
      <c r="K297" s="9">
        <f>(I297 - H297) * MAX((1 - 10)/(10), 0)</f>
        <v/>
      </c>
      <c r="L297" s="9" t="n">
        <v>0</v>
      </c>
      <c r="M297" s="9" t="n"/>
      <c r="N297" s="9" t="n"/>
      <c r="O297" s="16">
        <f>H297 + N297 + J297</f>
        <v/>
      </c>
      <c r="P297" s="9">
        <f>SUMIFS('Stock - ETA'!$H$3:H2202,'Stock - ETA'!$F$3:F2202,'Rango proyecciones'!C297,'Stock - ETA'!$Q$3:Q2202,'Rango proyecciones'!$AH$5)</f>
        <v/>
      </c>
      <c r="Q297" s="9">
        <f>(I297 - H297) * MAX((1 - 7)/(7), 0)</f>
        <v/>
      </c>
      <c r="R297" s="9" t="n">
        <v>0</v>
      </c>
      <c r="S297" s="9" t="n"/>
      <c r="T297" s="9" t="n">
        <v>0</v>
      </c>
      <c r="U297" s="16">
        <f>H297 + T297 + P297</f>
        <v/>
      </c>
      <c r="V297" s="6">
        <f>SUMIFS('Stock - ETA'!$S$3:S2202,'Stock - ETA'!$F$3:F2202,'Rango proyecciones'!C297,'Stock - ETA'!$AA$3:AA2202,'Rango proyecciones'!$AH$5) + SUMIFS('Stock - ETA'!$R$3:R2202,'Stock - ETA'!$F$3:F2202,'Rango proyecciones'!C297,'Stock - ETA'!$AA$3:AA2202,'Rango proyecciones'!$AH$7)</f>
        <v/>
      </c>
      <c r="W297" s="9" t="n"/>
      <c r="X297" s="16">
        <f>V297 + W297</f>
        <v/>
      </c>
      <c r="Y297" s="9">
        <f>SUMIFS('Stock - ETA'!$I$3:I2202,'Stock - ETA'!$F$3:F2202,'Rango proyecciones'!C297,'Stock - ETA'!$Q$3:Q2202,'Rango proyecciones'!$AH$5) + SUMIFS('Stock - ETA'!$H$3:H2202,'Stock - ETA'!$F$3:F2202,'Rango proyecciones'!C297,'Stock - ETA'!$Q$3:Q2202,'Rango proyecciones'!$AH$7)</f>
        <v/>
      </c>
      <c r="Z297" s="9" t="n"/>
      <c r="AA297" s="16">
        <f>Y297 + Z297</f>
        <v/>
      </c>
      <c r="AB297" s="6" t="n">
        <v>240000</v>
      </c>
      <c r="AC297" s="9">
        <f>SUMIFS('Stock - ETA'!$T$3:T2202,'Stock - ETA'!$F$3:F2202,'Rango proyecciones'!C297,'Stock - ETA'!$AA$3:AA2202,'Rango proyecciones'!$AH$5) + SUMIFS('Stock - ETA'!$S$3:S2202,'Stock - ETA'!$F$3:F2202,'Rango proyecciones'!C297,'Stock - ETA'!$AA$3:AA2202,'Rango proyecciones'!$AH$8)</f>
        <v/>
      </c>
      <c r="AD297" s="16">
        <f> 0.6 * AB297 + AC297</f>
        <v/>
      </c>
      <c r="AE297" s="9">
        <f>SUMIFS('Stock - ETA'!$J$3:J2202,'Stock - ETA'!$F$3:F2202,'Rango proyecciones'!C297,'Stock - ETA'!$Q$3:Q2202,'Rango proyecciones'!$AH$5) + SUMIFS('Stock - ETA'!$I$3:I2202,'Stock - ETA'!$F$3:F2202,'Rango proyecciones'!C297,'Stock - ETA'!$Q$3:Q2202,'Rango proyecciones'!$AH$8)</f>
        <v/>
      </c>
      <c r="AF297" s="16">
        <f> 0.6 * AB297 + AE297</f>
        <v/>
      </c>
      <c r="AG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shanghai1021766</t>
        </is>
      </c>
      <c r="D298" s="4" t="inlineStr">
        <is>
          <t>Agrosuper Shanghai</t>
        </is>
      </c>
      <c r="E298" s="4" t="n">
        <v>1021766</v>
      </c>
      <c r="F298" s="4" t="inlineStr">
        <is>
          <t>GO Hso Cogote@ Cj 20k AS</t>
        </is>
      </c>
      <c r="G298" s="4" t="inlineStr">
        <is>
          <t>Huesos</t>
        </is>
      </c>
      <c r="H298" s="6" t="n">
        <v>266526</v>
      </c>
      <c r="I298" s="9" t="n">
        <v>510570</v>
      </c>
      <c r="J298" s="6">
        <f>SUMIFS('Stock - ETA'!$R$3:R2202,'Stock - ETA'!$F$3:F2202,'Rango proyecciones'!C298,'Stock - ETA'!$AA$3:AA2202,'Rango proyecciones'!$AH$5)</f>
        <v/>
      </c>
      <c r="K298" s="9">
        <f>(I298 - H298) * MAX((1 - 10)/(10), 0)</f>
        <v/>
      </c>
      <c r="L298" s="9" t="n">
        <v>190656</v>
      </c>
      <c r="M298" s="9" t="n">
        <v>0</v>
      </c>
      <c r="N298" s="9" t="n">
        <v>0</v>
      </c>
      <c r="O298" s="16">
        <f>H298 + N298 + J298</f>
        <v/>
      </c>
      <c r="P298" s="9">
        <f>SUMIFS('Stock - ETA'!$H$3:H2202,'Stock - ETA'!$F$3:F2202,'Rango proyecciones'!C298,'Stock - ETA'!$Q$3:Q2202,'Rango proyecciones'!$AH$5)</f>
        <v/>
      </c>
      <c r="Q298" s="9">
        <f>(I298 - H298) * MAX((1 - 7)/(7), 0)</f>
        <v/>
      </c>
      <c r="R298" s="9" t="n">
        <v>190656</v>
      </c>
      <c r="S298" s="9" t="n">
        <v>0</v>
      </c>
      <c r="T298" s="9" t="n">
        <v>0</v>
      </c>
      <c r="U298" s="16">
        <f>H298 + T298 + P298</f>
        <v/>
      </c>
      <c r="V298" s="6">
        <f>SUMIFS('Stock - ETA'!$S$3:S2202,'Stock - ETA'!$F$3:F2202,'Rango proyecciones'!C298,'Stock - ETA'!$AA$3:AA2202,'Rango proyecciones'!$AH$5) + SUMIFS('Stock - ETA'!$R$3:R2202,'Stock - ETA'!$F$3:F2202,'Rango proyecciones'!C298,'Stock - ETA'!$AA$3:AA2202,'Rango proyecciones'!$AH$7)</f>
        <v/>
      </c>
      <c r="W298" s="9" t="n"/>
      <c r="X298" s="16">
        <f>V298 + W298</f>
        <v/>
      </c>
      <c r="Y298" s="9">
        <f>SUMIFS('Stock - ETA'!$I$3:I2202,'Stock - ETA'!$F$3:F2202,'Rango proyecciones'!C298,'Stock - ETA'!$Q$3:Q2202,'Rango proyecciones'!$AH$5) + SUMIFS('Stock - ETA'!$H$3:H2202,'Stock - ETA'!$F$3:F2202,'Rango proyecciones'!C298,'Stock - ETA'!$Q$3:Q2202,'Rango proyecciones'!$AH$7)</f>
        <v/>
      </c>
      <c r="Z298" s="9" t="n"/>
      <c r="AA298" s="16">
        <f>Y298 + Z298</f>
        <v/>
      </c>
      <c r="AB298" s="6" t="n">
        <v>425405</v>
      </c>
      <c r="AC298" s="9">
        <f>SUMIFS('Stock - ETA'!$T$3:T2202,'Stock - ETA'!$F$3:F2202,'Rango proyecciones'!C298,'Stock - ETA'!$AA$3:AA2202,'Rango proyecciones'!$AH$5) + SUMIFS('Stock - ETA'!$S$3:S2202,'Stock - ETA'!$F$3:F2202,'Rango proyecciones'!C298,'Stock - ETA'!$AA$3:AA2202,'Rango proyecciones'!$AH$8)</f>
        <v/>
      </c>
      <c r="AD298" s="16">
        <f> 0.6 * AB298 + AC298</f>
        <v/>
      </c>
      <c r="AE298" s="9">
        <f>SUMIFS('Stock - ETA'!$J$3:J2202,'Stock - ETA'!$F$3:F2202,'Rango proyecciones'!C298,'Stock - ETA'!$Q$3:Q2202,'Rango proyecciones'!$AH$5) + SUMIFS('Stock - ETA'!$I$3:I2202,'Stock - ETA'!$F$3:F2202,'Rango proyecciones'!C298,'Stock - ETA'!$Q$3:Q2202,'Rango proyecciones'!$AH$8)</f>
        <v/>
      </c>
      <c r="AF298" s="16">
        <f> 0.6 * AB298 + AE298</f>
        <v/>
      </c>
      <c r="AG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shanghai1021767</t>
        </is>
      </c>
      <c r="D299" s="4" t="inlineStr">
        <is>
          <t>Agrosuper Shanghai</t>
        </is>
      </c>
      <c r="E299" s="4" t="n">
        <v>1021767</v>
      </c>
      <c r="F299" s="4" t="inlineStr">
        <is>
          <t>GO Tira Hso Ctro@ Cj 20k AS</t>
        </is>
      </c>
      <c r="G299" s="4" t="inlineStr">
        <is>
          <t>Huesos</t>
        </is>
      </c>
      <c r="H299" s="6" t="n">
        <v>290952</v>
      </c>
      <c r="I299" s="9" t="n">
        <v>538056</v>
      </c>
      <c r="J299" s="6">
        <f>SUMIFS('Stock - ETA'!$R$3:R2202,'Stock - ETA'!$F$3:F2202,'Rango proyecciones'!C299,'Stock - ETA'!$AA$3:AA2202,'Rango proyecciones'!$AH$5)</f>
        <v/>
      </c>
      <c r="K299" s="9">
        <f>(I299 - H299) * MAX((1 - 10)/(10), 0)</f>
        <v/>
      </c>
      <c r="L299" s="9" t="n">
        <v>148716</v>
      </c>
      <c r="M299" s="9" t="n"/>
      <c r="N299" s="9" t="n"/>
      <c r="O299" s="16">
        <f>H299 + N299 + J299</f>
        <v/>
      </c>
      <c r="P299" s="9">
        <f>SUMIFS('Stock - ETA'!$H$3:H2202,'Stock - ETA'!$F$3:F2202,'Rango proyecciones'!C299,'Stock - ETA'!$Q$3:Q2202,'Rango proyecciones'!$AH$5)</f>
        <v/>
      </c>
      <c r="Q299" s="9">
        <f>(I299 - H299) * MAX((1 - 7)/(7), 0)</f>
        <v/>
      </c>
      <c r="R299" s="9" t="n">
        <v>148716</v>
      </c>
      <c r="S299" s="9" t="n"/>
      <c r="T299" s="9" t="n">
        <v>0</v>
      </c>
      <c r="U299" s="16">
        <f>H299 + T299 + P299</f>
        <v/>
      </c>
      <c r="V299" s="6">
        <f>SUMIFS('Stock - ETA'!$S$3:S2202,'Stock - ETA'!$F$3:F2202,'Rango proyecciones'!C299,'Stock - ETA'!$AA$3:AA2202,'Rango proyecciones'!$AH$5) + SUMIFS('Stock - ETA'!$R$3:R2202,'Stock - ETA'!$F$3:F2202,'Rango proyecciones'!C299,'Stock - ETA'!$AA$3:AA2202,'Rango proyecciones'!$AH$7)</f>
        <v/>
      </c>
      <c r="W299" s="9" t="n"/>
      <c r="X299" s="16">
        <f>V299 + W299</f>
        <v/>
      </c>
      <c r="Y299" s="9">
        <f>SUMIFS('Stock - ETA'!$I$3:I2202,'Stock - ETA'!$F$3:F2202,'Rango proyecciones'!C299,'Stock - ETA'!$Q$3:Q2202,'Rango proyecciones'!$AH$5) + SUMIFS('Stock - ETA'!$H$3:H2202,'Stock - ETA'!$F$3:F2202,'Rango proyecciones'!C299,'Stock - ETA'!$Q$3:Q2202,'Rango proyecciones'!$AH$7)</f>
        <v/>
      </c>
      <c r="Z299" s="9" t="n"/>
      <c r="AA299" s="16">
        <f>Y299 + Z299</f>
        <v/>
      </c>
      <c r="AB299" s="6" t="n">
        <v>491646</v>
      </c>
      <c r="AC299" s="9">
        <f>SUMIFS('Stock - ETA'!$T$3:T2202,'Stock - ETA'!$F$3:F2202,'Rango proyecciones'!C299,'Stock - ETA'!$AA$3:AA2202,'Rango proyecciones'!$AH$5) + SUMIFS('Stock - ETA'!$S$3:S2202,'Stock - ETA'!$F$3:F2202,'Rango proyecciones'!C299,'Stock - ETA'!$AA$3:AA2202,'Rango proyecciones'!$AH$8)</f>
        <v/>
      </c>
      <c r="AD299" s="16">
        <f> 0.6 * AB299 + AC299</f>
        <v/>
      </c>
      <c r="AE299" s="9">
        <f>SUMIFS('Stock - ETA'!$J$3:J2202,'Stock - ETA'!$F$3:F2202,'Rango proyecciones'!C299,'Stock - ETA'!$Q$3:Q2202,'Rango proyecciones'!$AH$5) + SUMIFS('Stock - ETA'!$I$3:I2202,'Stock - ETA'!$F$3:F2202,'Rango proyecciones'!C299,'Stock - ETA'!$Q$3:Q2202,'Rango proyecciones'!$AH$8)</f>
        <v/>
      </c>
      <c r="AF299" s="16">
        <f> 0.6 * AB299 + AE299</f>
        <v/>
      </c>
      <c r="AG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shanghai1021774</t>
        </is>
      </c>
      <c r="D300" s="4" t="inlineStr">
        <is>
          <t>Agrosuper Shanghai</t>
        </is>
      </c>
      <c r="E300" s="4" t="n">
        <v>1021774</v>
      </c>
      <c r="F300" s="4" t="inlineStr">
        <is>
          <t>GO Hso húmer@ Bo Cj 20k AS</t>
        </is>
      </c>
      <c r="G300" s="4" t="inlineStr">
        <is>
          <t>Huesos</t>
        </is>
      </c>
      <c r="H300" s="6" t="n">
        <v>71980</v>
      </c>
      <c r="I300" s="9" t="n">
        <v>71860</v>
      </c>
      <c r="J300" s="6">
        <f>SUMIFS('Stock - ETA'!$R$3:R2202,'Stock - ETA'!$F$3:F2202,'Rango proyecciones'!C300,'Stock - ETA'!$AA$3:AA2202,'Rango proyecciones'!$AH$5)</f>
        <v/>
      </c>
      <c r="K300" s="9">
        <f>(I300 - H300) * MAX((1 - 10)/(10), 0)</f>
        <v/>
      </c>
      <c r="L300" s="9" t="n">
        <v>47880</v>
      </c>
      <c r="M300" s="9" t="n"/>
      <c r="N300" s="9" t="n"/>
      <c r="O300" s="16">
        <f>H300 + N300 + J300</f>
        <v/>
      </c>
      <c r="P300" s="9">
        <f>SUMIFS('Stock - ETA'!$H$3:H2202,'Stock - ETA'!$F$3:F2202,'Rango proyecciones'!C300,'Stock - ETA'!$Q$3:Q2202,'Rango proyecciones'!$AH$5)</f>
        <v/>
      </c>
      <c r="Q300" s="9">
        <f>(I300 - H300) * MAX((1 - 7)/(7), 0)</f>
        <v/>
      </c>
      <c r="R300" s="9" t="n">
        <v>47880</v>
      </c>
      <c r="S300" s="9" t="n"/>
      <c r="T300" s="9" t="n">
        <v>0</v>
      </c>
      <c r="U300" s="16">
        <f>H300 + T300 + P300</f>
        <v/>
      </c>
      <c r="V300" s="6">
        <f>SUMIFS('Stock - ETA'!$S$3:S2202,'Stock - ETA'!$F$3:F2202,'Rango proyecciones'!C300,'Stock - ETA'!$AA$3:AA2202,'Rango proyecciones'!$AH$5) + SUMIFS('Stock - ETA'!$R$3:R2202,'Stock - ETA'!$F$3:F2202,'Rango proyecciones'!C300,'Stock - ETA'!$AA$3:AA2202,'Rango proyecciones'!$AH$7)</f>
        <v/>
      </c>
      <c r="W300" s="9" t="n"/>
      <c r="X300" s="16">
        <f>V300 + W300</f>
        <v/>
      </c>
      <c r="Y300" s="9">
        <f>SUMIFS('Stock - ETA'!$I$3:I2202,'Stock - ETA'!$F$3:F2202,'Rango proyecciones'!C300,'Stock - ETA'!$Q$3:Q2202,'Rango proyecciones'!$AH$5) + SUMIFS('Stock - ETA'!$H$3:H2202,'Stock - ETA'!$F$3:F2202,'Rango proyecciones'!C300,'Stock - ETA'!$Q$3:Q2202,'Rango proyecciones'!$AH$7)</f>
        <v/>
      </c>
      <c r="Z300" s="9" t="n"/>
      <c r="AA300" s="16">
        <f>Y300 + Z300</f>
        <v/>
      </c>
      <c r="AB300" s="6" t="n">
        <v>55161</v>
      </c>
      <c r="AC300" s="9">
        <f>SUMIFS('Stock - ETA'!$T$3:T2202,'Stock - ETA'!$F$3:F2202,'Rango proyecciones'!C300,'Stock - ETA'!$AA$3:AA2202,'Rango proyecciones'!$AH$5) + SUMIFS('Stock - ETA'!$S$3:S2202,'Stock - ETA'!$F$3:F2202,'Rango proyecciones'!C300,'Stock - ETA'!$AA$3:AA2202,'Rango proyecciones'!$AH$8)</f>
        <v/>
      </c>
      <c r="AD300" s="16">
        <f> 0.6 * AB300 + AC300</f>
        <v/>
      </c>
      <c r="AE300" s="9">
        <f>SUMIFS('Stock - ETA'!$J$3:J2202,'Stock - ETA'!$F$3:F2202,'Rango proyecciones'!C300,'Stock - ETA'!$Q$3:Q2202,'Rango proyecciones'!$AH$5) + SUMIFS('Stock - ETA'!$I$3:I2202,'Stock - ETA'!$F$3:F2202,'Rango proyecciones'!C300,'Stock - ETA'!$Q$3:Q2202,'Rango proyecciones'!$AH$8)</f>
        <v/>
      </c>
      <c r="AF300" s="16">
        <f> 0.6 * AB300 + AE300</f>
        <v/>
      </c>
      <c r="AG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shanghai1021905</t>
        </is>
      </c>
      <c r="D301" s="4" t="inlineStr">
        <is>
          <t>Agrosuper Shanghai</t>
        </is>
      </c>
      <c r="E301" s="4" t="n">
        <v>1021905</v>
      </c>
      <c r="F301" s="4" t="inlineStr">
        <is>
          <t>GO Reco 70/30 @ Cj 20k AS</t>
        </is>
      </c>
      <c r="G301" s="4" t="inlineStr">
        <is>
          <t>Recortes</t>
        </is>
      </c>
      <c r="H301" s="6" t="n">
        <v>119473.56</v>
      </c>
      <c r="I301" s="9" t="n">
        <v>143495</v>
      </c>
      <c r="J301" s="6">
        <f>SUMIFS('Stock - ETA'!$R$3:R2202,'Stock - ETA'!$F$3:F2202,'Rango proyecciones'!C301,'Stock - ETA'!$AA$3:AA2202,'Rango proyecciones'!$AH$5)</f>
        <v/>
      </c>
      <c r="K301" s="9">
        <f>(I301 - H301) * MAX((1 - 10)/(10), 0)</f>
        <v/>
      </c>
      <c r="L301" s="9" t="n">
        <v>47533.556</v>
      </c>
      <c r="M301" s="9" t="n"/>
      <c r="N301" s="9" t="n"/>
      <c r="O301" s="16">
        <f>H301 + N301 + J301</f>
        <v/>
      </c>
      <c r="P301" s="9">
        <f>SUMIFS('Stock - ETA'!$H$3:H2202,'Stock - ETA'!$F$3:F2202,'Rango proyecciones'!C301,'Stock - ETA'!$Q$3:Q2202,'Rango proyecciones'!$AH$5)</f>
        <v/>
      </c>
      <c r="Q301" s="9">
        <f>(I301 - H301) * MAX((1 - 7)/(7), 0)</f>
        <v/>
      </c>
      <c r="R301" s="9" t="n">
        <v>47533.556</v>
      </c>
      <c r="S301" s="9" t="n"/>
      <c r="T301" s="9" t="n">
        <v>0</v>
      </c>
      <c r="U301" s="16">
        <f>H301 + T301 + P301</f>
        <v/>
      </c>
      <c r="V301" s="6">
        <f>SUMIFS('Stock - ETA'!$S$3:S2202,'Stock - ETA'!$F$3:F2202,'Rango proyecciones'!C301,'Stock - ETA'!$AA$3:AA2202,'Rango proyecciones'!$AH$5) + SUMIFS('Stock - ETA'!$R$3:R2202,'Stock - ETA'!$F$3:F2202,'Rango proyecciones'!C301,'Stock - ETA'!$AA$3:AA2202,'Rango proyecciones'!$AH$7)</f>
        <v/>
      </c>
      <c r="W301" s="9" t="n"/>
      <c r="X301" s="16">
        <f>V301 + W301</f>
        <v/>
      </c>
      <c r="Y301" s="9">
        <f>SUMIFS('Stock - ETA'!$I$3:I2202,'Stock - ETA'!$F$3:F2202,'Rango proyecciones'!C301,'Stock - ETA'!$Q$3:Q2202,'Rango proyecciones'!$AH$5) + SUMIFS('Stock - ETA'!$H$3:H2202,'Stock - ETA'!$F$3:F2202,'Rango proyecciones'!C301,'Stock - ETA'!$Q$3:Q2202,'Rango proyecciones'!$AH$7)</f>
        <v/>
      </c>
      <c r="Z301" s="9" t="n"/>
      <c r="AA301" s="16">
        <f>Y301 + Z301</f>
        <v/>
      </c>
      <c r="AB301" s="6" t="n"/>
      <c r="AC301" s="9">
        <f>SUMIFS('Stock - ETA'!$T$3:T2202,'Stock - ETA'!$F$3:F2202,'Rango proyecciones'!C301,'Stock - ETA'!$AA$3:AA2202,'Rango proyecciones'!$AH$5) + SUMIFS('Stock - ETA'!$S$3:S2202,'Stock - ETA'!$F$3:F2202,'Rango proyecciones'!C301,'Stock - ETA'!$AA$3:AA2202,'Rango proyecciones'!$AH$8)</f>
        <v/>
      </c>
      <c r="AD301" s="16">
        <f> 0.6 * AB301 + AC301</f>
        <v/>
      </c>
      <c r="AE301" s="9">
        <f>SUMIFS('Stock - ETA'!$J$3:J2202,'Stock - ETA'!$F$3:F2202,'Rango proyecciones'!C301,'Stock - ETA'!$Q$3:Q2202,'Rango proyecciones'!$AH$5) + SUMIFS('Stock - ETA'!$I$3:I2202,'Stock - ETA'!$F$3:F2202,'Rango proyecciones'!C301,'Stock - ETA'!$Q$3:Q2202,'Rango proyecciones'!$AH$8)</f>
        <v/>
      </c>
      <c r="AF301" s="16">
        <f> 0.6 * AB301 + AE301</f>
        <v/>
      </c>
      <c r="AG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shanghai1021992</t>
        </is>
      </c>
      <c r="D302" s="4" t="inlineStr">
        <is>
          <t>Agrosuper Shanghai</t>
        </is>
      </c>
      <c r="E302" s="4" t="n">
        <v>1021992</v>
      </c>
      <c r="F302" s="4" t="inlineStr">
        <is>
          <t>GO Lom Tocino@ Cj 20k AS</t>
        </is>
      </c>
      <c r="G302" s="4" t="inlineStr">
        <is>
          <t>Grasas</t>
        </is>
      </c>
      <c r="H302" s="6" t="n">
        <v>243860</v>
      </c>
      <c r="I302" s="9" t="n">
        <v>243860</v>
      </c>
      <c r="J302" s="6">
        <f>SUMIFS('Stock - ETA'!$R$3:R2202,'Stock - ETA'!$F$3:F2202,'Rango proyecciones'!C302,'Stock - ETA'!$AA$3:AA2202,'Rango proyecciones'!$AH$5)</f>
        <v/>
      </c>
      <c r="K302" s="9">
        <f>(I302 - H302) * MAX((1 - 10)/(10), 0)</f>
        <v/>
      </c>
      <c r="L302" s="9" t="n">
        <v>45520</v>
      </c>
      <c r="M302" s="9" t="n"/>
      <c r="N302" s="9" t="n"/>
      <c r="O302" s="16">
        <f>H302 + N302 + J302</f>
        <v/>
      </c>
      <c r="P302" s="9">
        <f>SUMIFS('Stock - ETA'!$H$3:H2202,'Stock - ETA'!$F$3:F2202,'Rango proyecciones'!C302,'Stock - ETA'!$Q$3:Q2202,'Rango proyecciones'!$AH$5)</f>
        <v/>
      </c>
      <c r="Q302" s="9">
        <f>(I302 - H302) * MAX((1 - 7)/(7), 0)</f>
        <v/>
      </c>
      <c r="R302" s="9" t="n">
        <v>45520</v>
      </c>
      <c r="S302" s="9" t="n"/>
      <c r="T302" s="9" t="n">
        <v>0</v>
      </c>
      <c r="U302" s="16">
        <f>H302 + T302 + P302</f>
        <v/>
      </c>
      <c r="V302" s="6">
        <f>SUMIFS('Stock - ETA'!$S$3:S2202,'Stock - ETA'!$F$3:F2202,'Rango proyecciones'!C302,'Stock - ETA'!$AA$3:AA2202,'Rango proyecciones'!$AH$5) + SUMIFS('Stock - ETA'!$R$3:R2202,'Stock - ETA'!$F$3:F2202,'Rango proyecciones'!C302,'Stock - ETA'!$AA$3:AA2202,'Rango proyecciones'!$AH$7)</f>
        <v/>
      </c>
      <c r="W302" s="9" t="n"/>
      <c r="X302" s="16">
        <f>V302 + W302</f>
        <v/>
      </c>
      <c r="Y302" s="9">
        <f>SUMIFS('Stock - ETA'!$I$3:I2202,'Stock - ETA'!$F$3:F2202,'Rango proyecciones'!C302,'Stock - ETA'!$Q$3:Q2202,'Rango proyecciones'!$AH$5) + SUMIFS('Stock - ETA'!$H$3:H2202,'Stock - ETA'!$F$3:F2202,'Rango proyecciones'!C302,'Stock - ETA'!$Q$3:Q2202,'Rango proyecciones'!$AH$7)</f>
        <v/>
      </c>
      <c r="Z302" s="9" t="n"/>
      <c r="AA302" s="16">
        <f>Y302 + Z302</f>
        <v/>
      </c>
      <c r="AB302" s="6" t="n"/>
      <c r="AC302" s="9">
        <f>SUMIFS('Stock - ETA'!$T$3:T2202,'Stock - ETA'!$F$3:F2202,'Rango proyecciones'!C302,'Stock - ETA'!$AA$3:AA2202,'Rango proyecciones'!$AH$5) + SUMIFS('Stock - ETA'!$S$3:S2202,'Stock - ETA'!$F$3:F2202,'Rango proyecciones'!C302,'Stock - ETA'!$AA$3:AA2202,'Rango proyecciones'!$AH$8)</f>
        <v/>
      </c>
      <c r="AD302" s="16">
        <f> 0.6 * AB302 + AC302</f>
        <v/>
      </c>
      <c r="AE302" s="9">
        <f>SUMIFS('Stock - ETA'!$J$3:J2202,'Stock - ETA'!$F$3:F2202,'Rango proyecciones'!C302,'Stock - ETA'!$Q$3:Q2202,'Rango proyecciones'!$AH$5) + SUMIFS('Stock - ETA'!$I$3:I2202,'Stock - ETA'!$F$3:F2202,'Rango proyecciones'!C302,'Stock - ETA'!$Q$3:Q2202,'Rango proyecciones'!$AH$8)</f>
        <v/>
      </c>
      <c r="AF302" s="16">
        <f> 0.6 * AB302 + AE302</f>
        <v/>
      </c>
      <c r="AG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shanghai1022033</t>
        </is>
      </c>
      <c r="D303" s="4" t="inlineStr">
        <is>
          <t>Agrosuper Shanghai</t>
        </is>
      </c>
      <c r="E303" s="4" t="n">
        <v>1022033</v>
      </c>
      <c r="F303" s="4" t="inlineStr">
        <is>
          <t>GO Lengua@ Fi Cj 10k AS</t>
        </is>
      </c>
      <c r="G303" s="4" t="inlineStr">
        <is>
          <t>Cabeza</t>
        </is>
      </c>
      <c r="H303" s="6" t="n">
        <v>47990</v>
      </c>
      <c r="I303" s="9" t="n">
        <v>24000</v>
      </c>
      <c r="J303" s="6">
        <f>SUMIFS('Stock - ETA'!$R$3:R2202,'Stock - ETA'!$F$3:F2202,'Rango proyecciones'!C303,'Stock - ETA'!$AA$3:AA2202,'Rango proyecciones'!$AH$5)</f>
        <v/>
      </c>
      <c r="K303" s="9">
        <f>(I303 - H303) * MAX((1 - 10)/(10), 0)</f>
        <v/>
      </c>
      <c r="L303" s="9" t="n">
        <v>0</v>
      </c>
      <c r="M303" s="9" t="n"/>
      <c r="N303" s="9" t="n"/>
      <c r="O303" s="16">
        <f>H303 + N303 + J303</f>
        <v/>
      </c>
      <c r="P303" s="9">
        <f>SUMIFS('Stock - ETA'!$H$3:H2202,'Stock - ETA'!$F$3:F2202,'Rango proyecciones'!C303,'Stock - ETA'!$Q$3:Q2202,'Rango proyecciones'!$AH$5)</f>
        <v/>
      </c>
      <c r="Q303" s="9">
        <f>(I303 - H303) * MAX((1 - 7)/(7), 0)</f>
        <v/>
      </c>
      <c r="R303" s="9" t="n">
        <v>0</v>
      </c>
      <c r="S303" s="9" t="n"/>
      <c r="T303" s="9" t="n">
        <v>0</v>
      </c>
      <c r="U303" s="16">
        <f>H303 + T303 + P303</f>
        <v/>
      </c>
      <c r="V303" s="6">
        <f>SUMIFS('Stock - ETA'!$S$3:S2202,'Stock - ETA'!$F$3:F2202,'Rango proyecciones'!C303,'Stock - ETA'!$AA$3:AA2202,'Rango proyecciones'!$AH$5) + SUMIFS('Stock - ETA'!$R$3:R2202,'Stock - ETA'!$F$3:F2202,'Rango proyecciones'!C303,'Stock - ETA'!$AA$3:AA2202,'Rango proyecciones'!$AH$7)</f>
        <v/>
      </c>
      <c r="W303" s="9" t="n"/>
      <c r="X303" s="16">
        <f>V303 + W303</f>
        <v/>
      </c>
      <c r="Y303" s="9">
        <f>SUMIFS('Stock - ETA'!$I$3:I2202,'Stock - ETA'!$F$3:F2202,'Rango proyecciones'!C303,'Stock - ETA'!$Q$3:Q2202,'Rango proyecciones'!$AH$5) + SUMIFS('Stock - ETA'!$H$3:H2202,'Stock - ETA'!$F$3:F2202,'Rango proyecciones'!C303,'Stock - ETA'!$Q$3:Q2202,'Rango proyecciones'!$AH$7)</f>
        <v/>
      </c>
      <c r="Z303" s="9" t="n"/>
      <c r="AA303" s="16">
        <f>Y303 + Z303</f>
        <v/>
      </c>
      <c r="AB303" s="6" t="n"/>
      <c r="AC303" s="9">
        <f>SUMIFS('Stock - ETA'!$T$3:T2202,'Stock - ETA'!$F$3:F2202,'Rango proyecciones'!C303,'Stock - ETA'!$AA$3:AA2202,'Rango proyecciones'!$AH$5) + SUMIFS('Stock - ETA'!$S$3:S2202,'Stock - ETA'!$F$3:F2202,'Rango proyecciones'!C303,'Stock - ETA'!$AA$3:AA2202,'Rango proyecciones'!$AH$8)</f>
        <v/>
      </c>
      <c r="AD303" s="16">
        <f> 0.6 * AB303 + AC303</f>
        <v/>
      </c>
      <c r="AE303" s="9">
        <f>SUMIFS('Stock - ETA'!$J$3:J2202,'Stock - ETA'!$F$3:F2202,'Rango proyecciones'!C303,'Stock - ETA'!$Q$3:Q2202,'Rango proyecciones'!$AH$5) + SUMIFS('Stock - ETA'!$I$3:I2202,'Stock - ETA'!$F$3:F2202,'Rango proyecciones'!C303,'Stock - ETA'!$Q$3:Q2202,'Rango proyecciones'!$AH$8)</f>
        <v/>
      </c>
      <c r="AF303" s="16">
        <f> 0.6 * AB303 + AE303</f>
        <v/>
      </c>
      <c r="AG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shanghai1022073</t>
        </is>
      </c>
      <c r="D304" s="4" t="inlineStr">
        <is>
          <t>Agrosuper Shanghai</t>
        </is>
      </c>
      <c r="E304" s="4" t="n">
        <v>1022073</v>
      </c>
      <c r="F304" s="4" t="inlineStr">
        <is>
          <t>GO Mantec@ Cj 20k AS</t>
        </is>
      </c>
      <c r="G304" s="4" t="inlineStr">
        <is>
          <t>Grasas</t>
        </is>
      </c>
      <c r="H304" s="6" t="n">
        <v>96142.88</v>
      </c>
      <c r="I304" s="9" t="n">
        <v>48003</v>
      </c>
      <c r="J304" s="6">
        <f>SUMIFS('Stock - ETA'!$R$3:R2202,'Stock - ETA'!$F$3:F2202,'Rango proyecciones'!C304,'Stock - ETA'!$AA$3:AA2202,'Rango proyecciones'!$AH$5)</f>
        <v/>
      </c>
      <c r="K304" s="9">
        <f>(I304 - H304) * MAX((1 - 10)/(10), 0)</f>
        <v/>
      </c>
      <c r="L304" s="9" t="n">
        <v>0</v>
      </c>
      <c r="M304" s="9" t="n"/>
      <c r="N304" s="9" t="n"/>
      <c r="O304" s="16">
        <f>H304 + N304 + J304</f>
        <v/>
      </c>
      <c r="P304" s="9">
        <f>SUMIFS('Stock - ETA'!$H$3:H2202,'Stock - ETA'!$F$3:F2202,'Rango proyecciones'!C304,'Stock - ETA'!$Q$3:Q2202,'Rango proyecciones'!$AH$5)</f>
        <v/>
      </c>
      <c r="Q304" s="9">
        <f>(I304 - H304) * MAX((1 - 7)/(7), 0)</f>
        <v/>
      </c>
      <c r="R304" s="9" t="n">
        <v>0</v>
      </c>
      <c r="S304" s="9" t="n"/>
      <c r="T304" s="9" t="n">
        <v>0</v>
      </c>
      <c r="U304" s="16">
        <f>H304 + T304 + P304</f>
        <v/>
      </c>
      <c r="V304" s="6">
        <f>SUMIFS('Stock - ETA'!$S$3:S2202,'Stock - ETA'!$F$3:F2202,'Rango proyecciones'!C304,'Stock - ETA'!$AA$3:AA2202,'Rango proyecciones'!$AH$5) + SUMIFS('Stock - ETA'!$R$3:R2202,'Stock - ETA'!$F$3:F2202,'Rango proyecciones'!C304,'Stock - ETA'!$AA$3:AA2202,'Rango proyecciones'!$AH$7)</f>
        <v/>
      </c>
      <c r="W304" s="9" t="n"/>
      <c r="X304" s="16">
        <f>V304 + W304</f>
        <v/>
      </c>
      <c r="Y304" s="9">
        <f>SUMIFS('Stock - ETA'!$I$3:I2202,'Stock - ETA'!$F$3:F2202,'Rango proyecciones'!C304,'Stock - ETA'!$Q$3:Q2202,'Rango proyecciones'!$AH$5) + SUMIFS('Stock - ETA'!$H$3:H2202,'Stock - ETA'!$F$3:F2202,'Rango proyecciones'!C304,'Stock - ETA'!$Q$3:Q2202,'Rango proyecciones'!$AH$7)</f>
        <v/>
      </c>
      <c r="Z304" s="9" t="n"/>
      <c r="AA304" s="16">
        <f>Y304 + Z304</f>
        <v/>
      </c>
      <c r="AB304" s="6" t="n"/>
      <c r="AC304" s="9">
        <f>SUMIFS('Stock - ETA'!$T$3:T2202,'Stock - ETA'!$F$3:F2202,'Rango proyecciones'!C304,'Stock - ETA'!$AA$3:AA2202,'Rango proyecciones'!$AH$5) + SUMIFS('Stock - ETA'!$S$3:S2202,'Stock - ETA'!$F$3:F2202,'Rango proyecciones'!C304,'Stock - ETA'!$AA$3:AA2202,'Rango proyecciones'!$AH$8)</f>
        <v/>
      </c>
      <c r="AD304" s="16">
        <f> 0.6 * AB304 + AC304</f>
        <v/>
      </c>
      <c r="AE304" s="9">
        <f>SUMIFS('Stock - ETA'!$J$3:J2202,'Stock - ETA'!$F$3:F2202,'Rango proyecciones'!C304,'Stock - ETA'!$Q$3:Q2202,'Rango proyecciones'!$AH$5) + SUMIFS('Stock - ETA'!$I$3:I2202,'Stock - ETA'!$F$3:F2202,'Rango proyecciones'!C304,'Stock - ETA'!$Q$3:Q2202,'Rango proyecciones'!$AH$8)</f>
        <v/>
      </c>
      <c r="AF304" s="16">
        <f> 0.6 * AB304 + AE304</f>
        <v/>
      </c>
      <c r="AG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shanghai1022080</t>
        </is>
      </c>
      <c r="D305" s="4" t="inlineStr">
        <is>
          <t>Agrosuper Shanghai</t>
        </is>
      </c>
      <c r="E305" s="4" t="n">
        <v>1022080</v>
      </c>
      <c r="F305" s="4" t="inlineStr">
        <is>
          <t>GO Cola Nor@ Fi Cj 10k AS</t>
        </is>
      </c>
      <c r="G305" s="4" t="inlineStr">
        <is>
          <t>Subprod</t>
        </is>
      </c>
      <c r="H305" s="6" t="n">
        <v>96270</v>
      </c>
      <c r="I305" s="9" t="n">
        <v>96270</v>
      </c>
      <c r="J305" s="6">
        <f>SUMIFS('Stock - ETA'!$R$3:R2202,'Stock - ETA'!$F$3:F2202,'Rango proyecciones'!C305,'Stock - ETA'!$AA$3:AA2202,'Rango proyecciones'!$AH$5)</f>
        <v/>
      </c>
      <c r="K305" s="9">
        <f>(I305 - H305) * MAX((1 - 10)/(10), 0)</f>
        <v/>
      </c>
      <c r="L305" s="9" t="n">
        <v>0</v>
      </c>
      <c r="M305" s="9" t="n"/>
      <c r="N305" s="9" t="n"/>
      <c r="O305" s="16">
        <f>H305 + N305 + J305</f>
        <v/>
      </c>
      <c r="P305" s="9">
        <f>SUMIFS('Stock - ETA'!$H$3:H2202,'Stock - ETA'!$F$3:F2202,'Rango proyecciones'!C305,'Stock - ETA'!$Q$3:Q2202,'Rango proyecciones'!$AH$5)</f>
        <v/>
      </c>
      <c r="Q305" s="9">
        <f>(I305 - H305) * MAX((1 - 7)/(7), 0)</f>
        <v/>
      </c>
      <c r="R305" s="9" t="n">
        <v>0</v>
      </c>
      <c r="S305" s="9" t="n"/>
      <c r="T305" s="9" t="n">
        <v>0</v>
      </c>
      <c r="U305" s="16">
        <f>H305 + T305 + P305</f>
        <v/>
      </c>
      <c r="V305" s="6">
        <f>SUMIFS('Stock - ETA'!$S$3:S2202,'Stock - ETA'!$F$3:F2202,'Rango proyecciones'!C305,'Stock - ETA'!$AA$3:AA2202,'Rango proyecciones'!$AH$5) + SUMIFS('Stock - ETA'!$R$3:R2202,'Stock - ETA'!$F$3:F2202,'Rango proyecciones'!C305,'Stock - ETA'!$AA$3:AA2202,'Rango proyecciones'!$AH$7)</f>
        <v/>
      </c>
      <c r="W305" s="9" t="n"/>
      <c r="X305" s="16">
        <f>V305 + W305</f>
        <v/>
      </c>
      <c r="Y305" s="9">
        <f>SUMIFS('Stock - ETA'!$I$3:I2202,'Stock - ETA'!$F$3:F2202,'Rango proyecciones'!C305,'Stock - ETA'!$Q$3:Q2202,'Rango proyecciones'!$AH$5) + SUMIFS('Stock - ETA'!$H$3:H2202,'Stock - ETA'!$F$3:F2202,'Rango proyecciones'!C305,'Stock - ETA'!$Q$3:Q2202,'Rango proyecciones'!$AH$7)</f>
        <v/>
      </c>
      <c r="Z305" s="9" t="n"/>
      <c r="AA305" s="16">
        <f>Y305 + Z305</f>
        <v/>
      </c>
      <c r="AB305" s="6" t="n">
        <v>24000</v>
      </c>
      <c r="AC305" s="9">
        <f>SUMIFS('Stock - ETA'!$T$3:T2202,'Stock - ETA'!$F$3:F2202,'Rango proyecciones'!C305,'Stock - ETA'!$AA$3:AA2202,'Rango proyecciones'!$AH$5) + SUMIFS('Stock - ETA'!$S$3:S2202,'Stock - ETA'!$F$3:F2202,'Rango proyecciones'!C305,'Stock - ETA'!$AA$3:AA2202,'Rango proyecciones'!$AH$8)</f>
        <v/>
      </c>
      <c r="AD305" s="16">
        <f> 0.6 * AB305 + AC305</f>
        <v/>
      </c>
      <c r="AE305" s="9">
        <f>SUMIFS('Stock - ETA'!$J$3:J2202,'Stock - ETA'!$F$3:F2202,'Rango proyecciones'!C305,'Stock - ETA'!$Q$3:Q2202,'Rango proyecciones'!$AH$5) + SUMIFS('Stock - ETA'!$I$3:I2202,'Stock - ETA'!$F$3:F2202,'Rango proyecciones'!C305,'Stock - ETA'!$Q$3:Q2202,'Rango proyecciones'!$AH$8)</f>
        <v/>
      </c>
      <c r="AF305" s="16">
        <f> 0.6 * AB305 + AE305</f>
        <v/>
      </c>
      <c r="AG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shanghai1022096</t>
        </is>
      </c>
      <c r="D306" s="4" t="inlineStr">
        <is>
          <t>Agrosuper Shanghai</t>
        </is>
      </c>
      <c r="E306" s="4" t="n">
        <v>1022096</v>
      </c>
      <c r="F306" s="4" t="inlineStr">
        <is>
          <t>GO Sternum Bones@ Bo Cj 10k AS</t>
        </is>
      </c>
      <c r="G306" s="4" t="inlineStr">
        <is>
          <t>Huesos</t>
        </is>
      </c>
      <c r="H306" s="6" t="n">
        <v>239720</v>
      </c>
      <c r="I306" s="9" t="n">
        <v>216450</v>
      </c>
      <c r="J306" s="6">
        <f>SUMIFS('Stock - ETA'!$R$3:R2202,'Stock - ETA'!$F$3:F2202,'Rango proyecciones'!C306,'Stock - ETA'!$AA$3:AA2202,'Rango proyecciones'!$AH$5)</f>
        <v/>
      </c>
      <c r="K306" s="9">
        <f>(I306 - H306) * MAX((1 - 10)/(10), 0)</f>
        <v/>
      </c>
      <c r="L306" s="9" t="n">
        <v>144340</v>
      </c>
      <c r="M306" s="9" t="n"/>
      <c r="N306" s="9" t="n"/>
      <c r="O306" s="16">
        <f>H306 + N306 + J306</f>
        <v/>
      </c>
      <c r="P306" s="9">
        <f>SUMIFS('Stock - ETA'!$H$3:H2202,'Stock - ETA'!$F$3:F2202,'Rango proyecciones'!C306,'Stock - ETA'!$Q$3:Q2202,'Rango proyecciones'!$AH$5)</f>
        <v/>
      </c>
      <c r="Q306" s="9">
        <f>(I306 - H306) * MAX((1 - 7)/(7), 0)</f>
        <v/>
      </c>
      <c r="R306" s="9" t="n">
        <v>144340</v>
      </c>
      <c r="S306" s="9" t="n"/>
      <c r="T306" s="9" t="n">
        <v>0</v>
      </c>
      <c r="U306" s="16">
        <f>H306 + T306 + P306</f>
        <v/>
      </c>
      <c r="V306" s="6">
        <f>SUMIFS('Stock - ETA'!$S$3:S2202,'Stock - ETA'!$F$3:F2202,'Rango proyecciones'!C306,'Stock - ETA'!$AA$3:AA2202,'Rango proyecciones'!$AH$5) + SUMIFS('Stock - ETA'!$R$3:R2202,'Stock - ETA'!$F$3:F2202,'Rango proyecciones'!C306,'Stock - ETA'!$AA$3:AA2202,'Rango proyecciones'!$AH$7)</f>
        <v/>
      </c>
      <c r="W306" s="9" t="n"/>
      <c r="X306" s="16">
        <f>V306 + W306</f>
        <v/>
      </c>
      <c r="Y306" s="9">
        <f>SUMIFS('Stock - ETA'!$I$3:I2202,'Stock - ETA'!$F$3:F2202,'Rango proyecciones'!C306,'Stock - ETA'!$Q$3:Q2202,'Rango proyecciones'!$AH$5) + SUMIFS('Stock - ETA'!$H$3:H2202,'Stock - ETA'!$F$3:F2202,'Rango proyecciones'!C306,'Stock - ETA'!$Q$3:Q2202,'Rango proyecciones'!$AH$7)</f>
        <v/>
      </c>
      <c r="Z306" s="9" t="n"/>
      <c r="AA306" s="16">
        <f>Y306 + Z306</f>
        <v/>
      </c>
      <c r="AB306" s="6" t="n">
        <v>173599</v>
      </c>
      <c r="AC306" s="9">
        <f>SUMIFS('Stock - ETA'!$T$3:T2202,'Stock - ETA'!$F$3:F2202,'Rango proyecciones'!C306,'Stock - ETA'!$AA$3:AA2202,'Rango proyecciones'!$AH$5) + SUMIFS('Stock - ETA'!$S$3:S2202,'Stock - ETA'!$F$3:F2202,'Rango proyecciones'!C306,'Stock - ETA'!$AA$3:AA2202,'Rango proyecciones'!$AH$8)</f>
        <v/>
      </c>
      <c r="AD306" s="16">
        <f> 0.6 * AB306 + AC306</f>
        <v/>
      </c>
      <c r="AE306" s="9">
        <f>SUMIFS('Stock - ETA'!$J$3:J2202,'Stock - ETA'!$F$3:F2202,'Rango proyecciones'!C306,'Stock - ETA'!$Q$3:Q2202,'Rango proyecciones'!$AH$5) + SUMIFS('Stock - ETA'!$I$3:I2202,'Stock - ETA'!$F$3:F2202,'Rango proyecciones'!C306,'Stock - ETA'!$Q$3:Q2202,'Rango proyecciones'!$AH$8)</f>
        <v/>
      </c>
      <c r="AF306" s="16">
        <f> 0.6 * AB306 + AE306</f>
        <v/>
      </c>
      <c r="AG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shanghai1022099</t>
        </is>
      </c>
      <c r="D307" s="4" t="inlineStr">
        <is>
          <t>Agrosuper Shanghai</t>
        </is>
      </c>
      <c r="E307" s="4" t="n">
        <v>1022099</v>
      </c>
      <c r="F307" s="4" t="inlineStr">
        <is>
          <t>GO Hso Costilla@ Cj 18k AS</t>
        </is>
      </c>
      <c r="G307" s="4" t="inlineStr">
        <is>
          <t>Huesos</t>
        </is>
      </c>
      <c r="H307" s="6" t="n">
        <v>170208</v>
      </c>
      <c r="I307" s="9" t="n">
        <v>268074</v>
      </c>
      <c r="J307" s="6">
        <f>SUMIFS('Stock - ETA'!$R$3:R2202,'Stock - ETA'!$F$3:F2202,'Rango proyecciones'!C307,'Stock - ETA'!$AA$3:AA2202,'Rango proyecciones'!$AH$5)</f>
        <v/>
      </c>
      <c r="K307" s="9">
        <f>(I307 - H307) * MAX((1 - 10)/(10), 0)</f>
        <v/>
      </c>
      <c r="L307" s="9" t="n">
        <v>95112</v>
      </c>
      <c r="M307" s="9" t="n"/>
      <c r="N307" s="9" t="n"/>
      <c r="O307" s="16">
        <f>H307 + N307 + J307</f>
        <v/>
      </c>
      <c r="P307" s="9">
        <f>SUMIFS('Stock - ETA'!$H$3:H2202,'Stock - ETA'!$F$3:F2202,'Rango proyecciones'!C307,'Stock - ETA'!$Q$3:Q2202,'Rango proyecciones'!$AH$5)</f>
        <v/>
      </c>
      <c r="Q307" s="9">
        <f>(I307 - H307) * MAX((1 - 7)/(7), 0)</f>
        <v/>
      </c>
      <c r="R307" s="9" t="n">
        <v>95112</v>
      </c>
      <c r="S307" s="9" t="n"/>
      <c r="T307" s="9" t="n">
        <v>0</v>
      </c>
      <c r="U307" s="16">
        <f>H307 + T307 + P307</f>
        <v/>
      </c>
      <c r="V307" s="6">
        <f>SUMIFS('Stock - ETA'!$S$3:S2202,'Stock - ETA'!$F$3:F2202,'Rango proyecciones'!C307,'Stock - ETA'!$AA$3:AA2202,'Rango proyecciones'!$AH$5) + SUMIFS('Stock - ETA'!$R$3:R2202,'Stock - ETA'!$F$3:F2202,'Rango proyecciones'!C307,'Stock - ETA'!$AA$3:AA2202,'Rango proyecciones'!$AH$7)</f>
        <v/>
      </c>
      <c r="W307" s="9" t="n"/>
      <c r="X307" s="16">
        <f>V307 + W307</f>
        <v/>
      </c>
      <c r="Y307" s="9">
        <f>SUMIFS('Stock - ETA'!$I$3:I2202,'Stock - ETA'!$F$3:F2202,'Rango proyecciones'!C307,'Stock - ETA'!$Q$3:Q2202,'Rango proyecciones'!$AH$5) + SUMIFS('Stock - ETA'!$H$3:H2202,'Stock - ETA'!$F$3:F2202,'Rango proyecciones'!C307,'Stock - ETA'!$Q$3:Q2202,'Rango proyecciones'!$AH$7)</f>
        <v/>
      </c>
      <c r="Z307" s="9" t="n"/>
      <c r="AA307" s="16">
        <f>Y307 + Z307</f>
        <v/>
      </c>
      <c r="AB307" s="6" t="n">
        <v>167176</v>
      </c>
      <c r="AC307" s="9">
        <f>SUMIFS('Stock - ETA'!$T$3:T2202,'Stock - ETA'!$F$3:F2202,'Rango proyecciones'!C307,'Stock - ETA'!$AA$3:AA2202,'Rango proyecciones'!$AH$5) + SUMIFS('Stock - ETA'!$S$3:S2202,'Stock - ETA'!$F$3:F2202,'Rango proyecciones'!C307,'Stock - ETA'!$AA$3:AA2202,'Rango proyecciones'!$AH$8)</f>
        <v/>
      </c>
      <c r="AD307" s="16">
        <f> 0.6 * AB307 + AC307</f>
        <v/>
      </c>
      <c r="AE307" s="9">
        <f>SUMIFS('Stock - ETA'!$J$3:J2202,'Stock - ETA'!$F$3:F2202,'Rango proyecciones'!C307,'Stock - ETA'!$Q$3:Q2202,'Rango proyecciones'!$AH$5) + SUMIFS('Stock - ETA'!$I$3:I2202,'Stock - ETA'!$F$3:F2202,'Rango proyecciones'!C307,'Stock - ETA'!$Q$3:Q2202,'Rango proyecciones'!$AH$8)</f>
        <v/>
      </c>
      <c r="AF307" s="16">
        <f> 0.6 * AB307 + AE307</f>
        <v/>
      </c>
      <c r="AG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shanghai1022125</t>
        </is>
      </c>
      <c r="D308" s="4" t="inlineStr">
        <is>
          <t>Agrosuper Shanghai</t>
        </is>
      </c>
      <c r="E308" s="4" t="n">
        <v>1022125</v>
      </c>
      <c r="F308" s="4" t="inlineStr">
        <is>
          <t>GO PernilM C/M@ Cj 20k AS</t>
        </is>
      </c>
      <c r="G308" s="4" t="inlineStr">
        <is>
          <t>Pernil</t>
        </is>
      </c>
      <c r="H308" s="6" t="n">
        <v>171903.64</v>
      </c>
      <c r="I308" s="9" t="n">
        <v>172015</v>
      </c>
      <c r="J308" s="6">
        <f>SUMIFS('Stock - ETA'!$R$3:R2202,'Stock - ETA'!$F$3:F2202,'Rango proyecciones'!C308,'Stock - ETA'!$AA$3:AA2202,'Rango proyecciones'!$AH$5)</f>
        <v/>
      </c>
      <c r="K308" s="9">
        <f>(I308 - H308) * MAX((1 - 10)/(10), 0)</f>
        <v/>
      </c>
      <c r="L308" s="9" t="n">
        <v>195168.794</v>
      </c>
      <c r="M308" s="9" t="n">
        <v>0</v>
      </c>
      <c r="N308" s="9" t="n">
        <v>0</v>
      </c>
      <c r="O308" s="16">
        <f>H308 + N308 + J308</f>
        <v/>
      </c>
      <c r="P308" s="9">
        <f>SUMIFS('Stock - ETA'!$H$3:H2202,'Stock - ETA'!$F$3:F2202,'Rango proyecciones'!C308,'Stock - ETA'!$Q$3:Q2202,'Rango proyecciones'!$AH$5)</f>
        <v/>
      </c>
      <c r="Q308" s="9">
        <f>(I308 - H308) * MAX((1 - 7)/(7), 0)</f>
        <v/>
      </c>
      <c r="R308" s="9" t="n">
        <v>195168.794</v>
      </c>
      <c r="S308" s="9" t="n">
        <v>0</v>
      </c>
      <c r="T308" s="9" t="n">
        <v>0</v>
      </c>
      <c r="U308" s="16">
        <f>H308 + T308 + P308</f>
        <v/>
      </c>
      <c r="V308" s="6">
        <f>SUMIFS('Stock - ETA'!$S$3:S2202,'Stock - ETA'!$F$3:F2202,'Rango proyecciones'!C308,'Stock - ETA'!$AA$3:AA2202,'Rango proyecciones'!$AH$5) + SUMIFS('Stock - ETA'!$R$3:R2202,'Stock - ETA'!$F$3:F2202,'Rango proyecciones'!C308,'Stock - ETA'!$AA$3:AA2202,'Rango proyecciones'!$AH$7)</f>
        <v/>
      </c>
      <c r="W308" s="9" t="n"/>
      <c r="X308" s="16">
        <f>V308 + W308</f>
        <v/>
      </c>
      <c r="Y308" s="9">
        <f>SUMIFS('Stock - ETA'!$I$3:I2202,'Stock - ETA'!$F$3:F2202,'Rango proyecciones'!C308,'Stock - ETA'!$Q$3:Q2202,'Rango proyecciones'!$AH$5) + SUMIFS('Stock - ETA'!$H$3:H2202,'Stock - ETA'!$F$3:F2202,'Rango proyecciones'!C308,'Stock - ETA'!$Q$3:Q2202,'Rango proyecciones'!$AH$7)</f>
        <v/>
      </c>
      <c r="Z308" s="9" t="n"/>
      <c r="AA308" s="16">
        <f>Y308 + Z308</f>
        <v/>
      </c>
      <c r="AB308" s="6" t="n">
        <v>240000</v>
      </c>
      <c r="AC308" s="9">
        <f>SUMIFS('Stock - ETA'!$T$3:T2202,'Stock - ETA'!$F$3:F2202,'Rango proyecciones'!C308,'Stock - ETA'!$AA$3:AA2202,'Rango proyecciones'!$AH$5) + SUMIFS('Stock - ETA'!$S$3:S2202,'Stock - ETA'!$F$3:F2202,'Rango proyecciones'!C308,'Stock - ETA'!$AA$3:AA2202,'Rango proyecciones'!$AH$8)</f>
        <v/>
      </c>
      <c r="AD308" s="16">
        <f> 0.6 * AB308 + AC308</f>
        <v/>
      </c>
      <c r="AE308" s="9">
        <f>SUMIFS('Stock - ETA'!$J$3:J2202,'Stock - ETA'!$F$3:F2202,'Rango proyecciones'!C308,'Stock - ETA'!$Q$3:Q2202,'Rango proyecciones'!$AH$5) + SUMIFS('Stock - ETA'!$I$3:I2202,'Stock - ETA'!$F$3:F2202,'Rango proyecciones'!C308,'Stock - ETA'!$Q$3:Q2202,'Rango proyecciones'!$AH$8)</f>
        <v/>
      </c>
      <c r="AF308" s="16">
        <f> 0.6 * AB308 + AE308</f>
        <v/>
      </c>
      <c r="AG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shanghai1022169</t>
        </is>
      </c>
      <c r="D309" s="4" t="inlineStr">
        <is>
          <t>Agrosuper Shanghai</t>
        </is>
      </c>
      <c r="E309" s="4" t="n">
        <v>1022169</v>
      </c>
      <c r="F309" s="4" t="inlineStr">
        <is>
          <t>GO Cartilag Lom@ Cj 10k AS</t>
        </is>
      </c>
      <c r="G309" s="4" t="inlineStr">
        <is>
          <t>Recortes</t>
        </is>
      </c>
      <c r="H309" s="6" t="n">
        <v>265030</v>
      </c>
      <c r="I309" s="9" t="n">
        <v>265240</v>
      </c>
      <c r="J309" s="6">
        <f>SUMIFS('Stock - ETA'!$R$3:R2202,'Stock - ETA'!$F$3:F2202,'Rango proyecciones'!C309,'Stock - ETA'!$AA$3:AA2202,'Rango proyecciones'!$AH$5)</f>
        <v/>
      </c>
      <c r="K309" s="9">
        <f>(I309 - H309) * MAX((1 - 10)/(10), 0)</f>
        <v/>
      </c>
      <c r="L309" s="9" t="n">
        <v>94900</v>
      </c>
      <c r="M309" s="9" t="n">
        <v>0</v>
      </c>
      <c r="N309" s="9" t="n">
        <v>0</v>
      </c>
      <c r="O309" s="16">
        <f>H309 + N309 + J309</f>
        <v/>
      </c>
      <c r="P309" s="9">
        <f>SUMIFS('Stock - ETA'!$H$3:H2202,'Stock - ETA'!$F$3:F2202,'Rango proyecciones'!C309,'Stock - ETA'!$Q$3:Q2202,'Rango proyecciones'!$AH$5)</f>
        <v/>
      </c>
      <c r="Q309" s="9">
        <f>(I309 - H309) * MAX((1 - 7)/(7), 0)</f>
        <v/>
      </c>
      <c r="R309" s="9" t="n">
        <v>94900</v>
      </c>
      <c r="S309" s="9" t="n">
        <v>0</v>
      </c>
      <c r="T309" s="9" t="n">
        <v>0</v>
      </c>
      <c r="U309" s="16">
        <f>H309 + T309 + P309</f>
        <v/>
      </c>
      <c r="V309" s="6">
        <f>SUMIFS('Stock - ETA'!$S$3:S2202,'Stock - ETA'!$F$3:F2202,'Rango proyecciones'!C309,'Stock - ETA'!$AA$3:AA2202,'Rango proyecciones'!$AH$5) + SUMIFS('Stock - ETA'!$R$3:R2202,'Stock - ETA'!$F$3:F2202,'Rango proyecciones'!C309,'Stock - ETA'!$AA$3:AA2202,'Rango proyecciones'!$AH$7)</f>
        <v/>
      </c>
      <c r="W309" s="9" t="n"/>
      <c r="X309" s="16">
        <f>V309 + W309</f>
        <v/>
      </c>
      <c r="Y309" s="9">
        <f>SUMIFS('Stock - ETA'!$I$3:I2202,'Stock - ETA'!$F$3:F2202,'Rango proyecciones'!C309,'Stock - ETA'!$Q$3:Q2202,'Rango proyecciones'!$AH$5) + SUMIFS('Stock - ETA'!$H$3:H2202,'Stock - ETA'!$F$3:F2202,'Rango proyecciones'!C309,'Stock - ETA'!$Q$3:Q2202,'Rango proyecciones'!$AH$7)</f>
        <v/>
      </c>
      <c r="Z309" s="9" t="n"/>
      <c r="AA309" s="16">
        <f>Y309 + Z309</f>
        <v/>
      </c>
      <c r="AB309" s="6" t="n">
        <v>195710</v>
      </c>
      <c r="AC309" s="9">
        <f>SUMIFS('Stock - ETA'!$T$3:T2202,'Stock - ETA'!$F$3:F2202,'Rango proyecciones'!C309,'Stock - ETA'!$AA$3:AA2202,'Rango proyecciones'!$AH$5) + SUMIFS('Stock - ETA'!$S$3:S2202,'Stock - ETA'!$F$3:F2202,'Rango proyecciones'!C309,'Stock - ETA'!$AA$3:AA2202,'Rango proyecciones'!$AH$8)</f>
        <v/>
      </c>
      <c r="AD309" s="16">
        <f> 0.6 * AB309 + AC309</f>
        <v/>
      </c>
      <c r="AE309" s="9">
        <f>SUMIFS('Stock - ETA'!$J$3:J2202,'Stock - ETA'!$F$3:F2202,'Rango proyecciones'!C309,'Stock - ETA'!$Q$3:Q2202,'Rango proyecciones'!$AH$5) + SUMIFS('Stock - ETA'!$I$3:I2202,'Stock - ETA'!$F$3:F2202,'Rango proyecciones'!C309,'Stock - ETA'!$Q$3:Q2202,'Rango proyecciones'!$AH$8)</f>
        <v/>
      </c>
      <c r="AF309" s="16">
        <f> 0.6 * AB309 + AE309</f>
        <v/>
      </c>
      <c r="AG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shanghai1022183</t>
        </is>
      </c>
      <c r="D310" s="4" t="inlineStr">
        <is>
          <t>Agrosuper Shanghai</t>
        </is>
      </c>
      <c r="E310" s="4" t="n">
        <v>1022183</v>
      </c>
      <c r="F310" s="4" t="inlineStr">
        <is>
          <t>GO PernilP@ Bo Cj 20k AS</t>
        </is>
      </c>
      <c r="G310" s="4" t="inlineStr">
        <is>
          <t>Pernil</t>
        </is>
      </c>
      <c r="H310" s="6" t="n">
        <v>635683.9300000001</v>
      </c>
      <c r="I310" s="9" t="n">
        <v>1135028</v>
      </c>
      <c r="J310" s="6">
        <f>SUMIFS('Stock - ETA'!$R$3:R2202,'Stock - ETA'!$F$3:F2202,'Rango proyecciones'!C310,'Stock - ETA'!$AA$3:AA2202,'Rango proyecciones'!$AH$5)</f>
        <v/>
      </c>
      <c r="K310" s="9">
        <f>(I310 - H310) * MAX((1 - 10)/(10), 0)</f>
        <v/>
      </c>
      <c r="L310" s="9" t="n">
        <v>492155.254</v>
      </c>
      <c r="M310" s="9" t="n">
        <v>0</v>
      </c>
      <c r="N310" s="9" t="n">
        <v>24135.388</v>
      </c>
      <c r="O310" s="16">
        <f>H310 + N310 + J310</f>
        <v/>
      </c>
      <c r="P310" s="9">
        <f>SUMIFS('Stock - ETA'!$H$3:H2202,'Stock - ETA'!$F$3:F2202,'Rango proyecciones'!C310,'Stock - ETA'!$Q$3:Q2202,'Rango proyecciones'!$AH$5)</f>
        <v/>
      </c>
      <c r="Q310" s="9">
        <f>(I310 - H310) * MAX((1 - 7)/(7), 0)</f>
        <v/>
      </c>
      <c r="R310" s="9" t="n">
        <v>492155.254</v>
      </c>
      <c r="S310" s="9" t="n">
        <v>0</v>
      </c>
      <c r="T310" s="9" t="n">
        <v>24135.388</v>
      </c>
      <c r="U310" s="16">
        <f>H310 + T310 + P310</f>
        <v/>
      </c>
      <c r="V310" s="6">
        <f>SUMIFS('Stock - ETA'!$S$3:S2202,'Stock - ETA'!$F$3:F2202,'Rango proyecciones'!C310,'Stock - ETA'!$AA$3:AA2202,'Rango proyecciones'!$AH$5) + SUMIFS('Stock - ETA'!$R$3:R2202,'Stock - ETA'!$F$3:F2202,'Rango proyecciones'!C310,'Stock - ETA'!$AA$3:AA2202,'Rango proyecciones'!$AH$7)</f>
        <v/>
      </c>
      <c r="W310" s="9" t="n"/>
      <c r="X310" s="16">
        <f>V310 + W310</f>
        <v/>
      </c>
      <c r="Y310" s="9">
        <f>SUMIFS('Stock - ETA'!$I$3:I2202,'Stock - ETA'!$F$3:F2202,'Rango proyecciones'!C310,'Stock - ETA'!$Q$3:Q2202,'Rango proyecciones'!$AH$5) + SUMIFS('Stock - ETA'!$H$3:H2202,'Stock - ETA'!$F$3:F2202,'Rango proyecciones'!C310,'Stock - ETA'!$Q$3:Q2202,'Rango proyecciones'!$AH$7)</f>
        <v/>
      </c>
      <c r="Z310" s="9" t="n"/>
      <c r="AA310" s="16">
        <f>Y310 + Z310</f>
        <v/>
      </c>
      <c r="AB310" s="6" t="n">
        <v>687108</v>
      </c>
      <c r="AC310" s="9">
        <f>SUMIFS('Stock - ETA'!$T$3:T2202,'Stock - ETA'!$F$3:F2202,'Rango proyecciones'!C310,'Stock - ETA'!$AA$3:AA2202,'Rango proyecciones'!$AH$5) + SUMIFS('Stock - ETA'!$S$3:S2202,'Stock - ETA'!$F$3:F2202,'Rango proyecciones'!C310,'Stock - ETA'!$AA$3:AA2202,'Rango proyecciones'!$AH$8)</f>
        <v/>
      </c>
      <c r="AD310" s="16">
        <f> 0.6 * AB310 + AC310</f>
        <v/>
      </c>
      <c r="AE310" s="9">
        <f>SUMIFS('Stock - ETA'!$J$3:J2202,'Stock - ETA'!$F$3:F2202,'Rango proyecciones'!C310,'Stock - ETA'!$Q$3:Q2202,'Rango proyecciones'!$AH$5) + SUMIFS('Stock - ETA'!$I$3:I2202,'Stock - ETA'!$F$3:F2202,'Rango proyecciones'!C310,'Stock - ETA'!$Q$3:Q2202,'Rango proyecciones'!$AH$8)</f>
        <v/>
      </c>
      <c r="AF310" s="16">
        <f> 0.6 * AB310 + AE310</f>
        <v/>
      </c>
      <c r="AG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shanghai1022186</t>
        </is>
      </c>
      <c r="D311" s="4" t="inlineStr">
        <is>
          <t>Agrosuper Shanghai</t>
        </is>
      </c>
      <c r="E311" s="4" t="n">
        <v>1022186</v>
      </c>
      <c r="F311" s="4" t="inlineStr">
        <is>
          <t>GO Resto Tira Hso Ctro@ Bo Cj 20k AS</t>
        </is>
      </c>
      <c r="G311" s="4" t="inlineStr">
        <is>
          <t>Huesos</t>
        </is>
      </c>
      <c r="H311" s="6" t="n">
        <v>48456</v>
      </c>
      <c r="I311" s="9" t="n">
        <v>48456</v>
      </c>
      <c r="J311" s="6">
        <f>SUMIFS('Stock - ETA'!$R$3:R2202,'Stock - ETA'!$F$3:F2202,'Rango proyecciones'!C311,'Stock - ETA'!$AA$3:AA2202,'Rango proyecciones'!$AH$5)</f>
        <v/>
      </c>
      <c r="K311" s="9">
        <f>(I311 - H311) * MAX((1 - 10)/(10), 0)</f>
        <v/>
      </c>
      <c r="L311" s="9" t="n">
        <v>50004</v>
      </c>
      <c r="M311" s="9" t="n">
        <v>0</v>
      </c>
      <c r="N311" s="9" t="n">
        <v>0</v>
      </c>
      <c r="O311" s="16">
        <f>H311 + N311 + J311</f>
        <v/>
      </c>
      <c r="P311" s="9">
        <f>SUMIFS('Stock - ETA'!$H$3:H2202,'Stock - ETA'!$F$3:F2202,'Rango proyecciones'!C311,'Stock - ETA'!$Q$3:Q2202,'Rango proyecciones'!$AH$5)</f>
        <v/>
      </c>
      <c r="Q311" s="9">
        <f>(I311 - H311) * MAX((1 - 7)/(7), 0)</f>
        <v/>
      </c>
      <c r="R311" s="9" t="n">
        <v>50004</v>
      </c>
      <c r="S311" s="9" t="n">
        <v>0</v>
      </c>
      <c r="T311" s="9" t="n">
        <v>0</v>
      </c>
      <c r="U311" s="16">
        <f>H311 + T311 + P311</f>
        <v/>
      </c>
      <c r="V311" s="6">
        <f>SUMIFS('Stock - ETA'!$S$3:S2202,'Stock - ETA'!$F$3:F2202,'Rango proyecciones'!C311,'Stock - ETA'!$AA$3:AA2202,'Rango proyecciones'!$AH$5) + SUMIFS('Stock - ETA'!$R$3:R2202,'Stock - ETA'!$F$3:F2202,'Rango proyecciones'!C311,'Stock - ETA'!$AA$3:AA2202,'Rango proyecciones'!$AH$7)</f>
        <v/>
      </c>
      <c r="W311" s="9" t="n"/>
      <c r="X311" s="16">
        <f>V311 + W311</f>
        <v/>
      </c>
      <c r="Y311" s="9">
        <f>SUMIFS('Stock - ETA'!$I$3:I2202,'Stock - ETA'!$F$3:F2202,'Rango proyecciones'!C311,'Stock - ETA'!$Q$3:Q2202,'Rango proyecciones'!$AH$5) + SUMIFS('Stock - ETA'!$H$3:H2202,'Stock - ETA'!$F$3:F2202,'Rango proyecciones'!C311,'Stock - ETA'!$Q$3:Q2202,'Rango proyecciones'!$AH$7)</f>
        <v/>
      </c>
      <c r="Z311" s="9" t="n"/>
      <c r="AA311" s="16">
        <f>Y311 + Z311</f>
        <v/>
      </c>
      <c r="AB311" s="6" t="n">
        <v>96000</v>
      </c>
      <c r="AC311" s="9">
        <f>SUMIFS('Stock - ETA'!$T$3:T2202,'Stock - ETA'!$F$3:F2202,'Rango proyecciones'!C311,'Stock - ETA'!$AA$3:AA2202,'Rango proyecciones'!$AH$5) + SUMIFS('Stock - ETA'!$S$3:S2202,'Stock - ETA'!$F$3:F2202,'Rango proyecciones'!C311,'Stock - ETA'!$AA$3:AA2202,'Rango proyecciones'!$AH$8)</f>
        <v/>
      </c>
      <c r="AD311" s="16">
        <f> 0.6 * AB311 + AC311</f>
        <v/>
      </c>
      <c r="AE311" s="9">
        <f>SUMIFS('Stock - ETA'!$J$3:J2202,'Stock - ETA'!$F$3:F2202,'Rango proyecciones'!C311,'Stock - ETA'!$Q$3:Q2202,'Rango proyecciones'!$AH$5) + SUMIFS('Stock - ETA'!$I$3:I2202,'Stock - ETA'!$F$3:F2202,'Rango proyecciones'!C311,'Stock - ETA'!$Q$3:Q2202,'Rango proyecciones'!$AH$8)</f>
        <v/>
      </c>
      <c r="AF311" s="16">
        <f> 0.6 * AB311 + AE311</f>
        <v/>
      </c>
      <c r="AG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shanghai1022193</t>
        </is>
      </c>
      <c r="D312" s="4" t="inlineStr">
        <is>
          <t>Agrosuper Shanghai</t>
        </is>
      </c>
      <c r="E312" s="4" t="n">
        <v>1022193</v>
      </c>
      <c r="F312" s="4" t="inlineStr">
        <is>
          <t>GO Lom Vet 44@ Bo Cj 20k AS</t>
        </is>
      </c>
      <c r="G312" s="4" t="inlineStr">
        <is>
          <t>Lomo</t>
        </is>
      </c>
      <c r="H312" s="6" t="n">
        <v>113268.322</v>
      </c>
      <c r="I312" s="9" t="n">
        <v>49018</v>
      </c>
      <c r="J312" s="6">
        <f>SUMIFS('Stock - ETA'!$R$3:R2202,'Stock - ETA'!$F$3:F2202,'Rango proyecciones'!C312,'Stock - ETA'!$AA$3:AA2202,'Rango proyecciones'!$AH$5)</f>
        <v/>
      </c>
      <c r="K312" s="9">
        <f>(I312 - H312) * MAX((1 - 10)/(10), 0)</f>
        <v/>
      </c>
      <c r="L312" s="9" t="n">
        <v>0</v>
      </c>
      <c r="M312" s="9" t="n">
        <v>0</v>
      </c>
      <c r="N312" s="9" t="n">
        <v>7543.602</v>
      </c>
      <c r="O312" s="16">
        <f>H312 + N312 + J312</f>
        <v/>
      </c>
      <c r="P312" s="9">
        <f>SUMIFS('Stock - ETA'!$H$3:H2202,'Stock - ETA'!$F$3:F2202,'Rango proyecciones'!C312,'Stock - ETA'!$Q$3:Q2202,'Rango proyecciones'!$AH$5)</f>
        <v/>
      </c>
      <c r="Q312" s="9">
        <f>(I312 - H312) * MAX((1 - 7)/(7), 0)</f>
        <v/>
      </c>
      <c r="R312" s="9" t="n">
        <v>0</v>
      </c>
      <c r="S312" s="9" t="n">
        <v>0</v>
      </c>
      <c r="T312" s="9" t="n">
        <v>7543.602</v>
      </c>
      <c r="U312" s="16">
        <f>H312 + T312 + P312</f>
        <v/>
      </c>
      <c r="V312" s="6">
        <f>SUMIFS('Stock - ETA'!$S$3:S2202,'Stock - ETA'!$F$3:F2202,'Rango proyecciones'!C312,'Stock - ETA'!$AA$3:AA2202,'Rango proyecciones'!$AH$5) + SUMIFS('Stock - ETA'!$R$3:R2202,'Stock - ETA'!$F$3:F2202,'Rango proyecciones'!C312,'Stock - ETA'!$AA$3:AA2202,'Rango proyecciones'!$AH$7)</f>
        <v/>
      </c>
      <c r="W312" s="9" t="n"/>
      <c r="X312" s="16">
        <f>V312 + W312</f>
        <v/>
      </c>
      <c r="Y312" s="9">
        <f>SUMIFS('Stock - ETA'!$I$3:I2202,'Stock - ETA'!$F$3:F2202,'Rango proyecciones'!C312,'Stock - ETA'!$Q$3:Q2202,'Rango proyecciones'!$AH$5) + SUMIFS('Stock - ETA'!$H$3:H2202,'Stock - ETA'!$F$3:F2202,'Rango proyecciones'!C312,'Stock - ETA'!$Q$3:Q2202,'Rango proyecciones'!$AH$7)</f>
        <v/>
      </c>
      <c r="Z312" s="9" t="n"/>
      <c r="AA312" s="16">
        <f>Y312 + Z312</f>
        <v/>
      </c>
      <c r="AB312" s="6" t="n">
        <v>120000</v>
      </c>
      <c r="AC312" s="9">
        <f>SUMIFS('Stock - ETA'!$T$3:T2202,'Stock - ETA'!$F$3:F2202,'Rango proyecciones'!C312,'Stock - ETA'!$AA$3:AA2202,'Rango proyecciones'!$AH$5) + SUMIFS('Stock - ETA'!$S$3:S2202,'Stock - ETA'!$F$3:F2202,'Rango proyecciones'!C312,'Stock - ETA'!$AA$3:AA2202,'Rango proyecciones'!$AH$8)</f>
        <v/>
      </c>
      <c r="AD312" s="16">
        <f> 0.6 * AB312 + AC312</f>
        <v/>
      </c>
      <c r="AE312" s="9">
        <f>SUMIFS('Stock - ETA'!$J$3:J2202,'Stock - ETA'!$F$3:F2202,'Rango proyecciones'!C312,'Stock - ETA'!$Q$3:Q2202,'Rango proyecciones'!$AH$5) + SUMIFS('Stock - ETA'!$I$3:I2202,'Stock - ETA'!$F$3:F2202,'Rango proyecciones'!C312,'Stock - ETA'!$Q$3:Q2202,'Rango proyecciones'!$AH$8)</f>
        <v/>
      </c>
      <c r="AF312" s="16">
        <f> 0.6 * AB312 + AE312</f>
        <v/>
      </c>
      <c r="AG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shanghai1022212</t>
        </is>
      </c>
      <c r="D313" s="4" t="inlineStr">
        <is>
          <t>Agrosuper Shanghai</t>
        </is>
      </c>
      <c r="E313" s="4" t="n">
        <v>1022212</v>
      </c>
      <c r="F313" s="4" t="inlineStr">
        <is>
          <t>GO Cab Ent@ Cj 20k AS</t>
        </is>
      </c>
      <c r="G313" s="4" t="inlineStr">
        <is>
          <t>Cabeza</t>
        </is>
      </c>
      <c r="H313" s="6" t="n">
        <v>529216.0600000001</v>
      </c>
      <c r="I313" s="9" t="n">
        <v>577336</v>
      </c>
      <c r="J313" s="6">
        <f>SUMIFS('Stock - ETA'!$R$3:R2202,'Stock - ETA'!$F$3:F2202,'Rango proyecciones'!C313,'Stock - ETA'!$AA$3:AA2202,'Rango proyecciones'!$AH$5)</f>
        <v/>
      </c>
      <c r="K313" s="9">
        <f>(I313 - H313) * MAX((1 - 10)/(10), 0)</f>
        <v/>
      </c>
      <c r="L313" s="9" t="n">
        <v>94694.038</v>
      </c>
      <c r="M313" s="9" t="n">
        <v>0</v>
      </c>
      <c r="N313" s="9" t="n">
        <v>0</v>
      </c>
      <c r="O313" s="16">
        <f>H313 + N313 + J313</f>
        <v/>
      </c>
      <c r="P313" s="9">
        <f>SUMIFS('Stock - ETA'!$H$3:H2202,'Stock - ETA'!$F$3:F2202,'Rango proyecciones'!C313,'Stock - ETA'!$Q$3:Q2202,'Rango proyecciones'!$AH$5)</f>
        <v/>
      </c>
      <c r="Q313" s="9">
        <f>(I313 - H313) * MAX((1 - 7)/(7), 0)</f>
        <v/>
      </c>
      <c r="R313" s="9" t="n">
        <v>94694.038</v>
      </c>
      <c r="S313" s="9" t="n">
        <v>0</v>
      </c>
      <c r="T313" s="9" t="n">
        <v>0</v>
      </c>
      <c r="U313" s="16">
        <f>H313 + T313 + P313</f>
        <v/>
      </c>
      <c r="V313" s="6">
        <f>SUMIFS('Stock - ETA'!$S$3:S2202,'Stock - ETA'!$F$3:F2202,'Rango proyecciones'!C313,'Stock - ETA'!$AA$3:AA2202,'Rango proyecciones'!$AH$5) + SUMIFS('Stock - ETA'!$R$3:R2202,'Stock - ETA'!$F$3:F2202,'Rango proyecciones'!C313,'Stock - ETA'!$AA$3:AA2202,'Rango proyecciones'!$AH$7)</f>
        <v/>
      </c>
      <c r="W313" s="9" t="n"/>
      <c r="X313" s="16">
        <f>V313 + W313</f>
        <v/>
      </c>
      <c r="Y313" s="9">
        <f>SUMIFS('Stock - ETA'!$I$3:I2202,'Stock - ETA'!$F$3:F2202,'Rango proyecciones'!C313,'Stock - ETA'!$Q$3:Q2202,'Rango proyecciones'!$AH$5) + SUMIFS('Stock - ETA'!$H$3:H2202,'Stock - ETA'!$F$3:F2202,'Rango proyecciones'!C313,'Stock - ETA'!$Q$3:Q2202,'Rango proyecciones'!$AH$7)</f>
        <v/>
      </c>
      <c r="Z313" s="9" t="n"/>
      <c r="AA313" s="16">
        <f>Y313 + Z313</f>
        <v/>
      </c>
      <c r="AB313" s="6" t="n">
        <v>659604</v>
      </c>
      <c r="AC313" s="9">
        <f>SUMIFS('Stock - ETA'!$T$3:T2202,'Stock - ETA'!$F$3:F2202,'Rango proyecciones'!C313,'Stock - ETA'!$AA$3:AA2202,'Rango proyecciones'!$AH$5) + SUMIFS('Stock - ETA'!$S$3:S2202,'Stock - ETA'!$F$3:F2202,'Rango proyecciones'!C313,'Stock - ETA'!$AA$3:AA2202,'Rango proyecciones'!$AH$8)</f>
        <v/>
      </c>
      <c r="AD313" s="16">
        <f> 0.6 * AB313 + AC313</f>
        <v/>
      </c>
      <c r="AE313" s="9">
        <f>SUMIFS('Stock - ETA'!$J$3:J2202,'Stock - ETA'!$F$3:F2202,'Rango proyecciones'!C313,'Stock - ETA'!$Q$3:Q2202,'Rango proyecciones'!$AH$5) + SUMIFS('Stock - ETA'!$I$3:I2202,'Stock - ETA'!$F$3:F2202,'Rango proyecciones'!C313,'Stock - ETA'!$Q$3:Q2202,'Rango proyecciones'!$AH$8)</f>
        <v/>
      </c>
      <c r="AF313" s="16">
        <f> 0.6 * AB313 + AE313</f>
        <v/>
      </c>
      <c r="AG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shanghai1022291</t>
        </is>
      </c>
      <c r="D314" s="4" t="inlineStr">
        <is>
          <t>Agrosuper Shanghai</t>
        </is>
      </c>
      <c r="E314" s="4" t="n">
        <v>1022291</v>
      </c>
      <c r="F314" s="4" t="inlineStr">
        <is>
          <t>GO PernilM B@ Bo Cj 20k AS</t>
        </is>
      </c>
      <c r="G314" s="4" t="inlineStr">
        <is>
          <t>Pernil</t>
        </is>
      </c>
      <c r="H314" s="6" t="n">
        <v>72167.28</v>
      </c>
      <c r="I314" s="9" t="n">
        <v>72168</v>
      </c>
      <c r="J314" s="6">
        <f>SUMIFS('Stock - ETA'!$R$3:R2202,'Stock - ETA'!$F$3:F2202,'Rango proyecciones'!C314,'Stock - ETA'!$AA$3:AA2202,'Rango proyecciones'!$AH$5)</f>
        <v/>
      </c>
      <c r="K314" s="9">
        <f>(I314 - H314) * MAX((1 - 10)/(10), 0)</f>
        <v/>
      </c>
      <c r="L314" s="9" t="n">
        <v>0</v>
      </c>
      <c r="M314" s="9" t="n">
        <v>0</v>
      </c>
      <c r="N314" s="9" t="n">
        <v>0</v>
      </c>
      <c r="O314" s="16">
        <f>H314 + N314 + J314</f>
        <v/>
      </c>
      <c r="P314" s="9">
        <f>SUMIFS('Stock - ETA'!$H$3:H2202,'Stock - ETA'!$F$3:F2202,'Rango proyecciones'!C314,'Stock - ETA'!$Q$3:Q2202,'Rango proyecciones'!$AH$5)</f>
        <v/>
      </c>
      <c r="Q314" s="9">
        <f>(I314 - H314) * MAX((1 - 7)/(7), 0)</f>
        <v/>
      </c>
      <c r="R314" s="9" t="n">
        <v>0</v>
      </c>
      <c r="S314" s="9" t="n">
        <v>0</v>
      </c>
      <c r="T314" s="9" t="n">
        <v>0</v>
      </c>
      <c r="U314" s="16">
        <f>H314 + T314 + P314</f>
        <v/>
      </c>
      <c r="V314" s="6">
        <f>SUMIFS('Stock - ETA'!$S$3:S2202,'Stock - ETA'!$F$3:F2202,'Rango proyecciones'!C314,'Stock - ETA'!$AA$3:AA2202,'Rango proyecciones'!$AH$5) + SUMIFS('Stock - ETA'!$R$3:R2202,'Stock - ETA'!$F$3:F2202,'Rango proyecciones'!C314,'Stock - ETA'!$AA$3:AA2202,'Rango proyecciones'!$AH$7)</f>
        <v/>
      </c>
      <c r="W314" s="9" t="n"/>
      <c r="X314" s="16">
        <f>V314 + W314</f>
        <v/>
      </c>
      <c r="Y314" s="9">
        <f>SUMIFS('Stock - ETA'!$I$3:I2202,'Stock - ETA'!$F$3:F2202,'Rango proyecciones'!C314,'Stock - ETA'!$Q$3:Q2202,'Rango proyecciones'!$AH$5) + SUMIFS('Stock - ETA'!$H$3:H2202,'Stock - ETA'!$F$3:F2202,'Rango proyecciones'!C314,'Stock - ETA'!$Q$3:Q2202,'Rango proyecciones'!$AH$7)</f>
        <v/>
      </c>
      <c r="Z314" s="9" t="n"/>
      <c r="AA314" s="16">
        <f>Y314 + Z314</f>
        <v/>
      </c>
      <c r="AB314" s="6" t="n">
        <v>72000</v>
      </c>
      <c r="AC314" s="9">
        <f>SUMIFS('Stock - ETA'!$T$3:T2202,'Stock - ETA'!$F$3:F2202,'Rango proyecciones'!C314,'Stock - ETA'!$AA$3:AA2202,'Rango proyecciones'!$AH$5) + SUMIFS('Stock - ETA'!$S$3:S2202,'Stock - ETA'!$F$3:F2202,'Rango proyecciones'!C314,'Stock - ETA'!$AA$3:AA2202,'Rango proyecciones'!$AH$8)</f>
        <v/>
      </c>
      <c r="AD314" s="16">
        <f> 0.6 * AB314 + AC314</f>
        <v/>
      </c>
      <c r="AE314" s="9">
        <f>SUMIFS('Stock - ETA'!$J$3:J2202,'Stock - ETA'!$F$3:F2202,'Rango proyecciones'!C314,'Stock - ETA'!$Q$3:Q2202,'Rango proyecciones'!$AH$5) + SUMIFS('Stock - ETA'!$I$3:I2202,'Stock - ETA'!$F$3:F2202,'Rango proyecciones'!C314,'Stock - ETA'!$Q$3:Q2202,'Rango proyecciones'!$AH$8)</f>
        <v/>
      </c>
      <c r="AF314" s="16">
        <f> 0.6 * AB314 + AE314</f>
        <v/>
      </c>
      <c r="AG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shanghai1022373</t>
        </is>
      </c>
      <c r="D315" s="4" t="inlineStr">
        <is>
          <t>Agrosuper Shanghai</t>
        </is>
      </c>
      <c r="E315" s="4" t="n">
        <v>1022373</v>
      </c>
      <c r="F315" s="4" t="inlineStr">
        <is>
          <t>GO Reco 60/40 @ Cj 20k AS</t>
        </is>
      </c>
      <c r="G315" s="4" t="inlineStr">
        <is>
          <t>Recortes</t>
        </is>
      </c>
      <c r="H315" s="6" t="n">
        <v>261477.34</v>
      </c>
      <c r="I315" s="9" t="n">
        <v>395605</v>
      </c>
      <c r="J315" s="6">
        <f>SUMIFS('Stock - ETA'!$R$3:R2202,'Stock - ETA'!$F$3:F2202,'Rango proyecciones'!C315,'Stock - ETA'!$AA$3:AA2202,'Rango proyecciones'!$AH$5)</f>
        <v/>
      </c>
      <c r="K315" s="9">
        <f>(I315 - H315) * MAX((1 - 10)/(10), 0)</f>
        <v/>
      </c>
      <c r="L315" s="9" t="n">
        <v>0</v>
      </c>
      <c r="M315" s="9" t="n">
        <v>0</v>
      </c>
      <c r="N315" s="9" t="n">
        <v>47039.79700000001</v>
      </c>
      <c r="O315" s="16">
        <f>H315 + N315 + J315</f>
        <v/>
      </c>
      <c r="P315" s="9">
        <f>SUMIFS('Stock - ETA'!$H$3:H2202,'Stock - ETA'!$F$3:F2202,'Rango proyecciones'!C315,'Stock - ETA'!$Q$3:Q2202,'Rango proyecciones'!$AH$5)</f>
        <v/>
      </c>
      <c r="Q315" s="9">
        <f>(I315 - H315) * MAX((1 - 7)/(7), 0)</f>
        <v/>
      </c>
      <c r="R315" s="9" t="n">
        <v>0</v>
      </c>
      <c r="S315" s="9" t="n">
        <v>0</v>
      </c>
      <c r="T315" s="9" t="n">
        <v>47039.79700000001</v>
      </c>
      <c r="U315" s="16">
        <f>H315 + T315 + P315</f>
        <v/>
      </c>
      <c r="V315" s="6">
        <f>SUMIFS('Stock - ETA'!$S$3:S2202,'Stock - ETA'!$F$3:F2202,'Rango proyecciones'!C315,'Stock - ETA'!$AA$3:AA2202,'Rango proyecciones'!$AH$5) + SUMIFS('Stock - ETA'!$R$3:R2202,'Stock - ETA'!$F$3:F2202,'Rango proyecciones'!C315,'Stock - ETA'!$AA$3:AA2202,'Rango proyecciones'!$AH$7)</f>
        <v/>
      </c>
      <c r="W315" s="9" t="n"/>
      <c r="X315" s="16">
        <f>V315 + W315</f>
        <v/>
      </c>
      <c r="Y315" s="9">
        <f>SUMIFS('Stock - ETA'!$I$3:I2202,'Stock - ETA'!$F$3:F2202,'Rango proyecciones'!C315,'Stock - ETA'!$Q$3:Q2202,'Rango proyecciones'!$AH$5) + SUMIFS('Stock - ETA'!$H$3:H2202,'Stock - ETA'!$F$3:F2202,'Rango proyecciones'!C315,'Stock - ETA'!$Q$3:Q2202,'Rango proyecciones'!$AH$7)</f>
        <v/>
      </c>
      <c r="Z315" s="9" t="n"/>
      <c r="AA315" s="16">
        <f>Y315 + Z315</f>
        <v/>
      </c>
      <c r="AB315" s="6" t="n"/>
      <c r="AC315" s="9">
        <f>SUMIFS('Stock - ETA'!$T$3:T2202,'Stock - ETA'!$F$3:F2202,'Rango proyecciones'!C315,'Stock - ETA'!$AA$3:AA2202,'Rango proyecciones'!$AH$5) + SUMIFS('Stock - ETA'!$S$3:S2202,'Stock - ETA'!$F$3:F2202,'Rango proyecciones'!C315,'Stock - ETA'!$AA$3:AA2202,'Rango proyecciones'!$AH$8)</f>
        <v/>
      </c>
      <c r="AD315" s="16">
        <f> 0.6 * AB315 + AC315</f>
        <v/>
      </c>
      <c r="AE315" s="9">
        <f>SUMIFS('Stock - ETA'!$J$3:J2202,'Stock - ETA'!$F$3:F2202,'Rango proyecciones'!C315,'Stock - ETA'!$Q$3:Q2202,'Rango proyecciones'!$AH$5) + SUMIFS('Stock - ETA'!$I$3:I2202,'Stock - ETA'!$F$3:F2202,'Rango proyecciones'!C315,'Stock - ETA'!$Q$3:Q2202,'Rango proyecciones'!$AH$8)</f>
        <v/>
      </c>
      <c r="AF315" s="16">
        <f> 0.6 * AB315 + AE315</f>
        <v/>
      </c>
      <c r="AG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shanghai1022378</t>
        </is>
      </c>
      <c r="D316" s="4" t="inlineStr">
        <is>
          <t>Agrosuper Shanghai</t>
        </is>
      </c>
      <c r="E316" s="4" t="n">
        <v>1022378</v>
      </c>
      <c r="F316" s="4" t="inlineStr">
        <is>
          <t>GO Resto Tira Hso@ Fi Cj 10k AS</t>
        </is>
      </c>
      <c r="G316" s="4" t="inlineStr">
        <is>
          <t>Huesos</t>
        </is>
      </c>
      <c r="H316" s="6" t="n">
        <v>120950</v>
      </c>
      <c r="I316" s="9" t="n">
        <v>119980</v>
      </c>
      <c r="J316" s="6">
        <f>SUMIFS('Stock - ETA'!$R$3:R2202,'Stock - ETA'!$F$3:F2202,'Rango proyecciones'!C316,'Stock - ETA'!$AA$3:AA2202,'Rango proyecciones'!$AH$5)</f>
        <v/>
      </c>
      <c r="K316" s="9">
        <f>(I316 - H316) * MAX((1 - 10)/(10), 0)</f>
        <v/>
      </c>
      <c r="L316" s="9" t="n">
        <v>26000</v>
      </c>
      <c r="M316" s="9" t="n"/>
      <c r="N316" s="9" t="n"/>
      <c r="O316" s="16">
        <f>H316 + N316 + J316</f>
        <v/>
      </c>
      <c r="P316" s="9">
        <f>SUMIFS('Stock - ETA'!$H$3:H2202,'Stock - ETA'!$F$3:F2202,'Rango proyecciones'!C316,'Stock - ETA'!$Q$3:Q2202,'Rango proyecciones'!$AH$5)</f>
        <v/>
      </c>
      <c r="Q316" s="9">
        <f>(I316 - H316) * MAX((1 - 7)/(7), 0)</f>
        <v/>
      </c>
      <c r="R316" s="9" t="n">
        <v>26000</v>
      </c>
      <c r="S316" s="9" t="n"/>
      <c r="T316" s="9" t="n">
        <v>0</v>
      </c>
      <c r="U316" s="16">
        <f>H316 + T316 + P316</f>
        <v/>
      </c>
      <c r="V316" s="6">
        <f>SUMIFS('Stock - ETA'!$S$3:S2202,'Stock - ETA'!$F$3:F2202,'Rango proyecciones'!C316,'Stock - ETA'!$AA$3:AA2202,'Rango proyecciones'!$AH$5) + SUMIFS('Stock - ETA'!$R$3:R2202,'Stock - ETA'!$F$3:F2202,'Rango proyecciones'!C316,'Stock - ETA'!$AA$3:AA2202,'Rango proyecciones'!$AH$7)</f>
        <v/>
      </c>
      <c r="W316" s="9" t="n"/>
      <c r="X316" s="16">
        <f>V316 + W316</f>
        <v/>
      </c>
      <c r="Y316" s="9">
        <f>SUMIFS('Stock - ETA'!$I$3:I2202,'Stock - ETA'!$F$3:F2202,'Rango proyecciones'!C316,'Stock - ETA'!$Q$3:Q2202,'Rango proyecciones'!$AH$5) + SUMIFS('Stock - ETA'!$H$3:H2202,'Stock - ETA'!$F$3:F2202,'Rango proyecciones'!C316,'Stock - ETA'!$Q$3:Q2202,'Rango proyecciones'!$AH$7)</f>
        <v/>
      </c>
      <c r="Z316" s="9" t="n"/>
      <c r="AA316" s="16">
        <f>Y316 + Z316</f>
        <v/>
      </c>
      <c r="AB316" s="6" t="n">
        <v>74885</v>
      </c>
      <c r="AC316" s="9">
        <f>SUMIFS('Stock - ETA'!$T$3:T2202,'Stock - ETA'!$F$3:F2202,'Rango proyecciones'!C316,'Stock - ETA'!$AA$3:AA2202,'Rango proyecciones'!$AH$5) + SUMIFS('Stock - ETA'!$S$3:S2202,'Stock - ETA'!$F$3:F2202,'Rango proyecciones'!C316,'Stock - ETA'!$AA$3:AA2202,'Rango proyecciones'!$AH$8)</f>
        <v/>
      </c>
      <c r="AD316" s="16">
        <f> 0.6 * AB316 + AC316</f>
        <v/>
      </c>
      <c r="AE316" s="9">
        <f>SUMIFS('Stock - ETA'!$J$3:J2202,'Stock - ETA'!$F$3:F2202,'Rango proyecciones'!C316,'Stock - ETA'!$Q$3:Q2202,'Rango proyecciones'!$AH$5) + SUMIFS('Stock - ETA'!$I$3:I2202,'Stock - ETA'!$F$3:F2202,'Rango proyecciones'!C316,'Stock - ETA'!$Q$3:Q2202,'Rango proyecciones'!$AH$8)</f>
        <v/>
      </c>
      <c r="AF316" s="16">
        <f> 0.6 * AB316 + AE316</f>
        <v/>
      </c>
      <c r="AG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shanghai1022379</t>
        </is>
      </c>
      <c r="D317" s="4" t="inlineStr">
        <is>
          <t>Agrosuper Shanghai</t>
        </is>
      </c>
      <c r="E317" s="4" t="n">
        <v>1022379</v>
      </c>
      <c r="F317" s="4" t="inlineStr">
        <is>
          <t>GO PpPal 77@ Bo Cj AS</t>
        </is>
      </c>
      <c r="G317" s="4" t="inlineStr">
        <is>
          <t>Paleta</t>
        </is>
      </c>
      <c r="H317" s="6" t="n">
        <v>145206.13</v>
      </c>
      <c r="I317" s="9" t="n">
        <v>237455</v>
      </c>
      <c r="J317" s="6">
        <f>SUMIFS('Stock - ETA'!$R$3:R2202,'Stock - ETA'!$F$3:F2202,'Rango proyecciones'!C317,'Stock - ETA'!$AA$3:AA2202,'Rango proyecciones'!$AH$5)</f>
        <v/>
      </c>
      <c r="K317" s="9">
        <f>(I317 - H317) * MAX((1 - 10)/(10), 0)</f>
        <v/>
      </c>
      <c r="L317" s="9" t="n">
        <v>48487.912</v>
      </c>
      <c r="M317" s="9" t="n">
        <v>0</v>
      </c>
      <c r="N317" s="9" t="n">
        <v>0</v>
      </c>
      <c r="O317" s="16">
        <f>H317 + N317 + J317</f>
        <v/>
      </c>
      <c r="P317" s="9">
        <f>SUMIFS('Stock - ETA'!$H$3:H2202,'Stock - ETA'!$F$3:F2202,'Rango proyecciones'!C317,'Stock - ETA'!$Q$3:Q2202,'Rango proyecciones'!$AH$5)</f>
        <v/>
      </c>
      <c r="Q317" s="9">
        <f>(I317 - H317) * MAX((1 - 7)/(7), 0)</f>
        <v/>
      </c>
      <c r="R317" s="9" t="n">
        <v>48487.912</v>
      </c>
      <c r="S317" s="9" t="n">
        <v>0</v>
      </c>
      <c r="T317" s="9" t="n">
        <v>0</v>
      </c>
      <c r="U317" s="16">
        <f>H317 + T317 + P317</f>
        <v/>
      </c>
      <c r="V317" s="6">
        <f>SUMIFS('Stock - ETA'!$S$3:S2202,'Stock - ETA'!$F$3:F2202,'Rango proyecciones'!C317,'Stock - ETA'!$AA$3:AA2202,'Rango proyecciones'!$AH$5) + SUMIFS('Stock - ETA'!$R$3:R2202,'Stock - ETA'!$F$3:F2202,'Rango proyecciones'!C317,'Stock - ETA'!$AA$3:AA2202,'Rango proyecciones'!$AH$7)</f>
        <v/>
      </c>
      <c r="W317" s="9" t="n"/>
      <c r="X317" s="16">
        <f>V317 + W317</f>
        <v/>
      </c>
      <c r="Y317" s="9">
        <f>SUMIFS('Stock - ETA'!$I$3:I2202,'Stock - ETA'!$F$3:F2202,'Rango proyecciones'!C317,'Stock - ETA'!$Q$3:Q2202,'Rango proyecciones'!$AH$5) + SUMIFS('Stock - ETA'!$H$3:H2202,'Stock - ETA'!$F$3:F2202,'Rango proyecciones'!C317,'Stock - ETA'!$Q$3:Q2202,'Rango proyecciones'!$AH$7)</f>
        <v/>
      </c>
      <c r="Z317" s="9" t="n"/>
      <c r="AA317" s="16">
        <f>Y317 + Z317</f>
        <v/>
      </c>
      <c r="AB317" s="6" t="n"/>
      <c r="AC317" s="9">
        <f>SUMIFS('Stock - ETA'!$T$3:T2202,'Stock - ETA'!$F$3:F2202,'Rango proyecciones'!C317,'Stock - ETA'!$AA$3:AA2202,'Rango proyecciones'!$AH$5) + SUMIFS('Stock - ETA'!$S$3:S2202,'Stock - ETA'!$F$3:F2202,'Rango proyecciones'!C317,'Stock - ETA'!$AA$3:AA2202,'Rango proyecciones'!$AH$8)</f>
        <v/>
      </c>
      <c r="AD317" s="16">
        <f> 0.6 * AB317 + AC317</f>
        <v/>
      </c>
      <c r="AE317" s="9">
        <f>SUMIFS('Stock - ETA'!$J$3:J2202,'Stock - ETA'!$F$3:F2202,'Rango proyecciones'!C317,'Stock - ETA'!$Q$3:Q2202,'Rango proyecciones'!$AH$5) + SUMIFS('Stock - ETA'!$I$3:I2202,'Stock - ETA'!$F$3:F2202,'Rango proyecciones'!C317,'Stock - ETA'!$Q$3:Q2202,'Rango proyecciones'!$AH$8)</f>
        <v/>
      </c>
      <c r="AF317" s="16">
        <f> 0.6 * AB317 + AE317</f>
        <v/>
      </c>
      <c r="AG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shanghai1022381</t>
        </is>
      </c>
      <c r="D318" s="4" t="inlineStr">
        <is>
          <t>Agrosuper Shanghai</t>
        </is>
      </c>
      <c r="E318" s="4" t="n">
        <v>1022381</v>
      </c>
      <c r="F318" s="4" t="inlineStr">
        <is>
          <t>GO Gord Esp@ Bo Cj 10k AS</t>
        </is>
      </c>
      <c r="G318" s="4" t="inlineStr">
        <is>
          <t>Grasas</t>
        </is>
      </c>
      <c r="H318" s="6" t="n">
        <v>48000</v>
      </c>
      <c r="I318" s="9" t="n">
        <v>72000</v>
      </c>
      <c r="J318" s="6">
        <f>SUMIFS('Stock - ETA'!$R$3:R2202,'Stock - ETA'!$F$3:F2202,'Rango proyecciones'!C318,'Stock - ETA'!$AA$3:AA2202,'Rango proyecciones'!$AH$5)</f>
        <v/>
      </c>
      <c r="K318" s="9">
        <f>(I318 - H318) * MAX((1 - 10)/(10), 0)</f>
        <v/>
      </c>
      <c r="L318" s="9" t="n">
        <v>48000</v>
      </c>
      <c r="M318" s="9" t="n">
        <v>0</v>
      </c>
      <c r="N318" s="9" t="n">
        <v>0</v>
      </c>
      <c r="O318" s="16">
        <f>H318 + N318 + J318</f>
        <v/>
      </c>
      <c r="P318" s="9">
        <f>SUMIFS('Stock - ETA'!$H$3:H2202,'Stock - ETA'!$F$3:F2202,'Rango proyecciones'!C318,'Stock - ETA'!$Q$3:Q2202,'Rango proyecciones'!$AH$5)</f>
        <v/>
      </c>
      <c r="Q318" s="9">
        <f>(I318 - H318) * MAX((1 - 7)/(7), 0)</f>
        <v/>
      </c>
      <c r="R318" s="9" t="n">
        <v>48000</v>
      </c>
      <c r="S318" s="9" t="n">
        <v>0</v>
      </c>
      <c r="T318" s="9" t="n">
        <v>0</v>
      </c>
      <c r="U318" s="16">
        <f>H318 + T318 + P318</f>
        <v/>
      </c>
      <c r="V318" s="6">
        <f>SUMIFS('Stock - ETA'!$S$3:S2202,'Stock - ETA'!$F$3:F2202,'Rango proyecciones'!C318,'Stock - ETA'!$AA$3:AA2202,'Rango proyecciones'!$AH$5) + SUMIFS('Stock - ETA'!$R$3:R2202,'Stock - ETA'!$F$3:F2202,'Rango proyecciones'!C318,'Stock - ETA'!$AA$3:AA2202,'Rango proyecciones'!$AH$7)</f>
        <v/>
      </c>
      <c r="W318" s="9" t="n"/>
      <c r="X318" s="16">
        <f>V318 + W318</f>
        <v/>
      </c>
      <c r="Y318" s="9">
        <f>SUMIFS('Stock - ETA'!$I$3:I2202,'Stock - ETA'!$F$3:F2202,'Rango proyecciones'!C318,'Stock - ETA'!$Q$3:Q2202,'Rango proyecciones'!$AH$5) + SUMIFS('Stock - ETA'!$H$3:H2202,'Stock - ETA'!$F$3:F2202,'Rango proyecciones'!C318,'Stock - ETA'!$Q$3:Q2202,'Rango proyecciones'!$AH$7)</f>
        <v/>
      </c>
      <c r="Z318" s="9" t="n"/>
      <c r="AA318" s="16">
        <f>Y318 + Z318</f>
        <v/>
      </c>
      <c r="AB318" s="6" t="n">
        <v>80378</v>
      </c>
      <c r="AC318" s="9">
        <f>SUMIFS('Stock - ETA'!$T$3:T2202,'Stock - ETA'!$F$3:F2202,'Rango proyecciones'!C318,'Stock - ETA'!$AA$3:AA2202,'Rango proyecciones'!$AH$5) + SUMIFS('Stock - ETA'!$S$3:S2202,'Stock - ETA'!$F$3:F2202,'Rango proyecciones'!C318,'Stock - ETA'!$AA$3:AA2202,'Rango proyecciones'!$AH$8)</f>
        <v/>
      </c>
      <c r="AD318" s="16">
        <f> 0.6 * AB318 + AC318</f>
        <v/>
      </c>
      <c r="AE318" s="9">
        <f>SUMIFS('Stock - ETA'!$J$3:J2202,'Stock - ETA'!$F$3:F2202,'Rango proyecciones'!C318,'Stock - ETA'!$Q$3:Q2202,'Rango proyecciones'!$AH$5) + SUMIFS('Stock - ETA'!$I$3:I2202,'Stock - ETA'!$F$3:F2202,'Rango proyecciones'!C318,'Stock - ETA'!$Q$3:Q2202,'Rango proyecciones'!$AH$8)</f>
        <v/>
      </c>
      <c r="AF318" s="16">
        <f> 0.6 * AB318 + AE318</f>
        <v/>
      </c>
      <c r="AG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shanghai1022388</t>
        </is>
      </c>
      <c r="D319" s="4" t="inlineStr">
        <is>
          <t>Agrosuper Shanghai</t>
        </is>
      </c>
      <c r="E319" s="4" t="n">
        <v>1022388</v>
      </c>
      <c r="F319" s="4" t="inlineStr">
        <is>
          <t>GO Mixto Hso@ Bo Cj 10k AS</t>
        </is>
      </c>
      <c r="G319" s="4" t="inlineStr">
        <is>
          <t>Huesos</t>
        </is>
      </c>
      <c r="H319" s="6" t="n">
        <v>72570</v>
      </c>
      <c r="I319" s="9" t="n">
        <v>96170</v>
      </c>
      <c r="J319" s="6">
        <f>SUMIFS('Stock - ETA'!$R$3:R2202,'Stock - ETA'!$F$3:F2202,'Rango proyecciones'!C319,'Stock - ETA'!$AA$3:AA2202,'Rango proyecciones'!$AH$5)</f>
        <v/>
      </c>
      <c r="K319" s="9">
        <f>(I319 - H319) * MAX((1 - 10)/(10), 0)</f>
        <v/>
      </c>
      <c r="L319" s="9" t="n">
        <v>96220</v>
      </c>
      <c r="M319" s="9" t="n"/>
      <c r="N319" s="9" t="n"/>
      <c r="O319" s="16">
        <f>H319 + N319 + J319</f>
        <v/>
      </c>
      <c r="P319" s="9">
        <f>SUMIFS('Stock - ETA'!$H$3:H2202,'Stock - ETA'!$F$3:F2202,'Rango proyecciones'!C319,'Stock - ETA'!$Q$3:Q2202,'Rango proyecciones'!$AH$5)</f>
        <v/>
      </c>
      <c r="Q319" s="9">
        <f>(I319 - H319) * MAX((1 - 7)/(7), 0)</f>
        <v/>
      </c>
      <c r="R319" s="9" t="n">
        <v>96220</v>
      </c>
      <c r="S319" s="9" t="n"/>
      <c r="T319" s="9" t="n">
        <v>0</v>
      </c>
      <c r="U319" s="16">
        <f>H319 + T319 + P319</f>
        <v/>
      </c>
      <c r="V319" s="6">
        <f>SUMIFS('Stock - ETA'!$S$3:S2202,'Stock - ETA'!$F$3:F2202,'Rango proyecciones'!C319,'Stock - ETA'!$AA$3:AA2202,'Rango proyecciones'!$AH$5) + SUMIFS('Stock - ETA'!$R$3:R2202,'Stock - ETA'!$F$3:F2202,'Rango proyecciones'!C319,'Stock - ETA'!$AA$3:AA2202,'Rango proyecciones'!$AH$7)</f>
        <v/>
      </c>
      <c r="W319" s="9" t="n"/>
      <c r="X319" s="16">
        <f>V319 + W319</f>
        <v/>
      </c>
      <c r="Y319" s="9">
        <f>SUMIFS('Stock - ETA'!$I$3:I2202,'Stock - ETA'!$F$3:F2202,'Rango proyecciones'!C319,'Stock - ETA'!$Q$3:Q2202,'Rango proyecciones'!$AH$5) + SUMIFS('Stock - ETA'!$H$3:H2202,'Stock - ETA'!$F$3:F2202,'Rango proyecciones'!C319,'Stock - ETA'!$Q$3:Q2202,'Rango proyecciones'!$AH$7)</f>
        <v/>
      </c>
      <c r="Z319" s="9" t="n"/>
      <c r="AA319" s="16">
        <f>Y319 + Z319</f>
        <v/>
      </c>
      <c r="AB319" s="6" t="n">
        <v>120000</v>
      </c>
      <c r="AC319" s="9">
        <f>SUMIFS('Stock - ETA'!$T$3:T2202,'Stock - ETA'!$F$3:F2202,'Rango proyecciones'!C319,'Stock - ETA'!$AA$3:AA2202,'Rango proyecciones'!$AH$5) + SUMIFS('Stock - ETA'!$S$3:S2202,'Stock - ETA'!$F$3:F2202,'Rango proyecciones'!C319,'Stock - ETA'!$AA$3:AA2202,'Rango proyecciones'!$AH$8)</f>
        <v/>
      </c>
      <c r="AD319" s="16">
        <f> 0.6 * AB319 + AC319</f>
        <v/>
      </c>
      <c r="AE319" s="9">
        <f>SUMIFS('Stock - ETA'!$J$3:J2202,'Stock - ETA'!$F$3:F2202,'Rango proyecciones'!C319,'Stock - ETA'!$Q$3:Q2202,'Rango proyecciones'!$AH$5) + SUMIFS('Stock - ETA'!$I$3:I2202,'Stock - ETA'!$F$3:F2202,'Rango proyecciones'!C319,'Stock - ETA'!$Q$3:Q2202,'Rango proyecciones'!$AH$8)</f>
        <v/>
      </c>
      <c r="AF319" s="16">
        <f> 0.6 * AB319 + AE319</f>
        <v/>
      </c>
      <c r="AG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shanghai1022414</t>
        </is>
      </c>
      <c r="D320" s="4" t="inlineStr">
        <is>
          <t>Agrosuper Shanghai</t>
        </is>
      </c>
      <c r="E320" s="4" t="n">
        <v>1022414</v>
      </c>
      <c r="F320" s="4" t="inlineStr">
        <is>
          <t>GO Caz Ent@ Bo Cj 10k AS</t>
        </is>
      </c>
      <c r="G320" s="4" t="inlineStr">
        <is>
          <t>Chuleta</t>
        </is>
      </c>
      <c r="H320" s="6" t="n">
        <v>239540</v>
      </c>
      <c r="I320" s="9" t="n">
        <v>263480</v>
      </c>
      <c r="J320" s="6">
        <f>SUMIFS('Stock - ETA'!$R$3:R2202,'Stock - ETA'!$F$3:F2202,'Rango proyecciones'!C320,'Stock - ETA'!$AA$3:AA2202,'Rango proyecciones'!$AH$5)</f>
        <v/>
      </c>
      <c r="K320" s="9">
        <f>(I320 - H320) * MAX((1 - 10)/(10), 0)</f>
        <v/>
      </c>
      <c r="L320" s="9" t="n">
        <v>48200</v>
      </c>
      <c r="M320" s="9" t="n"/>
      <c r="N320" s="9" t="n"/>
      <c r="O320" s="16">
        <f>H320 + N320 + J320</f>
        <v/>
      </c>
      <c r="P320" s="9">
        <f>SUMIFS('Stock - ETA'!$H$3:H2202,'Stock - ETA'!$F$3:F2202,'Rango proyecciones'!C320,'Stock - ETA'!$Q$3:Q2202,'Rango proyecciones'!$AH$5)</f>
        <v/>
      </c>
      <c r="Q320" s="9">
        <f>(I320 - H320) * MAX((1 - 7)/(7), 0)</f>
        <v/>
      </c>
      <c r="R320" s="9" t="n">
        <v>48200</v>
      </c>
      <c r="S320" s="9" t="n"/>
      <c r="T320" s="9" t="n">
        <v>0</v>
      </c>
      <c r="U320" s="16">
        <f>H320 + T320 + P320</f>
        <v/>
      </c>
      <c r="V320" s="6">
        <f>SUMIFS('Stock - ETA'!$S$3:S2202,'Stock - ETA'!$F$3:F2202,'Rango proyecciones'!C320,'Stock - ETA'!$AA$3:AA2202,'Rango proyecciones'!$AH$5) + SUMIFS('Stock - ETA'!$R$3:R2202,'Stock - ETA'!$F$3:F2202,'Rango proyecciones'!C320,'Stock - ETA'!$AA$3:AA2202,'Rango proyecciones'!$AH$7)</f>
        <v/>
      </c>
      <c r="W320" s="9" t="n"/>
      <c r="X320" s="16">
        <f>V320 + W320</f>
        <v/>
      </c>
      <c r="Y320" s="9">
        <f>SUMIFS('Stock - ETA'!$I$3:I2202,'Stock - ETA'!$F$3:F2202,'Rango proyecciones'!C320,'Stock - ETA'!$Q$3:Q2202,'Rango proyecciones'!$AH$5) + SUMIFS('Stock - ETA'!$H$3:H2202,'Stock - ETA'!$F$3:F2202,'Rango proyecciones'!C320,'Stock - ETA'!$Q$3:Q2202,'Rango proyecciones'!$AH$7)</f>
        <v/>
      </c>
      <c r="Z320" s="9" t="n"/>
      <c r="AA320" s="16">
        <f>Y320 + Z320</f>
        <v/>
      </c>
      <c r="AB320" s="6" t="n">
        <v>120000</v>
      </c>
      <c r="AC320" s="9">
        <f>SUMIFS('Stock - ETA'!$T$3:T2202,'Stock - ETA'!$F$3:F2202,'Rango proyecciones'!C320,'Stock - ETA'!$AA$3:AA2202,'Rango proyecciones'!$AH$5) + SUMIFS('Stock - ETA'!$S$3:S2202,'Stock - ETA'!$F$3:F2202,'Rango proyecciones'!C320,'Stock - ETA'!$AA$3:AA2202,'Rango proyecciones'!$AH$8)</f>
        <v/>
      </c>
      <c r="AD320" s="16">
        <f> 0.6 * AB320 + AC320</f>
        <v/>
      </c>
      <c r="AE320" s="9">
        <f>SUMIFS('Stock - ETA'!$J$3:J2202,'Stock - ETA'!$F$3:F2202,'Rango proyecciones'!C320,'Stock - ETA'!$Q$3:Q2202,'Rango proyecciones'!$AH$5) + SUMIFS('Stock - ETA'!$I$3:I2202,'Stock - ETA'!$F$3:F2202,'Rango proyecciones'!C320,'Stock - ETA'!$Q$3:Q2202,'Rango proyecciones'!$AH$8)</f>
        <v/>
      </c>
      <c r="AF320" s="16">
        <f> 0.6 * AB320 + AE320</f>
        <v/>
      </c>
      <c r="AG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shanghai1022417</t>
        </is>
      </c>
      <c r="D321" s="4" t="inlineStr">
        <is>
          <t>Agrosuper Shanghai</t>
        </is>
      </c>
      <c r="E321" s="4" t="n">
        <v>1022417</v>
      </c>
      <c r="F321" s="4" t="inlineStr">
        <is>
          <t>GO Cue granel@ Bo Cj 20k AS</t>
        </is>
      </c>
      <c r="G321" s="4" t="inlineStr">
        <is>
          <t>Cueros</t>
        </is>
      </c>
      <c r="H321" s="6" t="n">
        <v>146460</v>
      </c>
      <c r="I321" s="9" t="n">
        <v>170920</v>
      </c>
      <c r="J321" s="6">
        <f>SUMIFS('Stock - ETA'!$R$3:R2202,'Stock - ETA'!$F$3:F2202,'Rango proyecciones'!C321,'Stock - ETA'!$AA$3:AA2202,'Rango proyecciones'!$AH$5)</f>
        <v/>
      </c>
      <c r="K321" s="9">
        <f>(I321 - H321) * MAX((1 - 10)/(10), 0)</f>
        <v/>
      </c>
      <c r="L321" s="9" t="n">
        <v>98320</v>
      </c>
      <c r="M321" s="9" t="n">
        <v>0</v>
      </c>
      <c r="N321" s="9" t="n">
        <v>0</v>
      </c>
      <c r="O321" s="16">
        <f>H321 + N321 + J321</f>
        <v/>
      </c>
      <c r="P321" s="9">
        <f>SUMIFS('Stock - ETA'!$H$3:H2202,'Stock - ETA'!$F$3:F2202,'Rango proyecciones'!C321,'Stock - ETA'!$Q$3:Q2202,'Rango proyecciones'!$AH$5)</f>
        <v/>
      </c>
      <c r="Q321" s="9">
        <f>(I321 - H321) * MAX((1 - 7)/(7), 0)</f>
        <v/>
      </c>
      <c r="R321" s="9" t="n">
        <v>98320</v>
      </c>
      <c r="S321" s="9" t="n">
        <v>0</v>
      </c>
      <c r="T321" s="9" t="n">
        <v>0</v>
      </c>
      <c r="U321" s="16">
        <f>H321 + T321 + P321</f>
        <v/>
      </c>
      <c r="V321" s="6">
        <f>SUMIFS('Stock - ETA'!$S$3:S2202,'Stock - ETA'!$F$3:F2202,'Rango proyecciones'!C321,'Stock - ETA'!$AA$3:AA2202,'Rango proyecciones'!$AH$5) + SUMIFS('Stock - ETA'!$R$3:R2202,'Stock - ETA'!$F$3:F2202,'Rango proyecciones'!C321,'Stock - ETA'!$AA$3:AA2202,'Rango proyecciones'!$AH$7)</f>
        <v/>
      </c>
      <c r="W321" s="9" t="n"/>
      <c r="X321" s="16">
        <f>V321 + W321</f>
        <v/>
      </c>
      <c r="Y321" s="9">
        <f>SUMIFS('Stock - ETA'!$I$3:I2202,'Stock - ETA'!$F$3:F2202,'Rango proyecciones'!C321,'Stock - ETA'!$Q$3:Q2202,'Rango proyecciones'!$AH$5) + SUMIFS('Stock - ETA'!$H$3:H2202,'Stock - ETA'!$F$3:F2202,'Rango proyecciones'!C321,'Stock - ETA'!$Q$3:Q2202,'Rango proyecciones'!$AH$7)</f>
        <v/>
      </c>
      <c r="Z321" s="9" t="n"/>
      <c r="AA321" s="16">
        <f>Y321 + Z321</f>
        <v/>
      </c>
      <c r="AB321" s="6" t="n">
        <v>72000</v>
      </c>
      <c r="AC321" s="9">
        <f>SUMIFS('Stock - ETA'!$T$3:T2202,'Stock - ETA'!$F$3:F2202,'Rango proyecciones'!C321,'Stock - ETA'!$AA$3:AA2202,'Rango proyecciones'!$AH$5) + SUMIFS('Stock - ETA'!$S$3:S2202,'Stock - ETA'!$F$3:F2202,'Rango proyecciones'!C321,'Stock - ETA'!$AA$3:AA2202,'Rango proyecciones'!$AH$8)</f>
        <v/>
      </c>
      <c r="AD321" s="16">
        <f> 0.6 * AB321 + AC321</f>
        <v/>
      </c>
      <c r="AE321" s="9">
        <f>SUMIFS('Stock - ETA'!$J$3:J2202,'Stock - ETA'!$F$3:F2202,'Rango proyecciones'!C321,'Stock - ETA'!$Q$3:Q2202,'Rango proyecciones'!$AH$5) + SUMIFS('Stock - ETA'!$I$3:I2202,'Stock - ETA'!$F$3:F2202,'Rango proyecciones'!C321,'Stock - ETA'!$Q$3:Q2202,'Rango proyecciones'!$AH$8)</f>
        <v/>
      </c>
      <c r="AF321" s="16">
        <f> 0.6 * AB321 + AE321</f>
        <v/>
      </c>
      <c r="AG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shanghai1022541</t>
        </is>
      </c>
      <c r="D322" s="4" t="inlineStr">
        <is>
          <t>Agrosuper Shanghai</t>
        </is>
      </c>
      <c r="E322" s="4" t="n">
        <v>1022541</v>
      </c>
      <c r="F322" s="4" t="inlineStr">
        <is>
          <t>GO Reco 20/80 @ Cj 20k AS</t>
        </is>
      </c>
      <c r="G322" s="4" t="inlineStr">
        <is>
          <t>Grasas</t>
        </is>
      </c>
      <c r="H322" s="6" t="n">
        <v>120118.18</v>
      </c>
      <c r="I322" s="9" t="n">
        <v>193944</v>
      </c>
      <c r="J322" s="6">
        <f>SUMIFS('Stock - ETA'!$R$3:R2202,'Stock - ETA'!$F$3:F2202,'Rango proyecciones'!C322,'Stock - ETA'!$AA$3:AA2202,'Rango proyecciones'!$AH$5)</f>
        <v/>
      </c>
      <c r="K322" s="9">
        <f>(I322 - H322) * MAX((1 - 10)/(10), 0)</f>
        <v/>
      </c>
      <c r="L322" s="9" t="n">
        <v>145847.456</v>
      </c>
      <c r="M322" s="9" t="n">
        <v>0</v>
      </c>
      <c r="N322" s="9" t="n">
        <v>0</v>
      </c>
      <c r="O322" s="16">
        <f>H322 + N322 + J322</f>
        <v/>
      </c>
      <c r="P322" s="9">
        <f>SUMIFS('Stock - ETA'!$H$3:H2202,'Stock - ETA'!$F$3:F2202,'Rango proyecciones'!C322,'Stock - ETA'!$Q$3:Q2202,'Rango proyecciones'!$AH$5)</f>
        <v/>
      </c>
      <c r="Q322" s="9">
        <f>(I322 - H322) * MAX((1 - 7)/(7), 0)</f>
        <v/>
      </c>
      <c r="R322" s="9" t="n">
        <v>145847.456</v>
      </c>
      <c r="S322" s="9" t="n">
        <v>0</v>
      </c>
      <c r="T322" s="9" t="n">
        <v>0</v>
      </c>
      <c r="U322" s="16">
        <f>H322 + T322 + P322</f>
        <v/>
      </c>
      <c r="V322" s="6">
        <f>SUMIFS('Stock - ETA'!$S$3:S2202,'Stock - ETA'!$F$3:F2202,'Rango proyecciones'!C322,'Stock - ETA'!$AA$3:AA2202,'Rango proyecciones'!$AH$5) + SUMIFS('Stock - ETA'!$R$3:R2202,'Stock - ETA'!$F$3:F2202,'Rango proyecciones'!C322,'Stock - ETA'!$AA$3:AA2202,'Rango proyecciones'!$AH$7)</f>
        <v/>
      </c>
      <c r="W322" s="9" t="n"/>
      <c r="X322" s="16">
        <f>V322 + W322</f>
        <v/>
      </c>
      <c r="Y322" s="9">
        <f>SUMIFS('Stock - ETA'!$I$3:I2202,'Stock - ETA'!$F$3:F2202,'Rango proyecciones'!C322,'Stock - ETA'!$Q$3:Q2202,'Rango proyecciones'!$AH$5) + SUMIFS('Stock - ETA'!$H$3:H2202,'Stock - ETA'!$F$3:F2202,'Rango proyecciones'!C322,'Stock - ETA'!$Q$3:Q2202,'Rango proyecciones'!$AH$7)</f>
        <v/>
      </c>
      <c r="Z322" s="9" t="n"/>
      <c r="AA322" s="16">
        <f>Y322 + Z322</f>
        <v/>
      </c>
      <c r="AB322" s="6" t="n"/>
      <c r="AC322" s="9">
        <f>SUMIFS('Stock - ETA'!$T$3:T2202,'Stock - ETA'!$F$3:F2202,'Rango proyecciones'!C322,'Stock - ETA'!$AA$3:AA2202,'Rango proyecciones'!$AH$5) + SUMIFS('Stock - ETA'!$S$3:S2202,'Stock - ETA'!$F$3:F2202,'Rango proyecciones'!C322,'Stock - ETA'!$AA$3:AA2202,'Rango proyecciones'!$AH$8)</f>
        <v/>
      </c>
      <c r="AD322" s="16">
        <f> 0.6 * AB322 + AC322</f>
        <v/>
      </c>
      <c r="AE322" s="9">
        <f>SUMIFS('Stock - ETA'!$J$3:J2202,'Stock - ETA'!$F$3:F2202,'Rango proyecciones'!C322,'Stock - ETA'!$Q$3:Q2202,'Rango proyecciones'!$AH$5) + SUMIFS('Stock - ETA'!$I$3:I2202,'Stock - ETA'!$F$3:F2202,'Rango proyecciones'!C322,'Stock - ETA'!$Q$3:Q2202,'Rango proyecciones'!$AH$8)</f>
        <v/>
      </c>
      <c r="AF322" s="16">
        <f> 0.6 * AB322 + AE322</f>
        <v/>
      </c>
      <c r="AG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shanghai1022568</t>
        </is>
      </c>
      <c r="D323" s="4" t="inlineStr">
        <is>
          <t>Agrosuper Shanghai</t>
        </is>
      </c>
      <c r="E323" s="4" t="n">
        <v>1022568</v>
      </c>
      <c r="F323" s="4" t="inlineStr">
        <is>
          <t>GO Panc Tecla SCue@ 4 Bo Cj 20kg AS</t>
        </is>
      </c>
      <c r="G323" s="4" t="inlineStr">
        <is>
          <t>Panceta</t>
        </is>
      </c>
      <c r="H323" s="6" t="n">
        <v>53126.7</v>
      </c>
      <c r="I323" s="9" t="n">
        <v>25000</v>
      </c>
      <c r="J323" s="6">
        <f>SUMIFS('Stock - ETA'!$R$3:R2202,'Stock - ETA'!$F$3:F2202,'Rango proyecciones'!C323,'Stock - ETA'!$AA$3:AA2202,'Rango proyecciones'!$AH$5)</f>
        <v/>
      </c>
      <c r="K323" s="9">
        <f>(I323 - H323) * MAX((1 - 10)/(10), 0)</f>
        <v/>
      </c>
      <c r="L323" s="9" t="n">
        <v>0</v>
      </c>
      <c r="M323" s="9" t="n">
        <v>0</v>
      </c>
      <c r="N323" s="9" t="n">
        <v>9583.389999999999</v>
      </c>
      <c r="O323" s="16">
        <f>H323 + N323 + J323</f>
        <v/>
      </c>
      <c r="P323" s="9">
        <f>SUMIFS('Stock - ETA'!$H$3:H2202,'Stock - ETA'!$F$3:F2202,'Rango proyecciones'!C323,'Stock - ETA'!$Q$3:Q2202,'Rango proyecciones'!$AH$5)</f>
        <v/>
      </c>
      <c r="Q323" s="9">
        <f>(I323 - H323) * MAX((1 - 7)/(7), 0)</f>
        <v/>
      </c>
      <c r="R323" s="9" t="n">
        <v>0</v>
      </c>
      <c r="S323" s="9" t="n">
        <v>0</v>
      </c>
      <c r="T323" s="9" t="n">
        <v>9583.389999999999</v>
      </c>
      <c r="U323" s="16">
        <f>H323 + T323 + P323</f>
        <v/>
      </c>
      <c r="V323" s="6">
        <f>SUMIFS('Stock - ETA'!$S$3:S2202,'Stock - ETA'!$F$3:F2202,'Rango proyecciones'!C323,'Stock - ETA'!$AA$3:AA2202,'Rango proyecciones'!$AH$5) + SUMIFS('Stock - ETA'!$R$3:R2202,'Stock - ETA'!$F$3:F2202,'Rango proyecciones'!C323,'Stock - ETA'!$AA$3:AA2202,'Rango proyecciones'!$AH$7)</f>
        <v/>
      </c>
      <c r="W323" s="9" t="n"/>
      <c r="X323" s="16">
        <f>V323 + W323</f>
        <v/>
      </c>
      <c r="Y323" s="9">
        <f>SUMIFS('Stock - ETA'!$I$3:I2202,'Stock - ETA'!$F$3:F2202,'Rango proyecciones'!C323,'Stock - ETA'!$Q$3:Q2202,'Rango proyecciones'!$AH$5) + SUMIFS('Stock - ETA'!$H$3:H2202,'Stock - ETA'!$F$3:F2202,'Rango proyecciones'!C323,'Stock - ETA'!$Q$3:Q2202,'Rango proyecciones'!$AH$7)</f>
        <v/>
      </c>
      <c r="Z323" s="9" t="n"/>
      <c r="AA323" s="16">
        <f>Y323 + Z323</f>
        <v/>
      </c>
      <c r="AB323" s="6" t="n"/>
      <c r="AC323" s="9">
        <f>SUMIFS('Stock - ETA'!$T$3:T2202,'Stock - ETA'!$F$3:F2202,'Rango proyecciones'!C323,'Stock - ETA'!$AA$3:AA2202,'Rango proyecciones'!$AH$5) + SUMIFS('Stock - ETA'!$S$3:S2202,'Stock - ETA'!$F$3:F2202,'Rango proyecciones'!C323,'Stock - ETA'!$AA$3:AA2202,'Rango proyecciones'!$AH$8)</f>
        <v/>
      </c>
      <c r="AD323" s="16">
        <f> 0.6 * AB323 + AC323</f>
        <v/>
      </c>
      <c r="AE323" s="9">
        <f>SUMIFS('Stock - ETA'!$J$3:J2202,'Stock - ETA'!$F$3:F2202,'Rango proyecciones'!C323,'Stock - ETA'!$Q$3:Q2202,'Rango proyecciones'!$AH$5) + SUMIFS('Stock - ETA'!$I$3:I2202,'Stock - ETA'!$F$3:F2202,'Rango proyecciones'!C323,'Stock - ETA'!$Q$3:Q2202,'Rango proyecciones'!$AH$8)</f>
        <v/>
      </c>
      <c r="AF323" s="16">
        <f> 0.6 * AB323 + AE323</f>
        <v/>
      </c>
      <c r="AG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shanghai1022636</t>
        </is>
      </c>
      <c r="D324" s="4" t="inlineStr">
        <is>
          <t>Agrosuper Shanghai</t>
        </is>
      </c>
      <c r="E324" s="4" t="n">
        <v>1022636</v>
      </c>
      <c r="F324" s="4" t="inlineStr">
        <is>
          <t>GO Hso Coxal@ Cj 15kg AS</t>
        </is>
      </c>
      <c r="G324" s="4" t="inlineStr">
        <is>
          <t>Huesos</t>
        </is>
      </c>
      <c r="H324" s="6" t="n">
        <v>188940</v>
      </c>
      <c r="I324" s="9" t="n">
        <v>212985</v>
      </c>
      <c r="J324" s="6">
        <f>SUMIFS('Stock - ETA'!$R$3:R2202,'Stock - ETA'!$F$3:F2202,'Rango proyecciones'!C324,'Stock - ETA'!$AA$3:AA2202,'Rango proyecciones'!$AH$5)</f>
        <v/>
      </c>
      <c r="K324" s="9">
        <f>(I324 - H324) * MAX((1 - 10)/(10), 0)</f>
        <v/>
      </c>
      <c r="L324" s="9" t="n">
        <v>130110</v>
      </c>
      <c r="M324" s="9" t="n"/>
      <c r="N324" s="9" t="n"/>
      <c r="O324" s="16">
        <f>H324 + N324 + J324</f>
        <v/>
      </c>
      <c r="P324" s="9">
        <f>SUMIFS('Stock - ETA'!$H$3:H2202,'Stock - ETA'!$F$3:F2202,'Rango proyecciones'!C324,'Stock - ETA'!$Q$3:Q2202,'Rango proyecciones'!$AH$5)</f>
        <v/>
      </c>
      <c r="Q324" s="9">
        <f>(I324 - H324) * MAX((1 - 7)/(7), 0)</f>
        <v/>
      </c>
      <c r="R324" s="9" t="n">
        <v>130110</v>
      </c>
      <c r="S324" s="9" t="n"/>
      <c r="T324" s="9" t="n">
        <v>0</v>
      </c>
      <c r="U324" s="16">
        <f>H324 + T324 + P324</f>
        <v/>
      </c>
      <c r="V324" s="6">
        <f>SUMIFS('Stock - ETA'!$S$3:S2202,'Stock - ETA'!$F$3:F2202,'Rango proyecciones'!C324,'Stock - ETA'!$AA$3:AA2202,'Rango proyecciones'!$AH$5) + SUMIFS('Stock - ETA'!$R$3:R2202,'Stock - ETA'!$F$3:F2202,'Rango proyecciones'!C324,'Stock - ETA'!$AA$3:AA2202,'Rango proyecciones'!$AH$7)</f>
        <v/>
      </c>
      <c r="W324" s="9" t="n"/>
      <c r="X324" s="16">
        <f>V324 + W324</f>
        <v/>
      </c>
      <c r="Y324" s="9">
        <f>SUMIFS('Stock - ETA'!$I$3:I2202,'Stock - ETA'!$F$3:F2202,'Rango proyecciones'!C324,'Stock - ETA'!$Q$3:Q2202,'Rango proyecciones'!$AH$5) + SUMIFS('Stock - ETA'!$H$3:H2202,'Stock - ETA'!$F$3:F2202,'Rango proyecciones'!C324,'Stock - ETA'!$Q$3:Q2202,'Rango proyecciones'!$AH$7)</f>
        <v/>
      </c>
      <c r="Z324" s="9" t="n"/>
      <c r="AA324" s="16">
        <f>Y324 + Z324</f>
        <v/>
      </c>
      <c r="AB324" s="6" t="n">
        <v>162281</v>
      </c>
      <c r="AC324" s="9">
        <f>SUMIFS('Stock - ETA'!$T$3:T2202,'Stock - ETA'!$F$3:F2202,'Rango proyecciones'!C324,'Stock - ETA'!$AA$3:AA2202,'Rango proyecciones'!$AH$5) + SUMIFS('Stock - ETA'!$S$3:S2202,'Stock - ETA'!$F$3:F2202,'Rango proyecciones'!C324,'Stock - ETA'!$AA$3:AA2202,'Rango proyecciones'!$AH$8)</f>
        <v/>
      </c>
      <c r="AD324" s="16">
        <f> 0.6 * AB324 + AC324</f>
        <v/>
      </c>
      <c r="AE324" s="9">
        <f>SUMIFS('Stock - ETA'!$J$3:J2202,'Stock - ETA'!$F$3:F2202,'Rango proyecciones'!C324,'Stock - ETA'!$Q$3:Q2202,'Rango proyecciones'!$AH$5) + SUMIFS('Stock - ETA'!$I$3:I2202,'Stock - ETA'!$F$3:F2202,'Rango proyecciones'!C324,'Stock - ETA'!$Q$3:Q2202,'Rango proyecciones'!$AH$8)</f>
        <v/>
      </c>
      <c r="AF324" s="16">
        <f> 0.6 * AB324 + AE324</f>
        <v/>
      </c>
      <c r="AG324" s="6" t="n"/>
    </row>
    <row r="325">
      <c r="A325" s="4" t="inlineStr">
        <is>
          <t>Cerdo</t>
        </is>
      </c>
      <c r="B325" s="4" t="inlineStr">
        <is>
          <t>Venta Local</t>
        </is>
      </c>
      <c r="C325" s="4" t="inlineStr">
        <is>
          <t>agrosuper shanghai1022637</t>
        </is>
      </c>
      <c r="D325" s="4" t="inlineStr">
        <is>
          <t>Agrosuper Shanghai</t>
        </is>
      </c>
      <c r="E325" s="4" t="n">
        <v>1022637</v>
      </c>
      <c r="F325" s="4" t="inlineStr">
        <is>
          <t>GO Hso Escapula@ Cj 15kg AS</t>
        </is>
      </c>
      <c r="G325" s="4" t="inlineStr">
        <is>
          <t>Huesos</t>
        </is>
      </c>
      <c r="H325" s="6" t="n">
        <v>88560</v>
      </c>
      <c r="I325" s="9" t="n">
        <v>88560</v>
      </c>
      <c r="J325" s="6">
        <f>SUMIFS('Stock - ETA'!$R$3:R2202,'Stock - ETA'!$F$3:F2202,'Rango proyecciones'!C325,'Stock - ETA'!$AA$3:AA2202,'Rango proyecciones'!$AH$5)</f>
        <v/>
      </c>
      <c r="K325" s="9">
        <f>(I325 - H325) * MAX((1 - 10)/(10), 0)</f>
        <v/>
      </c>
      <c r="L325" s="9" t="n">
        <v>0</v>
      </c>
      <c r="M325" s="9" t="n"/>
      <c r="N325" s="9" t="n"/>
      <c r="O325" s="16">
        <f>H325 + N325 + J325</f>
        <v/>
      </c>
      <c r="P325" s="9">
        <f>SUMIFS('Stock - ETA'!$H$3:H2202,'Stock - ETA'!$F$3:F2202,'Rango proyecciones'!C325,'Stock - ETA'!$Q$3:Q2202,'Rango proyecciones'!$AH$5)</f>
        <v/>
      </c>
      <c r="Q325" s="9">
        <f>(I325 - H325) * MAX((1 - 7)/(7), 0)</f>
        <v/>
      </c>
      <c r="R325" s="9" t="n">
        <v>0</v>
      </c>
      <c r="S325" s="9" t="n"/>
      <c r="T325" s="9" t="n">
        <v>0</v>
      </c>
      <c r="U325" s="16">
        <f>H325 + T325 + P325</f>
        <v/>
      </c>
      <c r="V325" s="6">
        <f>SUMIFS('Stock - ETA'!$S$3:S2202,'Stock - ETA'!$F$3:F2202,'Rango proyecciones'!C325,'Stock - ETA'!$AA$3:AA2202,'Rango proyecciones'!$AH$5) + SUMIFS('Stock - ETA'!$R$3:R2202,'Stock - ETA'!$F$3:F2202,'Rango proyecciones'!C325,'Stock - ETA'!$AA$3:AA2202,'Rango proyecciones'!$AH$7)</f>
        <v/>
      </c>
      <c r="W325" s="9" t="n"/>
      <c r="X325" s="16">
        <f>V325 + W325</f>
        <v/>
      </c>
      <c r="Y325" s="9">
        <f>SUMIFS('Stock - ETA'!$I$3:I2202,'Stock - ETA'!$F$3:F2202,'Rango proyecciones'!C325,'Stock - ETA'!$Q$3:Q2202,'Rango proyecciones'!$AH$5) + SUMIFS('Stock - ETA'!$H$3:H2202,'Stock - ETA'!$F$3:F2202,'Rango proyecciones'!C325,'Stock - ETA'!$Q$3:Q2202,'Rango proyecciones'!$AH$7)</f>
        <v/>
      </c>
      <c r="Z325" s="9" t="n"/>
      <c r="AA325" s="16">
        <f>Y325 + Z325</f>
        <v/>
      </c>
      <c r="AB325" s="6" t="n">
        <v>98394</v>
      </c>
      <c r="AC325" s="9">
        <f>SUMIFS('Stock - ETA'!$T$3:T2202,'Stock - ETA'!$F$3:F2202,'Rango proyecciones'!C325,'Stock - ETA'!$AA$3:AA2202,'Rango proyecciones'!$AH$5) + SUMIFS('Stock - ETA'!$S$3:S2202,'Stock - ETA'!$F$3:F2202,'Rango proyecciones'!C325,'Stock - ETA'!$AA$3:AA2202,'Rango proyecciones'!$AH$8)</f>
        <v/>
      </c>
      <c r="AD325" s="16">
        <f> 0.6 * AB325 + AC325</f>
        <v/>
      </c>
      <c r="AE325" s="9">
        <f>SUMIFS('Stock - ETA'!$J$3:J2202,'Stock - ETA'!$F$3:F2202,'Rango proyecciones'!C325,'Stock - ETA'!$Q$3:Q2202,'Rango proyecciones'!$AH$5) + SUMIFS('Stock - ETA'!$I$3:I2202,'Stock - ETA'!$F$3:F2202,'Rango proyecciones'!C325,'Stock - ETA'!$Q$3:Q2202,'Rango proyecciones'!$AH$8)</f>
        <v/>
      </c>
      <c r="AF325" s="16">
        <f> 0.6 * AB325 + AE325</f>
        <v/>
      </c>
      <c r="AG325" s="6" t="n"/>
    </row>
    <row r="326">
      <c r="A326" s="4" t="inlineStr">
        <is>
          <t>Cerdo</t>
        </is>
      </c>
      <c r="B326" s="4" t="inlineStr">
        <is>
          <t>Venta Local</t>
        </is>
      </c>
      <c r="C326" s="4" t="inlineStr">
        <is>
          <t>agrosuper shanghai1022639</t>
        </is>
      </c>
      <c r="D326" s="4" t="inlineStr">
        <is>
          <t>Agrosuper Shanghai</t>
        </is>
      </c>
      <c r="E326" s="4" t="n">
        <v>1022639</v>
      </c>
      <c r="F326" s="4" t="inlineStr">
        <is>
          <t>GO Cab Bca Ent S/L@ Cj 20k AS</t>
        </is>
      </c>
      <c r="G326" s="4" t="inlineStr">
        <is>
          <t>Cabeza</t>
        </is>
      </c>
      <c r="H326" s="6" t="n">
        <v>856244.33</v>
      </c>
      <c r="I326" s="9" t="n">
        <v>1149715</v>
      </c>
      <c r="J326" s="6">
        <f>SUMIFS('Stock - ETA'!$R$3:R2202,'Stock - ETA'!$F$3:F2202,'Rango proyecciones'!C326,'Stock - ETA'!$AA$3:AA2202,'Rango proyecciones'!$AH$5)</f>
        <v/>
      </c>
      <c r="K326" s="9">
        <f>(I326 - H326) * MAX((1 - 10)/(10), 0)</f>
        <v/>
      </c>
      <c r="L326" s="9" t="n">
        <v>312970.47</v>
      </c>
      <c r="M326" s="9" t="n">
        <v>0</v>
      </c>
      <c r="N326" s="9" t="n">
        <v>45630.989</v>
      </c>
      <c r="O326" s="16">
        <f>H326 + N326 + J326</f>
        <v/>
      </c>
      <c r="P326" s="9">
        <f>SUMIFS('Stock - ETA'!$H$3:H2202,'Stock - ETA'!$F$3:F2202,'Rango proyecciones'!C326,'Stock - ETA'!$Q$3:Q2202,'Rango proyecciones'!$AH$5)</f>
        <v/>
      </c>
      <c r="Q326" s="9">
        <f>(I326 - H326) * MAX((1 - 7)/(7), 0)</f>
        <v/>
      </c>
      <c r="R326" s="9" t="n">
        <v>312970.47</v>
      </c>
      <c r="S326" s="9" t="n">
        <v>0</v>
      </c>
      <c r="T326" s="9" t="n">
        <v>45630.989</v>
      </c>
      <c r="U326" s="16">
        <f>H326 + T326 + P326</f>
        <v/>
      </c>
      <c r="V326" s="6">
        <f>SUMIFS('Stock - ETA'!$S$3:S2202,'Stock - ETA'!$F$3:F2202,'Rango proyecciones'!C326,'Stock - ETA'!$AA$3:AA2202,'Rango proyecciones'!$AH$5) + SUMIFS('Stock - ETA'!$R$3:R2202,'Stock - ETA'!$F$3:F2202,'Rango proyecciones'!C326,'Stock - ETA'!$AA$3:AA2202,'Rango proyecciones'!$AH$7)</f>
        <v/>
      </c>
      <c r="W326" s="9" t="n"/>
      <c r="X326" s="16">
        <f>V326 + W326</f>
        <v/>
      </c>
      <c r="Y326" s="9">
        <f>SUMIFS('Stock - ETA'!$I$3:I2202,'Stock - ETA'!$F$3:F2202,'Rango proyecciones'!C326,'Stock - ETA'!$Q$3:Q2202,'Rango proyecciones'!$AH$5) + SUMIFS('Stock - ETA'!$H$3:H2202,'Stock - ETA'!$F$3:F2202,'Rango proyecciones'!C326,'Stock - ETA'!$Q$3:Q2202,'Rango proyecciones'!$AH$7)</f>
        <v/>
      </c>
      <c r="Z326" s="9" t="n"/>
      <c r="AA326" s="16">
        <f>Y326 + Z326</f>
        <v/>
      </c>
      <c r="AB326" s="6" t="n">
        <v>864000</v>
      </c>
      <c r="AC326" s="9">
        <f>SUMIFS('Stock - ETA'!$T$3:T2202,'Stock - ETA'!$F$3:F2202,'Rango proyecciones'!C326,'Stock - ETA'!$AA$3:AA2202,'Rango proyecciones'!$AH$5) + SUMIFS('Stock - ETA'!$S$3:S2202,'Stock - ETA'!$F$3:F2202,'Rango proyecciones'!C326,'Stock - ETA'!$AA$3:AA2202,'Rango proyecciones'!$AH$8)</f>
        <v/>
      </c>
      <c r="AD326" s="16">
        <f> 0.6 * AB326 + AC326</f>
        <v/>
      </c>
      <c r="AE326" s="9">
        <f>SUMIFS('Stock - ETA'!$J$3:J2202,'Stock - ETA'!$F$3:F2202,'Rango proyecciones'!C326,'Stock - ETA'!$Q$3:Q2202,'Rango proyecciones'!$AH$5) + SUMIFS('Stock - ETA'!$I$3:I2202,'Stock - ETA'!$F$3:F2202,'Rango proyecciones'!C326,'Stock - ETA'!$Q$3:Q2202,'Rango proyecciones'!$AH$8)</f>
        <v/>
      </c>
      <c r="AF326" s="16">
        <f> 0.6 * AB326 + AE326</f>
        <v/>
      </c>
      <c r="AG326" s="6" t="n"/>
    </row>
    <row r="327">
      <c r="A327" s="4" t="inlineStr">
        <is>
          <t>Cerdo</t>
        </is>
      </c>
      <c r="B327" s="4" t="inlineStr">
        <is>
          <t>Venta Local</t>
        </is>
      </c>
      <c r="C327" s="4" t="inlineStr">
        <is>
          <t>agrosuper shanghai1022640</t>
        </is>
      </c>
      <c r="D327" s="4" t="inlineStr">
        <is>
          <t>Agrosuper Shanghai</t>
        </is>
      </c>
      <c r="E327" s="4" t="n">
        <v>1022640</v>
      </c>
      <c r="F327" s="4" t="inlineStr">
        <is>
          <t>GO Cab Roj Ent S/L@ Cj 20k AS</t>
        </is>
      </c>
      <c r="G327" s="4" t="inlineStr">
        <is>
          <t>Cabeza</t>
        </is>
      </c>
      <c r="H327" s="6" t="n">
        <v>22722.16</v>
      </c>
      <c r="I327" s="9" t="n">
        <v>68423</v>
      </c>
      <c r="J327" s="6">
        <f>SUMIFS('Stock - ETA'!$R$3:R2202,'Stock - ETA'!$F$3:F2202,'Rango proyecciones'!C327,'Stock - ETA'!$AA$3:AA2202,'Rango proyecciones'!$AH$5)</f>
        <v/>
      </c>
      <c r="K327" s="9">
        <f>(I327 - H327) * MAX((1 - 10)/(10), 0)</f>
        <v/>
      </c>
      <c r="L327" s="9" t="n">
        <v>3249.636</v>
      </c>
      <c r="M327" s="9" t="n">
        <v>0</v>
      </c>
      <c r="N327" s="9" t="n">
        <v>0</v>
      </c>
      <c r="O327" s="16">
        <f>H327 + N327 + J327</f>
        <v/>
      </c>
      <c r="P327" s="9">
        <f>SUMIFS('Stock - ETA'!$H$3:H2202,'Stock - ETA'!$F$3:F2202,'Rango proyecciones'!C327,'Stock - ETA'!$Q$3:Q2202,'Rango proyecciones'!$AH$5)</f>
        <v/>
      </c>
      <c r="Q327" s="9">
        <f>(I327 - H327) * MAX((1 - 7)/(7), 0)</f>
        <v/>
      </c>
      <c r="R327" s="9" t="n">
        <v>3249.636</v>
      </c>
      <c r="S327" s="9" t="n">
        <v>0</v>
      </c>
      <c r="T327" s="9" t="n">
        <v>0</v>
      </c>
      <c r="U327" s="16">
        <f>H327 + T327 + P327</f>
        <v/>
      </c>
      <c r="V327" s="6">
        <f>SUMIFS('Stock - ETA'!$S$3:S2202,'Stock - ETA'!$F$3:F2202,'Rango proyecciones'!C327,'Stock - ETA'!$AA$3:AA2202,'Rango proyecciones'!$AH$5) + SUMIFS('Stock - ETA'!$R$3:R2202,'Stock - ETA'!$F$3:F2202,'Rango proyecciones'!C327,'Stock - ETA'!$AA$3:AA2202,'Rango proyecciones'!$AH$7)</f>
        <v/>
      </c>
      <c r="W327" s="9" t="n"/>
      <c r="X327" s="16">
        <f>V327 + W327</f>
        <v/>
      </c>
      <c r="Y327" s="9">
        <f>SUMIFS('Stock - ETA'!$I$3:I2202,'Stock - ETA'!$F$3:F2202,'Rango proyecciones'!C327,'Stock - ETA'!$Q$3:Q2202,'Rango proyecciones'!$AH$5) + SUMIFS('Stock - ETA'!$H$3:H2202,'Stock - ETA'!$F$3:F2202,'Rango proyecciones'!C327,'Stock - ETA'!$Q$3:Q2202,'Rango proyecciones'!$AH$7)</f>
        <v/>
      </c>
      <c r="Z327" s="9" t="n"/>
      <c r="AA327" s="16">
        <f>Y327 + Z327</f>
        <v/>
      </c>
      <c r="AB327" s="6" t="n">
        <v>144000</v>
      </c>
      <c r="AC327" s="9">
        <f>SUMIFS('Stock - ETA'!$T$3:T2202,'Stock - ETA'!$F$3:F2202,'Rango proyecciones'!C327,'Stock - ETA'!$AA$3:AA2202,'Rango proyecciones'!$AH$5) + SUMIFS('Stock - ETA'!$S$3:S2202,'Stock - ETA'!$F$3:F2202,'Rango proyecciones'!C327,'Stock - ETA'!$AA$3:AA2202,'Rango proyecciones'!$AH$8)</f>
        <v/>
      </c>
      <c r="AD327" s="16">
        <f> 0.6 * AB327 + AC327</f>
        <v/>
      </c>
      <c r="AE327" s="9">
        <f>SUMIFS('Stock - ETA'!$J$3:J2202,'Stock - ETA'!$F$3:F2202,'Rango proyecciones'!C327,'Stock - ETA'!$Q$3:Q2202,'Rango proyecciones'!$AH$5) + SUMIFS('Stock - ETA'!$I$3:I2202,'Stock - ETA'!$F$3:F2202,'Rango proyecciones'!C327,'Stock - ETA'!$Q$3:Q2202,'Rango proyecciones'!$AH$8)</f>
        <v/>
      </c>
      <c r="AF327" s="16">
        <f> 0.6 * AB327 + AE327</f>
        <v/>
      </c>
      <c r="AG327" s="6" t="n"/>
    </row>
    <row r="328">
      <c r="A328" s="4" t="inlineStr">
        <is>
          <t>Cerdo</t>
        </is>
      </c>
      <c r="B328" s="4" t="inlineStr">
        <is>
          <t>Venta Local</t>
        </is>
      </c>
      <c r="C328" s="4" t="inlineStr">
        <is>
          <t>agrosuper shanghai1022645</t>
        </is>
      </c>
      <c r="D328" s="4" t="inlineStr">
        <is>
          <t>Agrosuper Shanghai</t>
        </is>
      </c>
      <c r="E328" s="4" t="n">
        <v>1022645</v>
      </c>
      <c r="F328" s="4" t="inlineStr">
        <is>
          <t>GO Pecho Belly C/Hso pec@ Vp Cj AS</t>
        </is>
      </c>
      <c r="G328" s="4" t="inlineStr">
        <is>
          <t>Panceta</t>
        </is>
      </c>
      <c r="H328" s="6" t="n">
        <v>71891.59</v>
      </c>
      <c r="I328" s="9" t="n">
        <v>71892</v>
      </c>
      <c r="J328" s="6">
        <f>SUMIFS('Stock - ETA'!$R$3:R2202,'Stock - ETA'!$F$3:F2202,'Rango proyecciones'!C328,'Stock - ETA'!$AA$3:AA2202,'Rango proyecciones'!$AH$5)</f>
        <v/>
      </c>
      <c r="K328" s="9">
        <f>(I328 - H328) * MAX((1 - 10)/(10), 0)</f>
        <v/>
      </c>
      <c r="L328" s="9" t="n"/>
      <c r="M328" s="9" t="n"/>
      <c r="N328" s="9" t="n"/>
      <c r="O328" s="16">
        <f>H328 + N328 + J328</f>
        <v/>
      </c>
      <c r="P328" s="9">
        <f>SUMIFS('Stock - ETA'!$H$3:H2202,'Stock - ETA'!$F$3:F2202,'Rango proyecciones'!C328,'Stock - ETA'!$Q$3:Q2202,'Rango proyecciones'!$AH$5)</f>
        <v/>
      </c>
      <c r="Q328" s="9">
        <f>(I328 - H328) * MAX((1 - 7)/(7), 0)</f>
        <v/>
      </c>
      <c r="R328" s="9" t="n"/>
      <c r="S328" s="9" t="n"/>
      <c r="T328" s="9" t="n">
        <v>0</v>
      </c>
      <c r="U328" s="16">
        <f>H328 + T328 + P328</f>
        <v/>
      </c>
      <c r="V328" s="6">
        <f>SUMIFS('Stock - ETA'!$S$3:S2202,'Stock - ETA'!$F$3:F2202,'Rango proyecciones'!C328,'Stock - ETA'!$AA$3:AA2202,'Rango proyecciones'!$AH$5) + SUMIFS('Stock - ETA'!$R$3:R2202,'Stock - ETA'!$F$3:F2202,'Rango proyecciones'!C328,'Stock - ETA'!$AA$3:AA2202,'Rango proyecciones'!$AH$7)</f>
        <v/>
      </c>
      <c r="W328" s="9" t="n"/>
      <c r="X328" s="16">
        <f>V328 + W328</f>
        <v/>
      </c>
      <c r="Y328" s="9">
        <f>SUMIFS('Stock - ETA'!$I$3:I2202,'Stock - ETA'!$F$3:F2202,'Rango proyecciones'!C328,'Stock - ETA'!$Q$3:Q2202,'Rango proyecciones'!$AH$5) + SUMIFS('Stock - ETA'!$H$3:H2202,'Stock - ETA'!$F$3:F2202,'Rango proyecciones'!C328,'Stock - ETA'!$Q$3:Q2202,'Rango proyecciones'!$AH$7)</f>
        <v/>
      </c>
      <c r="Z328" s="9" t="n"/>
      <c r="AA328" s="16">
        <f>Y328 + Z328</f>
        <v/>
      </c>
      <c r="AB328" s="6" t="n"/>
      <c r="AC328" s="9">
        <f>SUMIFS('Stock - ETA'!$T$3:T2202,'Stock - ETA'!$F$3:F2202,'Rango proyecciones'!C328,'Stock - ETA'!$AA$3:AA2202,'Rango proyecciones'!$AH$5) + SUMIFS('Stock - ETA'!$S$3:S2202,'Stock - ETA'!$F$3:F2202,'Rango proyecciones'!C328,'Stock - ETA'!$AA$3:AA2202,'Rango proyecciones'!$AH$8)</f>
        <v/>
      </c>
      <c r="AD328" s="16">
        <f> 0.6 * AB328 + AC328</f>
        <v/>
      </c>
      <c r="AE328" s="9">
        <f>SUMIFS('Stock - ETA'!$J$3:J2202,'Stock - ETA'!$F$3:F2202,'Rango proyecciones'!C328,'Stock - ETA'!$Q$3:Q2202,'Rango proyecciones'!$AH$5) + SUMIFS('Stock - ETA'!$I$3:I2202,'Stock - ETA'!$F$3:F2202,'Rango proyecciones'!C328,'Stock - ETA'!$Q$3:Q2202,'Rango proyecciones'!$AH$8)</f>
        <v/>
      </c>
      <c r="AF328" s="16">
        <f> 0.6 * AB328 + AE328</f>
        <v/>
      </c>
      <c r="AG328" s="6" t="n"/>
    </row>
    <row r="329">
      <c r="A329" s="4" t="inlineStr">
        <is>
          <t>Cerdo</t>
        </is>
      </c>
      <c r="B329" s="4" t="inlineStr">
        <is>
          <t>Venta Local</t>
        </is>
      </c>
      <c r="C329" s="4" t="inlineStr">
        <is>
          <t>agrosuper shanghai1022646</t>
        </is>
      </c>
      <c r="D329" s="4" t="inlineStr">
        <is>
          <t>Agrosuper Shanghai</t>
        </is>
      </c>
      <c r="E329" s="4" t="n">
        <v>1022646</v>
      </c>
      <c r="F329" s="4" t="inlineStr">
        <is>
          <t>GO Pecho Belly S/p@ Vp Cj AS</t>
        </is>
      </c>
      <c r="G329" s="4" t="inlineStr">
        <is>
          <t>Panceta</t>
        </is>
      </c>
      <c r="H329" s="6" t="n">
        <v>33614.946</v>
      </c>
      <c r="I329" s="9" t="n">
        <v>24002</v>
      </c>
      <c r="J329" s="6">
        <f>SUMIFS('Stock - ETA'!$R$3:R2202,'Stock - ETA'!$F$3:F2202,'Rango proyecciones'!C329,'Stock - ETA'!$AA$3:AA2202,'Rango proyecciones'!$AH$5)</f>
        <v/>
      </c>
      <c r="K329" s="9">
        <f>(I329 - H329) * MAX((1 - 10)/(10), 0)</f>
        <v/>
      </c>
      <c r="L329" s="9" t="n">
        <v>0</v>
      </c>
      <c r="M329" s="9" t="n"/>
      <c r="N329" s="9" t="n"/>
      <c r="O329" s="16">
        <f>H329 + N329 + J329</f>
        <v/>
      </c>
      <c r="P329" s="9">
        <f>SUMIFS('Stock - ETA'!$H$3:H2202,'Stock - ETA'!$F$3:F2202,'Rango proyecciones'!C329,'Stock - ETA'!$Q$3:Q2202,'Rango proyecciones'!$AH$5)</f>
        <v/>
      </c>
      <c r="Q329" s="9">
        <f>(I329 - H329) * MAX((1 - 7)/(7), 0)</f>
        <v/>
      </c>
      <c r="R329" s="9" t="n">
        <v>0</v>
      </c>
      <c r="S329" s="9" t="n"/>
      <c r="T329" s="9" t="n">
        <v>0</v>
      </c>
      <c r="U329" s="16">
        <f>H329 + T329 + P329</f>
        <v/>
      </c>
      <c r="V329" s="6">
        <f>SUMIFS('Stock - ETA'!$S$3:S2202,'Stock - ETA'!$F$3:F2202,'Rango proyecciones'!C329,'Stock - ETA'!$AA$3:AA2202,'Rango proyecciones'!$AH$5) + SUMIFS('Stock - ETA'!$R$3:R2202,'Stock - ETA'!$F$3:F2202,'Rango proyecciones'!C329,'Stock - ETA'!$AA$3:AA2202,'Rango proyecciones'!$AH$7)</f>
        <v/>
      </c>
      <c r="W329" s="9" t="n"/>
      <c r="X329" s="16">
        <f>V329 + W329</f>
        <v/>
      </c>
      <c r="Y329" s="9">
        <f>SUMIFS('Stock - ETA'!$I$3:I2202,'Stock - ETA'!$F$3:F2202,'Rango proyecciones'!C329,'Stock - ETA'!$Q$3:Q2202,'Rango proyecciones'!$AH$5) + SUMIFS('Stock - ETA'!$H$3:H2202,'Stock - ETA'!$F$3:F2202,'Rango proyecciones'!C329,'Stock - ETA'!$Q$3:Q2202,'Rango proyecciones'!$AH$7)</f>
        <v/>
      </c>
      <c r="Z329" s="9" t="n"/>
      <c r="AA329" s="16">
        <f>Y329 + Z329</f>
        <v/>
      </c>
      <c r="AB329" s="6" t="n"/>
      <c r="AC329" s="9">
        <f>SUMIFS('Stock - ETA'!$T$3:T2202,'Stock - ETA'!$F$3:F2202,'Rango proyecciones'!C329,'Stock - ETA'!$AA$3:AA2202,'Rango proyecciones'!$AH$5) + SUMIFS('Stock - ETA'!$S$3:S2202,'Stock - ETA'!$F$3:F2202,'Rango proyecciones'!C329,'Stock - ETA'!$AA$3:AA2202,'Rango proyecciones'!$AH$8)</f>
        <v/>
      </c>
      <c r="AD329" s="16">
        <f> 0.6 * AB329 + AC329</f>
        <v/>
      </c>
      <c r="AE329" s="9">
        <f>SUMIFS('Stock - ETA'!$J$3:J2202,'Stock - ETA'!$F$3:F2202,'Rango proyecciones'!C329,'Stock - ETA'!$Q$3:Q2202,'Rango proyecciones'!$AH$5) + SUMIFS('Stock - ETA'!$I$3:I2202,'Stock - ETA'!$F$3:F2202,'Rango proyecciones'!C329,'Stock - ETA'!$Q$3:Q2202,'Rango proyecciones'!$AH$8)</f>
        <v/>
      </c>
      <c r="AF329" s="16">
        <f> 0.6 * AB329 + AE329</f>
        <v/>
      </c>
      <c r="AG329" s="6" t="n"/>
    </row>
    <row r="330">
      <c r="A330" s="4" t="inlineStr">
        <is>
          <t>Cerdo</t>
        </is>
      </c>
      <c r="B330" s="4" t="inlineStr">
        <is>
          <t>Venta Local</t>
        </is>
      </c>
      <c r="C330" s="4" t="inlineStr">
        <is>
          <t>agrosuper shanghai1022748</t>
        </is>
      </c>
      <c r="D330" s="4" t="inlineStr">
        <is>
          <t>Agrosuper Shanghai</t>
        </is>
      </c>
      <c r="E330" s="4" t="n">
        <v>1022748</v>
      </c>
      <c r="F330" s="4" t="inlineStr">
        <is>
          <t>GO Manos@ Cj 10k AS</t>
        </is>
      </c>
      <c r="G330" s="4" t="inlineStr">
        <is>
          <t>Subprod</t>
        </is>
      </c>
      <c r="H330" s="6" t="n">
        <v>144170</v>
      </c>
      <c r="I330" s="9" t="n">
        <v>217130</v>
      </c>
      <c r="J330" s="6">
        <f>SUMIFS('Stock - ETA'!$R$3:R2202,'Stock - ETA'!$F$3:F2202,'Rango proyecciones'!C330,'Stock - ETA'!$AA$3:AA2202,'Rango proyecciones'!$AH$5)</f>
        <v/>
      </c>
      <c r="K330" s="9">
        <f>(I330 - H330) * MAX((1 - 10)/(10), 0)</f>
        <v/>
      </c>
      <c r="L330" s="9" t="n">
        <v>144240</v>
      </c>
      <c r="M330" s="9" t="n">
        <v>0</v>
      </c>
      <c r="N330" s="9" t="n">
        <v>0</v>
      </c>
      <c r="O330" s="16">
        <f>H330 + N330 + J330</f>
        <v/>
      </c>
      <c r="P330" s="9">
        <f>SUMIFS('Stock - ETA'!$H$3:H2202,'Stock - ETA'!$F$3:F2202,'Rango proyecciones'!C330,'Stock - ETA'!$Q$3:Q2202,'Rango proyecciones'!$AH$5)</f>
        <v/>
      </c>
      <c r="Q330" s="9">
        <f>(I330 - H330) * MAX((1 - 7)/(7), 0)</f>
        <v/>
      </c>
      <c r="R330" s="9" t="n">
        <v>144240</v>
      </c>
      <c r="S330" s="9" t="n">
        <v>0</v>
      </c>
      <c r="T330" s="9" t="n">
        <v>0</v>
      </c>
      <c r="U330" s="16">
        <f>H330 + T330 + P330</f>
        <v/>
      </c>
      <c r="V330" s="6">
        <f>SUMIFS('Stock - ETA'!$S$3:S2202,'Stock - ETA'!$F$3:F2202,'Rango proyecciones'!C330,'Stock - ETA'!$AA$3:AA2202,'Rango proyecciones'!$AH$5) + SUMIFS('Stock - ETA'!$R$3:R2202,'Stock - ETA'!$F$3:F2202,'Rango proyecciones'!C330,'Stock - ETA'!$AA$3:AA2202,'Rango proyecciones'!$AH$7)</f>
        <v/>
      </c>
      <c r="W330" s="9" t="n"/>
      <c r="X330" s="16">
        <f>V330 + W330</f>
        <v/>
      </c>
      <c r="Y330" s="9">
        <f>SUMIFS('Stock - ETA'!$I$3:I2202,'Stock - ETA'!$F$3:F2202,'Rango proyecciones'!C330,'Stock - ETA'!$Q$3:Q2202,'Rango proyecciones'!$AH$5) + SUMIFS('Stock - ETA'!$H$3:H2202,'Stock - ETA'!$F$3:F2202,'Rango proyecciones'!C330,'Stock - ETA'!$Q$3:Q2202,'Rango proyecciones'!$AH$7)</f>
        <v/>
      </c>
      <c r="Z330" s="9" t="n"/>
      <c r="AA330" s="16">
        <f>Y330 + Z330</f>
        <v/>
      </c>
      <c r="AB330" s="6" t="n">
        <v>207297</v>
      </c>
      <c r="AC330" s="9">
        <f>SUMIFS('Stock - ETA'!$T$3:T2202,'Stock - ETA'!$F$3:F2202,'Rango proyecciones'!C330,'Stock - ETA'!$AA$3:AA2202,'Rango proyecciones'!$AH$5) + SUMIFS('Stock - ETA'!$S$3:S2202,'Stock - ETA'!$F$3:F2202,'Rango proyecciones'!C330,'Stock - ETA'!$AA$3:AA2202,'Rango proyecciones'!$AH$8)</f>
        <v/>
      </c>
      <c r="AD330" s="16">
        <f> 0.6 * AB330 + AC330</f>
        <v/>
      </c>
      <c r="AE330" s="9">
        <f>SUMIFS('Stock - ETA'!$J$3:J2202,'Stock - ETA'!$F$3:F2202,'Rango proyecciones'!C330,'Stock - ETA'!$Q$3:Q2202,'Rango proyecciones'!$AH$5) + SUMIFS('Stock - ETA'!$I$3:I2202,'Stock - ETA'!$F$3:F2202,'Rango proyecciones'!C330,'Stock - ETA'!$Q$3:Q2202,'Rango proyecciones'!$AH$8)</f>
        <v/>
      </c>
      <c r="AF330" s="16">
        <f> 0.6 * AB330 + AE330</f>
        <v/>
      </c>
      <c r="AG330" s="6" t="n"/>
    </row>
    <row r="331">
      <c r="A331" s="4" t="inlineStr">
        <is>
          <t>Cerdo</t>
        </is>
      </c>
      <c r="B331" s="4" t="inlineStr">
        <is>
          <t>Venta Local</t>
        </is>
      </c>
      <c r="C331" s="4" t="inlineStr">
        <is>
          <t>agrosuper shanghai1022753</t>
        </is>
      </c>
      <c r="D331" s="4" t="inlineStr">
        <is>
          <t>Agrosuper Shanghai</t>
        </is>
      </c>
      <c r="E331" s="4" t="n">
        <v>1022753</v>
      </c>
      <c r="F331" s="4" t="inlineStr">
        <is>
          <t>GO PernilM 1,3 kg up@ Cj 20k AS</t>
        </is>
      </c>
      <c r="G331" s="4" t="inlineStr">
        <is>
          <t>Pernil</t>
        </is>
      </c>
      <c r="H331" s="6" t="n">
        <v>24240</v>
      </c>
      <c r="I331" s="9" t="n">
        <v>171120</v>
      </c>
      <c r="J331" s="6">
        <f>SUMIFS('Stock - ETA'!$R$3:R2202,'Stock - ETA'!$F$3:F2202,'Rango proyecciones'!C331,'Stock - ETA'!$AA$3:AA2202,'Rango proyecciones'!$AH$5)</f>
        <v/>
      </c>
      <c r="K331" s="9">
        <f>(I331 - H331) * MAX((1 - 10)/(10), 0)</f>
        <v/>
      </c>
      <c r="L331" s="9" t="n">
        <v>100000</v>
      </c>
      <c r="M331" s="9" t="n"/>
      <c r="N331" s="9" t="n"/>
      <c r="O331" s="16">
        <f>H331 + N331 + J331</f>
        <v/>
      </c>
      <c r="P331" s="9">
        <f>SUMIFS('Stock - ETA'!$H$3:H2202,'Stock - ETA'!$F$3:F2202,'Rango proyecciones'!C331,'Stock - ETA'!$Q$3:Q2202,'Rango proyecciones'!$AH$5)</f>
        <v/>
      </c>
      <c r="Q331" s="9">
        <f>(I331 - H331) * MAX((1 - 7)/(7), 0)</f>
        <v/>
      </c>
      <c r="R331" s="9" t="n">
        <v>100000</v>
      </c>
      <c r="S331" s="9" t="n"/>
      <c r="T331" s="9" t="n">
        <v>0</v>
      </c>
      <c r="U331" s="16">
        <f>H331 + T331 + P331</f>
        <v/>
      </c>
      <c r="V331" s="6">
        <f>SUMIFS('Stock - ETA'!$S$3:S2202,'Stock - ETA'!$F$3:F2202,'Rango proyecciones'!C331,'Stock - ETA'!$AA$3:AA2202,'Rango proyecciones'!$AH$5) + SUMIFS('Stock - ETA'!$R$3:R2202,'Stock - ETA'!$F$3:F2202,'Rango proyecciones'!C331,'Stock - ETA'!$AA$3:AA2202,'Rango proyecciones'!$AH$7)</f>
        <v/>
      </c>
      <c r="W331" s="9" t="n"/>
      <c r="X331" s="16">
        <f>V331 + W331</f>
        <v/>
      </c>
      <c r="Y331" s="9">
        <f>SUMIFS('Stock - ETA'!$I$3:I2202,'Stock - ETA'!$F$3:F2202,'Rango proyecciones'!C331,'Stock - ETA'!$Q$3:Q2202,'Rango proyecciones'!$AH$5) + SUMIFS('Stock - ETA'!$H$3:H2202,'Stock - ETA'!$F$3:F2202,'Rango proyecciones'!C331,'Stock - ETA'!$Q$3:Q2202,'Rango proyecciones'!$AH$7)</f>
        <v/>
      </c>
      <c r="Z331" s="9" t="n"/>
      <c r="AA331" s="16">
        <f>Y331 + Z331</f>
        <v/>
      </c>
      <c r="AB331" s="6" t="n">
        <v>48000</v>
      </c>
      <c r="AC331" s="9">
        <f>SUMIFS('Stock - ETA'!$T$3:T2202,'Stock - ETA'!$F$3:F2202,'Rango proyecciones'!C331,'Stock - ETA'!$AA$3:AA2202,'Rango proyecciones'!$AH$5) + SUMIFS('Stock - ETA'!$S$3:S2202,'Stock - ETA'!$F$3:F2202,'Rango proyecciones'!C331,'Stock - ETA'!$AA$3:AA2202,'Rango proyecciones'!$AH$8)</f>
        <v/>
      </c>
      <c r="AD331" s="16">
        <f> 0.6 * AB331 + AC331</f>
        <v/>
      </c>
      <c r="AE331" s="9">
        <f>SUMIFS('Stock - ETA'!$J$3:J2202,'Stock - ETA'!$F$3:F2202,'Rango proyecciones'!C331,'Stock - ETA'!$Q$3:Q2202,'Rango proyecciones'!$AH$5) + SUMIFS('Stock - ETA'!$I$3:I2202,'Stock - ETA'!$F$3:F2202,'Rango proyecciones'!C331,'Stock - ETA'!$Q$3:Q2202,'Rango proyecciones'!$AH$8)</f>
        <v/>
      </c>
      <c r="AF331" s="16">
        <f> 0.6 * AB331 + AE331</f>
        <v/>
      </c>
      <c r="AG331" s="6" t="n"/>
    </row>
    <row r="332">
      <c r="A332" s="4" t="inlineStr">
        <is>
          <t>Cerdo</t>
        </is>
      </c>
      <c r="B332" s="4" t="inlineStr">
        <is>
          <t>Venta Local</t>
        </is>
      </c>
      <c r="C332" s="4" t="inlineStr">
        <is>
          <t>agrosuper shanghai1022851</t>
        </is>
      </c>
      <c r="D332" s="4" t="inlineStr">
        <is>
          <t>Agrosuper Shanghai</t>
        </is>
      </c>
      <c r="E332" s="4" t="n">
        <v>1022851</v>
      </c>
      <c r="F332" s="4" t="inlineStr">
        <is>
          <t>GO Pal Nor@ Cj 20k AS</t>
        </is>
      </c>
      <c r="G332" s="4" t="inlineStr">
        <is>
          <t>Paleta</t>
        </is>
      </c>
      <c r="H332" s="6" t="n">
        <v>187181.27</v>
      </c>
      <c r="I332" s="9" t="n">
        <v>332775</v>
      </c>
      <c r="J332" s="6">
        <f>SUMIFS('Stock - ETA'!$R$3:R2202,'Stock - ETA'!$F$3:F2202,'Rango proyecciones'!C332,'Stock - ETA'!$AA$3:AA2202,'Rango proyecciones'!$AH$5)</f>
        <v/>
      </c>
      <c r="K332" s="9">
        <f>(I332 - H332) * MAX((1 - 10)/(10), 0)</f>
        <v/>
      </c>
      <c r="L332" s="9" t="n">
        <v>0</v>
      </c>
      <c r="M332" s="9" t="n"/>
      <c r="N332" s="9" t="n"/>
      <c r="O332" s="16">
        <f>H332 + N332 + J332</f>
        <v/>
      </c>
      <c r="P332" s="9">
        <f>SUMIFS('Stock - ETA'!$H$3:H2202,'Stock - ETA'!$F$3:F2202,'Rango proyecciones'!C332,'Stock - ETA'!$Q$3:Q2202,'Rango proyecciones'!$AH$5)</f>
        <v/>
      </c>
      <c r="Q332" s="9">
        <f>(I332 - H332) * MAX((1 - 7)/(7), 0)</f>
        <v/>
      </c>
      <c r="R332" s="9" t="n">
        <v>0</v>
      </c>
      <c r="S332" s="9" t="n"/>
      <c r="T332" s="9" t="n">
        <v>0</v>
      </c>
      <c r="U332" s="16">
        <f>H332 + T332 + P332</f>
        <v/>
      </c>
      <c r="V332" s="6">
        <f>SUMIFS('Stock - ETA'!$S$3:S2202,'Stock - ETA'!$F$3:F2202,'Rango proyecciones'!C332,'Stock - ETA'!$AA$3:AA2202,'Rango proyecciones'!$AH$5) + SUMIFS('Stock - ETA'!$R$3:R2202,'Stock - ETA'!$F$3:F2202,'Rango proyecciones'!C332,'Stock - ETA'!$AA$3:AA2202,'Rango proyecciones'!$AH$7)</f>
        <v/>
      </c>
      <c r="W332" s="9" t="n"/>
      <c r="X332" s="16">
        <f>V332 + W332</f>
        <v/>
      </c>
      <c r="Y332" s="9">
        <f>SUMIFS('Stock - ETA'!$I$3:I2202,'Stock - ETA'!$F$3:F2202,'Rango proyecciones'!C332,'Stock - ETA'!$Q$3:Q2202,'Rango proyecciones'!$AH$5) + SUMIFS('Stock - ETA'!$H$3:H2202,'Stock - ETA'!$F$3:F2202,'Rango proyecciones'!C332,'Stock - ETA'!$Q$3:Q2202,'Rango proyecciones'!$AH$7)</f>
        <v/>
      </c>
      <c r="Z332" s="9" t="n"/>
      <c r="AA332" s="16">
        <f>Y332 + Z332</f>
        <v/>
      </c>
      <c r="AB332" s="6" t="n">
        <v>240000</v>
      </c>
      <c r="AC332" s="9">
        <f>SUMIFS('Stock - ETA'!$T$3:T2202,'Stock - ETA'!$F$3:F2202,'Rango proyecciones'!C332,'Stock - ETA'!$AA$3:AA2202,'Rango proyecciones'!$AH$5) + SUMIFS('Stock - ETA'!$S$3:S2202,'Stock - ETA'!$F$3:F2202,'Rango proyecciones'!C332,'Stock - ETA'!$AA$3:AA2202,'Rango proyecciones'!$AH$8)</f>
        <v/>
      </c>
      <c r="AD332" s="16">
        <f> 0.6 * AB332 + AC332</f>
        <v/>
      </c>
      <c r="AE332" s="9">
        <f>SUMIFS('Stock - ETA'!$J$3:J2202,'Stock - ETA'!$F$3:F2202,'Rango proyecciones'!C332,'Stock - ETA'!$Q$3:Q2202,'Rango proyecciones'!$AH$5) + SUMIFS('Stock - ETA'!$I$3:I2202,'Stock - ETA'!$F$3:F2202,'Rango proyecciones'!C332,'Stock - ETA'!$Q$3:Q2202,'Rango proyecciones'!$AH$8)</f>
        <v/>
      </c>
      <c r="AF332" s="16">
        <f> 0.6 * AB332 + AE332</f>
        <v/>
      </c>
      <c r="AG332" s="6" t="n"/>
    </row>
    <row r="333">
      <c r="A333" s="4" t="inlineStr">
        <is>
          <t>Cerdo</t>
        </is>
      </c>
      <c r="B333" s="4" t="inlineStr">
        <is>
          <t>Venta Local</t>
        </is>
      </c>
      <c r="C333" s="4" t="inlineStr">
        <is>
          <t>agrosuper shanghai1022856</t>
        </is>
      </c>
      <c r="D333" s="4" t="inlineStr">
        <is>
          <t>Agrosuper Shanghai</t>
        </is>
      </c>
      <c r="E333" s="4" t="n">
        <v>1022856</v>
      </c>
      <c r="F333" s="4" t="inlineStr">
        <is>
          <t>GO Reco 10/90 @ Cj 20k AS</t>
        </is>
      </c>
      <c r="G333" s="4" t="inlineStr">
        <is>
          <t>Grasas</t>
        </is>
      </c>
      <c r="H333" s="6" t="n">
        <v>50008</v>
      </c>
      <c r="I333" s="9" t="n">
        <v>50004</v>
      </c>
      <c r="J333" s="6">
        <f>SUMIFS('Stock - ETA'!$R$3:R2202,'Stock - ETA'!$F$3:F2202,'Rango proyecciones'!C333,'Stock - ETA'!$AA$3:AA2202,'Rango proyecciones'!$AH$5)</f>
        <v/>
      </c>
      <c r="K333" s="9">
        <f>(I333 - H333) * MAX((1 - 10)/(10), 0)</f>
        <v/>
      </c>
      <c r="L333" s="9" t="n">
        <v>16020.214</v>
      </c>
      <c r="M333" s="9" t="n"/>
      <c r="N333" s="9" t="n"/>
      <c r="O333" s="16">
        <f>H333 + N333 + J333</f>
        <v/>
      </c>
      <c r="P333" s="9">
        <f>SUMIFS('Stock - ETA'!$H$3:H2202,'Stock - ETA'!$F$3:F2202,'Rango proyecciones'!C333,'Stock - ETA'!$Q$3:Q2202,'Rango proyecciones'!$AH$5)</f>
        <v/>
      </c>
      <c r="Q333" s="9">
        <f>(I333 - H333) * MAX((1 - 7)/(7), 0)</f>
        <v/>
      </c>
      <c r="R333" s="9" t="n">
        <v>16020.214</v>
      </c>
      <c r="S333" s="9" t="n"/>
      <c r="T333" s="9" t="n">
        <v>0</v>
      </c>
      <c r="U333" s="16">
        <f>H333 + T333 + P333</f>
        <v/>
      </c>
      <c r="V333" s="6">
        <f>SUMIFS('Stock - ETA'!$S$3:S2202,'Stock - ETA'!$F$3:F2202,'Rango proyecciones'!C333,'Stock - ETA'!$AA$3:AA2202,'Rango proyecciones'!$AH$5) + SUMIFS('Stock - ETA'!$R$3:R2202,'Stock - ETA'!$F$3:F2202,'Rango proyecciones'!C333,'Stock - ETA'!$AA$3:AA2202,'Rango proyecciones'!$AH$7)</f>
        <v/>
      </c>
      <c r="W333" s="9" t="n"/>
      <c r="X333" s="16">
        <f>V333 + W333</f>
        <v/>
      </c>
      <c r="Y333" s="9">
        <f>SUMIFS('Stock - ETA'!$I$3:I2202,'Stock - ETA'!$F$3:F2202,'Rango proyecciones'!C333,'Stock - ETA'!$Q$3:Q2202,'Rango proyecciones'!$AH$5) + SUMIFS('Stock - ETA'!$H$3:H2202,'Stock - ETA'!$F$3:F2202,'Rango proyecciones'!C333,'Stock - ETA'!$Q$3:Q2202,'Rango proyecciones'!$AH$7)</f>
        <v/>
      </c>
      <c r="Z333" s="9" t="n"/>
      <c r="AA333" s="16">
        <f>Y333 + Z333</f>
        <v/>
      </c>
      <c r="AB333" s="6" t="n"/>
      <c r="AC333" s="9">
        <f>SUMIFS('Stock - ETA'!$T$3:T2202,'Stock - ETA'!$F$3:F2202,'Rango proyecciones'!C333,'Stock - ETA'!$AA$3:AA2202,'Rango proyecciones'!$AH$5) + SUMIFS('Stock - ETA'!$S$3:S2202,'Stock - ETA'!$F$3:F2202,'Rango proyecciones'!C333,'Stock - ETA'!$AA$3:AA2202,'Rango proyecciones'!$AH$8)</f>
        <v/>
      </c>
      <c r="AD333" s="16">
        <f> 0.6 * AB333 + AC333</f>
        <v/>
      </c>
      <c r="AE333" s="9">
        <f>SUMIFS('Stock - ETA'!$J$3:J2202,'Stock - ETA'!$F$3:F2202,'Rango proyecciones'!C333,'Stock - ETA'!$Q$3:Q2202,'Rango proyecciones'!$AH$5) + SUMIFS('Stock - ETA'!$I$3:I2202,'Stock - ETA'!$F$3:F2202,'Rango proyecciones'!C333,'Stock - ETA'!$Q$3:Q2202,'Rango proyecciones'!$AH$8)</f>
        <v/>
      </c>
      <c r="AF333" s="16">
        <f> 0.6 * AB333 + AE333</f>
        <v/>
      </c>
      <c r="AG333" s="6" t="n"/>
    </row>
    <row r="334">
      <c r="A334" s="4" t="inlineStr">
        <is>
          <t>Cerdo</t>
        </is>
      </c>
      <c r="B334" s="4" t="inlineStr">
        <is>
          <t>Venta Local</t>
        </is>
      </c>
      <c r="C334" s="4" t="inlineStr">
        <is>
          <t>agrosuper shanghai1022932</t>
        </is>
      </c>
      <c r="D334" s="4" t="inlineStr">
        <is>
          <t>Agrosuper Shanghai</t>
        </is>
      </c>
      <c r="E334" s="4" t="n">
        <v>1022932</v>
      </c>
      <c r="F334" s="4" t="inlineStr">
        <is>
          <t>GO BB Ribs 20-24 Oz@ Cj 10k AS</t>
        </is>
      </c>
      <c r="G334" s="4" t="inlineStr">
        <is>
          <t>Chuleta</t>
        </is>
      </c>
      <c r="H334" s="6" t="n">
        <v>23960</v>
      </c>
      <c r="I334" s="9" t="n">
        <v>4360</v>
      </c>
      <c r="J334" s="6">
        <f>SUMIFS('Stock - ETA'!$R$3:R2202,'Stock - ETA'!$F$3:F2202,'Rango proyecciones'!C334,'Stock - ETA'!$AA$3:AA2202,'Rango proyecciones'!$AH$5)</f>
        <v/>
      </c>
      <c r="K334" s="9">
        <f>(I334 - H334) * MAX((1 - 10)/(10), 0)</f>
        <v/>
      </c>
      <c r="L334" s="9" t="n"/>
      <c r="M334" s="9" t="n"/>
      <c r="N334" s="9" t="n"/>
      <c r="O334" s="16">
        <f>H334 + N334 + J334</f>
        <v/>
      </c>
      <c r="P334" s="9">
        <f>SUMIFS('Stock - ETA'!$H$3:H2202,'Stock - ETA'!$F$3:F2202,'Rango proyecciones'!C334,'Stock - ETA'!$Q$3:Q2202,'Rango proyecciones'!$AH$5)</f>
        <v/>
      </c>
      <c r="Q334" s="9">
        <f>(I334 - H334) * MAX((1 - 7)/(7), 0)</f>
        <v/>
      </c>
      <c r="R334" s="9" t="n"/>
      <c r="S334" s="9" t="n"/>
      <c r="T334" s="9" t="n">
        <v>0</v>
      </c>
      <c r="U334" s="16">
        <f>H334 + T334 + P334</f>
        <v/>
      </c>
      <c r="V334" s="6">
        <f>SUMIFS('Stock - ETA'!$S$3:S2202,'Stock - ETA'!$F$3:F2202,'Rango proyecciones'!C334,'Stock - ETA'!$AA$3:AA2202,'Rango proyecciones'!$AH$5) + SUMIFS('Stock - ETA'!$R$3:R2202,'Stock - ETA'!$F$3:F2202,'Rango proyecciones'!C334,'Stock - ETA'!$AA$3:AA2202,'Rango proyecciones'!$AH$7)</f>
        <v/>
      </c>
      <c r="W334" s="9" t="n"/>
      <c r="X334" s="16">
        <f>V334 + W334</f>
        <v/>
      </c>
      <c r="Y334" s="9">
        <f>SUMIFS('Stock - ETA'!$I$3:I2202,'Stock - ETA'!$F$3:F2202,'Rango proyecciones'!C334,'Stock - ETA'!$Q$3:Q2202,'Rango proyecciones'!$AH$5) + SUMIFS('Stock - ETA'!$H$3:H2202,'Stock - ETA'!$F$3:F2202,'Rango proyecciones'!C334,'Stock - ETA'!$Q$3:Q2202,'Rango proyecciones'!$AH$7)</f>
        <v/>
      </c>
      <c r="Z334" s="9" t="n"/>
      <c r="AA334" s="16">
        <f>Y334 + Z334</f>
        <v/>
      </c>
      <c r="AB334" s="6" t="n"/>
      <c r="AC334" s="9">
        <f>SUMIFS('Stock - ETA'!$T$3:T2202,'Stock - ETA'!$F$3:F2202,'Rango proyecciones'!C334,'Stock - ETA'!$AA$3:AA2202,'Rango proyecciones'!$AH$5) + SUMIFS('Stock - ETA'!$S$3:S2202,'Stock - ETA'!$F$3:F2202,'Rango proyecciones'!C334,'Stock - ETA'!$AA$3:AA2202,'Rango proyecciones'!$AH$8)</f>
        <v/>
      </c>
      <c r="AD334" s="16">
        <f> 0.6 * AB334 + AC334</f>
        <v/>
      </c>
      <c r="AE334" s="9">
        <f>SUMIFS('Stock - ETA'!$J$3:J2202,'Stock - ETA'!$F$3:F2202,'Rango proyecciones'!C334,'Stock - ETA'!$Q$3:Q2202,'Rango proyecciones'!$AH$5) + SUMIFS('Stock - ETA'!$I$3:I2202,'Stock - ETA'!$F$3:F2202,'Rango proyecciones'!C334,'Stock - ETA'!$Q$3:Q2202,'Rango proyecciones'!$AH$8)</f>
        <v/>
      </c>
      <c r="AF334" s="16">
        <f> 0.6 * AB334 + AE334</f>
        <v/>
      </c>
      <c r="AG334" s="6" t="n"/>
    </row>
    <row r="335">
      <c r="A335" s="4" t="inlineStr">
        <is>
          <t>Cerdo</t>
        </is>
      </c>
      <c r="B335" s="4" t="inlineStr">
        <is>
          <t>Venta Local</t>
        </is>
      </c>
      <c r="C335" s="4" t="inlineStr">
        <is>
          <t>agrosuper shanghai1022936</t>
        </is>
      </c>
      <c r="D335" s="4" t="inlineStr">
        <is>
          <t>Agrosuper Shanghai</t>
        </is>
      </c>
      <c r="E335" s="4" t="n">
        <v>1022936</v>
      </c>
      <c r="F335" s="4" t="inlineStr">
        <is>
          <t>GO File C/cab@ Cj 5k AS</t>
        </is>
      </c>
      <c r="G335" s="4" t="inlineStr">
        <is>
          <t>Filete</t>
        </is>
      </c>
      <c r="H335" s="6" t="n">
        <v>1000</v>
      </c>
      <c r="I335" s="9" t="n">
        <v>0</v>
      </c>
      <c r="J335" s="6">
        <f>SUMIFS('Stock - ETA'!$R$3:R2202,'Stock - ETA'!$F$3:F2202,'Rango proyecciones'!C335,'Stock - ETA'!$AA$3:AA2202,'Rango proyecciones'!$AH$5)</f>
        <v/>
      </c>
      <c r="K335" s="9">
        <f>(I335 - H335) * MAX((1 - 10)/(10), 0)</f>
        <v/>
      </c>
      <c r="L335" s="9" t="n">
        <v>0</v>
      </c>
      <c r="M335" s="9" t="n">
        <v>0</v>
      </c>
      <c r="N335" s="9" t="n">
        <v>1160</v>
      </c>
      <c r="O335" s="16">
        <f>H335 + N335 + J335</f>
        <v/>
      </c>
      <c r="P335" s="9">
        <f>SUMIFS('Stock - ETA'!$H$3:H2202,'Stock - ETA'!$F$3:F2202,'Rango proyecciones'!C335,'Stock - ETA'!$Q$3:Q2202,'Rango proyecciones'!$AH$5)</f>
        <v/>
      </c>
      <c r="Q335" s="9">
        <f>(I335 - H335) * MAX((1 - 7)/(7), 0)</f>
        <v/>
      </c>
      <c r="R335" s="9" t="n">
        <v>0</v>
      </c>
      <c r="S335" s="9" t="n">
        <v>0</v>
      </c>
      <c r="T335" s="9" t="n">
        <v>1160</v>
      </c>
      <c r="U335" s="16">
        <f>H335 + T335 + P335</f>
        <v/>
      </c>
      <c r="V335" s="6">
        <f>SUMIFS('Stock - ETA'!$S$3:S2202,'Stock - ETA'!$F$3:F2202,'Rango proyecciones'!C335,'Stock - ETA'!$AA$3:AA2202,'Rango proyecciones'!$AH$5) + SUMIFS('Stock - ETA'!$R$3:R2202,'Stock - ETA'!$F$3:F2202,'Rango proyecciones'!C335,'Stock - ETA'!$AA$3:AA2202,'Rango proyecciones'!$AH$7)</f>
        <v/>
      </c>
      <c r="W335" s="9" t="n"/>
      <c r="X335" s="16">
        <f>V335 + W335</f>
        <v/>
      </c>
      <c r="Y335" s="9">
        <f>SUMIFS('Stock - ETA'!$I$3:I2202,'Stock - ETA'!$F$3:F2202,'Rango proyecciones'!C335,'Stock - ETA'!$Q$3:Q2202,'Rango proyecciones'!$AH$5) + SUMIFS('Stock - ETA'!$H$3:H2202,'Stock - ETA'!$F$3:F2202,'Rango proyecciones'!C335,'Stock - ETA'!$Q$3:Q2202,'Rango proyecciones'!$AH$7)</f>
        <v/>
      </c>
      <c r="Z335" s="9" t="n"/>
      <c r="AA335" s="16">
        <f>Y335 + Z335</f>
        <v/>
      </c>
      <c r="AB335" s="6" t="n"/>
      <c r="AC335" s="9">
        <f>SUMIFS('Stock - ETA'!$T$3:T2202,'Stock - ETA'!$F$3:F2202,'Rango proyecciones'!C335,'Stock - ETA'!$AA$3:AA2202,'Rango proyecciones'!$AH$5) + SUMIFS('Stock - ETA'!$S$3:S2202,'Stock - ETA'!$F$3:F2202,'Rango proyecciones'!C335,'Stock - ETA'!$AA$3:AA2202,'Rango proyecciones'!$AH$8)</f>
        <v/>
      </c>
      <c r="AD335" s="16">
        <f> 0.6 * AB335 + AC335</f>
        <v/>
      </c>
      <c r="AE335" s="9">
        <f>SUMIFS('Stock - ETA'!$J$3:J2202,'Stock - ETA'!$F$3:F2202,'Rango proyecciones'!C335,'Stock - ETA'!$Q$3:Q2202,'Rango proyecciones'!$AH$5) + SUMIFS('Stock - ETA'!$I$3:I2202,'Stock - ETA'!$F$3:F2202,'Rango proyecciones'!C335,'Stock - ETA'!$Q$3:Q2202,'Rango proyecciones'!$AH$8)</f>
        <v/>
      </c>
      <c r="AF335" s="16">
        <f> 0.6 * AB335 + AE335</f>
        <v/>
      </c>
      <c r="AG335" s="6" t="n"/>
    </row>
    <row r="336">
      <c r="A336" s="4" t="inlineStr">
        <is>
          <t>Cerdo</t>
        </is>
      </c>
      <c r="B336" s="4" t="inlineStr">
        <is>
          <t>Venta Local</t>
        </is>
      </c>
      <c r="C336" s="4" t="inlineStr">
        <is>
          <t>agrosuper shanghai1022939</t>
        </is>
      </c>
      <c r="D336" s="4" t="inlineStr">
        <is>
          <t>Agrosuper Shanghai</t>
        </is>
      </c>
      <c r="E336" s="4" t="n">
        <v>1022939</v>
      </c>
      <c r="F336" s="4" t="inlineStr">
        <is>
          <t>GO Pta Cost@ Bo Cj 20k AS</t>
        </is>
      </c>
      <c r="G336" s="4" t="inlineStr">
        <is>
          <t>Cost-Pec</t>
        </is>
      </c>
      <c r="H336" s="6" t="n">
        <v>72280</v>
      </c>
      <c r="I336" s="9" t="n">
        <v>48000</v>
      </c>
      <c r="J336" s="6">
        <f>SUMIFS('Stock - ETA'!$R$3:R2202,'Stock - ETA'!$F$3:F2202,'Rango proyecciones'!C336,'Stock - ETA'!$AA$3:AA2202,'Rango proyecciones'!$AH$5)</f>
        <v/>
      </c>
      <c r="K336" s="9">
        <f>(I336 - H336) * MAX((1 - 10)/(10), 0)</f>
        <v/>
      </c>
      <c r="L336" s="9" t="n">
        <v>146560</v>
      </c>
      <c r="M336" s="9" t="n"/>
      <c r="N336" s="9" t="n"/>
      <c r="O336" s="16">
        <f>H336 + N336 + J336</f>
        <v/>
      </c>
      <c r="P336" s="9">
        <f>SUMIFS('Stock - ETA'!$H$3:H2202,'Stock - ETA'!$F$3:F2202,'Rango proyecciones'!C336,'Stock - ETA'!$Q$3:Q2202,'Rango proyecciones'!$AH$5)</f>
        <v/>
      </c>
      <c r="Q336" s="9">
        <f>(I336 - H336) * MAX((1 - 7)/(7), 0)</f>
        <v/>
      </c>
      <c r="R336" s="9" t="n">
        <v>146560</v>
      </c>
      <c r="S336" s="9" t="n"/>
      <c r="T336" s="9" t="n">
        <v>0</v>
      </c>
      <c r="U336" s="16">
        <f>H336 + T336 + P336</f>
        <v/>
      </c>
      <c r="V336" s="6">
        <f>SUMIFS('Stock - ETA'!$S$3:S2202,'Stock - ETA'!$F$3:F2202,'Rango proyecciones'!C336,'Stock - ETA'!$AA$3:AA2202,'Rango proyecciones'!$AH$5) + SUMIFS('Stock - ETA'!$R$3:R2202,'Stock - ETA'!$F$3:F2202,'Rango proyecciones'!C336,'Stock - ETA'!$AA$3:AA2202,'Rango proyecciones'!$AH$7)</f>
        <v/>
      </c>
      <c r="W336" s="9" t="n"/>
      <c r="X336" s="16">
        <f>V336 + W336</f>
        <v/>
      </c>
      <c r="Y336" s="9">
        <f>SUMIFS('Stock - ETA'!$I$3:I2202,'Stock - ETA'!$F$3:F2202,'Rango proyecciones'!C336,'Stock - ETA'!$Q$3:Q2202,'Rango proyecciones'!$AH$5) + SUMIFS('Stock - ETA'!$H$3:H2202,'Stock - ETA'!$F$3:F2202,'Rango proyecciones'!C336,'Stock - ETA'!$Q$3:Q2202,'Rango proyecciones'!$AH$7)</f>
        <v/>
      </c>
      <c r="Z336" s="9" t="n"/>
      <c r="AA336" s="16">
        <f>Y336 + Z336</f>
        <v/>
      </c>
      <c r="AB336" s="6" t="n">
        <v>80140</v>
      </c>
      <c r="AC336" s="9">
        <f>SUMIFS('Stock - ETA'!$T$3:T2202,'Stock - ETA'!$F$3:F2202,'Rango proyecciones'!C336,'Stock - ETA'!$AA$3:AA2202,'Rango proyecciones'!$AH$5) + SUMIFS('Stock - ETA'!$S$3:S2202,'Stock - ETA'!$F$3:F2202,'Rango proyecciones'!C336,'Stock - ETA'!$AA$3:AA2202,'Rango proyecciones'!$AH$8)</f>
        <v/>
      </c>
      <c r="AD336" s="16">
        <f> 0.6 * AB336 + AC336</f>
        <v/>
      </c>
      <c r="AE336" s="9">
        <f>SUMIFS('Stock - ETA'!$J$3:J2202,'Stock - ETA'!$F$3:F2202,'Rango proyecciones'!C336,'Stock - ETA'!$Q$3:Q2202,'Rango proyecciones'!$AH$5) + SUMIFS('Stock - ETA'!$I$3:I2202,'Stock - ETA'!$F$3:F2202,'Rango proyecciones'!C336,'Stock - ETA'!$Q$3:Q2202,'Rango proyecciones'!$AH$8)</f>
        <v/>
      </c>
      <c r="AF336" s="16">
        <f> 0.6 * AB336 + AE336</f>
        <v/>
      </c>
      <c r="AG336" s="6" t="n"/>
    </row>
    <row r="337">
      <c r="A337" s="4" t="inlineStr">
        <is>
          <t>Cerdo</t>
        </is>
      </c>
      <c r="B337" s="4" t="inlineStr">
        <is>
          <t>Venta Local</t>
        </is>
      </c>
      <c r="C337" s="4" t="inlineStr">
        <is>
          <t>agrosuper shanghai1022943</t>
        </is>
      </c>
      <c r="D337" s="4" t="inlineStr">
        <is>
          <t>Agrosuper Shanghai</t>
        </is>
      </c>
      <c r="E337" s="4" t="n">
        <v>1022943</v>
      </c>
      <c r="F337" s="4" t="inlineStr">
        <is>
          <t>GO Lom Ctro@ Cj 16k AS</t>
        </is>
      </c>
      <c r="G337" s="4" t="inlineStr">
        <is>
          <t>Lomo</t>
        </is>
      </c>
      <c r="H337" s="6" t="n">
        <v>49007.06</v>
      </c>
      <c r="I337" s="9" t="n">
        <v>100016</v>
      </c>
      <c r="J337" s="6">
        <f>SUMIFS('Stock - ETA'!$R$3:R2202,'Stock - ETA'!$F$3:F2202,'Rango proyecciones'!C337,'Stock - ETA'!$AA$3:AA2202,'Rango proyecciones'!$AH$5)</f>
        <v/>
      </c>
      <c r="K337" s="9">
        <f>(I337 - H337) * MAX((1 - 10)/(10), 0)</f>
        <v/>
      </c>
      <c r="L337" s="9" t="n">
        <v>0</v>
      </c>
      <c r="M337" s="9" t="n"/>
      <c r="N337" s="9" t="n"/>
      <c r="O337" s="16">
        <f>H337 + N337 + J337</f>
        <v/>
      </c>
      <c r="P337" s="9">
        <f>SUMIFS('Stock - ETA'!$H$3:H2202,'Stock - ETA'!$F$3:F2202,'Rango proyecciones'!C337,'Stock - ETA'!$Q$3:Q2202,'Rango proyecciones'!$AH$5)</f>
        <v/>
      </c>
      <c r="Q337" s="9">
        <f>(I337 - H337) * MAX((1 - 7)/(7), 0)</f>
        <v/>
      </c>
      <c r="R337" s="9" t="n">
        <v>0</v>
      </c>
      <c r="S337" s="9" t="n"/>
      <c r="T337" s="9" t="n">
        <v>0</v>
      </c>
      <c r="U337" s="16">
        <f>H337 + T337 + P337</f>
        <v/>
      </c>
      <c r="V337" s="6">
        <f>SUMIFS('Stock - ETA'!$S$3:S2202,'Stock - ETA'!$F$3:F2202,'Rango proyecciones'!C337,'Stock - ETA'!$AA$3:AA2202,'Rango proyecciones'!$AH$5) + SUMIFS('Stock - ETA'!$R$3:R2202,'Stock - ETA'!$F$3:F2202,'Rango proyecciones'!C337,'Stock - ETA'!$AA$3:AA2202,'Rango proyecciones'!$AH$7)</f>
        <v/>
      </c>
      <c r="W337" s="9" t="n"/>
      <c r="X337" s="16">
        <f>V337 + W337</f>
        <v/>
      </c>
      <c r="Y337" s="9">
        <f>SUMIFS('Stock - ETA'!$I$3:I2202,'Stock - ETA'!$F$3:F2202,'Rango proyecciones'!C337,'Stock - ETA'!$Q$3:Q2202,'Rango proyecciones'!$AH$5) + SUMIFS('Stock - ETA'!$H$3:H2202,'Stock - ETA'!$F$3:F2202,'Rango proyecciones'!C337,'Stock - ETA'!$Q$3:Q2202,'Rango proyecciones'!$AH$7)</f>
        <v/>
      </c>
      <c r="Z337" s="9" t="n"/>
      <c r="AA337" s="16">
        <f>Y337 + Z337</f>
        <v/>
      </c>
      <c r="AB337" s="6" t="n">
        <v>96000</v>
      </c>
      <c r="AC337" s="9">
        <f>SUMIFS('Stock - ETA'!$T$3:T2202,'Stock - ETA'!$F$3:F2202,'Rango proyecciones'!C337,'Stock - ETA'!$AA$3:AA2202,'Rango proyecciones'!$AH$5) + SUMIFS('Stock - ETA'!$S$3:S2202,'Stock - ETA'!$F$3:F2202,'Rango proyecciones'!C337,'Stock - ETA'!$AA$3:AA2202,'Rango proyecciones'!$AH$8)</f>
        <v/>
      </c>
      <c r="AD337" s="16">
        <f> 0.6 * AB337 + AC337</f>
        <v/>
      </c>
      <c r="AE337" s="9">
        <f>SUMIFS('Stock - ETA'!$J$3:J2202,'Stock - ETA'!$F$3:F2202,'Rango proyecciones'!C337,'Stock - ETA'!$Q$3:Q2202,'Rango proyecciones'!$AH$5) + SUMIFS('Stock - ETA'!$I$3:I2202,'Stock - ETA'!$F$3:F2202,'Rango proyecciones'!C337,'Stock - ETA'!$Q$3:Q2202,'Rango proyecciones'!$AH$8)</f>
        <v/>
      </c>
      <c r="AF337" s="16">
        <f> 0.6 * AB337 + AE337</f>
        <v/>
      </c>
      <c r="AG337" s="6" t="n"/>
    </row>
    <row r="338">
      <c r="A338" s="4" t="inlineStr">
        <is>
          <t>Cerdo</t>
        </is>
      </c>
      <c r="B338" s="4" t="inlineStr">
        <is>
          <t>Venta Local</t>
        </is>
      </c>
      <c r="C338" s="4" t="inlineStr">
        <is>
          <t>agrosuper shanghai1022945</t>
        </is>
      </c>
      <c r="D338" s="4" t="inlineStr">
        <is>
          <t>Agrosuper Shanghai</t>
        </is>
      </c>
      <c r="E338" s="4" t="n">
        <v>1022945</v>
      </c>
      <c r="F338" s="4" t="inlineStr">
        <is>
          <t>GO Mantec@ Cj 20k AS</t>
        </is>
      </c>
      <c r="G338" s="4" t="inlineStr">
        <is>
          <t>Grasas</t>
        </is>
      </c>
      <c r="H338" s="6" t="n">
        <v>121160</v>
      </c>
      <c r="I338" s="9" t="n">
        <v>121460</v>
      </c>
      <c r="J338" s="6">
        <f>SUMIFS('Stock - ETA'!$R$3:R2202,'Stock - ETA'!$F$3:F2202,'Rango proyecciones'!C338,'Stock - ETA'!$AA$3:AA2202,'Rango proyecciones'!$AH$5)</f>
        <v/>
      </c>
      <c r="K338" s="9">
        <f>(I338 - H338) * MAX((1 - 10)/(10), 0)</f>
        <v/>
      </c>
      <c r="L338" s="9" t="n">
        <v>0</v>
      </c>
      <c r="M338" s="9" t="n"/>
      <c r="N338" s="9" t="n"/>
      <c r="O338" s="16">
        <f>H338 + N338 + J338</f>
        <v/>
      </c>
      <c r="P338" s="9">
        <f>SUMIFS('Stock - ETA'!$H$3:H2202,'Stock - ETA'!$F$3:F2202,'Rango proyecciones'!C338,'Stock - ETA'!$Q$3:Q2202,'Rango proyecciones'!$AH$5)</f>
        <v/>
      </c>
      <c r="Q338" s="9">
        <f>(I338 - H338) * MAX((1 - 7)/(7), 0)</f>
        <v/>
      </c>
      <c r="R338" s="9" t="n">
        <v>0</v>
      </c>
      <c r="S338" s="9" t="n"/>
      <c r="T338" s="9" t="n">
        <v>0</v>
      </c>
      <c r="U338" s="16">
        <f>H338 + T338 + P338</f>
        <v/>
      </c>
      <c r="V338" s="6">
        <f>SUMIFS('Stock - ETA'!$S$3:S2202,'Stock - ETA'!$F$3:F2202,'Rango proyecciones'!C338,'Stock - ETA'!$AA$3:AA2202,'Rango proyecciones'!$AH$5) + SUMIFS('Stock - ETA'!$R$3:R2202,'Stock - ETA'!$F$3:F2202,'Rango proyecciones'!C338,'Stock - ETA'!$AA$3:AA2202,'Rango proyecciones'!$AH$7)</f>
        <v/>
      </c>
      <c r="W338" s="9" t="n"/>
      <c r="X338" s="16">
        <f>V338 + W338</f>
        <v/>
      </c>
      <c r="Y338" s="9">
        <f>SUMIFS('Stock - ETA'!$I$3:I2202,'Stock - ETA'!$F$3:F2202,'Rango proyecciones'!C338,'Stock - ETA'!$Q$3:Q2202,'Rango proyecciones'!$AH$5) + SUMIFS('Stock - ETA'!$H$3:H2202,'Stock - ETA'!$F$3:F2202,'Rango proyecciones'!C338,'Stock - ETA'!$Q$3:Q2202,'Rango proyecciones'!$AH$7)</f>
        <v/>
      </c>
      <c r="Z338" s="9" t="n"/>
      <c r="AA338" s="16">
        <f>Y338 + Z338</f>
        <v/>
      </c>
      <c r="AB338" s="6" t="n"/>
      <c r="AC338" s="9">
        <f>SUMIFS('Stock - ETA'!$T$3:T2202,'Stock - ETA'!$F$3:F2202,'Rango proyecciones'!C338,'Stock - ETA'!$AA$3:AA2202,'Rango proyecciones'!$AH$5) + SUMIFS('Stock - ETA'!$S$3:S2202,'Stock - ETA'!$F$3:F2202,'Rango proyecciones'!C338,'Stock - ETA'!$AA$3:AA2202,'Rango proyecciones'!$AH$8)</f>
        <v/>
      </c>
      <c r="AD338" s="16">
        <f> 0.6 * AB338 + AC338</f>
        <v/>
      </c>
      <c r="AE338" s="9">
        <f>SUMIFS('Stock - ETA'!$J$3:J2202,'Stock - ETA'!$F$3:F2202,'Rango proyecciones'!C338,'Stock - ETA'!$Q$3:Q2202,'Rango proyecciones'!$AH$5) + SUMIFS('Stock - ETA'!$I$3:I2202,'Stock - ETA'!$F$3:F2202,'Rango proyecciones'!C338,'Stock - ETA'!$Q$3:Q2202,'Rango proyecciones'!$AH$8)</f>
        <v/>
      </c>
      <c r="AF338" s="16">
        <f> 0.6 * AB338 + AE338</f>
        <v/>
      </c>
      <c r="AG338" s="6" t="n"/>
    </row>
    <row r="339">
      <c r="A339" s="4" t="inlineStr">
        <is>
          <t>Cerdo</t>
        </is>
      </c>
      <c r="B339" s="4" t="inlineStr">
        <is>
          <t>Venta Local</t>
        </is>
      </c>
      <c r="C339" s="4" t="inlineStr">
        <is>
          <t>agrosuper shanghai1023034</t>
        </is>
      </c>
      <c r="D339" s="4" t="inlineStr">
        <is>
          <t>Agrosuper Shanghai</t>
        </is>
      </c>
      <c r="E339" s="4" t="n">
        <v>1023034</v>
      </c>
      <c r="F339" s="4" t="inlineStr">
        <is>
          <t>GO Forro Pal@ Bo Cj 20k AS</t>
        </is>
      </c>
      <c r="G339" s="4" t="inlineStr">
        <is>
          <t>Cueros</t>
        </is>
      </c>
      <c r="H339" s="6" t="n">
        <v>173460</v>
      </c>
      <c r="I339" s="9" t="n">
        <v>160460</v>
      </c>
      <c r="J339" s="6">
        <f>SUMIFS('Stock - ETA'!$R$3:R2202,'Stock - ETA'!$F$3:F2202,'Rango proyecciones'!C339,'Stock - ETA'!$AA$3:AA2202,'Rango proyecciones'!$AH$5)</f>
        <v/>
      </c>
      <c r="K339" s="9">
        <f>(I339 - H339) * MAX((1 - 10)/(10), 0)</f>
        <v/>
      </c>
      <c r="L339" s="9" t="n">
        <v>97960</v>
      </c>
      <c r="M339" s="9" t="n">
        <v>0</v>
      </c>
      <c r="N339" s="9" t="n">
        <v>0</v>
      </c>
      <c r="O339" s="16">
        <f>H339 + N339 + J339</f>
        <v/>
      </c>
      <c r="P339" s="9">
        <f>SUMIFS('Stock - ETA'!$H$3:H2202,'Stock - ETA'!$F$3:F2202,'Rango proyecciones'!C339,'Stock - ETA'!$Q$3:Q2202,'Rango proyecciones'!$AH$5)</f>
        <v/>
      </c>
      <c r="Q339" s="9">
        <f>(I339 - H339) * MAX((1 - 7)/(7), 0)</f>
        <v/>
      </c>
      <c r="R339" s="9" t="n">
        <v>97960</v>
      </c>
      <c r="S339" s="9" t="n">
        <v>0</v>
      </c>
      <c r="T339" s="9" t="n">
        <v>0</v>
      </c>
      <c r="U339" s="16">
        <f>H339 + T339 + P339</f>
        <v/>
      </c>
      <c r="V339" s="6">
        <f>SUMIFS('Stock - ETA'!$S$3:S2202,'Stock - ETA'!$F$3:F2202,'Rango proyecciones'!C339,'Stock - ETA'!$AA$3:AA2202,'Rango proyecciones'!$AH$5) + SUMIFS('Stock - ETA'!$R$3:R2202,'Stock - ETA'!$F$3:F2202,'Rango proyecciones'!C339,'Stock - ETA'!$AA$3:AA2202,'Rango proyecciones'!$AH$7)</f>
        <v/>
      </c>
      <c r="W339" s="9" t="n"/>
      <c r="X339" s="16">
        <f>V339 + W339</f>
        <v/>
      </c>
      <c r="Y339" s="9">
        <f>SUMIFS('Stock - ETA'!$I$3:I2202,'Stock - ETA'!$F$3:F2202,'Rango proyecciones'!C339,'Stock - ETA'!$Q$3:Q2202,'Rango proyecciones'!$AH$5) + SUMIFS('Stock - ETA'!$H$3:H2202,'Stock - ETA'!$F$3:F2202,'Rango proyecciones'!C339,'Stock - ETA'!$Q$3:Q2202,'Rango proyecciones'!$AH$7)</f>
        <v/>
      </c>
      <c r="Z339" s="9" t="n"/>
      <c r="AA339" s="16">
        <f>Y339 + Z339</f>
        <v/>
      </c>
      <c r="AB339" s="6" t="n">
        <v>240000</v>
      </c>
      <c r="AC339" s="9">
        <f>SUMIFS('Stock - ETA'!$T$3:T2202,'Stock - ETA'!$F$3:F2202,'Rango proyecciones'!C339,'Stock - ETA'!$AA$3:AA2202,'Rango proyecciones'!$AH$5) + SUMIFS('Stock - ETA'!$S$3:S2202,'Stock - ETA'!$F$3:F2202,'Rango proyecciones'!C339,'Stock - ETA'!$AA$3:AA2202,'Rango proyecciones'!$AH$8)</f>
        <v/>
      </c>
      <c r="AD339" s="16">
        <f> 0.6 * AB339 + AC339</f>
        <v/>
      </c>
      <c r="AE339" s="9">
        <f>SUMIFS('Stock - ETA'!$J$3:J2202,'Stock - ETA'!$F$3:F2202,'Rango proyecciones'!C339,'Stock - ETA'!$Q$3:Q2202,'Rango proyecciones'!$AH$5) + SUMIFS('Stock - ETA'!$I$3:I2202,'Stock - ETA'!$F$3:F2202,'Rango proyecciones'!C339,'Stock - ETA'!$Q$3:Q2202,'Rango proyecciones'!$AH$8)</f>
        <v/>
      </c>
      <c r="AF339" s="16">
        <f> 0.6 * AB339 + AE339</f>
        <v/>
      </c>
      <c r="AG339" s="6" t="n"/>
    </row>
    <row r="340">
      <c r="A340" s="4" t="inlineStr">
        <is>
          <t>Cerdo</t>
        </is>
      </c>
      <c r="B340" s="4" t="inlineStr">
        <is>
          <t>Venta Local</t>
        </is>
      </c>
      <c r="C340" s="4" t="inlineStr">
        <is>
          <t>agrosuper shanghai1023035</t>
        </is>
      </c>
      <c r="D340" s="4" t="inlineStr">
        <is>
          <t>Agrosuper Shanghai</t>
        </is>
      </c>
      <c r="E340" s="4" t="n">
        <v>1023035</v>
      </c>
      <c r="F340" s="4" t="inlineStr">
        <is>
          <t>GO Belly Strip@ Cj 20k AS</t>
        </is>
      </c>
      <c r="G340" s="4" t="inlineStr">
        <is>
          <t>Recortes</t>
        </is>
      </c>
      <c r="H340" s="6" t="n">
        <v>2883.75</v>
      </c>
      <c r="I340" s="9" t="n">
        <v>0</v>
      </c>
      <c r="J340" s="6">
        <f>SUMIFS('Stock - ETA'!$R$3:R2202,'Stock - ETA'!$F$3:F2202,'Rango proyecciones'!C340,'Stock - ETA'!$AA$3:AA2202,'Rango proyecciones'!$AH$5)</f>
        <v/>
      </c>
      <c r="K340" s="9">
        <f>(I340 - H340) * MAX((1 - 10)/(10), 0)</f>
        <v/>
      </c>
      <c r="L340" s="9" t="n"/>
      <c r="M340" s="9" t="n"/>
      <c r="N340" s="9" t="n"/>
      <c r="O340" s="16">
        <f>H340 + N340 + J340</f>
        <v/>
      </c>
      <c r="P340" s="9">
        <f>SUMIFS('Stock - ETA'!$H$3:H2202,'Stock - ETA'!$F$3:F2202,'Rango proyecciones'!C340,'Stock - ETA'!$Q$3:Q2202,'Rango proyecciones'!$AH$5)</f>
        <v/>
      </c>
      <c r="Q340" s="9">
        <f>(I340 - H340) * MAX((1 - 7)/(7), 0)</f>
        <v/>
      </c>
      <c r="R340" s="9" t="n"/>
      <c r="S340" s="9" t="n"/>
      <c r="T340" s="9" t="n">
        <v>0</v>
      </c>
      <c r="U340" s="16">
        <f>H340 + T340 + P340</f>
        <v/>
      </c>
      <c r="V340" s="6">
        <f>SUMIFS('Stock - ETA'!$S$3:S2202,'Stock - ETA'!$F$3:F2202,'Rango proyecciones'!C340,'Stock - ETA'!$AA$3:AA2202,'Rango proyecciones'!$AH$5) + SUMIFS('Stock - ETA'!$R$3:R2202,'Stock - ETA'!$F$3:F2202,'Rango proyecciones'!C340,'Stock - ETA'!$AA$3:AA2202,'Rango proyecciones'!$AH$7)</f>
        <v/>
      </c>
      <c r="W340" s="9" t="n"/>
      <c r="X340" s="16">
        <f>V340 + W340</f>
        <v/>
      </c>
      <c r="Y340" s="9">
        <f>SUMIFS('Stock - ETA'!$I$3:I2202,'Stock - ETA'!$F$3:F2202,'Rango proyecciones'!C340,'Stock - ETA'!$Q$3:Q2202,'Rango proyecciones'!$AH$5) + SUMIFS('Stock - ETA'!$H$3:H2202,'Stock - ETA'!$F$3:F2202,'Rango proyecciones'!C340,'Stock - ETA'!$Q$3:Q2202,'Rango proyecciones'!$AH$7)</f>
        <v/>
      </c>
      <c r="Z340" s="9" t="n"/>
      <c r="AA340" s="16">
        <f>Y340 + Z340</f>
        <v/>
      </c>
      <c r="AB340" s="6" t="n"/>
      <c r="AC340" s="9">
        <f>SUMIFS('Stock - ETA'!$T$3:T2202,'Stock - ETA'!$F$3:F2202,'Rango proyecciones'!C340,'Stock - ETA'!$AA$3:AA2202,'Rango proyecciones'!$AH$5) + SUMIFS('Stock - ETA'!$S$3:S2202,'Stock - ETA'!$F$3:F2202,'Rango proyecciones'!C340,'Stock - ETA'!$AA$3:AA2202,'Rango proyecciones'!$AH$8)</f>
        <v/>
      </c>
      <c r="AD340" s="16">
        <f> 0.6 * AB340 + AC340</f>
        <v/>
      </c>
      <c r="AE340" s="9">
        <f>SUMIFS('Stock - ETA'!$J$3:J2202,'Stock - ETA'!$F$3:F2202,'Rango proyecciones'!C340,'Stock - ETA'!$Q$3:Q2202,'Rango proyecciones'!$AH$5) + SUMIFS('Stock - ETA'!$I$3:I2202,'Stock - ETA'!$F$3:F2202,'Rango proyecciones'!C340,'Stock - ETA'!$Q$3:Q2202,'Rango proyecciones'!$AH$8)</f>
        <v/>
      </c>
      <c r="AF340" s="16">
        <f> 0.6 * AB340 + AE340</f>
        <v/>
      </c>
      <c r="AG340" s="6" t="n"/>
    </row>
    <row r="341">
      <c r="A341" s="4" t="inlineStr">
        <is>
          <t>Cerdo</t>
        </is>
      </c>
      <c r="B341" s="4" t="inlineStr">
        <is>
          <t>Venta Local</t>
        </is>
      </c>
      <c r="C341" s="4" t="inlineStr">
        <is>
          <t>agrosuper shanghai1023066</t>
        </is>
      </c>
      <c r="D341" s="4" t="inlineStr">
        <is>
          <t>Agrosuper Shanghai</t>
        </is>
      </c>
      <c r="E341" s="4" t="n">
        <v>1023066</v>
      </c>
      <c r="F341" s="4" t="inlineStr">
        <is>
          <t>GO BB Ribs@ Cj 16k AS</t>
        </is>
      </c>
      <c r="G341" s="4" t="inlineStr">
        <is>
          <t>Chuleta</t>
        </is>
      </c>
      <c r="H341" s="6" t="n">
        <v>1006.5</v>
      </c>
      <c r="I341" s="9" t="n">
        <v>0</v>
      </c>
      <c r="J341" s="6">
        <f>SUMIFS('Stock - ETA'!$R$3:R2202,'Stock - ETA'!$F$3:F2202,'Rango proyecciones'!C341,'Stock - ETA'!$AA$3:AA2202,'Rango proyecciones'!$AH$5)</f>
        <v/>
      </c>
      <c r="K341" s="9">
        <f>(I341 - H341) * MAX((1 - 10)/(10), 0)</f>
        <v/>
      </c>
      <c r="L341" s="9" t="n">
        <v>46200</v>
      </c>
      <c r="M341" s="9" t="n">
        <v>0</v>
      </c>
      <c r="N341" s="9" t="n">
        <v>8794.5</v>
      </c>
      <c r="O341" s="16">
        <f>H341 + N341 + J341</f>
        <v/>
      </c>
      <c r="P341" s="9">
        <f>SUMIFS('Stock - ETA'!$H$3:H2202,'Stock - ETA'!$F$3:F2202,'Rango proyecciones'!C341,'Stock - ETA'!$Q$3:Q2202,'Rango proyecciones'!$AH$5)</f>
        <v/>
      </c>
      <c r="Q341" s="9">
        <f>(I341 - H341) * MAX((1 - 7)/(7), 0)</f>
        <v/>
      </c>
      <c r="R341" s="9" t="n">
        <v>46200</v>
      </c>
      <c r="S341" s="9" t="n">
        <v>0</v>
      </c>
      <c r="T341" s="9" t="n">
        <v>8794.5</v>
      </c>
      <c r="U341" s="16">
        <f>H341 + T341 + P341</f>
        <v/>
      </c>
      <c r="V341" s="6">
        <f>SUMIFS('Stock - ETA'!$S$3:S2202,'Stock - ETA'!$F$3:F2202,'Rango proyecciones'!C341,'Stock - ETA'!$AA$3:AA2202,'Rango proyecciones'!$AH$5) + SUMIFS('Stock - ETA'!$R$3:R2202,'Stock - ETA'!$F$3:F2202,'Rango proyecciones'!C341,'Stock - ETA'!$AA$3:AA2202,'Rango proyecciones'!$AH$7)</f>
        <v/>
      </c>
      <c r="W341" s="9" t="n"/>
      <c r="X341" s="16">
        <f>V341 + W341</f>
        <v/>
      </c>
      <c r="Y341" s="9">
        <f>SUMIFS('Stock - ETA'!$I$3:I2202,'Stock - ETA'!$F$3:F2202,'Rango proyecciones'!C341,'Stock - ETA'!$Q$3:Q2202,'Rango proyecciones'!$AH$5) + SUMIFS('Stock - ETA'!$H$3:H2202,'Stock - ETA'!$F$3:F2202,'Rango proyecciones'!C341,'Stock - ETA'!$Q$3:Q2202,'Rango proyecciones'!$AH$7)</f>
        <v/>
      </c>
      <c r="Z341" s="9" t="n"/>
      <c r="AA341" s="16">
        <f>Y341 + Z341</f>
        <v/>
      </c>
      <c r="AB341" s="6" t="n">
        <v>12000</v>
      </c>
      <c r="AC341" s="9">
        <f>SUMIFS('Stock - ETA'!$T$3:T2202,'Stock - ETA'!$F$3:F2202,'Rango proyecciones'!C341,'Stock - ETA'!$AA$3:AA2202,'Rango proyecciones'!$AH$5) + SUMIFS('Stock - ETA'!$S$3:S2202,'Stock - ETA'!$F$3:F2202,'Rango proyecciones'!C341,'Stock - ETA'!$AA$3:AA2202,'Rango proyecciones'!$AH$8)</f>
        <v/>
      </c>
      <c r="AD341" s="16">
        <f> 0.6 * AB341 + AC341</f>
        <v/>
      </c>
      <c r="AE341" s="9">
        <f>SUMIFS('Stock - ETA'!$J$3:J2202,'Stock - ETA'!$F$3:F2202,'Rango proyecciones'!C341,'Stock - ETA'!$Q$3:Q2202,'Rango proyecciones'!$AH$5) + SUMIFS('Stock - ETA'!$I$3:I2202,'Stock - ETA'!$F$3:F2202,'Rango proyecciones'!C341,'Stock - ETA'!$Q$3:Q2202,'Rango proyecciones'!$AH$8)</f>
        <v/>
      </c>
      <c r="AF341" s="16">
        <f> 0.6 * AB341 + AE341</f>
        <v/>
      </c>
      <c r="AG341" s="6" t="n"/>
    </row>
    <row r="342">
      <c r="A342" s="4" t="inlineStr">
        <is>
          <t>Cerdo</t>
        </is>
      </c>
      <c r="B342" s="4" t="inlineStr">
        <is>
          <t>Venta Local</t>
        </is>
      </c>
      <c r="C342" s="4" t="inlineStr">
        <is>
          <t>agrosuper shanghai1023093</t>
        </is>
      </c>
      <c r="D342" s="4" t="inlineStr">
        <is>
          <t>Agrosuper Shanghai</t>
        </is>
      </c>
      <c r="E342" s="4" t="n">
        <v>1023093</v>
      </c>
      <c r="F342" s="4" t="inlineStr">
        <is>
          <t>GO Cordon Lom@ Bo Cj 20k AS</t>
        </is>
      </c>
      <c r="G342" s="4" t="inlineStr">
        <is>
          <t>Recortes</t>
        </is>
      </c>
      <c r="H342" s="6" t="n">
        <v>136140</v>
      </c>
      <c r="I342" s="9" t="n">
        <v>25000</v>
      </c>
      <c r="J342" s="6">
        <f>SUMIFS('Stock - ETA'!$R$3:R2202,'Stock - ETA'!$F$3:F2202,'Rango proyecciones'!C342,'Stock - ETA'!$AA$3:AA2202,'Rango proyecciones'!$AH$5)</f>
        <v/>
      </c>
      <c r="K342" s="9">
        <f>(I342 - H342) * MAX((1 - 10)/(10), 0)</f>
        <v/>
      </c>
      <c r="L342" s="9" t="n">
        <v>50000</v>
      </c>
      <c r="M342" s="9" t="n">
        <v>0</v>
      </c>
      <c r="N342" s="9" t="n">
        <v>11840</v>
      </c>
      <c r="O342" s="16">
        <f>H342 + N342 + J342</f>
        <v/>
      </c>
      <c r="P342" s="9">
        <f>SUMIFS('Stock - ETA'!$H$3:H2202,'Stock - ETA'!$F$3:F2202,'Rango proyecciones'!C342,'Stock - ETA'!$Q$3:Q2202,'Rango proyecciones'!$AH$5)</f>
        <v/>
      </c>
      <c r="Q342" s="9">
        <f>(I342 - H342) * MAX((1 - 7)/(7), 0)</f>
        <v/>
      </c>
      <c r="R342" s="9" t="n">
        <v>50000</v>
      </c>
      <c r="S342" s="9" t="n">
        <v>0</v>
      </c>
      <c r="T342" s="9" t="n">
        <v>11840</v>
      </c>
      <c r="U342" s="16">
        <f>H342 + T342 + P342</f>
        <v/>
      </c>
      <c r="V342" s="6">
        <f>SUMIFS('Stock - ETA'!$S$3:S2202,'Stock - ETA'!$F$3:F2202,'Rango proyecciones'!C342,'Stock - ETA'!$AA$3:AA2202,'Rango proyecciones'!$AH$5) + SUMIFS('Stock - ETA'!$R$3:R2202,'Stock - ETA'!$F$3:F2202,'Rango proyecciones'!C342,'Stock - ETA'!$AA$3:AA2202,'Rango proyecciones'!$AH$7)</f>
        <v/>
      </c>
      <c r="W342" s="9" t="n"/>
      <c r="X342" s="16">
        <f>V342 + W342</f>
        <v/>
      </c>
      <c r="Y342" s="9">
        <f>SUMIFS('Stock - ETA'!$I$3:I2202,'Stock - ETA'!$F$3:F2202,'Rango proyecciones'!C342,'Stock - ETA'!$Q$3:Q2202,'Rango proyecciones'!$AH$5) + SUMIFS('Stock - ETA'!$H$3:H2202,'Stock - ETA'!$F$3:F2202,'Rango proyecciones'!C342,'Stock - ETA'!$Q$3:Q2202,'Rango proyecciones'!$AH$7)</f>
        <v/>
      </c>
      <c r="Z342" s="9" t="n"/>
      <c r="AA342" s="16">
        <f>Y342 + Z342</f>
        <v/>
      </c>
      <c r="AB342" s="6" t="n">
        <v>48000</v>
      </c>
      <c r="AC342" s="9">
        <f>SUMIFS('Stock - ETA'!$T$3:T2202,'Stock - ETA'!$F$3:F2202,'Rango proyecciones'!C342,'Stock - ETA'!$AA$3:AA2202,'Rango proyecciones'!$AH$5) + SUMIFS('Stock - ETA'!$S$3:S2202,'Stock - ETA'!$F$3:F2202,'Rango proyecciones'!C342,'Stock - ETA'!$AA$3:AA2202,'Rango proyecciones'!$AH$8)</f>
        <v/>
      </c>
      <c r="AD342" s="16">
        <f> 0.6 * AB342 + AC342</f>
        <v/>
      </c>
      <c r="AE342" s="9">
        <f>SUMIFS('Stock - ETA'!$J$3:J2202,'Stock - ETA'!$F$3:F2202,'Rango proyecciones'!C342,'Stock - ETA'!$Q$3:Q2202,'Rango proyecciones'!$AH$5) + SUMIFS('Stock - ETA'!$I$3:I2202,'Stock - ETA'!$F$3:F2202,'Rango proyecciones'!C342,'Stock - ETA'!$Q$3:Q2202,'Rango proyecciones'!$AH$8)</f>
        <v/>
      </c>
      <c r="AF342" s="16">
        <f> 0.6 * AB342 + AE342</f>
        <v/>
      </c>
      <c r="AG342" s="6" t="n"/>
    </row>
    <row r="343">
      <c r="A343" s="4" t="inlineStr">
        <is>
          <t>Cerdo</t>
        </is>
      </c>
      <c r="B343" s="4" t="inlineStr">
        <is>
          <t>Venta Local</t>
        </is>
      </c>
      <c r="C343" s="4" t="inlineStr">
        <is>
          <t>agrosuper shanghai1023109</t>
        </is>
      </c>
      <c r="D343" s="4" t="inlineStr">
        <is>
          <t>Agrosuper Shanghai</t>
        </is>
      </c>
      <c r="E343" s="4" t="n">
        <v>1023109</v>
      </c>
      <c r="F343" s="4" t="inlineStr">
        <is>
          <t>GO Reco 20/80 @ Cj 20k AS</t>
        </is>
      </c>
      <c r="G343" s="4" t="inlineStr">
        <is>
          <t>Grasas</t>
        </is>
      </c>
      <c r="H343" s="6" t="n">
        <v>24084.95</v>
      </c>
      <c r="I343" s="9" t="n">
        <v>24085</v>
      </c>
      <c r="J343" s="6">
        <f>SUMIFS('Stock - ETA'!$R$3:R2202,'Stock - ETA'!$F$3:F2202,'Rango proyecciones'!C343,'Stock - ETA'!$AA$3:AA2202,'Rango proyecciones'!$AH$5)</f>
        <v/>
      </c>
      <c r="K343" s="9">
        <f>(I343 - H343) * MAX((1 - 10)/(10), 0)</f>
        <v/>
      </c>
      <c r="L343" s="9" t="n">
        <v>0</v>
      </c>
      <c r="M343" s="9" t="n"/>
      <c r="N343" s="9" t="n"/>
      <c r="O343" s="16">
        <f>H343 + N343 + J343</f>
        <v/>
      </c>
      <c r="P343" s="9">
        <f>SUMIFS('Stock - ETA'!$H$3:H2202,'Stock - ETA'!$F$3:F2202,'Rango proyecciones'!C343,'Stock - ETA'!$Q$3:Q2202,'Rango proyecciones'!$AH$5)</f>
        <v/>
      </c>
      <c r="Q343" s="9">
        <f>(I343 - H343) * MAX((1 - 7)/(7), 0)</f>
        <v/>
      </c>
      <c r="R343" s="9" t="n">
        <v>0</v>
      </c>
      <c r="S343" s="9" t="n"/>
      <c r="T343" s="9" t="n">
        <v>0</v>
      </c>
      <c r="U343" s="16">
        <f>H343 + T343 + P343</f>
        <v/>
      </c>
      <c r="V343" s="6">
        <f>SUMIFS('Stock - ETA'!$S$3:S2202,'Stock - ETA'!$F$3:F2202,'Rango proyecciones'!C343,'Stock - ETA'!$AA$3:AA2202,'Rango proyecciones'!$AH$5) + SUMIFS('Stock - ETA'!$R$3:R2202,'Stock - ETA'!$F$3:F2202,'Rango proyecciones'!C343,'Stock - ETA'!$AA$3:AA2202,'Rango proyecciones'!$AH$7)</f>
        <v/>
      </c>
      <c r="W343" s="9" t="n"/>
      <c r="X343" s="16">
        <f>V343 + W343</f>
        <v/>
      </c>
      <c r="Y343" s="9">
        <f>SUMIFS('Stock - ETA'!$I$3:I2202,'Stock - ETA'!$F$3:F2202,'Rango proyecciones'!C343,'Stock - ETA'!$Q$3:Q2202,'Rango proyecciones'!$AH$5) + SUMIFS('Stock - ETA'!$H$3:H2202,'Stock - ETA'!$F$3:F2202,'Rango proyecciones'!C343,'Stock - ETA'!$Q$3:Q2202,'Rango proyecciones'!$AH$7)</f>
        <v/>
      </c>
      <c r="Z343" s="9" t="n"/>
      <c r="AA343" s="16">
        <f>Y343 + Z343</f>
        <v/>
      </c>
      <c r="AB343" s="6" t="n">
        <v>24000</v>
      </c>
      <c r="AC343" s="9">
        <f>SUMIFS('Stock - ETA'!$T$3:T2202,'Stock - ETA'!$F$3:F2202,'Rango proyecciones'!C343,'Stock - ETA'!$AA$3:AA2202,'Rango proyecciones'!$AH$5) + SUMIFS('Stock - ETA'!$S$3:S2202,'Stock - ETA'!$F$3:F2202,'Rango proyecciones'!C343,'Stock - ETA'!$AA$3:AA2202,'Rango proyecciones'!$AH$8)</f>
        <v/>
      </c>
      <c r="AD343" s="16">
        <f> 0.6 * AB343 + AC343</f>
        <v/>
      </c>
      <c r="AE343" s="9">
        <f>SUMIFS('Stock - ETA'!$J$3:J2202,'Stock - ETA'!$F$3:F2202,'Rango proyecciones'!C343,'Stock - ETA'!$Q$3:Q2202,'Rango proyecciones'!$AH$5) + SUMIFS('Stock - ETA'!$I$3:I2202,'Stock - ETA'!$F$3:F2202,'Rango proyecciones'!C343,'Stock - ETA'!$Q$3:Q2202,'Rango proyecciones'!$AH$8)</f>
        <v/>
      </c>
      <c r="AF343" s="16">
        <f> 0.6 * AB343 + AE343</f>
        <v/>
      </c>
      <c r="AG343" s="6" t="n"/>
    </row>
    <row r="344">
      <c r="A344" s="4" t="inlineStr">
        <is>
          <t>Cerdo</t>
        </is>
      </c>
      <c r="B344" s="4" t="inlineStr">
        <is>
          <t>Venta Local</t>
        </is>
      </c>
      <c r="C344" s="4" t="inlineStr">
        <is>
          <t>agrosuper shanghai1023110</t>
        </is>
      </c>
      <c r="D344" s="4" t="inlineStr">
        <is>
          <t>Agrosuper Shanghai</t>
        </is>
      </c>
      <c r="E344" s="4" t="n">
        <v>1023110</v>
      </c>
      <c r="F344" s="4" t="inlineStr">
        <is>
          <t>GO Pna Forro@ Bo Cj 20k AS</t>
        </is>
      </c>
      <c r="G344" s="4" t="inlineStr">
        <is>
          <t>Cueros</t>
        </is>
      </c>
      <c r="H344" s="6" t="n">
        <v>24231.32</v>
      </c>
      <c r="I344" s="9" t="n">
        <v>24231</v>
      </c>
      <c r="J344" s="6">
        <f>SUMIFS('Stock - ETA'!$R$3:R2202,'Stock - ETA'!$F$3:F2202,'Rango proyecciones'!C344,'Stock - ETA'!$AA$3:AA2202,'Rango proyecciones'!$AH$5)</f>
        <v/>
      </c>
      <c r="K344" s="9">
        <f>(I344 - H344) * MAX((1 - 10)/(10), 0)</f>
        <v/>
      </c>
      <c r="L344" s="9" t="n"/>
      <c r="M344" s="9" t="n"/>
      <c r="N344" s="9" t="n"/>
      <c r="O344" s="16">
        <f>H344 + N344 + J344</f>
        <v/>
      </c>
      <c r="P344" s="9">
        <f>SUMIFS('Stock - ETA'!$H$3:H2202,'Stock - ETA'!$F$3:F2202,'Rango proyecciones'!C344,'Stock - ETA'!$Q$3:Q2202,'Rango proyecciones'!$AH$5)</f>
        <v/>
      </c>
      <c r="Q344" s="9">
        <f>(I344 - H344) * MAX((1 - 7)/(7), 0)</f>
        <v/>
      </c>
      <c r="R344" s="9" t="n"/>
      <c r="S344" s="9" t="n"/>
      <c r="T344" s="9" t="n">
        <v>0</v>
      </c>
      <c r="U344" s="16">
        <f>H344 + T344 + P344</f>
        <v/>
      </c>
      <c r="V344" s="6">
        <f>SUMIFS('Stock - ETA'!$S$3:S2202,'Stock - ETA'!$F$3:F2202,'Rango proyecciones'!C344,'Stock - ETA'!$AA$3:AA2202,'Rango proyecciones'!$AH$5) + SUMIFS('Stock - ETA'!$R$3:R2202,'Stock - ETA'!$F$3:F2202,'Rango proyecciones'!C344,'Stock - ETA'!$AA$3:AA2202,'Rango proyecciones'!$AH$7)</f>
        <v/>
      </c>
      <c r="W344" s="9" t="n"/>
      <c r="X344" s="16">
        <f>V344 + W344</f>
        <v/>
      </c>
      <c r="Y344" s="9">
        <f>SUMIFS('Stock - ETA'!$I$3:I2202,'Stock - ETA'!$F$3:F2202,'Rango proyecciones'!C344,'Stock - ETA'!$Q$3:Q2202,'Rango proyecciones'!$AH$5) + SUMIFS('Stock - ETA'!$H$3:H2202,'Stock - ETA'!$F$3:F2202,'Rango proyecciones'!C344,'Stock - ETA'!$Q$3:Q2202,'Rango proyecciones'!$AH$7)</f>
        <v/>
      </c>
      <c r="Z344" s="9" t="n"/>
      <c r="AA344" s="16">
        <f>Y344 + Z344</f>
        <v/>
      </c>
      <c r="AB344" s="6" t="n"/>
      <c r="AC344" s="9">
        <f>SUMIFS('Stock - ETA'!$T$3:T2202,'Stock - ETA'!$F$3:F2202,'Rango proyecciones'!C344,'Stock - ETA'!$AA$3:AA2202,'Rango proyecciones'!$AH$5) + SUMIFS('Stock - ETA'!$S$3:S2202,'Stock - ETA'!$F$3:F2202,'Rango proyecciones'!C344,'Stock - ETA'!$AA$3:AA2202,'Rango proyecciones'!$AH$8)</f>
        <v/>
      </c>
      <c r="AD344" s="16">
        <f> 0.6 * AB344 + AC344</f>
        <v/>
      </c>
      <c r="AE344" s="9">
        <f>SUMIFS('Stock - ETA'!$J$3:J2202,'Stock - ETA'!$F$3:F2202,'Rango proyecciones'!C344,'Stock - ETA'!$Q$3:Q2202,'Rango proyecciones'!$AH$5) + SUMIFS('Stock - ETA'!$I$3:I2202,'Stock - ETA'!$F$3:F2202,'Rango proyecciones'!C344,'Stock - ETA'!$Q$3:Q2202,'Rango proyecciones'!$AH$8)</f>
        <v/>
      </c>
      <c r="AF344" s="16">
        <f> 0.6 * AB344 + AE344</f>
        <v/>
      </c>
      <c r="AG344" s="6" t="n"/>
    </row>
    <row r="345">
      <c r="A345" s="4" t="inlineStr">
        <is>
          <t>Cerdo</t>
        </is>
      </c>
      <c r="B345" s="4" t="inlineStr">
        <is>
          <t>Venta Local</t>
        </is>
      </c>
      <c r="C345" s="4" t="inlineStr">
        <is>
          <t>agrosuper shanghai1023111</t>
        </is>
      </c>
      <c r="D345" s="4" t="inlineStr">
        <is>
          <t>Agrosuper Shanghai</t>
        </is>
      </c>
      <c r="E345" s="4" t="n">
        <v>1023111</v>
      </c>
      <c r="F345" s="4" t="inlineStr">
        <is>
          <t>GO Grasa Forro Pna Limp@ Bo Cj 20k AS</t>
        </is>
      </c>
      <c r="G345" s="4" t="inlineStr">
        <is>
          <t>Grasas</t>
        </is>
      </c>
      <c r="H345" s="6" t="n">
        <v>24090.21</v>
      </c>
      <c r="I345" s="9" t="n">
        <v>24090</v>
      </c>
      <c r="J345" s="6">
        <f>SUMIFS('Stock - ETA'!$R$3:R2202,'Stock - ETA'!$F$3:F2202,'Rango proyecciones'!C345,'Stock - ETA'!$AA$3:AA2202,'Rango proyecciones'!$AH$5)</f>
        <v/>
      </c>
      <c r="K345" s="9">
        <f>(I345 - H345) * MAX((1 - 10)/(10), 0)</f>
        <v/>
      </c>
      <c r="L345" s="9" t="n"/>
      <c r="M345" s="9" t="n"/>
      <c r="N345" s="9" t="n"/>
      <c r="O345" s="16">
        <f>H345 + N345 + J345</f>
        <v/>
      </c>
      <c r="P345" s="9">
        <f>SUMIFS('Stock - ETA'!$H$3:H2202,'Stock - ETA'!$F$3:F2202,'Rango proyecciones'!C345,'Stock - ETA'!$Q$3:Q2202,'Rango proyecciones'!$AH$5)</f>
        <v/>
      </c>
      <c r="Q345" s="9">
        <f>(I345 - H345) * MAX((1 - 7)/(7), 0)</f>
        <v/>
      </c>
      <c r="R345" s="9" t="n"/>
      <c r="S345" s="9" t="n"/>
      <c r="T345" s="9" t="n">
        <v>0</v>
      </c>
      <c r="U345" s="16">
        <f>H345 + T345 + P345</f>
        <v/>
      </c>
      <c r="V345" s="6">
        <f>SUMIFS('Stock - ETA'!$S$3:S2202,'Stock - ETA'!$F$3:F2202,'Rango proyecciones'!C345,'Stock - ETA'!$AA$3:AA2202,'Rango proyecciones'!$AH$5) + SUMIFS('Stock - ETA'!$R$3:R2202,'Stock - ETA'!$F$3:F2202,'Rango proyecciones'!C345,'Stock - ETA'!$AA$3:AA2202,'Rango proyecciones'!$AH$7)</f>
        <v/>
      </c>
      <c r="W345" s="9" t="n"/>
      <c r="X345" s="16">
        <f>V345 + W345</f>
        <v/>
      </c>
      <c r="Y345" s="9">
        <f>SUMIFS('Stock - ETA'!$I$3:I2202,'Stock - ETA'!$F$3:F2202,'Rango proyecciones'!C345,'Stock - ETA'!$Q$3:Q2202,'Rango proyecciones'!$AH$5) + SUMIFS('Stock - ETA'!$H$3:H2202,'Stock - ETA'!$F$3:F2202,'Rango proyecciones'!C345,'Stock - ETA'!$Q$3:Q2202,'Rango proyecciones'!$AH$7)</f>
        <v/>
      </c>
      <c r="Z345" s="9" t="n"/>
      <c r="AA345" s="16">
        <f>Y345 + Z345</f>
        <v/>
      </c>
      <c r="AB345" s="6" t="n"/>
      <c r="AC345" s="9">
        <f>SUMIFS('Stock - ETA'!$T$3:T2202,'Stock - ETA'!$F$3:F2202,'Rango proyecciones'!C345,'Stock - ETA'!$AA$3:AA2202,'Rango proyecciones'!$AH$5) + SUMIFS('Stock - ETA'!$S$3:S2202,'Stock - ETA'!$F$3:F2202,'Rango proyecciones'!C345,'Stock - ETA'!$AA$3:AA2202,'Rango proyecciones'!$AH$8)</f>
        <v/>
      </c>
      <c r="AD345" s="16">
        <f> 0.6 * AB345 + AC345</f>
        <v/>
      </c>
      <c r="AE345" s="9">
        <f>SUMIFS('Stock - ETA'!$J$3:J2202,'Stock - ETA'!$F$3:F2202,'Rango proyecciones'!C345,'Stock - ETA'!$Q$3:Q2202,'Rango proyecciones'!$AH$5) + SUMIFS('Stock - ETA'!$I$3:I2202,'Stock - ETA'!$F$3:F2202,'Rango proyecciones'!C345,'Stock - ETA'!$Q$3:Q2202,'Rango proyecciones'!$AH$8)</f>
        <v/>
      </c>
      <c r="AF345" s="16">
        <f> 0.6 * AB345 + AE345</f>
        <v/>
      </c>
      <c r="AG345" s="6" t="n"/>
    </row>
    <row r="346">
      <c r="A346" s="4" t="inlineStr">
        <is>
          <t>Cerdo</t>
        </is>
      </c>
      <c r="B346" s="4" t="inlineStr">
        <is>
          <t>Venta Local</t>
        </is>
      </c>
      <c r="C346" s="4" t="inlineStr">
        <is>
          <t>agrosuper shanghai1023143</t>
        </is>
      </c>
      <c r="D346" s="4" t="inlineStr">
        <is>
          <t>Agrosuper Shanghai</t>
        </is>
      </c>
      <c r="E346" s="4" t="n">
        <v>1023143</v>
      </c>
      <c r="F346" s="4" t="inlineStr">
        <is>
          <t>GO Platead@ Fi Cj 20k AS</t>
        </is>
      </c>
      <c r="G346" s="4" t="inlineStr">
        <is>
          <t>Prolijado</t>
        </is>
      </c>
      <c r="H346" s="6" t="n">
        <v>900</v>
      </c>
      <c r="I346" s="9" t="n">
        <v>0</v>
      </c>
      <c r="J346" s="6">
        <f>SUMIFS('Stock - ETA'!$R$3:R2202,'Stock - ETA'!$F$3:F2202,'Rango proyecciones'!C346,'Stock - ETA'!$AA$3:AA2202,'Rango proyecciones'!$AH$5)</f>
        <v/>
      </c>
      <c r="K346" s="9">
        <f>(I346 - H346) * MAX((1 - 10)/(10), 0)</f>
        <v/>
      </c>
      <c r="L346" s="9" t="n"/>
      <c r="M346" s="9" t="n"/>
      <c r="N346" s="9" t="n"/>
      <c r="O346" s="16">
        <f>H346 + N346 + J346</f>
        <v/>
      </c>
      <c r="P346" s="9">
        <f>SUMIFS('Stock - ETA'!$H$3:H2202,'Stock - ETA'!$F$3:F2202,'Rango proyecciones'!C346,'Stock - ETA'!$Q$3:Q2202,'Rango proyecciones'!$AH$5)</f>
        <v/>
      </c>
      <c r="Q346" s="9">
        <f>(I346 - H346) * MAX((1 - 7)/(7), 0)</f>
        <v/>
      </c>
      <c r="R346" s="9" t="n"/>
      <c r="S346" s="9" t="n"/>
      <c r="T346" s="9" t="n">
        <v>0</v>
      </c>
      <c r="U346" s="16">
        <f>H346 + T346 + P346</f>
        <v/>
      </c>
      <c r="V346" s="6">
        <f>SUMIFS('Stock - ETA'!$S$3:S2202,'Stock - ETA'!$F$3:F2202,'Rango proyecciones'!C346,'Stock - ETA'!$AA$3:AA2202,'Rango proyecciones'!$AH$5) + SUMIFS('Stock - ETA'!$R$3:R2202,'Stock - ETA'!$F$3:F2202,'Rango proyecciones'!C346,'Stock - ETA'!$AA$3:AA2202,'Rango proyecciones'!$AH$7)</f>
        <v/>
      </c>
      <c r="W346" s="9" t="n"/>
      <c r="X346" s="16">
        <f>V346 + W346</f>
        <v/>
      </c>
      <c r="Y346" s="9">
        <f>SUMIFS('Stock - ETA'!$I$3:I2202,'Stock - ETA'!$F$3:F2202,'Rango proyecciones'!C346,'Stock - ETA'!$Q$3:Q2202,'Rango proyecciones'!$AH$5) + SUMIFS('Stock - ETA'!$H$3:H2202,'Stock - ETA'!$F$3:F2202,'Rango proyecciones'!C346,'Stock - ETA'!$Q$3:Q2202,'Rango proyecciones'!$AH$7)</f>
        <v/>
      </c>
      <c r="Z346" s="9" t="n"/>
      <c r="AA346" s="16">
        <f>Y346 + Z346</f>
        <v/>
      </c>
      <c r="AB346" s="6" t="n"/>
      <c r="AC346" s="9">
        <f>SUMIFS('Stock - ETA'!$T$3:T2202,'Stock - ETA'!$F$3:F2202,'Rango proyecciones'!C346,'Stock - ETA'!$AA$3:AA2202,'Rango proyecciones'!$AH$5) + SUMIFS('Stock - ETA'!$S$3:S2202,'Stock - ETA'!$F$3:F2202,'Rango proyecciones'!C346,'Stock - ETA'!$AA$3:AA2202,'Rango proyecciones'!$AH$8)</f>
        <v/>
      </c>
      <c r="AD346" s="16">
        <f> 0.6 * AB346 + AC346</f>
        <v/>
      </c>
      <c r="AE346" s="9">
        <f>SUMIFS('Stock - ETA'!$J$3:J2202,'Stock - ETA'!$F$3:F2202,'Rango proyecciones'!C346,'Stock - ETA'!$Q$3:Q2202,'Rango proyecciones'!$AH$5) + SUMIFS('Stock - ETA'!$I$3:I2202,'Stock - ETA'!$F$3:F2202,'Rango proyecciones'!C346,'Stock - ETA'!$Q$3:Q2202,'Rango proyecciones'!$AH$8)</f>
        <v/>
      </c>
      <c r="AF346" s="16">
        <f> 0.6 * AB346 + AE346</f>
        <v/>
      </c>
      <c r="AG346" s="6" t="n"/>
    </row>
    <row r="347">
      <c r="A347" s="4" t="inlineStr">
        <is>
          <t>Cerdo</t>
        </is>
      </c>
      <c r="B347" s="4" t="inlineStr">
        <is>
          <t>Venta Local</t>
        </is>
      </c>
      <c r="C347" s="4" t="inlineStr">
        <is>
          <t>agrosuper shanghai1023291</t>
        </is>
      </c>
      <c r="D347" s="4" t="inlineStr">
        <is>
          <t>Agrosuper Shanghai</t>
        </is>
      </c>
      <c r="E347" s="4" t="n">
        <v>1023291</v>
      </c>
      <c r="F347" s="4" t="inlineStr">
        <is>
          <t>GO Hso Costilla 4x 5kg @ Cj 20k AS</t>
        </is>
      </c>
      <c r="G347" s="4" t="inlineStr">
        <is>
          <t>Huesos</t>
        </is>
      </c>
      <c r="H347" s="6" t="n">
        <v>0</v>
      </c>
      <c r="I347" s="9" t="n">
        <v>23940</v>
      </c>
      <c r="J347" s="6">
        <f>SUMIFS('Stock - ETA'!$R$3:R2202,'Stock - ETA'!$F$3:F2202,'Rango proyecciones'!C347,'Stock - ETA'!$AA$3:AA2202,'Rango proyecciones'!$AH$5)</f>
        <v/>
      </c>
      <c r="K347" s="9">
        <f>(I347 - H347) * MAX((1 - 10)/(10), 0)</f>
        <v/>
      </c>
      <c r="L347" s="9" t="n">
        <v>48560</v>
      </c>
      <c r="M347" s="9" t="n">
        <v>0</v>
      </c>
      <c r="N347" s="9" t="n">
        <v>0</v>
      </c>
      <c r="O347" s="16">
        <f>H347 + N347 + J347</f>
        <v/>
      </c>
      <c r="P347" s="9">
        <f>SUMIFS('Stock - ETA'!$H$3:H2202,'Stock - ETA'!$F$3:F2202,'Rango proyecciones'!C347,'Stock - ETA'!$Q$3:Q2202,'Rango proyecciones'!$AH$5)</f>
        <v/>
      </c>
      <c r="Q347" s="9">
        <f>(I347 - H347) * MAX((1 - 7)/(7), 0)</f>
        <v/>
      </c>
      <c r="R347" s="9" t="n">
        <v>48560</v>
      </c>
      <c r="S347" s="9" t="n">
        <v>0</v>
      </c>
      <c r="T347" s="9" t="n">
        <v>0</v>
      </c>
      <c r="U347" s="16">
        <f>H347 + T347 + P347</f>
        <v/>
      </c>
      <c r="V347" s="6">
        <f>SUMIFS('Stock - ETA'!$S$3:S2202,'Stock - ETA'!$F$3:F2202,'Rango proyecciones'!C347,'Stock - ETA'!$AA$3:AA2202,'Rango proyecciones'!$AH$5) + SUMIFS('Stock - ETA'!$R$3:R2202,'Stock - ETA'!$F$3:F2202,'Rango proyecciones'!C347,'Stock - ETA'!$AA$3:AA2202,'Rango proyecciones'!$AH$7)</f>
        <v/>
      </c>
      <c r="W347" s="9" t="n"/>
      <c r="X347" s="16">
        <f>V347 + W347</f>
        <v/>
      </c>
      <c r="Y347" s="9">
        <f>SUMIFS('Stock - ETA'!$I$3:I2202,'Stock - ETA'!$F$3:F2202,'Rango proyecciones'!C347,'Stock - ETA'!$Q$3:Q2202,'Rango proyecciones'!$AH$5) + SUMIFS('Stock - ETA'!$H$3:H2202,'Stock - ETA'!$F$3:F2202,'Rango proyecciones'!C347,'Stock - ETA'!$Q$3:Q2202,'Rango proyecciones'!$AH$7)</f>
        <v/>
      </c>
      <c r="Z347" s="9" t="n"/>
      <c r="AA347" s="16">
        <f>Y347 + Z347</f>
        <v/>
      </c>
      <c r="AB347" s="6" t="n">
        <v>32056</v>
      </c>
      <c r="AC347" s="9">
        <f>SUMIFS('Stock - ETA'!$T$3:T2202,'Stock - ETA'!$F$3:F2202,'Rango proyecciones'!C347,'Stock - ETA'!$AA$3:AA2202,'Rango proyecciones'!$AH$5) + SUMIFS('Stock - ETA'!$S$3:S2202,'Stock - ETA'!$F$3:F2202,'Rango proyecciones'!C347,'Stock - ETA'!$AA$3:AA2202,'Rango proyecciones'!$AH$8)</f>
        <v/>
      </c>
      <c r="AD347" s="16">
        <f> 0.6 * AB347 + AC347</f>
        <v/>
      </c>
      <c r="AE347" s="9">
        <f>SUMIFS('Stock - ETA'!$J$3:J2202,'Stock - ETA'!$F$3:F2202,'Rango proyecciones'!C347,'Stock - ETA'!$Q$3:Q2202,'Rango proyecciones'!$AH$5) + SUMIFS('Stock - ETA'!$I$3:I2202,'Stock - ETA'!$F$3:F2202,'Rango proyecciones'!C347,'Stock - ETA'!$Q$3:Q2202,'Rango proyecciones'!$AH$8)</f>
        <v/>
      </c>
      <c r="AF347" s="16">
        <f> 0.6 * AB347 + AE347</f>
        <v/>
      </c>
      <c r="AG347" s="6" t="n"/>
    </row>
    <row r="348">
      <c r="A348" s="4" t="inlineStr">
        <is>
          <t>Cerdo</t>
        </is>
      </c>
      <c r="B348" s="4" t="inlineStr">
        <is>
          <t>Venta Local</t>
        </is>
      </c>
      <c r="C348" s="4" t="inlineStr">
        <is>
          <t>agrosuper shanghai1023306</t>
        </is>
      </c>
      <c r="D348" s="4" t="inlineStr">
        <is>
          <t>Agrosuper Shanghai</t>
        </is>
      </c>
      <c r="E348" s="4" t="n">
        <v>1023306</v>
      </c>
      <c r="F348" s="4" t="inlineStr">
        <is>
          <t>GO Cue granel@ Bo Cj 20k AS</t>
        </is>
      </c>
      <c r="G348" s="4" t="inlineStr">
        <is>
          <t>Cueros</t>
        </is>
      </c>
      <c r="H348" s="6" t="n">
        <v>120820</v>
      </c>
      <c r="I348" s="9" t="n">
        <v>266360</v>
      </c>
      <c r="J348" s="6">
        <f>SUMIFS('Stock - ETA'!$R$3:R2202,'Stock - ETA'!$F$3:F2202,'Rango proyecciones'!C348,'Stock - ETA'!$AA$3:AA2202,'Rango proyecciones'!$AH$5)</f>
        <v/>
      </c>
      <c r="K348" s="9">
        <f>(I348 - H348) * MAX((1 - 10)/(10), 0)</f>
        <v/>
      </c>
      <c r="L348" s="9" t="n">
        <v>97680</v>
      </c>
      <c r="M348" s="9" t="n"/>
      <c r="N348" s="9" t="n"/>
      <c r="O348" s="16">
        <f>H348 + N348 + J348</f>
        <v/>
      </c>
      <c r="P348" s="9">
        <f>SUMIFS('Stock - ETA'!$H$3:H2202,'Stock - ETA'!$F$3:F2202,'Rango proyecciones'!C348,'Stock - ETA'!$Q$3:Q2202,'Rango proyecciones'!$AH$5)</f>
        <v/>
      </c>
      <c r="Q348" s="9">
        <f>(I348 - H348) * MAX((1 - 7)/(7), 0)</f>
        <v/>
      </c>
      <c r="R348" s="9" t="n">
        <v>97680</v>
      </c>
      <c r="S348" s="9" t="n"/>
      <c r="T348" s="9" t="n">
        <v>0</v>
      </c>
      <c r="U348" s="16">
        <f>H348 + T348 + P348</f>
        <v/>
      </c>
      <c r="V348" s="6">
        <f>SUMIFS('Stock - ETA'!$S$3:S2202,'Stock - ETA'!$F$3:F2202,'Rango proyecciones'!C348,'Stock - ETA'!$AA$3:AA2202,'Rango proyecciones'!$AH$5) + SUMIFS('Stock - ETA'!$R$3:R2202,'Stock - ETA'!$F$3:F2202,'Rango proyecciones'!C348,'Stock - ETA'!$AA$3:AA2202,'Rango proyecciones'!$AH$7)</f>
        <v/>
      </c>
      <c r="W348" s="9" t="n"/>
      <c r="X348" s="16">
        <f>V348 + W348</f>
        <v/>
      </c>
      <c r="Y348" s="9">
        <f>SUMIFS('Stock - ETA'!$I$3:I2202,'Stock - ETA'!$F$3:F2202,'Rango proyecciones'!C348,'Stock - ETA'!$Q$3:Q2202,'Rango proyecciones'!$AH$5) + SUMIFS('Stock - ETA'!$H$3:H2202,'Stock - ETA'!$F$3:F2202,'Rango proyecciones'!C348,'Stock - ETA'!$Q$3:Q2202,'Rango proyecciones'!$AH$7)</f>
        <v/>
      </c>
      <c r="Z348" s="9" t="n"/>
      <c r="AA348" s="16">
        <f>Y348 + Z348</f>
        <v/>
      </c>
      <c r="AB348" s="6" t="n"/>
      <c r="AC348" s="9">
        <f>SUMIFS('Stock - ETA'!$T$3:T2202,'Stock - ETA'!$F$3:F2202,'Rango proyecciones'!C348,'Stock - ETA'!$AA$3:AA2202,'Rango proyecciones'!$AH$5) + SUMIFS('Stock - ETA'!$S$3:S2202,'Stock - ETA'!$F$3:F2202,'Rango proyecciones'!C348,'Stock - ETA'!$AA$3:AA2202,'Rango proyecciones'!$AH$8)</f>
        <v/>
      </c>
      <c r="AD348" s="16">
        <f> 0.6 * AB348 + AC348</f>
        <v/>
      </c>
      <c r="AE348" s="9">
        <f>SUMIFS('Stock - ETA'!$J$3:J2202,'Stock - ETA'!$F$3:F2202,'Rango proyecciones'!C348,'Stock - ETA'!$Q$3:Q2202,'Rango proyecciones'!$AH$5) + SUMIFS('Stock - ETA'!$I$3:I2202,'Stock - ETA'!$F$3:F2202,'Rango proyecciones'!C348,'Stock - ETA'!$Q$3:Q2202,'Rango proyecciones'!$AH$8)</f>
        <v/>
      </c>
      <c r="AF348" s="16">
        <f> 0.6 * AB348 + AE348</f>
        <v/>
      </c>
      <c r="AG348" s="6" t="n"/>
    </row>
    <row r="349">
      <c r="A349" s="4" t="inlineStr">
        <is>
          <t>Cerdo</t>
        </is>
      </c>
      <c r="B349" s="4" t="inlineStr">
        <is>
          <t>Venta Local</t>
        </is>
      </c>
      <c r="C349" s="4" t="inlineStr">
        <is>
          <t>agrosuper shanghai1023354</t>
        </is>
      </c>
      <c r="D349" s="4" t="inlineStr">
        <is>
          <t>Agrosuper Shanghai</t>
        </is>
      </c>
      <c r="E349" s="4" t="n">
        <v>1023354</v>
      </c>
      <c r="F349" s="4" t="inlineStr">
        <is>
          <t>GO PernilM 1 kg down@ Cj 10k AS</t>
        </is>
      </c>
      <c r="G349" s="4" t="inlineStr">
        <is>
          <t>Pernil</t>
        </is>
      </c>
      <c r="H349" s="6" t="n">
        <v>24170</v>
      </c>
      <c r="I349" s="9" t="n">
        <v>24170</v>
      </c>
      <c r="J349" s="6">
        <f>SUMIFS('Stock - ETA'!$R$3:R2202,'Stock - ETA'!$F$3:F2202,'Rango proyecciones'!C349,'Stock - ETA'!$AA$3:AA2202,'Rango proyecciones'!$AH$5)</f>
        <v/>
      </c>
      <c r="K349" s="9">
        <f>(I349 - H349) * MAX((1 - 10)/(10), 0)</f>
        <v/>
      </c>
      <c r="L349" s="9" t="n"/>
      <c r="M349" s="9" t="n"/>
      <c r="N349" s="9" t="n"/>
      <c r="O349" s="16">
        <f>H349 + N349 + J349</f>
        <v/>
      </c>
      <c r="P349" s="9">
        <f>SUMIFS('Stock - ETA'!$H$3:H2202,'Stock - ETA'!$F$3:F2202,'Rango proyecciones'!C349,'Stock - ETA'!$Q$3:Q2202,'Rango proyecciones'!$AH$5)</f>
        <v/>
      </c>
      <c r="Q349" s="9">
        <f>(I349 - H349) * MAX((1 - 7)/(7), 0)</f>
        <v/>
      </c>
      <c r="R349" s="9" t="n"/>
      <c r="S349" s="9" t="n"/>
      <c r="T349" s="9" t="n">
        <v>0</v>
      </c>
      <c r="U349" s="16">
        <f>H349 + T349 + P349</f>
        <v/>
      </c>
      <c r="V349" s="6">
        <f>SUMIFS('Stock - ETA'!$S$3:S2202,'Stock - ETA'!$F$3:F2202,'Rango proyecciones'!C349,'Stock - ETA'!$AA$3:AA2202,'Rango proyecciones'!$AH$5) + SUMIFS('Stock - ETA'!$R$3:R2202,'Stock - ETA'!$F$3:F2202,'Rango proyecciones'!C349,'Stock - ETA'!$AA$3:AA2202,'Rango proyecciones'!$AH$7)</f>
        <v/>
      </c>
      <c r="W349" s="9" t="n"/>
      <c r="X349" s="16">
        <f>V349 + W349</f>
        <v/>
      </c>
      <c r="Y349" s="9">
        <f>SUMIFS('Stock - ETA'!$I$3:I2202,'Stock - ETA'!$F$3:F2202,'Rango proyecciones'!C349,'Stock - ETA'!$Q$3:Q2202,'Rango proyecciones'!$AH$5) + SUMIFS('Stock - ETA'!$H$3:H2202,'Stock - ETA'!$F$3:F2202,'Rango proyecciones'!C349,'Stock - ETA'!$Q$3:Q2202,'Rango proyecciones'!$AH$7)</f>
        <v/>
      </c>
      <c r="Z349" s="9" t="n"/>
      <c r="AA349" s="16">
        <f>Y349 + Z349</f>
        <v/>
      </c>
      <c r="AB349" s="6" t="n"/>
      <c r="AC349" s="9">
        <f>SUMIFS('Stock - ETA'!$T$3:T2202,'Stock - ETA'!$F$3:F2202,'Rango proyecciones'!C349,'Stock - ETA'!$AA$3:AA2202,'Rango proyecciones'!$AH$5) + SUMIFS('Stock - ETA'!$S$3:S2202,'Stock - ETA'!$F$3:F2202,'Rango proyecciones'!C349,'Stock - ETA'!$AA$3:AA2202,'Rango proyecciones'!$AH$8)</f>
        <v/>
      </c>
      <c r="AD349" s="16">
        <f> 0.6 * AB349 + AC349</f>
        <v/>
      </c>
      <c r="AE349" s="9">
        <f>SUMIFS('Stock - ETA'!$J$3:J2202,'Stock - ETA'!$F$3:F2202,'Rango proyecciones'!C349,'Stock - ETA'!$Q$3:Q2202,'Rango proyecciones'!$AH$5) + SUMIFS('Stock - ETA'!$I$3:I2202,'Stock - ETA'!$F$3:F2202,'Rango proyecciones'!C349,'Stock - ETA'!$Q$3:Q2202,'Rango proyecciones'!$AH$8)</f>
        <v/>
      </c>
      <c r="AF349" s="16">
        <f> 0.6 * AB349 + AE349</f>
        <v/>
      </c>
      <c r="AG349" s="6" t="n"/>
    </row>
    <row r="350">
      <c r="A350" s="4" t="inlineStr">
        <is>
          <t>Cerdo</t>
        </is>
      </c>
      <c r="B350" s="4" t="inlineStr">
        <is>
          <t>Venta Local</t>
        </is>
      </c>
      <c r="C350" s="4" t="inlineStr">
        <is>
          <t>agrosuper shanghai1023373</t>
        </is>
      </c>
      <c r="D350" s="4" t="inlineStr">
        <is>
          <t>Agrosuper Shanghai</t>
        </is>
      </c>
      <c r="E350" s="4" t="n">
        <v>1023373</v>
      </c>
      <c r="F350" s="4" t="inlineStr">
        <is>
          <t>GO PernilM 1-1.3 kg@ Cj 10k AS</t>
        </is>
      </c>
      <c r="G350" s="4" t="inlineStr">
        <is>
          <t>Pernil</t>
        </is>
      </c>
      <c r="H350" s="6" t="n">
        <v>24190</v>
      </c>
      <c r="I350" s="9" t="n">
        <v>24190</v>
      </c>
      <c r="J350" s="6">
        <f>SUMIFS('Stock - ETA'!$R$3:R2202,'Stock - ETA'!$F$3:F2202,'Rango proyecciones'!C350,'Stock - ETA'!$AA$3:AA2202,'Rango proyecciones'!$AH$5)</f>
        <v/>
      </c>
      <c r="K350" s="9">
        <f>(I350 - H350) * MAX((1 - 10)/(10), 0)</f>
        <v/>
      </c>
      <c r="L350" s="9" t="n">
        <v>48460</v>
      </c>
      <c r="M350" s="9" t="n">
        <v>0</v>
      </c>
      <c r="N350" s="9" t="n">
        <v>0</v>
      </c>
      <c r="O350" s="16">
        <f>H350 + N350 + J350</f>
        <v/>
      </c>
      <c r="P350" s="9">
        <f>SUMIFS('Stock - ETA'!$H$3:H2202,'Stock - ETA'!$F$3:F2202,'Rango proyecciones'!C350,'Stock - ETA'!$Q$3:Q2202,'Rango proyecciones'!$AH$5)</f>
        <v/>
      </c>
      <c r="Q350" s="9">
        <f>(I350 - H350) * MAX((1 - 7)/(7), 0)</f>
        <v/>
      </c>
      <c r="R350" s="9" t="n">
        <v>48460</v>
      </c>
      <c r="S350" s="9" t="n">
        <v>0</v>
      </c>
      <c r="T350" s="9" t="n">
        <v>0</v>
      </c>
      <c r="U350" s="16">
        <f>H350 + T350 + P350</f>
        <v/>
      </c>
      <c r="V350" s="6">
        <f>SUMIFS('Stock - ETA'!$S$3:S2202,'Stock - ETA'!$F$3:F2202,'Rango proyecciones'!C350,'Stock - ETA'!$AA$3:AA2202,'Rango proyecciones'!$AH$5) + SUMIFS('Stock - ETA'!$R$3:R2202,'Stock - ETA'!$F$3:F2202,'Rango proyecciones'!C350,'Stock - ETA'!$AA$3:AA2202,'Rango proyecciones'!$AH$7)</f>
        <v/>
      </c>
      <c r="W350" s="9" t="n"/>
      <c r="X350" s="16">
        <f>V350 + W350</f>
        <v/>
      </c>
      <c r="Y350" s="9">
        <f>SUMIFS('Stock - ETA'!$I$3:I2202,'Stock - ETA'!$F$3:F2202,'Rango proyecciones'!C350,'Stock - ETA'!$Q$3:Q2202,'Rango proyecciones'!$AH$5) + SUMIFS('Stock - ETA'!$H$3:H2202,'Stock - ETA'!$F$3:F2202,'Rango proyecciones'!C350,'Stock - ETA'!$Q$3:Q2202,'Rango proyecciones'!$AH$7)</f>
        <v/>
      </c>
      <c r="Z350" s="9" t="n"/>
      <c r="AA350" s="16">
        <f>Y350 + Z350</f>
        <v/>
      </c>
      <c r="AB350" s="6" t="n">
        <v>48000</v>
      </c>
      <c r="AC350" s="9">
        <f>SUMIFS('Stock - ETA'!$T$3:T2202,'Stock - ETA'!$F$3:F2202,'Rango proyecciones'!C350,'Stock - ETA'!$AA$3:AA2202,'Rango proyecciones'!$AH$5) + SUMIFS('Stock - ETA'!$S$3:S2202,'Stock - ETA'!$F$3:F2202,'Rango proyecciones'!C350,'Stock - ETA'!$AA$3:AA2202,'Rango proyecciones'!$AH$8)</f>
        <v/>
      </c>
      <c r="AD350" s="16">
        <f> 0.6 * AB350 + AC350</f>
        <v/>
      </c>
      <c r="AE350" s="9">
        <f>SUMIFS('Stock - ETA'!$J$3:J2202,'Stock - ETA'!$F$3:F2202,'Rango proyecciones'!C350,'Stock - ETA'!$Q$3:Q2202,'Rango proyecciones'!$AH$5) + SUMIFS('Stock - ETA'!$I$3:I2202,'Stock - ETA'!$F$3:F2202,'Rango proyecciones'!C350,'Stock - ETA'!$Q$3:Q2202,'Rango proyecciones'!$AH$8)</f>
        <v/>
      </c>
      <c r="AF350" s="16">
        <f> 0.6 * AB350 + AE350</f>
        <v/>
      </c>
      <c r="AG350" s="6" t="n"/>
    </row>
    <row r="351">
      <c r="A351" s="4" t="inlineStr">
        <is>
          <t>Cerdo</t>
        </is>
      </c>
      <c r="B351" s="4" t="inlineStr">
        <is>
          <t>Venta Local</t>
        </is>
      </c>
      <c r="C351" s="4" t="inlineStr">
        <is>
          <t>agrosuper shanghai1023411</t>
        </is>
      </c>
      <c r="D351" s="4" t="inlineStr">
        <is>
          <t>Agrosuper Shanghai</t>
        </is>
      </c>
      <c r="E351" s="4" t="n">
        <v>1023411</v>
      </c>
      <c r="F351" s="4" t="inlineStr">
        <is>
          <t>GO  PpPna 54@ Bo Cj AS</t>
        </is>
      </c>
      <c r="G351" s="4" t="inlineStr">
        <is>
          <t>Pierna</t>
        </is>
      </c>
      <c r="H351" s="6" t="n">
        <v>24095.74</v>
      </c>
      <c r="I351" s="9" t="n">
        <v>48108</v>
      </c>
      <c r="J351" s="6">
        <f>SUMIFS('Stock - ETA'!$R$3:R2202,'Stock - ETA'!$F$3:F2202,'Rango proyecciones'!C351,'Stock - ETA'!$AA$3:AA2202,'Rango proyecciones'!$AH$5)</f>
        <v/>
      </c>
      <c r="K351" s="9">
        <f>(I351 - H351) * MAX((1 - 10)/(10), 0)</f>
        <v/>
      </c>
      <c r="L351" s="9" t="n">
        <v>94224.314</v>
      </c>
      <c r="M351" s="9" t="n"/>
      <c r="N351" s="9" t="n"/>
      <c r="O351" s="16">
        <f>H351 + N351 + J351</f>
        <v/>
      </c>
      <c r="P351" s="9">
        <f>SUMIFS('Stock - ETA'!$H$3:H2202,'Stock - ETA'!$F$3:F2202,'Rango proyecciones'!C351,'Stock - ETA'!$Q$3:Q2202,'Rango proyecciones'!$AH$5)</f>
        <v/>
      </c>
      <c r="Q351" s="9">
        <f>(I351 - H351) * MAX((1 - 7)/(7), 0)</f>
        <v/>
      </c>
      <c r="R351" s="9" t="n">
        <v>94224.314</v>
      </c>
      <c r="S351" s="9" t="n"/>
      <c r="T351" s="9" t="n">
        <v>0</v>
      </c>
      <c r="U351" s="16">
        <f>H351 + T351 + P351</f>
        <v/>
      </c>
      <c r="V351" s="6">
        <f>SUMIFS('Stock - ETA'!$S$3:S2202,'Stock - ETA'!$F$3:F2202,'Rango proyecciones'!C351,'Stock - ETA'!$AA$3:AA2202,'Rango proyecciones'!$AH$5) + SUMIFS('Stock - ETA'!$R$3:R2202,'Stock - ETA'!$F$3:F2202,'Rango proyecciones'!C351,'Stock - ETA'!$AA$3:AA2202,'Rango proyecciones'!$AH$7)</f>
        <v/>
      </c>
      <c r="W351" s="9" t="n"/>
      <c r="X351" s="16">
        <f>V351 + W351</f>
        <v/>
      </c>
      <c r="Y351" s="9">
        <f>SUMIFS('Stock - ETA'!$I$3:I2202,'Stock - ETA'!$F$3:F2202,'Rango proyecciones'!C351,'Stock - ETA'!$Q$3:Q2202,'Rango proyecciones'!$AH$5) + SUMIFS('Stock - ETA'!$H$3:H2202,'Stock - ETA'!$F$3:F2202,'Rango proyecciones'!C351,'Stock - ETA'!$Q$3:Q2202,'Rango proyecciones'!$AH$7)</f>
        <v/>
      </c>
      <c r="Z351" s="9" t="n"/>
      <c r="AA351" s="16">
        <f>Y351 + Z351</f>
        <v/>
      </c>
      <c r="AB351" s="6" t="n">
        <v>120000</v>
      </c>
      <c r="AC351" s="9">
        <f>SUMIFS('Stock - ETA'!$T$3:T2202,'Stock - ETA'!$F$3:F2202,'Rango proyecciones'!C351,'Stock - ETA'!$AA$3:AA2202,'Rango proyecciones'!$AH$5) + SUMIFS('Stock - ETA'!$S$3:S2202,'Stock - ETA'!$F$3:F2202,'Rango proyecciones'!C351,'Stock - ETA'!$AA$3:AA2202,'Rango proyecciones'!$AH$8)</f>
        <v/>
      </c>
      <c r="AD351" s="16">
        <f> 0.6 * AB351 + AC351</f>
        <v/>
      </c>
      <c r="AE351" s="9">
        <f>SUMIFS('Stock - ETA'!$J$3:J2202,'Stock - ETA'!$F$3:F2202,'Rango proyecciones'!C351,'Stock - ETA'!$Q$3:Q2202,'Rango proyecciones'!$AH$5) + SUMIFS('Stock - ETA'!$I$3:I2202,'Stock - ETA'!$F$3:F2202,'Rango proyecciones'!C351,'Stock - ETA'!$Q$3:Q2202,'Rango proyecciones'!$AH$8)</f>
        <v/>
      </c>
      <c r="AF351" s="16">
        <f> 0.6 * AB351 + AE351</f>
        <v/>
      </c>
      <c r="AG351" s="6" t="n"/>
    </row>
    <row r="352">
      <c r="A352" s="4" t="inlineStr">
        <is>
          <t>Cerdo</t>
        </is>
      </c>
      <c r="B352" s="4" t="inlineStr">
        <is>
          <t>Venta Local</t>
        </is>
      </c>
      <c r="C352" s="4" t="inlineStr">
        <is>
          <t>agrosuper shanghai1023412</t>
        </is>
      </c>
      <c r="D352" s="4" t="inlineStr">
        <is>
          <t>Agrosuper Shanghai</t>
        </is>
      </c>
      <c r="E352" s="4" t="n">
        <v>1023412</v>
      </c>
      <c r="F352" s="4" t="inlineStr">
        <is>
          <t>GO  PpPna 57@ Bo Cj AS</t>
        </is>
      </c>
      <c r="G352" s="4" t="inlineStr">
        <is>
          <t>Pierna</t>
        </is>
      </c>
      <c r="H352" s="6" t="n">
        <v>24436.61</v>
      </c>
      <c r="I352" s="9" t="n">
        <v>24437</v>
      </c>
      <c r="J352" s="6">
        <f>SUMIFS('Stock - ETA'!$R$3:R2202,'Stock - ETA'!$F$3:F2202,'Rango proyecciones'!C352,'Stock - ETA'!$AA$3:AA2202,'Rango proyecciones'!$AH$5)</f>
        <v/>
      </c>
      <c r="K352" s="9">
        <f>(I352 - H352) * MAX((1 - 10)/(10), 0)</f>
        <v/>
      </c>
      <c r="L352" s="9" t="n">
        <v>0</v>
      </c>
      <c r="M352" s="9" t="n"/>
      <c r="N352" s="9" t="n"/>
      <c r="O352" s="16">
        <f>H352 + N352 + J352</f>
        <v/>
      </c>
      <c r="P352" s="9">
        <f>SUMIFS('Stock - ETA'!$H$3:H2202,'Stock - ETA'!$F$3:F2202,'Rango proyecciones'!C352,'Stock - ETA'!$Q$3:Q2202,'Rango proyecciones'!$AH$5)</f>
        <v/>
      </c>
      <c r="Q352" s="9">
        <f>(I352 - H352) * MAX((1 - 7)/(7), 0)</f>
        <v/>
      </c>
      <c r="R352" s="9" t="n">
        <v>0</v>
      </c>
      <c r="S352" s="9" t="n"/>
      <c r="T352" s="9" t="n">
        <v>0</v>
      </c>
      <c r="U352" s="16">
        <f>H352 + T352 + P352</f>
        <v/>
      </c>
      <c r="V352" s="6">
        <f>SUMIFS('Stock - ETA'!$S$3:S2202,'Stock - ETA'!$F$3:F2202,'Rango proyecciones'!C352,'Stock - ETA'!$AA$3:AA2202,'Rango proyecciones'!$AH$5) + SUMIFS('Stock - ETA'!$R$3:R2202,'Stock - ETA'!$F$3:F2202,'Rango proyecciones'!C352,'Stock - ETA'!$AA$3:AA2202,'Rango proyecciones'!$AH$7)</f>
        <v/>
      </c>
      <c r="W352" s="9" t="n"/>
      <c r="X352" s="16">
        <f>V352 + W352</f>
        <v/>
      </c>
      <c r="Y352" s="9">
        <f>SUMIFS('Stock - ETA'!$I$3:I2202,'Stock - ETA'!$F$3:F2202,'Rango proyecciones'!C352,'Stock - ETA'!$Q$3:Q2202,'Rango proyecciones'!$AH$5) + SUMIFS('Stock - ETA'!$H$3:H2202,'Stock - ETA'!$F$3:F2202,'Rango proyecciones'!C352,'Stock - ETA'!$Q$3:Q2202,'Rango proyecciones'!$AH$7)</f>
        <v/>
      </c>
      <c r="Z352" s="9" t="n"/>
      <c r="AA352" s="16">
        <f>Y352 + Z352</f>
        <v/>
      </c>
      <c r="AB352" s="6" t="n">
        <v>120000</v>
      </c>
      <c r="AC352" s="9">
        <f>SUMIFS('Stock - ETA'!$T$3:T2202,'Stock - ETA'!$F$3:F2202,'Rango proyecciones'!C352,'Stock - ETA'!$AA$3:AA2202,'Rango proyecciones'!$AH$5) + SUMIFS('Stock - ETA'!$S$3:S2202,'Stock - ETA'!$F$3:F2202,'Rango proyecciones'!C352,'Stock - ETA'!$AA$3:AA2202,'Rango proyecciones'!$AH$8)</f>
        <v/>
      </c>
      <c r="AD352" s="16">
        <f> 0.6 * AB352 + AC352</f>
        <v/>
      </c>
      <c r="AE352" s="9">
        <f>SUMIFS('Stock - ETA'!$J$3:J2202,'Stock - ETA'!$F$3:F2202,'Rango proyecciones'!C352,'Stock - ETA'!$Q$3:Q2202,'Rango proyecciones'!$AH$5) + SUMIFS('Stock - ETA'!$I$3:I2202,'Stock - ETA'!$F$3:F2202,'Rango proyecciones'!C352,'Stock - ETA'!$Q$3:Q2202,'Rango proyecciones'!$AH$8)</f>
        <v/>
      </c>
      <c r="AF352" s="16">
        <f> 0.6 * AB352 + AE352</f>
        <v/>
      </c>
      <c r="AG352" s="6" t="n"/>
    </row>
    <row r="353">
      <c r="A353" s="4" t="inlineStr">
        <is>
          <t>Cerdo</t>
        </is>
      </c>
      <c r="B353" s="4" t="inlineStr">
        <is>
          <t>Venta Directa</t>
        </is>
      </c>
      <c r="C353" s="4" t="inlineStr">
        <is>
          <t>agrosuper asia1020860</t>
        </is>
      </c>
      <c r="D353" s="4" t="inlineStr">
        <is>
          <t>Agrosuper Asia</t>
        </is>
      </c>
      <c r="E353" s="4" t="n">
        <v>1020860</v>
      </c>
      <c r="F353" s="4" t="inlineStr">
        <is>
          <t>GO Lom Vet@ Cj 12k AK</t>
        </is>
      </c>
      <c r="G353" s="4" t="inlineStr">
        <is>
          <t>Lomo</t>
        </is>
      </c>
      <c r="H353" s="6" t="n">
        <v>66006.92</v>
      </c>
      <c r="I353" s="9" t="n">
        <v>44000</v>
      </c>
      <c r="J353" s="6">
        <f>SUMIF('Stock - ETA'!$F$3:F2202,'Rango proyecciones'!C353,'Stock - ETA'!$R$3:R2202)</f>
        <v/>
      </c>
      <c r="K353" s="9">
        <f>(I353 - H353) * MAX((1 - 10)/(10), 0)</f>
        <v/>
      </c>
      <c r="L353" s="9" t="n">
        <v>88047.054</v>
      </c>
      <c r="M353" s="9" t="n"/>
      <c r="N353" s="9" t="n"/>
      <c r="O353" s="16">
        <f>H353 + J353 + K353 + L353</f>
        <v/>
      </c>
      <c r="P353" s="9">
        <f>SUMIF('Stock - ETA'!$F$3:F2202,'Rango proyecciones'!C353,'Stock - ETA'!$H$3:H2202)</f>
        <v/>
      </c>
      <c r="Q353" s="9">
        <f>(I353 - H353) * MAX((1 - 7)/(7), 0)</f>
        <v/>
      </c>
      <c r="R353" s="9" t="n">
        <v>88047.054</v>
      </c>
      <c r="S353" s="9" t="n"/>
      <c r="T353" s="9" t="n">
        <v>0</v>
      </c>
      <c r="U353" s="16">
        <f>H353 + P353 + Q353 + R353</f>
        <v/>
      </c>
      <c r="V353" s="6">
        <f>SUMIF('Stock - ETA'!$F$3:F2202,'Rango proyecciones'!C353,'Stock - ETA'!$S$3:S2202)</f>
        <v/>
      </c>
      <c r="W353" s="9" t="n"/>
      <c r="X353" s="16">
        <f>V353 + W353</f>
        <v/>
      </c>
      <c r="Y353" s="9">
        <f>SUMIF('Stock - ETA'!$F$3:F2202,'Rango proyecciones'!C353,'Stock - ETA'!$I$3:I2202)</f>
        <v/>
      </c>
      <c r="Z353" s="9" t="n"/>
      <c r="AA353" s="16">
        <f>Y353 + Z353</f>
        <v/>
      </c>
      <c r="AB353" s="6" t="n">
        <v>88000</v>
      </c>
      <c r="AC353" s="9">
        <f>SUMIF('Stock - ETA'!$F$3:F2202,'Rango proyecciones'!C353,'Stock - ETA'!$T$3:T2202)</f>
        <v/>
      </c>
      <c r="AD353" s="16">
        <f> 0.7 * AB353 + AC353</f>
        <v/>
      </c>
      <c r="AE353" s="9">
        <f>SUMIF('Stock - ETA'!$F$3:F2202,'Rango proyecciones'!C353,'Stock - ETA'!$J$3:J2202)</f>
        <v/>
      </c>
      <c r="AF353" s="16">
        <f> 0.7 * AB353 + AE353</f>
        <v/>
      </c>
      <c r="AG353" s="6" t="n"/>
    </row>
    <row r="354">
      <c r="A354" s="4" t="inlineStr">
        <is>
          <t>Cerdo</t>
        </is>
      </c>
      <c r="B354" s="4" t="inlineStr">
        <is>
          <t>Venta Directa</t>
        </is>
      </c>
      <c r="C354" s="4" t="inlineStr">
        <is>
          <t>agrosuper asia1020861</t>
        </is>
      </c>
      <c r="D354" s="4" t="inlineStr">
        <is>
          <t>Agrosuper Asia</t>
        </is>
      </c>
      <c r="E354" s="4" t="n">
        <v>1020861</v>
      </c>
      <c r="F354" s="4" t="inlineStr">
        <is>
          <t>GO Lom Vet@ Cj 12k TJ</t>
        </is>
      </c>
      <c r="G354" s="4" t="inlineStr">
        <is>
          <t>Lomo</t>
        </is>
      </c>
      <c r="H354" s="6" t="n">
        <v>44013.5</v>
      </c>
      <c r="I354" s="9" t="n">
        <v>66000</v>
      </c>
      <c r="J354" s="6">
        <f>SUMIF('Stock - ETA'!$F$3:F2202,'Rango proyecciones'!C354,'Stock - ETA'!$R$3:R2202)</f>
        <v/>
      </c>
      <c r="K354" s="9">
        <f>(I354 - H354) * MAX((1 - 10)/(10), 0)</f>
        <v/>
      </c>
      <c r="L354" s="9" t="n"/>
      <c r="M354" s="9" t="n"/>
      <c r="N354" s="9" t="n"/>
      <c r="O354" s="16">
        <f>H354 + J354 + K354 + L354</f>
        <v/>
      </c>
      <c r="P354" s="9">
        <f>SUMIF('Stock - ETA'!$F$3:F2202,'Rango proyecciones'!C354,'Stock - ETA'!$H$3:H2202)</f>
        <v/>
      </c>
      <c r="Q354" s="9">
        <f>(I354 - H354) * MAX((1 - 7)/(7), 0)</f>
        <v/>
      </c>
      <c r="R354" s="9" t="n"/>
      <c r="S354" s="9" t="n"/>
      <c r="T354" s="9" t="n">
        <v>0</v>
      </c>
      <c r="U354" s="16">
        <f>H354 + P354 + Q354 + R354</f>
        <v/>
      </c>
      <c r="V354" s="6">
        <f>SUMIF('Stock - ETA'!$F$3:F2202,'Rango proyecciones'!C354,'Stock - ETA'!$S$3:S2202)</f>
        <v/>
      </c>
      <c r="W354" s="9" t="n"/>
      <c r="X354" s="16">
        <f>V354 + W354</f>
        <v/>
      </c>
      <c r="Y354" s="9">
        <f>SUMIF('Stock - ETA'!$F$3:F2202,'Rango proyecciones'!C354,'Stock - ETA'!$I$3:I2202)</f>
        <v/>
      </c>
      <c r="Z354" s="9" t="n"/>
      <c r="AA354" s="16">
        <f>Y354 + Z354</f>
        <v/>
      </c>
      <c r="AB354" s="6" t="n">
        <v>110000</v>
      </c>
      <c r="AC354" s="9">
        <f>SUMIF('Stock - ETA'!$F$3:F2202,'Rango proyecciones'!C354,'Stock - ETA'!$T$3:T2202)</f>
        <v/>
      </c>
      <c r="AD354" s="16">
        <f> 0.7 * AB354 + AC354</f>
        <v/>
      </c>
      <c r="AE354" s="9">
        <f>SUMIF('Stock - ETA'!$F$3:F2202,'Rango proyecciones'!C354,'Stock - ETA'!$J$3:J2202)</f>
        <v/>
      </c>
      <c r="AF354" s="16">
        <f> 0.7 * AB354 + AE354</f>
        <v/>
      </c>
      <c r="AG354" s="6" t="n"/>
    </row>
    <row r="355">
      <c r="A355" s="4" t="inlineStr">
        <is>
          <t>Cerdo</t>
        </is>
      </c>
      <c r="B355" s="4" t="inlineStr">
        <is>
          <t>Venta Directa</t>
        </is>
      </c>
      <c r="C355" s="4" t="inlineStr">
        <is>
          <t>agrosuper asia1020904</t>
        </is>
      </c>
      <c r="D355" s="4" t="inlineStr">
        <is>
          <t>Agrosuper Asia</t>
        </is>
      </c>
      <c r="E355" s="4" t="n">
        <v>1020904</v>
      </c>
      <c r="F355" s="4" t="inlineStr">
        <is>
          <t>GO Panc C/cue@ Cj Panc 230 TJ</t>
        </is>
      </c>
      <c r="G355" s="4" t="inlineStr">
        <is>
          <t>Panceta</t>
        </is>
      </c>
      <c r="H355" s="6" t="n">
        <v>22012.05</v>
      </c>
      <c r="I355" s="9" t="n">
        <v>22000</v>
      </c>
      <c r="J355" s="6">
        <f>SUMIF('Stock - ETA'!$F$3:F2202,'Rango proyecciones'!C355,'Stock - ETA'!$R$3:R2202)</f>
        <v/>
      </c>
      <c r="K355" s="9">
        <f>(I355 - H355) * MAX((1 - 10)/(10), 0)</f>
        <v/>
      </c>
      <c r="L355" s="9" t="n"/>
      <c r="M355" s="9" t="n"/>
      <c r="N355" s="9" t="n"/>
      <c r="O355" s="16">
        <f>H355 + J355 + K355 + L355</f>
        <v/>
      </c>
      <c r="P355" s="9">
        <f>SUMIF('Stock - ETA'!$F$3:F2202,'Rango proyecciones'!C355,'Stock - ETA'!$H$3:H2202)</f>
        <v/>
      </c>
      <c r="Q355" s="9">
        <f>(I355 - H355) * MAX((1 - 7)/(7), 0)</f>
        <v/>
      </c>
      <c r="R355" s="9" t="n"/>
      <c r="S355" s="9" t="n"/>
      <c r="T355" s="9" t="n">
        <v>0</v>
      </c>
      <c r="U355" s="16">
        <f>H355 + P355 + Q355 + R355</f>
        <v/>
      </c>
      <c r="V355" s="6">
        <f>SUMIF('Stock - ETA'!$F$3:F2202,'Rango proyecciones'!C355,'Stock - ETA'!$S$3:S2202)</f>
        <v/>
      </c>
      <c r="W355" s="9" t="n"/>
      <c r="X355" s="16">
        <f>V355 + W355</f>
        <v/>
      </c>
      <c r="Y355" s="9">
        <f>SUMIF('Stock - ETA'!$F$3:F2202,'Rango proyecciones'!C355,'Stock - ETA'!$I$3:I2202)</f>
        <v/>
      </c>
      <c r="Z355" s="9" t="n"/>
      <c r="AA355" s="16">
        <f>Y355 + Z355</f>
        <v/>
      </c>
      <c r="AB355" s="6" t="n">
        <v>110000</v>
      </c>
      <c r="AC355" s="9">
        <f>SUMIF('Stock - ETA'!$F$3:F2202,'Rango proyecciones'!C355,'Stock - ETA'!$T$3:T2202)</f>
        <v/>
      </c>
      <c r="AD355" s="16">
        <f> 0.7 * AB355 + AC355</f>
        <v/>
      </c>
      <c r="AE355" s="9">
        <f>SUMIF('Stock - ETA'!$F$3:F2202,'Rango proyecciones'!C355,'Stock - ETA'!$J$3:J2202)</f>
        <v/>
      </c>
      <c r="AF355" s="16">
        <f> 0.7 * AB355 + AE355</f>
        <v/>
      </c>
      <c r="AG355" s="6" t="n"/>
    </row>
    <row r="356">
      <c r="A356" s="4" t="inlineStr">
        <is>
          <t>Cerdo</t>
        </is>
      </c>
      <c r="B356" s="4" t="inlineStr">
        <is>
          <t>Venta Directa</t>
        </is>
      </c>
      <c r="C356" s="4" t="inlineStr">
        <is>
          <t>agrosuper asia1021012</t>
        </is>
      </c>
      <c r="D356" s="4" t="inlineStr">
        <is>
          <t>Agrosuper Asia</t>
        </is>
      </c>
      <c r="E356" s="4" t="n">
        <v>1021012</v>
      </c>
      <c r="F356" s="4" t="inlineStr">
        <is>
          <t>GO Papda K@ Cj 20k AK</t>
        </is>
      </c>
      <c r="G356" s="4" t="inlineStr">
        <is>
          <t>Plancha</t>
        </is>
      </c>
      <c r="H356" s="6" t="n">
        <v>0</v>
      </c>
      <c r="I356" s="9" t="n">
        <v>22000</v>
      </c>
      <c r="J356" s="6">
        <f>SUMIF('Stock - ETA'!$F$3:F2202,'Rango proyecciones'!C356,'Stock - ETA'!$R$3:R2202)</f>
        <v/>
      </c>
      <c r="K356" s="9">
        <f>(I356 - H356) * MAX((1 - 10)/(10), 0)</f>
        <v/>
      </c>
      <c r="L356" s="9" t="n"/>
      <c r="M356" s="9" t="n"/>
      <c r="N356" s="9" t="n"/>
      <c r="O356" s="16">
        <f>H356 + J356 + K356 + L356</f>
        <v/>
      </c>
      <c r="P356" s="9">
        <f>SUMIF('Stock - ETA'!$F$3:F2202,'Rango proyecciones'!C356,'Stock - ETA'!$H$3:H2202)</f>
        <v/>
      </c>
      <c r="Q356" s="9">
        <f>(I356 - H356) * MAX((1 - 7)/(7), 0)</f>
        <v/>
      </c>
      <c r="R356" s="9" t="n"/>
      <c r="S356" s="9" t="n"/>
      <c r="T356" s="9" t="n">
        <v>0</v>
      </c>
      <c r="U356" s="16">
        <f>H356 + P356 + Q356 + R356</f>
        <v/>
      </c>
      <c r="V356" s="6">
        <f>SUMIF('Stock - ETA'!$F$3:F2202,'Rango proyecciones'!C356,'Stock - ETA'!$S$3:S2202)</f>
        <v/>
      </c>
      <c r="W356" s="9" t="n"/>
      <c r="X356" s="16">
        <f>V356 + W356</f>
        <v/>
      </c>
      <c r="Y356" s="9">
        <f>SUMIF('Stock - ETA'!$F$3:F2202,'Rango proyecciones'!C356,'Stock - ETA'!$I$3:I2202)</f>
        <v/>
      </c>
      <c r="Z356" s="9" t="n"/>
      <c r="AA356" s="16">
        <f>Y356 + Z356</f>
        <v/>
      </c>
      <c r="AB356" s="6" t="n"/>
      <c r="AC356" s="9">
        <f>SUMIF('Stock - ETA'!$F$3:F2202,'Rango proyecciones'!C356,'Stock - ETA'!$T$3:T2202)</f>
        <v/>
      </c>
      <c r="AD356" s="16">
        <f> 0.7 * AB356 + AC356</f>
        <v/>
      </c>
      <c r="AE356" s="9">
        <f>SUMIF('Stock - ETA'!$F$3:F2202,'Rango proyecciones'!C356,'Stock - ETA'!$J$3:J2202)</f>
        <v/>
      </c>
      <c r="AF356" s="16">
        <f> 0.7 * AB356 + AE356</f>
        <v/>
      </c>
      <c r="AG356" s="6" t="n"/>
    </row>
    <row r="357">
      <c r="A357" s="4" t="inlineStr">
        <is>
          <t>Cerdo</t>
        </is>
      </c>
      <c r="B357" s="4" t="inlineStr">
        <is>
          <t>Venta Directa</t>
        </is>
      </c>
      <c r="C357" s="4" t="inlineStr">
        <is>
          <t>agrosuper asia1021149</t>
        </is>
      </c>
      <c r="D357" s="4" t="inlineStr">
        <is>
          <t>Agrosuper Asia</t>
        </is>
      </c>
      <c r="E357" s="4" t="n">
        <v>1021149</v>
      </c>
      <c r="F357" s="4" t="inlineStr">
        <is>
          <t>GO Tira Hso Ctro@ Cj 20k TJ</t>
        </is>
      </c>
      <c r="G357" s="4" t="inlineStr">
        <is>
          <t>Huesos</t>
        </is>
      </c>
      <c r="H357" s="6" t="n">
        <v>0</v>
      </c>
      <c r="I357" s="9" t="n">
        <v>22000</v>
      </c>
      <c r="J357" s="6">
        <f>SUMIF('Stock - ETA'!$F$3:F2202,'Rango proyecciones'!C357,'Stock - ETA'!$R$3:R2202)</f>
        <v/>
      </c>
      <c r="K357" s="9">
        <f>(I357 - H357) * MAX((1 - 10)/(10), 0)</f>
        <v/>
      </c>
      <c r="L357" s="9" t="n">
        <v>44000</v>
      </c>
      <c r="M357" s="9" t="n"/>
      <c r="N357" s="9" t="n"/>
      <c r="O357" s="16">
        <f>H357 + J357 + K357 + L357</f>
        <v/>
      </c>
      <c r="P357" s="9">
        <f>SUMIF('Stock - ETA'!$F$3:F2202,'Rango proyecciones'!C357,'Stock - ETA'!$H$3:H2202)</f>
        <v/>
      </c>
      <c r="Q357" s="9">
        <f>(I357 - H357) * MAX((1 - 7)/(7), 0)</f>
        <v/>
      </c>
      <c r="R357" s="9" t="n">
        <v>44000</v>
      </c>
      <c r="S357" s="9" t="n"/>
      <c r="T357" s="9" t="n">
        <v>0</v>
      </c>
      <c r="U357" s="16">
        <f>H357 + P357 + Q357 + R357</f>
        <v/>
      </c>
      <c r="V357" s="6">
        <f>SUMIF('Stock - ETA'!$F$3:F2202,'Rango proyecciones'!C357,'Stock - ETA'!$S$3:S2202)</f>
        <v/>
      </c>
      <c r="W357" s="9" t="n"/>
      <c r="X357" s="16">
        <f>V357 + W357</f>
        <v/>
      </c>
      <c r="Y357" s="9">
        <f>SUMIF('Stock - ETA'!$F$3:F2202,'Rango proyecciones'!C357,'Stock - ETA'!$I$3:I2202)</f>
        <v/>
      </c>
      <c r="Z357" s="9" t="n"/>
      <c r="AA357" s="16">
        <f>Y357 + Z357</f>
        <v/>
      </c>
      <c r="AB357" s="6" t="n">
        <v>66000</v>
      </c>
      <c r="AC357" s="9">
        <f>SUMIF('Stock - ETA'!$F$3:F2202,'Rango proyecciones'!C357,'Stock - ETA'!$T$3:T2202)</f>
        <v/>
      </c>
      <c r="AD357" s="16">
        <f> 0.7 * AB357 + AC357</f>
        <v/>
      </c>
      <c r="AE357" s="9">
        <f>SUMIF('Stock - ETA'!$F$3:F2202,'Rango proyecciones'!C357,'Stock - ETA'!$J$3:J2202)</f>
        <v/>
      </c>
      <c r="AF357" s="16">
        <f> 0.7 * AB357 + AE357</f>
        <v/>
      </c>
      <c r="AG357" s="6" t="n"/>
    </row>
    <row r="358">
      <c r="A358" s="4" t="inlineStr">
        <is>
          <t>Cerdo</t>
        </is>
      </c>
      <c r="B358" s="4" t="inlineStr">
        <is>
          <t>Venta Directa</t>
        </is>
      </c>
      <c r="C358" s="4" t="inlineStr">
        <is>
          <t>agrosuper asia1021150</t>
        </is>
      </c>
      <c r="D358" s="4" t="inlineStr">
        <is>
          <t>Agrosuper Asia</t>
        </is>
      </c>
      <c r="E358" s="4" t="n">
        <v>1021150</v>
      </c>
      <c r="F358" s="4" t="inlineStr">
        <is>
          <t>GO Tira Hso Ctro@ Cj 20k AK</t>
        </is>
      </c>
      <c r="G358" s="4" t="inlineStr">
        <is>
          <t>Huesos</t>
        </is>
      </c>
      <c r="H358" s="6" t="n">
        <v>66000</v>
      </c>
      <c r="I358" s="9" t="n">
        <v>66000</v>
      </c>
      <c r="J358" s="6">
        <f>SUMIF('Stock - ETA'!$F$3:F2202,'Rango proyecciones'!C358,'Stock - ETA'!$R$3:R2202)</f>
        <v/>
      </c>
      <c r="K358" s="9">
        <f>(I358 - H358) * MAX((1 - 10)/(10), 0)</f>
        <v/>
      </c>
      <c r="L358" s="9" t="n">
        <v>44000</v>
      </c>
      <c r="M358" s="9" t="n"/>
      <c r="N358" s="9" t="n"/>
      <c r="O358" s="16">
        <f>H358 + J358 + K358 + L358</f>
        <v/>
      </c>
      <c r="P358" s="9">
        <f>SUMIF('Stock - ETA'!$F$3:F2202,'Rango proyecciones'!C358,'Stock - ETA'!$H$3:H2202)</f>
        <v/>
      </c>
      <c r="Q358" s="9">
        <f>(I358 - H358) * MAX((1 - 7)/(7), 0)</f>
        <v/>
      </c>
      <c r="R358" s="9" t="n">
        <v>44000</v>
      </c>
      <c r="S358" s="9" t="n"/>
      <c r="T358" s="9" t="n">
        <v>0</v>
      </c>
      <c r="U358" s="16">
        <f>H358 + P358 + Q358 + R358</f>
        <v/>
      </c>
      <c r="V358" s="6">
        <f>SUMIF('Stock - ETA'!$F$3:F2202,'Rango proyecciones'!C358,'Stock - ETA'!$S$3:S2202)</f>
        <v/>
      </c>
      <c r="W358" s="9" t="n"/>
      <c r="X358" s="16">
        <f>V358 + W358</f>
        <v/>
      </c>
      <c r="Y358" s="9">
        <f>SUMIF('Stock - ETA'!$F$3:F2202,'Rango proyecciones'!C358,'Stock - ETA'!$I$3:I2202)</f>
        <v/>
      </c>
      <c r="Z358" s="9" t="n"/>
      <c r="AA358" s="16">
        <f>Y358 + Z358</f>
        <v/>
      </c>
      <c r="AB358" s="6" t="n">
        <v>66000</v>
      </c>
      <c r="AC358" s="9">
        <f>SUMIF('Stock - ETA'!$F$3:F2202,'Rango proyecciones'!C358,'Stock - ETA'!$T$3:T2202)</f>
        <v/>
      </c>
      <c r="AD358" s="16">
        <f> 0.7 * AB358 + AC358</f>
        <v/>
      </c>
      <c r="AE358" s="9">
        <f>SUMIF('Stock - ETA'!$F$3:F2202,'Rango proyecciones'!C358,'Stock - ETA'!$J$3:J2202)</f>
        <v/>
      </c>
      <c r="AF358" s="16">
        <f> 0.7 * AB358 + AE358</f>
        <v/>
      </c>
      <c r="AG358" s="6" t="n"/>
    </row>
    <row r="359">
      <c r="A359" s="4" t="inlineStr">
        <is>
          <t>Cerdo</t>
        </is>
      </c>
      <c r="B359" s="4" t="inlineStr">
        <is>
          <t>Venta Directa</t>
        </is>
      </c>
      <c r="C359" s="4" t="inlineStr">
        <is>
          <t>agrosuper asia1021151</t>
        </is>
      </c>
      <c r="D359" s="4" t="inlineStr">
        <is>
          <t>Agrosuper Asia</t>
        </is>
      </c>
      <c r="E359" s="4" t="n">
        <v>1021151</v>
      </c>
      <c r="F359" s="4" t="inlineStr">
        <is>
          <t>GO Hso Cogote@ Bo Cj 20k TJ</t>
        </is>
      </c>
      <c r="G359" s="4" t="inlineStr">
        <is>
          <t>Huesos</t>
        </is>
      </c>
      <c r="H359" s="6" t="n">
        <v>0</v>
      </c>
      <c r="I359" s="9" t="n">
        <v>22000</v>
      </c>
      <c r="J359" s="6">
        <f>SUMIF('Stock - ETA'!$F$3:F2202,'Rango proyecciones'!C359,'Stock - ETA'!$R$3:R2202)</f>
        <v/>
      </c>
      <c r="K359" s="9">
        <f>(I359 - H359) * MAX((1 - 10)/(10), 0)</f>
        <v/>
      </c>
      <c r="L359" s="9" t="n"/>
      <c r="M359" s="9" t="n"/>
      <c r="N359" s="9" t="n"/>
      <c r="O359" s="16">
        <f>H359 + J359 + K359 + L359</f>
        <v/>
      </c>
      <c r="P359" s="9">
        <f>SUMIF('Stock - ETA'!$F$3:F2202,'Rango proyecciones'!C359,'Stock - ETA'!$H$3:H2202)</f>
        <v/>
      </c>
      <c r="Q359" s="9">
        <f>(I359 - H359) * MAX((1 - 7)/(7), 0)</f>
        <v/>
      </c>
      <c r="R359" s="9" t="n"/>
      <c r="S359" s="9" t="n"/>
      <c r="T359" s="9" t="n">
        <v>0</v>
      </c>
      <c r="U359" s="16">
        <f>H359 + P359 + Q359 + R359</f>
        <v/>
      </c>
      <c r="V359" s="6">
        <f>SUMIF('Stock - ETA'!$F$3:F2202,'Rango proyecciones'!C359,'Stock - ETA'!$S$3:S2202)</f>
        <v/>
      </c>
      <c r="W359" s="9" t="n"/>
      <c r="X359" s="16">
        <f>V359 + W359</f>
        <v/>
      </c>
      <c r="Y359" s="9">
        <f>SUMIF('Stock - ETA'!$F$3:F2202,'Rango proyecciones'!C359,'Stock - ETA'!$I$3:I2202)</f>
        <v/>
      </c>
      <c r="Z359" s="9" t="n"/>
      <c r="AA359" s="16">
        <f>Y359 + Z359</f>
        <v/>
      </c>
      <c r="AB359" s="6" t="n"/>
      <c r="AC359" s="9">
        <f>SUMIF('Stock - ETA'!$F$3:F2202,'Rango proyecciones'!C359,'Stock - ETA'!$T$3:T2202)</f>
        <v/>
      </c>
      <c r="AD359" s="16">
        <f> 0.7 * AB359 + AC359</f>
        <v/>
      </c>
      <c r="AE359" s="9">
        <f>SUMIF('Stock - ETA'!$F$3:F2202,'Rango proyecciones'!C359,'Stock - ETA'!$J$3:J2202)</f>
        <v/>
      </c>
      <c r="AF359" s="16">
        <f> 0.7 * AB359 + AE359</f>
        <v/>
      </c>
      <c r="AG359" s="6" t="n"/>
    </row>
    <row r="360">
      <c r="A360" s="4" t="inlineStr">
        <is>
          <t>Cerdo</t>
        </is>
      </c>
      <c r="B360" s="4" t="inlineStr">
        <is>
          <t>Venta Directa</t>
        </is>
      </c>
      <c r="C360" s="4" t="inlineStr">
        <is>
          <t>agrosuper asia1021156</t>
        </is>
      </c>
      <c r="D360" s="4" t="inlineStr">
        <is>
          <t>Agrosuper Asia</t>
        </is>
      </c>
      <c r="E360" s="4" t="n">
        <v>1021156</v>
      </c>
      <c r="F360" s="4" t="inlineStr">
        <is>
          <t>GO Hso Pecho@ Cj Lom Vet TJ</t>
        </is>
      </c>
      <c r="G360" s="4" t="inlineStr">
        <is>
          <t>Huesos</t>
        </is>
      </c>
      <c r="H360" s="6" t="n">
        <v>48000</v>
      </c>
      <c r="I360" s="9" t="n">
        <v>72000</v>
      </c>
      <c r="J360" s="6">
        <f>SUMIF('Stock - ETA'!$F$3:F2202,'Rango proyecciones'!C360,'Stock - ETA'!$R$3:R2202)</f>
        <v/>
      </c>
      <c r="K360" s="9">
        <f>(I360 - H360) * MAX((1 - 10)/(10), 0)</f>
        <v/>
      </c>
      <c r="L360" s="9" t="n"/>
      <c r="M360" s="9" t="n"/>
      <c r="N360" s="9" t="n"/>
      <c r="O360" s="16">
        <f>H360 + J360 + K360 + L360</f>
        <v/>
      </c>
      <c r="P360" s="9">
        <f>SUMIF('Stock - ETA'!$F$3:F2202,'Rango proyecciones'!C360,'Stock - ETA'!$H$3:H2202)</f>
        <v/>
      </c>
      <c r="Q360" s="9">
        <f>(I360 - H360) * MAX((1 - 7)/(7), 0)</f>
        <v/>
      </c>
      <c r="R360" s="9" t="n"/>
      <c r="S360" s="9" t="n"/>
      <c r="T360" s="9" t="n">
        <v>0</v>
      </c>
      <c r="U360" s="16">
        <f>H360 + P360 + Q360 + R360</f>
        <v/>
      </c>
      <c r="V360" s="6">
        <f>SUMIF('Stock - ETA'!$F$3:F2202,'Rango proyecciones'!C360,'Stock - ETA'!$S$3:S2202)</f>
        <v/>
      </c>
      <c r="W360" s="9" t="n"/>
      <c r="X360" s="16">
        <f>V360 + W360</f>
        <v/>
      </c>
      <c r="Y360" s="9">
        <f>SUMIF('Stock - ETA'!$F$3:F2202,'Rango proyecciones'!C360,'Stock - ETA'!$I$3:I2202)</f>
        <v/>
      </c>
      <c r="Z360" s="9" t="n"/>
      <c r="AA360" s="16">
        <f>Y360 + Z360</f>
        <v/>
      </c>
      <c r="AB360" s="6" t="n">
        <v>24000</v>
      </c>
      <c r="AC360" s="9">
        <f>SUMIF('Stock - ETA'!$F$3:F2202,'Rango proyecciones'!C360,'Stock - ETA'!$T$3:T2202)</f>
        <v/>
      </c>
      <c r="AD360" s="16">
        <f> 0.7 * AB360 + AC360</f>
        <v/>
      </c>
      <c r="AE360" s="9">
        <f>SUMIF('Stock - ETA'!$F$3:F2202,'Rango proyecciones'!C360,'Stock - ETA'!$J$3:J2202)</f>
        <v/>
      </c>
      <c r="AF360" s="16">
        <f> 0.7 * AB360 + AE360</f>
        <v/>
      </c>
      <c r="AG360" s="6" t="n"/>
    </row>
    <row r="361">
      <c r="A361" s="4" t="inlineStr">
        <is>
          <t>Cerdo</t>
        </is>
      </c>
      <c r="B361" s="4" t="inlineStr">
        <is>
          <t>Venta Directa</t>
        </is>
      </c>
      <c r="C361" s="4" t="inlineStr">
        <is>
          <t>agrosuper asia1021664</t>
        </is>
      </c>
      <c r="D361" s="4" t="inlineStr">
        <is>
          <t>Agrosuper Asia</t>
        </is>
      </c>
      <c r="E361" s="4" t="n">
        <v>1021664</v>
      </c>
      <c r="F361" s="4" t="inlineStr">
        <is>
          <t>GO Pecho S/cue K@ Cj 20k TJ</t>
        </is>
      </c>
      <c r="G361" s="4" t="inlineStr">
        <is>
          <t>Cost-Pec</t>
        </is>
      </c>
      <c r="H361" s="6" t="n">
        <v>38933.45</v>
      </c>
      <c r="I361" s="9" t="n">
        <v>88000</v>
      </c>
      <c r="J361" s="6">
        <f>SUMIF('Stock - ETA'!$F$3:F2202,'Rango proyecciones'!C361,'Stock - ETA'!$R$3:R2202)</f>
        <v/>
      </c>
      <c r="K361" s="9">
        <f>(I361 - H361) * MAX((1 - 10)/(10), 0)</f>
        <v/>
      </c>
      <c r="L361" s="9" t="n">
        <v>87442.524</v>
      </c>
      <c r="M361" s="9" t="n"/>
      <c r="N361" s="9" t="n"/>
      <c r="O361" s="16">
        <f>H361 + J361 + K361 + L361</f>
        <v/>
      </c>
      <c r="P361" s="9">
        <f>SUMIF('Stock - ETA'!$F$3:F2202,'Rango proyecciones'!C361,'Stock - ETA'!$H$3:H2202)</f>
        <v/>
      </c>
      <c r="Q361" s="9">
        <f>(I361 - H361) * MAX((1 - 7)/(7), 0)</f>
        <v/>
      </c>
      <c r="R361" s="9" t="n">
        <v>87442.524</v>
      </c>
      <c r="S361" s="9" t="n"/>
      <c r="T361" s="9" t="n">
        <v>0</v>
      </c>
      <c r="U361" s="16">
        <f>H361 + P361 + Q361 + R361</f>
        <v/>
      </c>
      <c r="V361" s="6">
        <f>SUMIF('Stock - ETA'!$F$3:F2202,'Rango proyecciones'!C361,'Stock - ETA'!$S$3:S2202)</f>
        <v/>
      </c>
      <c r="W361" s="9" t="n"/>
      <c r="X361" s="16">
        <f>V361 + W361</f>
        <v/>
      </c>
      <c r="Y361" s="9">
        <f>SUMIF('Stock - ETA'!$F$3:F2202,'Rango proyecciones'!C361,'Stock - ETA'!$I$3:I2202)</f>
        <v/>
      </c>
      <c r="Z361" s="9" t="n"/>
      <c r="AA361" s="16">
        <f>Y361 + Z361</f>
        <v/>
      </c>
      <c r="AB361" s="6" t="n">
        <v>110000</v>
      </c>
      <c r="AC361" s="9">
        <f>SUMIF('Stock - ETA'!$F$3:F2202,'Rango proyecciones'!C361,'Stock - ETA'!$T$3:T2202)</f>
        <v/>
      </c>
      <c r="AD361" s="16">
        <f> 0.7 * AB361 + AC361</f>
        <v/>
      </c>
      <c r="AE361" s="9">
        <f>SUMIF('Stock - ETA'!$F$3:F2202,'Rango proyecciones'!C361,'Stock - ETA'!$J$3:J2202)</f>
        <v/>
      </c>
      <c r="AF361" s="16">
        <f> 0.7 * AB361 + AE361</f>
        <v/>
      </c>
      <c r="AG361" s="6" t="n"/>
    </row>
    <row r="362">
      <c r="A362" s="4" t="inlineStr">
        <is>
          <t>Cerdo</t>
        </is>
      </c>
      <c r="B362" s="4" t="inlineStr">
        <is>
          <t>Venta Directa</t>
        </is>
      </c>
      <c r="C362" s="4" t="inlineStr">
        <is>
          <t>agrosuper asia1021665</t>
        </is>
      </c>
      <c r="D362" s="4" t="inlineStr">
        <is>
          <t>Agrosuper Asia</t>
        </is>
      </c>
      <c r="E362" s="4" t="n">
        <v>1021665</v>
      </c>
      <c r="F362" s="4" t="inlineStr">
        <is>
          <t>GO Pecho S/cue K@ Cj 20k AK</t>
        </is>
      </c>
      <c r="G362" s="4" t="inlineStr">
        <is>
          <t>Cost-Pec</t>
        </is>
      </c>
      <c r="H362" s="6" t="n">
        <v>155395.19</v>
      </c>
      <c r="I362" s="9" t="n">
        <v>110000</v>
      </c>
      <c r="J362" s="6">
        <f>SUMIF('Stock - ETA'!$F$3:F2202,'Rango proyecciones'!C362,'Stock - ETA'!$R$3:R2202)</f>
        <v/>
      </c>
      <c r="K362" s="9">
        <f>(I362 - H362) * MAX((1 - 10)/(10), 0)</f>
        <v/>
      </c>
      <c r="L362" s="9" t="n"/>
      <c r="M362" s="9" t="n"/>
      <c r="N362" s="9" t="n"/>
      <c r="O362" s="16">
        <f>H362 + J362 + K362 + L362</f>
        <v/>
      </c>
      <c r="P362" s="9">
        <f>SUMIF('Stock - ETA'!$F$3:F2202,'Rango proyecciones'!C362,'Stock - ETA'!$H$3:H2202)</f>
        <v/>
      </c>
      <c r="Q362" s="9">
        <f>(I362 - H362) * MAX((1 - 7)/(7), 0)</f>
        <v/>
      </c>
      <c r="R362" s="9" t="n"/>
      <c r="S362" s="9" t="n"/>
      <c r="T362" s="9" t="n">
        <v>0</v>
      </c>
      <c r="U362" s="16">
        <f>H362 + P362 + Q362 + R362</f>
        <v/>
      </c>
      <c r="V362" s="6">
        <f>SUMIF('Stock - ETA'!$F$3:F2202,'Rango proyecciones'!C362,'Stock - ETA'!$S$3:S2202)</f>
        <v/>
      </c>
      <c r="W362" s="9" t="n"/>
      <c r="X362" s="16">
        <f>V362 + W362</f>
        <v/>
      </c>
      <c r="Y362" s="9">
        <f>SUMIF('Stock - ETA'!$F$3:F2202,'Rango proyecciones'!C362,'Stock - ETA'!$I$3:I2202)</f>
        <v/>
      </c>
      <c r="Z362" s="9" t="n"/>
      <c r="AA362" s="16">
        <f>Y362 + Z362</f>
        <v/>
      </c>
      <c r="AB362" s="6" t="n">
        <v>110000</v>
      </c>
      <c r="AC362" s="9">
        <f>SUMIF('Stock - ETA'!$F$3:F2202,'Rango proyecciones'!C362,'Stock - ETA'!$T$3:T2202)</f>
        <v/>
      </c>
      <c r="AD362" s="16">
        <f> 0.7 * AB362 + AC362</f>
        <v/>
      </c>
      <c r="AE362" s="9">
        <f>SUMIF('Stock - ETA'!$F$3:F2202,'Rango proyecciones'!C362,'Stock - ETA'!$J$3:J2202)</f>
        <v/>
      </c>
      <c r="AF362" s="16">
        <f> 0.7 * AB362 + AE362</f>
        <v/>
      </c>
      <c r="AG362" s="6" t="n"/>
    </row>
    <row r="363">
      <c r="A363" s="4" t="inlineStr">
        <is>
          <t>Cerdo</t>
        </is>
      </c>
      <c r="B363" s="4" t="inlineStr">
        <is>
          <t>Venta Directa</t>
        </is>
      </c>
      <c r="C363" s="4" t="inlineStr">
        <is>
          <t>agrosuper asia1022182</t>
        </is>
      </c>
      <c r="D363" s="4" t="inlineStr">
        <is>
          <t>Agrosuper Asia</t>
        </is>
      </c>
      <c r="E363" s="4" t="n">
        <v>1022182</v>
      </c>
      <c r="F363" s="4" t="inlineStr">
        <is>
          <t>GO BB Ribs 20-24 oz@ Cj 10k AS</t>
        </is>
      </c>
      <c r="G363" s="4" t="inlineStr">
        <is>
          <t>Chuleta</t>
        </is>
      </c>
      <c r="H363" s="6" t="n">
        <v>44000</v>
      </c>
      <c r="I363" s="9" t="n">
        <v>44000</v>
      </c>
      <c r="J363" s="6">
        <f>SUMIF('Stock - ETA'!$F$3:F2202,'Rango proyecciones'!C363,'Stock - ETA'!$R$3:R2202)</f>
        <v/>
      </c>
      <c r="K363" s="9">
        <f>(I363 - H363) * MAX((1 - 10)/(10), 0)</f>
        <v/>
      </c>
      <c r="L363" s="9" t="n"/>
      <c r="M363" s="9" t="n"/>
      <c r="N363" s="9" t="n"/>
      <c r="O363" s="16">
        <f>H363 + J363 + K363 + L363</f>
        <v/>
      </c>
      <c r="P363" s="9">
        <f>SUMIF('Stock - ETA'!$F$3:F2202,'Rango proyecciones'!C363,'Stock - ETA'!$H$3:H2202)</f>
        <v/>
      </c>
      <c r="Q363" s="9">
        <f>(I363 - H363) * MAX((1 - 7)/(7), 0)</f>
        <v/>
      </c>
      <c r="R363" s="9" t="n"/>
      <c r="S363" s="9" t="n"/>
      <c r="T363" s="9" t="n">
        <v>0</v>
      </c>
      <c r="U363" s="16">
        <f>H363 + P363 + Q363 + R363</f>
        <v/>
      </c>
      <c r="V363" s="6">
        <f>SUMIF('Stock - ETA'!$F$3:F2202,'Rango proyecciones'!C363,'Stock - ETA'!$S$3:S2202)</f>
        <v/>
      </c>
      <c r="W363" s="9" t="n"/>
      <c r="X363" s="16">
        <f>V363 + W363</f>
        <v/>
      </c>
      <c r="Y363" s="9">
        <f>SUMIF('Stock - ETA'!$F$3:F2202,'Rango proyecciones'!C363,'Stock - ETA'!$I$3:I2202)</f>
        <v/>
      </c>
      <c r="Z363" s="9" t="n"/>
      <c r="AA363" s="16">
        <f>Y363 + Z363</f>
        <v/>
      </c>
      <c r="AB363" s="6" t="n">
        <v>44000</v>
      </c>
      <c r="AC363" s="9">
        <f>SUMIF('Stock - ETA'!$F$3:F2202,'Rango proyecciones'!C363,'Stock - ETA'!$T$3:T2202)</f>
        <v/>
      </c>
      <c r="AD363" s="16">
        <f> 0.7 * AB363 + AC363</f>
        <v/>
      </c>
      <c r="AE363" s="9">
        <f>SUMIF('Stock - ETA'!$F$3:F2202,'Rango proyecciones'!C363,'Stock - ETA'!$J$3:J2202)</f>
        <v/>
      </c>
      <c r="AF363" s="16">
        <f> 0.7 * AB363 + AE363</f>
        <v/>
      </c>
      <c r="AG363" s="6" t="n"/>
    </row>
    <row r="364">
      <c r="A364" s="4" t="inlineStr">
        <is>
          <t>Cerdo</t>
        </is>
      </c>
      <c r="B364" s="4" t="inlineStr">
        <is>
          <t>Venta Directa</t>
        </is>
      </c>
      <c r="C364" s="4" t="inlineStr">
        <is>
          <t>agrosuper asia1022283</t>
        </is>
      </c>
      <c r="D364" s="4" t="inlineStr">
        <is>
          <t>Agrosuper Asia</t>
        </is>
      </c>
      <c r="E364" s="4" t="n">
        <v>1022283</v>
      </c>
      <c r="F364" s="4" t="inlineStr">
        <is>
          <t>GO Malaya 5-6mm@ Bo Cj 9k AS</t>
        </is>
      </c>
      <c r="G364" s="4" t="inlineStr">
        <is>
          <t>Prolijado</t>
        </is>
      </c>
      <c r="H364" s="6" t="n">
        <v>17000.76</v>
      </c>
      <c r="I364" s="9" t="n">
        <v>17000</v>
      </c>
      <c r="J364" s="6">
        <f>SUMIF('Stock - ETA'!$F$3:F2202,'Rango proyecciones'!C364,'Stock - ETA'!$R$3:R2202)</f>
        <v/>
      </c>
      <c r="K364" s="9">
        <f>(I364 - H364) * MAX((1 - 10)/(10), 0)</f>
        <v/>
      </c>
      <c r="L364" s="9" t="n"/>
      <c r="M364" s="9" t="n"/>
      <c r="N364" s="9" t="n"/>
      <c r="O364" s="16">
        <f>H364 + J364 + K364 + L364</f>
        <v/>
      </c>
      <c r="P364" s="9">
        <f>SUMIF('Stock - ETA'!$F$3:F2202,'Rango proyecciones'!C364,'Stock - ETA'!$H$3:H2202)</f>
        <v/>
      </c>
      <c r="Q364" s="9">
        <f>(I364 - H364) * MAX((1 - 7)/(7), 0)</f>
        <v/>
      </c>
      <c r="R364" s="9" t="n"/>
      <c r="S364" s="9" t="n"/>
      <c r="T364" s="9" t="n">
        <v>0</v>
      </c>
      <c r="U364" s="16">
        <f>H364 + P364 + Q364 + R364</f>
        <v/>
      </c>
      <c r="V364" s="6">
        <f>SUMIF('Stock - ETA'!$F$3:F2202,'Rango proyecciones'!C364,'Stock - ETA'!$S$3:S2202)</f>
        <v/>
      </c>
      <c r="W364" s="9" t="n"/>
      <c r="X364" s="16">
        <f>V364 + W364</f>
        <v/>
      </c>
      <c r="Y364" s="9">
        <f>SUMIF('Stock - ETA'!$F$3:F2202,'Rango proyecciones'!C364,'Stock - ETA'!$I$3:I2202)</f>
        <v/>
      </c>
      <c r="Z364" s="9" t="n"/>
      <c r="AA364" s="16">
        <f>Y364 + Z364</f>
        <v/>
      </c>
      <c r="AB364" s="6" t="n">
        <v>22000</v>
      </c>
      <c r="AC364" s="9">
        <f>SUMIF('Stock - ETA'!$F$3:F2202,'Rango proyecciones'!C364,'Stock - ETA'!$T$3:T2202)</f>
        <v/>
      </c>
      <c r="AD364" s="16">
        <f> 0.7 * AB364 + AC364</f>
        <v/>
      </c>
      <c r="AE364" s="9">
        <f>SUMIF('Stock - ETA'!$F$3:F2202,'Rango proyecciones'!C364,'Stock - ETA'!$J$3:J2202)</f>
        <v/>
      </c>
      <c r="AF364" s="16">
        <f> 0.7 * AB364 + AE364</f>
        <v/>
      </c>
      <c r="AG364" s="6" t="n"/>
    </row>
    <row r="365">
      <c r="A365" s="4" t="inlineStr">
        <is>
          <t>Cerdo</t>
        </is>
      </c>
      <c r="B365" s="4" t="inlineStr">
        <is>
          <t>Venta Directa</t>
        </is>
      </c>
      <c r="C365" s="4" t="inlineStr">
        <is>
          <t>agrosuper asia1022607</t>
        </is>
      </c>
      <c r="D365" s="4" t="inlineStr">
        <is>
          <t>Agrosuper Asia</t>
        </is>
      </c>
      <c r="E365" s="4" t="n">
        <v>1022607</v>
      </c>
      <c r="F365" s="4" t="inlineStr">
        <is>
          <t>GO Platead Lom TF@ Cj 10k AK (TS)</t>
        </is>
      </c>
      <c r="G365" s="4" t="inlineStr">
        <is>
          <t>Prolijado</t>
        </is>
      </c>
      <c r="H365" s="6" t="n">
        <v>21932.85</v>
      </c>
      <c r="I365" s="9" t="n">
        <v>22000</v>
      </c>
      <c r="J365" s="6">
        <f>SUMIF('Stock - ETA'!$F$3:F2202,'Rango proyecciones'!C365,'Stock - ETA'!$R$3:R2202)</f>
        <v/>
      </c>
      <c r="K365" s="9">
        <f>(I365 - H365) * MAX((1 - 10)/(10), 0)</f>
        <v/>
      </c>
      <c r="L365" s="9" t="n"/>
      <c r="M365" s="9" t="n"/>
      <c r="N365" s="9" t="n"/>
      <c r="O365" s="16">
        <f>H365 + J365 + K365 + L365</f>
        <v/>
      </c>
      <c r="P365" s="9">
        <f>SUMIF('Stock - ETA'!$F$3:F2202,'Rango proyecciones'!C365,'Stock - ETA'!$H$3:H2202)</f>
        <v/>
      </c>
      <c r="Q365" s="9">
        <f>(I365 - H365) * MAX((1 - 7)/(7), 0)</f>
        <v/>
      </c>
      <c r="R365" s="9" t="n"/>
      <c r="S365" s="9" t="n"/>
      <c r="T365" s="9" t="n">
        <v>0</v>
      </c>
      <c r="U365" s="16">
        <f>H365 + P365 + Q365 + R365</f>
        <v/>
      </c>
      <c r="V365" s="6">
        <f>SUMIF('Stock - ETA'!$F$3:F2202,'Rango proyecciones'!C365,'Stock - ETA'!$S$3:S2202)</f>
        <v/>
      </c>
      <c r="W365" s="9" t="n"/>
      <c r="X365" s="16">
        <f>V365 + W365</f>
        <v/>
      </c>
      <c r="Y365" s="9">
        <f>SUMIF('Stock - ETA'!$F$3:F2202,'Rango proyecciones'!C365,'Stock - ETA'!$I$3:I2202)</f>
        <v/>
      </c>
      <c r="Z365" s="9" t="n"/>
      <c r="AA365" s="16">
        <f>Y365 + Z365</f>
        <v/>
      </c>
      <c r="AB365" s="6" t="n">
        <v>31620</v>
      </c>
      <c r="AC365" s="9">
        <f>SUMIF('Stock - ETA'!$F$3:F2202,'Rango proyecciones'!C365,'Stock - ETA'!$T$3:T2202)</f>
        <v/>
      </c>
      <c r="AD365" s="16">
        <f> 0.7 * AB365 + AC365</f>
        <v/>
      </c>
      <c r="AE365" s="9">
        <f>SUMIF('Stock - ETA'!$F$3:F2202,'Rango proyecciones'!C365,'Stock - ETA'!$J$3:J2202)</f>
        <v/>
      </c>
      <c r="AF365" s="16">
        <f> 0.7 * AB365 + AE365</f>
        <v/>
      </c>
      <c r="AG365" s="6" t="n"/>
    </row>
    <row r="366">
      <c r="A366" s="4" t="inlineStr">
        <is>
          <t>Cerdo</t>
        </is>
      </c>
      <c r="B366" s="4" t="inlineStr">
        <is>
          <t>Venta Directa</t>
        </is>
      </c>
      <c r="C366" s="4" t="inlineStr">
        <is>
          <t>agrosuper asia1022885</t>
        </is>
      </c>
      <c r="D366" s="4" t="inlineStr">
        <is>
          <t>Agrosuper Asia</t>
        </is>
      </c>
      <c r="E366" s="4" t="n">
        <v>1022885</v>
      </c>
      <c r="F366" s="4" t="inlineStr">
        <is>
          <t>GO Panc S/cue@ Cj Panc TJ</t>
        </is>
      </c>
      <c r="G366" s="4" t="inlineStr">
        <is>
          <t>Panceta</t>
        </is>
      </c>
      <c r="H366" s="6" t="n">
        <v>203089.02</v>
      </c>
      <c r="I366" s="9" t="n">
        <v>249000</v>
      </c>
      <c r="J366" s="6">
        <f>SUMIF('Stock - ETA'!$F$3:F2202,'Rango proyecciones'!C366,'Stock - ETA'!$R$3:R2202)</f>
        <v/>
      </c>
      <c r="K366" s="9">
        <f>(I366 - H366) * MAX((1 - 10)/(10), 0)</f>
        <v/>
      </c>
      <c r="L366" s="9" t="n">
        <v>220058.876</v>
      </c>
      <c r="M366" s="9" t="n"/>
      <c r="N366" s="9" t="n"/>
      <c r="O366" s="16">
        <f>H366 + J366 + K366 + L366</f>
        <v/>
      </c>
      <c r="P366" s="9">
        <f>SUMIF('Stock - ETA'!$F$3:F2202,'Rango proyecciones'!C366,'Stock - ETA'!$H$3:H2202)</f>
        <v/>
      </c>
      <c r="Q366" s="9">
        <f>(I366 - H366) * MAX((1 - 7)/(7), 0)</f>
        <v/>
      </c>
      <c r="R366" s="9" t="n">
        <v>220058.876</v>
      </c>
      <c r="S366" s="9" t="n"/>
      <c r="T366" s="9" t="n">
        <v>0</v>
      </c>
      <c r="U366" s="16">
        <f>H366 + P366 + Q366 + R366</f>
        <v/>
      </c>
      <c r="V366" s="6">
        <f>SUMIF('Stock - ETA'!$F$3:F2202,'Rango proyecciones'!C366,'Stock - ETA'!$S$3:S2202)</f>
        <v/>
      </c>
      <c r="W366" s="9" t="n"/>
      <c r="X366" s="16">
        <f>V366 + W366</f>
        <v/>
      </c>
      <c r="Y366" s="9">
        <f>SUMIF('Stock - ETA'!$F$3:F2202,'Rango proyecciones'!C366,'Stock - ETA'!$I$3:I2202)</f>
        <v/>
      </c>
      <c r="Z366" s="9" t="n"/>
      <c r="AA366" s="16">
        <f>Y366 + Z366</f>
        <v/>
      </c>
      <c r="AB366" s="6" t="n">
        <v>550000</v>
      </c>
      <c r="AC366" s="9">
        <f>SUMIF('Stock - ETA'!$F$3:F2202,'Rango proyecciones'!C366,'Stock - ETA'!$T$3:T2202)</f>
        <v/>
      </c>
      <c r="AD366" s="16">
        <f> 0.7 * AB366 + AC366</f>
        <v/>
      </c>
      <c r="AE366" s="9">
        <f>SUMIF('Stock - ETA'!$F$3:F2202,'Rango proyecciones'!C366,'Stock - ETA'!$J$3:J2202)</f>
        <v/>
      </c>
      <c r="AF366" s="16">
        <f> 0.7 * AB366 + AE366</f>
        <v/>
      </c>
      <c r="AG366" s="6" t="n"/>
    </row>
    <row r="367">
      <c r="A367" s="4" t="inlineStr">
        <is>
          <t>Cerdo</t>
        </is>
      </c>
      <c r="B367" s="4" t="inlineStr">
        <is>
          <t>Venta Directa</t>
        </is>
      </c>
      <c r="C367" s="4" t="inlineStr">
        <is>
          <t>agrosuper asia1022887</t>
        </is>
      </c>
      <c r="D367" s="4" t="inlineStr">
        <is>
          <t>Agrosuper Asia</t>
        </is>
      </c>
      <c r="E367" s="4" t="n">
        <v>1022887</v>
      </c>
      <c r="F367" s="4" t="inlineStr">
        <is>
          <t>GO Panc S/cue@ Cj Panc AK</t>
        </is>
      </c>
      <c r="G367" s="4" t="inlineStr">
        <is>
          <t>Panceta</t>
        </is>
      </c>
      <c r="H367" s="6" t="n">
        <v>220096.6</v>
      </c>
      <c r="I367" s="9" t="n">
        <v>264000</v>
      </c>
      <c r="J367" s="6">
        <f>SUMIF('Stock - ETA'!$F$3:F2202,'Rango proyecciones'!C367,'Stock - ETA'!$R$3:R2202)</f>
        <v/>
      </c>
      <c r="K367" s="9">
        <f>(I367 - H367) * MAX((1 - 10)/(10), 0)</f>
        <v/>
      </c>
      <c r="L367" s="9" t="n">
        <v>176040.87</v>
      </c>
      <c r="M367" s="9" t="n"/>
      <c r="N367" s="9" t="n"/>
      <c r="O367" s="16">
        <f>H367 + J367 + K367 + L367</f>
        <v/>
      </c>
      <c r="P367" s="9">
        <f>SUMIF('Stock - ETA'!$F$3:F2202,'Rango proyecciones'!C367,'Stock - ETA'!$H$3:H2202)</f>
        <v/>
      </c>
      <c r="Q367" s="9">
        <f>(I367 - H367) * MAX((1 - 7)/(7), 0)</f>
        <v/>
      </c>
      <c r="R367" s="9" t="n">
        <v>176040.87</v>
      </c>
      <c r="S367" s="9" t="n"/>
      <c r="T367" s="9" t="n">
        <v>0</v>
      </c>
      <c r="U367" s="16">
        <f>H367 + P367 + Q367 + R367</f>
        <v/>
      </c>
      <c r="V367" s="6">
        <f>SUMIF('Stock - ETA'!$F$3:F2202,'Rango proyecciones'!C367,'Stock - ETA'!$S$3:S2202)</f>
        <v/>
      </c>
      <c r="W367" s="9" t="n"/>
      <c r="X367" s="16">
        <f>V367 + W367</f>
        <v/>
      </c>
      <c r="Y367" s="9">
        <f>SUMIF('Stock - ETA'!$F$3:F2202,'Rango proyecciones'!C367,'Stock - ETA'!$I$3:I2202)</f>
        <v/>
      </c>
      <c r="Z367" s="9" t="n"/>
      <c r="AA367" s="16">
        <f>Y367 + Z367</f>
        <v/>
      </c>
      <c r="AB367" s="6" t="n">
        <v>220000</v>
      </c>
      <c r="AC367" s="9">
        <f>SUMIF('Stock - ETA'!$F$3:F2202,'Rango proyecciones'!C367,'Stock - ETA'!$T$3:T2202)</f>
        <v/>
      </c>
      <c r="AD367" s="16">
        <f> 0.7 * AB367 + AC367</f>
        <v/>
      </c>
      <c r="AE367" s="9">
        <f>SUMIF('Stock - ETA'!$F$3:F2202,'Rango proyecciones'!C367,'Stock - ETA'!$J$3:J2202)</f>
        <v/>
      </c>
      <c r="AF367" s="16">
        <f> 0.7 * AB367 + AE367</f>
        <v/>
      </c>
      <c r="AG367" s="6" t="n"/>
    </row>
    <row r="368">
      <c r="A368" s="4" t="inlineStr">
        <is>
          <t>Cerdo</t>
        </is>
      </c>
      <c r="B368" s="4" t="inlineStr">
        <is>
          <t>Venta Directa</t>
        </is>
      </c>
      <c r="C368" s="4" t="inlineStr">
        <is>
          <t>agrosuper asia1022930</t>
        </is>
      </c>
      <c r="D368" s="4" t="inlineStr">
        <is>
          <t>Agrosuper Asia</t>
        </is>
      </c>
      <c r="E368" s="4" t="n">
        <v>1022930</v>
      </c>
      <c r="F368" s="4" t="inlineStr">
        <is>
          <t>GO Panc S/cue Hem@ Cj Panc TJ AS</t>
        </is>
      </c>
      <c r="G368" s="4" t="inlineStr">
        <is>
          <t>Panceta</t>
        </is>
      </c>
      <c r="H368" s="6" t="n">
        <v>66017.67999999999</v>
      </c>
      <c r="I368" s="9" t="n">
        <v>66000</v>
      </c>
      <c r="J368" s="6">
        <f>SUMIF('Stock - ETA'!$F$3:F2202,'Rango proyecciones'!C368,'Stock - ETA'!$R$3:R2202)</f>
        <v/>
      </c>
      <c r="K368" s="9">
        <f>(I368 - H368) * MAX((1 - 10)/(10), 0)</f>
        <v/>
      </c>
      <c r="L368" s="9" t="n">
        <v>88051.204</v>
      </c>
      <c r="M368" s="9" t="n"/>
      <c r="N368" s="9" t="n"/>
      <c r="O368" s="16">
        <f>H368 + J368 + K368 + L368</f>
        <v/>
      </c>
      <c r="P368" s="9">
        <f>SUMIF('Stock - ETA'!$F$3:F2202,'Rango proyecciones'!C368,'Stock - ETA'!$H$3:H2202)</f>
        <v/>
      </c>
      <c r="Q368" s="9">
        <f>(I368 - H368) * MAX((1 - 7)/(7), 0)</f>
        <v/>
      </c>
      <c r="R368" s="9" t="n">
        <v>88051.204</v>
      </c>
      <c r="S368" s="9" t="n"/>
      <c r="T368" s="9" t="n">
        <v>0</v>
      </c>
      <c r="U368" s="16">
        <f>H368 + P368 + Q368 + R368</f>
        <v/>
      </c>
      <c r="V368" s="6">
        <f>SUMIF('Stock - ETA'!$F$3:F2202,'Rango proyecciones'!C368,'Stock - ETA'!$S$3:S2202)</f>
        <v/>
      </c>
      <c r="W368" s="9" t="n"/>
      <c r="X368" s="16">
        <f>V368 + W368</f>
        <v/>
      </c>
      <c r="Y368" s="9">
        <f>SUMIF('Stock - ETA'!$F$3:F2202,'Rango proyecciones'!C368,'Stock - ETA'!$I$3:I2202)</f>
        <v/>
      </c>
      <c r="Z368" s="9" t="n"/>
      <c r="AA368" s="16">
        <f>Y368 + Z368</f>
        <v/>
      </c>
      <c r="AB368" s="6" t="n">
        <v>176000</v>
      </c>
      <c r="AC368" s="9">
        <f>SUMIF('Stock - ETA'!$F$3:F2202,'Rango proyecciones'!C368,'Stock - ETA'!$T$3:T2202)</f>
        <v/>
      </c>
      <c r="AD368" s="16">
        <f> 0.7 * AB368 + AC368</f>
        <v/>
      </c>
      <c r="AE368" s="9">
        <f>SUMIF('Stock - ETA'!$F$3:F2202,'Rango proyecciones'!C368,'Stock - ETA'!$J$3:J2202)</f>
        <v/>
      </c>
      <c r="AF368" s="16">
        <f> 0.7 * AB368 + AE368</f>
        <v/>
      </c>
      <c r="AG368" s="6" t="n"/>
    </row>
    <row r="369">
      <c r="A369" s="4" t="inlineStr">
        <is>
          <t>Cerdo</t>
        </is>
      </c>
      <c r="B369" s="4" t="inlineStr">
        <is>
          <t>Venta Directa</t>
        </is>
      </c>
      <c r="C369" s="4" t="inlineStr">
        <is>
          <t>agrosuper asia1022985</t>
        </is>
      </c>
      <c r="D369" s="4" t="inlineStr">
        <is>
          <t>Agrosuper Asia</t>
        </is>
      </c>
      <c r="E369" s="4" t="n">
        <v>1022985</v>
      </c>
      <c r="F369" s="4" t="inlineStr">
        <is>
          <t>GO Lom Vet Mad@ Cj 8,5k TJ</t>
        </is>
      </c>
      <c r="G369" s="4" t="inlineStr">
        <is>
          <t>Lomo</t>
        </is>
      </c>
      <c r="H369" s="6" t="n">
        <v>4947.06</v>
      </c>
      <c r="I369" s="9" t="n">
        <v>5000</v>
      </c>
      <c r="J369" s="6">
        <f>SUMIF('Stock - ETA'!$F$3:F2202,'Rango proyecciones'!C369,'Stock - ETA'!$R$3:R2202)</f>
        <v/>
      </c>
      <c r="K369" s="9">
        <f>(I369 - H369) * MAX((1 - 10)/(10), 0)</f>
        <v/>
      </c>
      <c r="L369" s="9" t="n"/>
      <c r="M369" s="9" t="n"/>
      <c r="N369" s="9" t="n"/>
      <c r="O369" s="16">
        <f>H369 + J369 + K369 + L369</f>
        <v/>
      </c>
      <c r="P369" s="9">
        <f>SUMIF('Stock - ETA'!$F$3:F2202,'Rango proyecciones'!C369,'Stock - ETA'!$H$3:H2202)</f>
        <v/>
      </c>
      <c r="Q369" s="9">
        <f>(I369 - H369) * MAX((1 - 7)/(7), 0)</f>
        <v/>
      </c>
      <c r="R369" s="9" t="n"/>
      <c r="S369" s="9" t="n"/>
      <c r="T369" s="9" t="n">
        <v>0</v>
      </c>
      <c r="U369" s="16">
        <f>H369 + P369 + Q369 + R369</f>
        <v/>
      </c>
      <c r="V369" s="6">
        <f>SUMIF('Stock - ETA'!$F$3:F2202,'Rango proyecciones'!C369,'Stock - ETA'!$S$3:S2202)</f>
        <v/>
      </c>
      <c r="W369" s="9" t="n"/>
      <c r="X369" s="16">
        <f>V369 + W369</f>
        <v/>
      </c>
      <c r="Y369" s="9">
        <f>SUMIF('Stock - ETA'!$F$3:F2202,'Rango proyecciones'!C369,'Stock - ETA'!$I$3:I2202)</f>
        <v/>
      </c>
      <c r="Z369" s="9" t="n"/>
      <c r="AA369" s="16">
        <f>Y369 + Z369</f>
        <v/>
      </c>
      <c r="AB369" s="6" t="n"/>
      <c r="AC369" s="9">
        <f>SUMIF('Stock - ETA'!$F$3:F2202,'Rango proyecciones'!C369,'Stock - ETA'!$T$3:T2202)</f>
        <v/>
      </c>
      <c r="AD369" s="16">
        <f> 0.7 * AB369 + AC369</f>
        <v/>
      </c>
      <c r="AE369" s="9">
        <f>SUMIF('Stock - ETA'!$F$3:F2202,'Rango proyecciones'!C369,'Stock - ETA'!$J$3:J2202)</f>
        <v/>
      </c>
      <c r="AF369" s="16">
        <f> 0.7 * AB369 + AE369</f>
        <v/>
      </c>
      <c r="AG369" s="6" t="n"/>
    </row>
    <row r="370">
      <c r="A370" s="4" t="inlineStr">
        <is>
          <t>Cerdo</t>
        </is>
      </c>
      <c r="B370" s="4" t="inlineStr">
        <is>
          <t>Venta Directa</t>
        </is>
      </c>
      <c r="C370" s="4" t="inlineStr">
        <is>
          <t>agrosuper asia1023037</t>
        </is>
      </c>
      <c r="D370" s="4" t="inlineStr">
        <is>
          <t>Agrosuper Asia</t>
        </is>
      </c>
      <c r="E370" s="4" t="n">
        <v>1023037</v>
      </c>
      <c r="F370" s="4" t="inlineStr">
        <is>
          <t>GO Panc S/cue@ Cj Panc 16k AS</t>
        </is>
      </c>
      <c r="G370" s="4" t="inlineStr">
        <is>
          <t>Panceta</t>
        </is>
      </c>
      <c r="H370" s="6" t="n">
        <v>66033.66</v>
      </c>
      <c r="I370" s="9" t="n">
        <v>110000</v>
      </c>
      <c r="J370" s="6">
        <f>SUMIF('Stock - ETA'!$F$3:F2202,'Rango proyecciones'!C370,'Stock - ETA'!$R$3:R2202)</f>
        <v/>
      </c>
      <c r="K370" s="9">
        <f>(I370 - H370) * MAX((1 - 10)/(10), 0)</f>
        <v/>
      </c>
      <c r="L370" s="9" t="n"/>
      <c r="M370" s="9" t="n"/>
      <c r="N370" s="9" t="n"/>
      <c r="O370" s="16">
        <f>H370 + J370 + K370 + L370</f>
        <v/>
      </c>
      <c r="P370" s="9">
        <f>SUMIF('Stock - ETA'!$F$3:F2202,'Rango proyecciones'!C370,'Stock - ETA'!$H$3:H2202)</f>
        <v/>
      </c>
      <c r="Q370" s="9">
        <f>(I370 - H370) * MAX((1 - 7)/(7), 0)</f>
        <v/>
      </c>
      <c r="R370" s="9" t="n"/>
      <c r="S370" s="9" t="n"/>
      <c r="T370" s="9" t="n">
        <v>0</v>
      </c>
      <c r="U370" s="16">
        <f>H370 + P370 + Q370 + R370</f>
        <v/>
      </c>
      <c r="V370" s="6">
        <f>SUMIF('Stock - ETA'!$F$3:F2202,'Rango proyecciones'!C370,'Stock - ETA'!$S$3:S2202)</f>
        <v/>
      </c>
      <c r="W370" s="9" t="n"/>
      <c r="X370" s="16">
        <f>V370 + W370</f>
        <v/>
      </c>
      <c r="Y370" s="9">
        <f>SUMIF('Stock - ETA'!$F$3:F2202,'Rango proyecciones'!C370,'Stock - ETA'!$I$3:I2202)</f>
        <v/>
      </c>
      <c r="Z370" s="9" t="n"/>
      <c r="AA370" s="16">
        <f>Y370 + Z370</f>
        <v/>
      </c>
      <c r="AB370" s="6" t="n">
        <v>110000</v>
      </c>
      <c r="AC370" s="9">
        <f>SUMIF('Stock - ETA'!$F$3:F2202,'Rango proyecciones'!C370,'Stock - ETA'!$T$3:T2202)</f>
        <v/>
      </c>
      <c r="AD370" s="16">
        <f> 0.7 * AB370 + AC370</f>
        <v/>
      </c>
      <c r="AE370" s="9">
        <f>SUMIF('Stock - ETA'!$F$3:F2202,'Rango proyecciones'!C370,'Stock - ETA'!$J$3:J2202)</f>
        <v/>
      </c>
      <c r="AF370" s="16">
        <f> 0.7 * AB370 + AE370</f>
        <v/>
      </c>
      <c r="AG370" s="6" t="n"/>
    </row>
    <row r="371">
      <c r="A371" s="4" t="inlineStr">
        <is>
          <t>Cerdo</t>
        </is>
      </c>
      <c r="B371" s="4" t="inlineStr">
        <is>
          <t>Venta Directa</t>
        </is>
      </c>
      <c r="C371" s="4" t="inlineStr">
        <is>
          <t>agrosuper asia1023038</t>
        </is>
      </c>
      <c r="D371" s="4" t="inlineStr">
        <is>
          <t>Agrosuper Asia</t>
        </is>
      </c>
      <c r="E371" s="4" t="n">
        <v>1023038</v>
      </c>
      <c r="F371" s="4" t="inlineStr">
        <is>
          <t>GO Lom Vet@ Cj 8k AS</t>
        </is>
      </c>
      <c r="G371" s="4" t="inlineStr">
        <is>
          <t>Lomo</t>
        </is>
      </c>
      <c r="H371" s="6" t="n">
        <v>88013.89999999999</v>
      </c>
      <c r="I371" s="9" t="n">
        <v>44000</v>
      </c>
      <c r="J371" s="6">
        <f>SUMIF('Stock - ETA'!$F$3:F2202,'Rango proyecciones'!C371,'Stock - ETA'!$R$3:R2202)</f>
        <v/>
      </c>
      <c r="K371" s="9">
        <f>(I371 - H371) * MAX((1 - 10)/(10), 0)</f>
        <v/>
      </c>
      <c r="L371" s="9" t="n"/>
      <c r="M371" s="9" t="n"/>
      <c r="N371" s="9" t="n"/>
      <c r="O371" s="16">
        <f>H371 + J371 + K371 + L371</f>
        <v/>
      </c>
      <c r="P371" s="9">
        <f>SUMIF('Stock - ETA'!$F$3:F2202,'Rango proyecciones'!C371,'Stock - ETA'!$H$3:H2202)</f>
        <v/>
      </c>
      <c r="Q371" s="9">
        <f>(I371 - H371) * MAX((1 - 7)/(7), 0)</f>
        <v/>
      </c>
      <c r="R371" s="9" t="n"/>
      <c r="S371" s="9" t="n"/>
      <c r="T371" s="9" t="n">
        <v>0</v>
      </c>
      <c r="U371" s="16">
        <f>H371 + P371 + Q371 + R371</f>
        <v/>
      </c>
      <c r="V371" s="6">
        <f>SUMIF('Stock - ETA'!$F$3:F2202,'Rango proyecciones'!C371,'Stock - ETA'!$S$3:S2202)</f>
        <v/>
      </c>
      <c r="W371" s="9" t="n"/>
      <c r="X371" s="16">
        <f>V371 + W371</f>
        <v/>
      </c>
      <c r="Y371" s="9">
        <f>SUMIF('Stock - ETA'!$F$3:F2202,'Rango proyecciones'!C371,'Stock - ETA'!$I$3:I2202)</f>
        <v/>
      </c>
      <c r="Z371" s="9" t="n"/>
      <c r="AA371" s="16">
        <f>Y371 + Z371</f>
        <v/>
      </c>
      <c r="AB371" s="6" t="n">
        <v>110000</v>
      </c>
      <c r="AC371" s="9">
        <f>SUMIF('Stock - ETA'!$F$3:F2202,'Rango proyecciones'!C371,'Stock - ETA'!$T$3:T2202)</f>
        <v/>
      </c>
      <c r="AD371" s="16">
        <f> 0.7 * AB371 + AC371</f>
        <v/>
      </c>
      <c r="AE371" s="9">
        <f>SUMIF('Stock - ETA'!$F$3:F2202,'Rango proyecciones'!C371,'Stock - ETA'!$J$3:J2202)</f>
        <v/>
      </c>
      <c r="AF371" s="16">
        <f> 0.7 * AB371 + AE371</f>
        <v/>
      </c>
      <c r="AG371" s="6" t="n"/>
    </row>
    <row r="372">
      <c r="A372" s="4" t="inlineStr">
        <is>
          <t>Cerdo</t>
        </is>
      </c>
      <c r="B372" s="4" t="inlineStr">
        <is>
          <t>Venta Directa</t>
        </is>
      </c>
      <c r="C372" s="4" t="inlineStr">
        <is>
          <t>agrosuper asia1023090</t>
        </is>
      </c>
      <c r="D372" s="4" t="inlineStr">
        <is>
          <t>Agrosuper Asia</t>
        </is>
      </c>
      <c r="E372" s="4" t="n">
        <v>1023090</v>
      </c>
      <c r="F372" s="4" t="inlineStr">
        <is>
          <t>GO Panc S/cue S/h@ Cj Panc 16k AS</t>
        </is>
      </c>
      <c r="G372" s="4" t="inlineStr">
        <is>
          <t>Panceta</t>
        </is>
      </c>
      <c r="H372" s="6" t="n">
        <v>0</v>
      </c>
      <c r="I372" s="9" t="n">
        <v>22000</v>
      </c>
      <c r="J372" s="6">
        <f>SUMIF('Stock - ETA'!$F$3:F2202,'Rango proyecciones'!C372,'Stock - ETA'!$R$3:R2202)</f>
        <v/>
      </c>
      <c r="K372" s="9">
        <f>(I372 - H372) * MAX((1 - 10)/(10), 0)</f>
        <v/>
      </c>
      <c r="L372" s="9" t="n"/>
      <c r="M372" s="9" t="n"/>
      <c r="N372" s="9" t="n"/>
      <c r="O372" s="16">
        <f>H372 + J372 + K372 + L372</f>
        <v/>
      </c>
      <c r="P372" s="9">
        <f>SUMIF('Stock - ETA'!$F$3:F2202,'Rango proyecciones'!C372,'Stock - ETA'!$H$3:H2202)</f>
        <v/>
      </c>
      <c r="Q372" s="9">
        <f>(I372 - H372) * MAX((1 - 7)/(7), 0)</f>
        <v/>
      </c>
      <c r="R372" s="9" t="n"/>
      <c r="S372" s="9" t="n"/>
      <c r="T372" s="9" t="n">
        <v>0</v>
      </c>
      <c r="U372" s="16">
        <f>H372 + P372 + Q372 + R372</f>
        <v/>
      </c>
      <c r="V372" s="6">
        <f>SUMIF('Stock - ETA'!$F$3:F2202,'Rango proyecciones'!C372,'Stock - ETA'!$S$3:S2202)</f>
        <v/>
      </c>
      <c r="W372" s="9" t="n"/>
      <c r="X372" s="16">
        <f>V372 + W372</f>
        <v/>
      </c>
      <c r="Y372" s="9">
        <f>SUMIF('Stock - ETA'!$F$3:F2202,'Rango proyecciones'!C372,'Stock - ETA'!$I$3:I2202)</f>
        <v/>
      </c>
      <c r="Z372" s="9" t="n"/>
      <c r="AA372" s="16">
        <f>Y372 + Z372</f>
        <v/>
      </c>
      <c r="AB372" s="6" t="n">
        <v>44000</v>
      </c>
      <c r="AC372" s="9">
        <f>SUMIF('Stock - ETA'!$F$3:F2202,'Rango proyecciones'!C372,'Stock - ETA'!$T$3:T2202)</f>
        <v/>
      </c>
      <c r="AD372" s="16">
        <f> 0.7 * AB372 + AC372</f>
        <v/>
      </c>
      <c r="AE372" s="9">
        <f>SUMIF('Stock - ETA'!$F$3:F2202,'Rango proyecciones'!C372,'Stock - ETA'!$J$3:J2202)</f>
        <v/>
      </c>
      <c r="AF372" s="16">
        <f> 0.7 * AB372 + AE372</f>
        <v/>
      </c>
      <c r="AG372" s="6" t="n"/>
    </row>
    <row r="373">
      <c r="A373" s="4" t="inlineStr">
        <is>
          <t>Cerdo</t>
        </is>
      </c>
      <c r="B373" s="4" t="inlineStr">
        <is>
          <t>Venta Directa</t>
        </is>
      </c>
      <c r="C373" s="4" t="inlineStr">
        <is>
          <t>agrosuper asia1023283</t>
        </is>
      </c>
      <c r="D373" s="4" t="inlineStr">
        <is>
          <t>Agrosuper Asia</t>
        </is>
      </c>
      <c r="E373" s="4" t="n">
        <v>1023283</v>
      </c>
      <c r="F373" s="4" t="inlineStr">
        <is>
          <t>GO Grasa Chaleco@ Cj 10k AS</t>
        </is>
      </c>
      <c r="G373" s="4" t="inlineStr">
        <is>
          <t>Subprod</t>
        </is>
      </c>
      <c r="H373" s="6" t="n">
        <v>72371.14</v>
      </c>
      <c r="I373" s="9" t="n">
        <v>72000</v>
      </c>
      <c r="J373" s="6">
        <f>SUMIF('Stock - ETA'!$F$3:F2202,'Rango proyecciones'!C373,'Stock - ETA'!$R$3:R2202)</f>
        <v/>
      </c>
      <c r="K373" s="9">
        <f>(I373 - H373) * MAX((1 - 10)/(10), 0)</f>
        <v/>
      </c>
      <c r="L373" s="9" t="n">
        <v>89150.772</v>
      </c>
      <c r="M373" s="9" t="n"/>
      <c r="N373" s="9" t="n"/>
      <c r="O373" s="16">
        <f>H373 + J373 + K373 + L373</f>
        <v/>
      </c>
      <c r="P373" s="9">
        <f>SUMIF('Stock - ETA'!$F$3:F2202,'Rango proyecciones'!C373,'Stock - ETA'!$H$3:H2202)</f>
        <v/>
      </c>
      <c r="Q373" s="9">
        <f>(I373 - H373) * MAX((1 - 7)/(7), 0)</f>
        <v/>
      </c>
      <c r="R373" s="9" t="n">
        <v>89150.772</v>
      </c>
      <c r="S373" s="9" t="n"/>
      <c r="T373" s="9" t="n">
        <v>0</v>
      </c>
      <c r="U373" s="16">
        <f>H373 + P373 + Q373 + R373</f>
        <v/>
      </c>
      <c r="V373" s="6">
        <f>SUMIF('Stock - ETA'!$F$3:F2202,'Rango proyecciones'!C373,'Stock - ETA'!$S$3:S2202)</f>
        <v/>
      </c>
      <c r="W373" s="9" t="n"/>
      <c r="X373" s="16">
        <f>V373 + W373</f>
        <v/>
      </c>
      <c r="Y373" s="9">
        <f>SUMIF('Stock - ETA'!$F$3:F2202,'Rango proyecciones'!C373,'Stock - ETA'!$I$3:I2202)</f>
        <v/>
      </c>
      <c r="Z373" s="9" t="n"/>
      <c r="AA373" s="16">
        <f>Y373 + Z373</f>
        <v/>
      </c>
      <c r="AB373" s="6" t="n">
        <v>48000</v>
      </c>
      <c r="AC373" s="9">
        <f>SUMIF('Stock - ETA'!$F$3:F2202,'Rango proyecciones'!C373,'Stock - ETA'!$T$3:T2202)</f>
        <v/>
      </c>
      <c r="AD373" s="16">
        <f> 0.7 * AB373 + AC373</f>
        <v/>
      </c>
      <c r="AE373" s="9">
        <f>SUMIF('Stock - ETA'!$F$3:F2202,'Rango proyecciones'!C373,'Stock - ETA'!$J$3:J2202)</f>
        <v/>
      </c>
      <c r="AF373" s="16">
        <f> 0.7 * AB373 + AE373</f>
        <v/>
      </c>
      <c r="AG373" s="6" t="n"/>
    </row>
    <row r="374">
      <c r="A374" s="4" t="inlineStr">
        <is>
          <t>Pavo</t>
        </is>
      </c>
      <c r="B374" s="4" t="inlineStr">
        <is>
          <t>Venta Local</t>
        </is>
      </c>
      <c r="C374" s="4" t="inlineStr">
        <is>
          <t>agro america1030239</t>
        </is>
      </c>
      <c r="D374" s="4" t="inlineStr">
        <is>
          <t>Agro America</t>
        </is>
      </c>
      <c r="E374" s="4" t="n">
        <v>1030239</v>
      </c>
      <c r="F374" s="4" t="inlineStr">
        <is>
          <t>PV Ctro Pta Ala 30 Lb@ Bo Cj SO</t>
        </is>
      </c>
      <c r="G374" s="4" t="inlineStr">
        <is>
          <t>Ala</t>
        </is>
      </c>
      <c r="H374" s="6" t="n">
        <v>30318.089</v>
      </c>
      <c r="I374" s="9" t="n">
        <v>30309</v>
      </c>
      <c r="J374" s="6">
        <f>SUMIFS('Stock - ETA'!$R$3:R2202,'Stock - ETA'!$F$3:F2202,'Rango proyecciones'!C374,'Stock - ETA'!$AA$3:AA2202,'Rango proyecciones'!$AH$5)</f>
        <v/>
      </c>
      <c r="K374" s="9">
        <f>(I374 - H374) * MAX((1 - 10)/(10), 0)</f>
        <v/>
      </c>
      <c r="L374" s="9" t="n">
        <v>0</v>
      </c>
      <c r="M374" s="9" t="n">
        <v>0</v>
      </c>
      <c r="N374" s="9" t="n">
        <v>95.27</v>
      </c>
      <c r="O374" s="16">
        <f>H374 + N374 + J374</f>
        <v/>
      </c>
      <c r="P374" s="9">
        <f>SUMIFS('Stock - ETA'!$H$3:H2202,'Stock - ETA'!$F$3:F2202,'Rango proyecciones'!C374,'Stock - ETA'!$Q$3:Q2202,'Rango proyecciones'!$AH$5)</f>
        <v/>
      </c>
      <c r="Q374" s="9">
        <f>(I374 - H374) * MAX((1 - 7)/(7), 0)</f>
        <v/>
      </c>
      <c r="R374" s="9" t="n">
        <v>0</v>
      </c>
      <c r="S374" s="9" t="n">
        <v>0</v>
      </c>
      <c r="T374" s="9" t="n">
        <v>95.27</v>
      </c>
      <c r="U374" s="16">
        <f>H374 + T374 + P374</f>
        <v/>
      </c>
      <c r="V374" s="6">
        <f>SUMIFS('Stock - ETA'!$S$3:S2202,'Stock - ETA'!$F$3:F2202,'Rango proyecciones'!C374,'Stock - ETA'!$AA$3:AA2202,'Rango proyecciones'!$AH$5) + SUMIFS('Stock - ETA'!$R$3:R2202,'Stock - ETA'!$F$3:F2202,'Rango proyecciones'!C374,'Stock - ETA'!$AA$3:AA2202,'Rango proyecciones'!$AH$7)</f>
        <v/>
      </c>
      <c r="W374" s="9" t="n"/>
      <c r="X374" s="16">
        <f>V374 + W374</f>
        <v/>
      </c>
      <c r="Y374" s="9">
        <f>SUMIFS('Stock - ETA'!$I$3:I2202,'Stock - ETA'!$F$3:F2202,'Rango proyecciones'!C374,'Stock - ETA'!$Q$3:Q2202,'Rango proyecciones'!$AH$5) + SUMIFS('Stock - ETA'!$H$3:H2202,'Stock - ETA'!$F$3:F2202,'Rango proyecciones'!C374,'Stock - ETA'!$Q$3:Q2202,'Rango proyecciones'!$AH$7)</f>
        <v/>
      </c>
      <c r="Z374" s="9" t="n"/>
      <c r="AA374" s="16">
        <f>Y374 + Z374</f>
        <v/>
      </c>
      <c r="AB374" s="6" t="n">
        <v>24041</v>
      </c>
      <c r="AC374" s="9">
        <f>SUMIFS('Stock - ETA'!$T$3:T2202,'Stock - ETA'!$F$3:F2202,'Rango proyecciones'!C374,'Stock - ETA'!$AA$3:AA2202,'Rango proyecciones'!$AH$5) + SUMIFS('Stock - ETA'!$S$3:S2202,'Stock - ETA'!$F$3:F2202,'Rango proyecciones'!C374,'Stock - ETA'!$AA$3:AA2202,'Rango proyecciones'!$AH$8)</f>
        <v/>
      </c>
      <c r="AD374" s="16">
        <f> 0.6 * AB374 + AC374</f>
        <v/>
      </c>
      <c r="AE374" s="9">
        <f>SUMIFS('Stock - ETA'!$J$3:J2202,'Stock - ETA'!$F$3:F2202,'Rango proyecciones'!C374,'Stock - ETA'!$Q$3:Q2202,'Rango proyecciones'!$AH$5) + SUMIFS('Stock - ETA'!$I$3:I2202,'Stock - ETA'!$F$3:F2202,'Rango proyecciones'!C374,'Stock - ETA'!$Q$3:Q2202,'Rango proyecciones'!$AH$8)</f>
        <v/>
      </c>
      <c r="AF374" s="16">
        <f> 0.6 * AB374 + AE374</f>
        <v/>
      </c>
      <c r="AG374" s="6" t="n"/>
    </row>
    <row r="375">
      <c r="A375" s="4" t="inlineStr">
        <is>
          <t>Pavo</t>
        </is>
      </c>
      <c r="B375" s="4" t="inlineStr">
        <is>
          <t>Venta Local</t>
        </is>
      </c>
      <c r="C375" s="4" t="inlineStr">
        <is>
          <t>agro america1030360</t>
        </is>
      </c>
      <c r="D375" s="4" t="inlineStr">
        <is>
          <t>Agro America</t>
        </is>
      </c>
      <c r="E375" s="4" t="n">
        <v>1030360</v>
      </c>
      <c r="F375" s="4" t="inlineStr">
        <is>
          <t>PV Pch MA 15% 14-16 Lb@ Bo Cj 20k SO</t>
        </is>
      </c>
      <c r="G375" s="4" t="inlineStr">
        <is>
          <t>Pech</t>
        </is>
      </c>
      <c r="H375" s="6" t="n">
        <v>0</v>
      </c>
      <c r="I375" s="9" t="n">
        <v>4920</v>
      </c>
      <c r="J375" s="6">
        <f>SUMIFS('Stock - ETA'!$R$3:R2202,'Stock - ETA'!$F$3:F2202,'Rango proyecciones'!C375,'Stock - ETA'!$AA$3:AA2202,'Rango proyecciones'!$AH$5)</f>
        <v/>
      </c>
      <c r="K375" s="9">
        <f>(I375 - H375) * MAX((1 - 10)/(10), 0)</f>
        <v/>
      </c>
      <c r="L375" s="9" t="n"/>
      <c r="M375" s="9" t="n"/>
      <c r="N375" s="9" t="n"/>
      <c r="O375" s="16">
        <f>H375 + N375 + J375</f>
        <v/>
      </c>
      <c r="P375" s="9">
        <f>SUMIFS('Stock - ETA'!$H$3:H2202,'Stock - ETA'!$F$3:F2202,'Rango proyecciones'!C375,'Stock - ETA'!$Q$3:Q2202,'Rango proyecciones'!$AH$5)</f>
        <v/>
      </c>
      <c r="Q375" s="9">
        <f>(I375 - H375) * MAX((1 - 7)/(7), 0)</f>
        <v/>
      </c>
      <c r="R375" s="9" t="n"/>
      <c r="S375" s="9" t="n"/>
      <c r="T375" s="9" t="n">
        <v>0</v>
      </c>
      <c r="U375" s="16">
        <f>H375 + T375 + P375</f>
        <v/>
      </c>
      <c r="V375" s="6">
        <f>SUMIFS('Stock - ETA'!$S$3:S2202,'Stock - ETA'!$F$3:F2202,'Rango proyecciones'!C375,'Stock - ETA'!$AA$3:AA2202,'Rango proyecciones'!$AH$5) + SUMIFS('Stock - ETA'!$R$3:R2202,'Stock - ETA'!$F$3:F2202,'Rango proyecciones'!C375,'Stock - ETA'!$AA$3:AA2202,'Rango proyecciones'!$AH$7)</f>
        <v/>
      </c>
      <c r="W375" s="9" t="n"/>
      <c r="X375" s="16">
        <f>V375 + W375</f>
        <v/>
      </c>
      <c r="Y375" s="9">
        <f>SUMIFS('Stock - ETA'!$I$3:I2202,'Stock - ETA'!$F$3:F2202,'Rango proyecciones'!C375,'Stock - ETA'!$Q$3:Q2202,'Rango proyecciones'!$AH$5) + SUMIFS('Stock - ETA'!$H$3:H2202,'Stock - ETA'!$F$3:F2202,'Rango proyecciones'!C375,'Stock - ETA'!$Q$3:Q2202,'Rango proyecciones'!$AH$7)</f>
        <v/>
      </c>
      <c r="Z375" s="9" t="n"/>
      <c r="AA375" s="16">
        <f>Y375 + Z375</f>
        <v/>
      </c>
      <c r="AB375" s="6" t="n">
        <v>4920</v>
      </c>
      <c r="AC375" s="9">
        <f>SUMIFS('Stock - ETA'!$T$3:T2202,'Stock - ETA'!$F$3:F2202,'Rango proyecciones'!C375,'Stock - ETA'!$AA$3:AA2202,'Rango proyecciones'!$AH$5) + SUMIFS('Stock - ETA'!$S$3:S2202,'Stock - ETA'!$F$3:F2202,'Rango proyecciones'!C375,'Stock - ETA'!$AA$3:AA2202,'Rango proyecciones'!$AH$8)</f>
        <v/>
      </c>
      <c r="AD375" s="16">
        <f> 0.6 * AB375 + AC375</f>
        <v/>
      </c>
      <c r="AE375" s="9">
        <f>SUMIFS('Stock - ETA'!$J$3:J2202,'Stock - ETA'!$F$3:F2202,'Rango proyecciones'!C375,'Stock - ETA'!$Q$3:Q2202,'Rango proyecciones'!$AH$5) + SUMIFS('Stock - ETA'!$I$3:I2202,'Stock - ETA'!$F$3:F2202,'Rango proyecciones'!C375,'Stock - ETA'!$Q$3:Q2202,'Rango proyecciones'!$AH$8)</f>
        <v/>
      </c>
      <c r="AF375" s="16">
        <f> 0.6 * AB375 + AE375</f>
        <v/>
      </c>
      <c r="AG375" s="6" t="n"/>
    </row>
    <row r="376">
      <c r="A376" s="4" t="inlineStr">
        <is>
          <t>Pavo</t>
        </is>
      </c>
      <c r="B376" s="4" t="inlineStr">
        <is>
          <t>Venta Local</t>
        </is>
      </c>
      <c r="C376" s="4" t="inlineStr">
        <is>
          <t>agro america1030379</t>
        </is>
      </c>
      <c r="D376" s="4" t="inlineStr">
        <is>
          <t>Agro America</t>
        </is>
      </c>
      <c r="E376" s="4" t="n">
        <v>1030379</v>
      </c>
      <c r="F376" s="4" t="inlineStr">
        <is>
          <t>PV PchDeh S/p@ Bo Cj 20k SO</t>
        </is>
      </c>
      <c r="G376" s="4" t="inlineStr">
        <is>
          <t>Pech Desh</t>
        </is>
      </c>
      <c r="H376" s="6" t="n">
        <v>442143.338</v>
      </c>
      <c r="I376" s="9" t="n">
        <v>643182</v>
      </c>
      <c r="J376" s="6">
        <f>SUMIFS('Stock - ETA'!$R$3:R2202,'Stock - ETA'!$F$3:F2202,'Rango proyecciones'!C376,'Stock - ETA'!$AA$3:AA2202,'Rango proyecciones'!$AH$5)</f>
        <v/>
      </c>
      <c r="K376" s="9">
        <f>(I376 - H376) * MAX((1 - 10)/(10), 0)</f>
        <v/>
      </c>
      <c r="L376" s="9" t="n">
        <v>720085.4399999999</v>
      </c>
      <c r="M376" s="9" t="n">
        <v>0</v>
      </c>
      <c r="N376" s="9" t="n">
        <v>322875.446</v>
      </c>
      <c r="O376" s="16">
        <f>H376 + N376 + J376</f>
        <v/>
      </c>
      <c r="P376" s="9">
        <f>SUMIFS('Stock - ETA'!$H$3:H2202,'Stock - ETA'!$F$3:F2202,'Rango proyecciones'!C376,'Stock - ETA'!$Q$3:Q2202,'Rango proyecciones'!$AH$5)</f>
        <v/>
      </c>
      <c r="Q376" s="9">
        <f>(I376 - H376) * MAX((1 - 7)/(7), 0)</f>
        <v/>
      </c>
      <c r="R376" s="9" t="n">
        <v>720085.4399999999</v>
      </c>
      <c r="S376" s="9" t="n">
        <v>0</v>
      </c>
      <c r="T376" s="9" t="n">
        <v>322875.446</v>
      </c>
      <c r="U376" s="16">
        <f>H376 + T376 + P376</f>
        <v/>
      </c>
      <c r="V376" s="6">
        <f>SUMIFS('Stock - ETA'!$S$3:S2202,'Stock - ETA'!$F$3:F2202,'Rango proyecciones'!C376,'Stock - ETA'!$AA$3:AA2202,'Rango proyecciones'!$AH$5) + SUMIFS('Stock - ETA'!$R$3:R2202,'Stock - ETA'!$F$3:F2202,'Rango proyecciones'!C376,'Stock - ETA'!$AA$3:AA2202,'Rango proyecciones'!$AH$7)</f>
        <v/>
      </c>
      <c r="W376" s="9" t="n"/>
      <c r="X376" s="16">
        <f>V376 + W376</f>
        <v/>
      </c>
      <c r="Y376" s="9">
        <f>SUMIFS('Stock - ETA'!$I$3:I2202,'Stock - ETA'!$F$3:F2202,'Rango proyecciones'!C376,'Stock - ETA'!$Q$3:Q2202,'Rango proyecciones'!$AH$5) + SUMIFS('Stock - ETA'!$H$3:H2202,'Stock - ETA'!$F$3:F2202,'Rango proyecciones'!C376,'Stock - ETA'!$Q$3:Q2202,'Rango proyecciones'!$AH$7)</f>
        <v/>
      </c>
      <c r="Z376" s="9" t="n"/>
      <c r="AA376" s="16">
        <f>Y376 + Z376</f>
        <v/>
      </c>
      <c r="AB376" s="6" t="n">
        <v>907513</v>
      </c>
      <c r="AC376" s="9">
        <f>SUMIFS('Stock - ETA'!$T$3:T2202,'Stock - ETA'!$F$3:F2202,'Rango proyecciones'!C376,'Stock - ETA'!$AA$3:AA2202,'Rango proyecciones'!$AH$5) + SUMIFS('Stock - ETA'!$S$3:S2202,'Stock - ETA'!$F$3:F2202,'Rango proyecciones'!C376,'Stock - ETA'!$AA$3:AA2202,'Rango proyecciones'!$AH$8)</f>
        <v/>
      </c>
      <c r="AD376" s="16">
        <f> 0.6 * AB376 + AC376</f>
        <v/>
      </c>
      <c r="AE376" s="9">
        <f>SUMIFS('Stock - ETA'!$J$3:J2202,'Stock - ETA'!$F$3:F2202,'Rango proyecciones'!C376,'Stock - ETA'!$Q$3:Q2202,'Rango proyecciones'!$AH$5) + SUMIFS('Stock - ETA'!$I$3:I2202,'Stock - ETA'!$F$3:F2202,'Rango proyecciones'!C376,'Stock - ETA'!$Q$3:Q2202,'Rango proyecciones'!$AH$8)</f>
        <v/>
      </c>
      <c r="AF376" s="16">
        <f> 0.6 * AB376 + AE376</f>
        <v/>
      </c>
      <c r="AG376" s="6" t="n"/>
    </row>
    <row r="377">
      <c r="A377" s="4" t="inlineStr">
        <is>
          <t>Pavo</t>
        </is>
      </c>
      <c r="B377" s="4" t="inlineStr">
        <is>
          <t>Venta Local</t>
        </is>
      </c>
      <c r="C377" s="4" t="inlineStr">
        <is>
          <t>agro america1030424</t>
        </is>
      </c>
      <c r="D377" s="4" t="inlineStr">
        <is>
          <t>Agro America</t>
        </is>
      </c>
      <c r="E377" s="4" t="n">
        <v>1030424</v>
      </c>
      <c r="F377" s="4" t="inlineStr">
        <is>
          <t>PV PchDeh Mrps C/piel @ Cj 18k AS</t>
        </is>
      </c>
      <c r="G377" s="4" t="inlineStr">
        <is>
          <t>Pech Desh</t>
        </is>
      </c>
      <c r="H377" s="6" t="n">
        <v>0</v>
      </c>
      <c r="I377" s="9" t="n">
        <v>32000</v>
      </c>
      <c r="J377" s="6">
        <f>SUMIFS('Stock - ETA'!$R$3:R2202,'Stock - ETA'!$F$3:F2202,'Rango proyecciones'!C377,'Stock - ETA'!$AA$3:AA2202,'Rango proyecciones'!$AH$5)</f>
        <v/>
      </c>
      <c r="K377" s="9">
        <f>(I377 - H377) * MAX((1 - 10)/(10), 0)</f>
        <v/>
      </c>
      <c r="L377" s="9" t="n">
        <v>46637.958</v>
      </c>
      <c r="M377" s="9" t="n">
        <v>0</v>
      </c>
      <c r="N377" s="9" t="n">
        <v>23203.586</v>
      </c>
      <c r="O377" s="16">
        <f>H377 + N377 + J377</f>
        <v/>
      </c>
      <c r="P377" s="9">
        <f>SUMIFS('Stock - ETA'!$H$3:H2202,'Stock - ETA'!$F$3:F2202,'Rango proyecciones'!C377,'Stock - ETA'!$Q$3:Q2202,'Rango proyecciones'!$AH$5)</f>
        <v/>
      </c>
      <c r="Q377" s="9">
        <f>(I377 - H377) * MAX((1 - 7)/(7), 0)</f>
        <v/>
      </c>
      <c r="R377" s="9" t="n">
        <v>46637.958</v>
      </c>
      <c r="S377" s="9" t="n">
        <v>0</v>
      </c>
      <c r="T377" s="9" t="n">
        <v>23203.586</v>
      </c>
      <c r="U377" s="16">
        <f>H377 + T377 + P377</f>
        <v/>
      </c>
      <c r="V377" s="6">
        <f>SUMIFS('Stock - ETA'!$S$3:S2202,'Stock - ETA'!$F$3:F2202,'Rango proyecciones'!C377,'Stock - ETA'!$AA$3:AA2202,'Rango proyecciones'!$AH$5) + SUMIFS('Stock - ETA'!$R$3:R2202,'Stock - ETA'!$F$3:F2202,'Rango proyecciones'!C377,'Stock - ETA'!$AA$3:AA2202,'Rango proyecciones'!$AH$7)</f>
        <v/>
      </c>
      <c r="W377" s="9" t="n"/>
      <c r="X377" s="16">
        <f>V377 + W377</f>
        <v/>
      </c>
      <c r="Y377" s="9">
        <f>SUMIFS('Stock - ETA'!$I$3:I2202,'Stock - ETA'!$F$3:F2202,'Rango proyecciones'!C377,'Stock - ETA'!$Q$3:Q2202,'Rango proyecciones'!$AH$5) + SUMIFS('Stock - ETA'!$H$3:H2202,'Stock - ETA'!$F$3:F2202,'Rango proyecciones'!C377,'Stock - ETA'!$Q$3:Q2202,'Rango proyecciones'!$AH$7)</f>
        <v/>
      </c>
      <c r="Z377" s="9" t="n"/>
      <c r="AA377" s="16">
        <f>Y377 + Z377</f>
        <v/>
      </c>
      <c r="AB377" s="6" t="n">
        <v>78132</v>
      </c>
      <c r="AC377" s="9">
        <f>SUMIFS('Stock - ETA'!$T$3:T2202,'Stock - ETA'!$F$3:F2202,'Rango proyecciones'!C377,'Stock - ETA'!$AA$3:AA2202,'Rango proyecciones'!$AH$5) + SUMIFS('Stock - ETA'!$S$3:S2202,'Stock - ETA'!$F$3:F2202,'Rango proyecciones'!C377,'Stock - ETA'!$AA$3:AA2202,'Rango proyecciones'!$AH$8)</f>
        <v/>
      </c>
      <c r="AD377" s="16">
        <f> 0.6 * AB377 + AC377</f>
        <v/>
      </c>
      <c r="AE377" s="9">
        <f>SUMIFS('Stock - ETA'!$J$3:J2202,'Stock - ETA'!$F$3:F2202,'Rango proyecciones'!C377,'Stock - ETA'!$Q$3:Q2202,'Rango proyecciones'!$AH$5) + SUMIFS('Stock - ETA'!$I$3:I2202,'Stock - ETA'!$F$3:F2202,'Rango proyecciones'!C377,'Stock - ETA'!$Q$3:Q2202,'Rango proyecciones'!$AH$8)</f>
        <v/>
      </c>
      <c r="AF377" s="16">
        <f> 0.6 * AB377 + AE377</f>
        <v/>
      </c>
      <c r="AG377" s="6" t="n"/>
    </row>
    <row r="378">
      <c r="A378" s="4" t="inlineStr">
        <is>
          <t>Pavo</t>
        </is>
      </c>
      <c r="B378" s="4" t="inlineStr">
        <is>
          <t>Venta Local</t>
        </is>
      </c>
      <c r="C378" s="4" t="inlineStr">
        <is>
          <t>agro america1030452</t>
        </is>
      </c>
      <c r="D378" s="4" t="inlineStr">
        <is>
          <t>Agro America</t>
        </is>
      </c>
      <c r="E378" s="4" t="n">
        <v>1030452</v>
      </c>
      <c r="F378" s="4" t="inlineStr">
        <is>
          <t>PV Pech USA 10 - 12 LB@ Bo Hor Cj 11k SO</t>
        </is>
      </c>
      <c r="G378" s="4" t="inlineStr">
        <is>
          <t>Pech Desh</t>
        </is>
      </c>
      <c r="H378" s="6" t="n">
        <v>23232.447</v>
      </c>
      <c r="I378" s="9" t="n">
        <v>62000</v>
      </c>
      <c r="J378" s="6">
        <f>SUMIFS('Stock - ETA'!$R$3:R2202,'Stock - ETA'!$F$3:F2202,'Rango proyecciones'!C378,'Stock - ETA'!$AA$3:AA2202,'Rango proyecciones'!$AH$5)</f>
        <v/>
      </c>
      <c r="K378" s="9">
        <f>(I378 - H378) * MAX((1 - 10)/(10), 0)</f>
        <v/>
      </c>
      <c r="L378" s="9" t="n">
        <v>0</v>
      </c>
      <c r="M378" s="9" t="n">
        <v>24006.58</v>
      </c>
      <c r="N378" s="9" t="n">
        <v>45740.44</v>
      </c>
      <c r="O378" s="16">
        <f>H378 + N378 + J378</f>
        <v/>
      </c>
      <c r="P378" s="9">
        <f>SUMIFS('Stock - ETA'!$H$3:H2202,'Stock - ETA'!$F$3:F2202,'Rango proyecciones'!C378,'Stock - ETA'!$Q$3:Q2202,'Rango proyecciones'!$AH$5)</f>
        <v/>
      </c>
      <c r="Q378" s="9">
        <f>(I378 - H378) * MAX((1 - 7)/(7), 0)</f>
        <v/>
      </c>
      <c r="R378" s="9" t="n">
        <v>0</v>
      </c>
      <c r="S378" s="9" t="n">
        <v>24006.58</v>
      </c>
      <c r="T378" s="9" t="n">
        <v>45740.44</v>
      </c>
      <c r="U378" s="16">
        <f>H378 + T378 + P378</f>
        <v/>
      </c>
      <c r="V378" s="6">
        <f>SUMIFS('Stock - ETA'!$S$3:S2202,'Stock - ETA'!$F$3:F2202,'Rango proyecciones'!C378,'Stock - ETA'!$AA$3:AA2202,'Rango proyecciones'!$AH$5) + SUMIFS('Stock - ETA'!$R$3:R2202,'Stock - ETA'!$F$3:F2202,'Rango proyecciones'!C378,'Stock - ETA'!$AA$3:AA2202,'Rango proyecciones'!$AH$7)</f>
        <v/>
      </c>
      <c r="W378" s="9" t="n"/>
      <c r="X378" s="16">
        <f>V378 + W378</f>
        <v/>
      </c>
      <c r="Y378" s="9">
        <f>SUMIFS('Stock - ETA'!$I$3:I2202,'Stock - ETA'!$F$3:F2202,'Rango proyecciones'!C378,'Stock - ETA'!$Q$3:Q2202,'Rango proyecciones'!$AH$5) + SUMIFS('Stock - ETA'!$H$3:H2202,'Stock - ETA'!$F$3:F2202,'Rango proyecciones'!C378,'Stock - ETA'!$Q$3:Q2202,'Rango proyecciones'!$AH$7)</f>
        <v/>
      </c>
      <c r="Z378" s="9" t="n"/>
      <c r="AA378" s="16">
        <f>Y378 + Z378</f>
        <v/>
      </c>
      <c r="AB378" s="6" t="n">
        <v>23587</v>
      </c>
      <c r="AC378" s="9">
        <f>SUMIFS('Stock - ETA'!$T$3:T2202,'Stock - ETA'!$F$3:F2202,'Rango proyecciones'!C378,'Stock - ETA'!$AA$3:AA2202,'Rango proyecciones'!$AH$5) + SUMIFS('Stock - ETA'!$S$3:S2202,'Stock - ETA'!$F$3:F2202,'Rango proyecciones'!C378,'Stock - ETA'!$AA$3:AA2202,'Rango proyecciones'!$AH$8)</f>
        <v/>
      </c>
      <c r="AD378" s="16">
        <f> 0.6 * AB378 + AC378</f>
        <v/>
      </c>
      <c r="AE378" s="9">
        <f>SUMIFS('Stock - ETA'!$J$3:J2202,'Stock - ETA'!$F$3:F2202,'Rango proyecciones'!C378,'Stock - ETA'!$Q$3:Q2202,'Rango proyecciones'!$AH$5) + SUMIFS('Stock - ETA'!$I$3:I2202,'Stock - ETA'!$F$3:F2202,'Rango proyecciones'!C378,'Stock - ETA'!$Q$3:Q2202,'Rango proyecciones'!$AH$8)</f>
        <v/>
      </c>
      <c r="AF378" s="16">
        <f> 0.6 * AB378 + AE378</f>
        <v/>
      </c>
      <c r="AG378" s="6" t="n"/>
    </row>
    <row r="379">
      <c r="A379" s="4" t="inlineStr">
        <is>
          <t>Pavo</t>
        </is>
      </c>
      <c r="B379" s="4" t="inlineStr">
        <is>
          <t>Venta Local</t>
        </is>
      </c>
      <c r="C379" s="4" t="inlineStr">
        <is>
          <t>agro america1030461</t>
        </is>
      </c>
      <c r="D379" s="4" t="inlineStr">
        <is>
          <t>Agro America</t>
        </is>
      </c>
      <c r="E379" s="4" t="n">
        <v>1030461</v>
      </c>
      <c r="F379" s="4" t="inlineStr">
        <is>
          <t>PV Pech USA 8 - 10 LB@ Bo Hor Cj 11k SO</t>
        </is>
      </c>
      <c r="G379" s="4" t="inlineStr">
        <is>
          <t>Pech Desh</t>
        </is>
      </c>
      <c r="H379" s="6" t="n">
        <v>13952.748</v>
      </c>
      <c r="I379" s="9" t="n">
        <v>4000</v>
      </c>
      <c r="J379" s="6">
        <f>SUMIFS('Stock - ETA'!$R$3:R2202,'Stock - ETA'!$F$3:F2202,'Rango proyecciones'!C379,'Stock - ETA'!$AA$3:AA2202,'Rango proyecciones'!$AH$5)</f>
        <v/>
      </c>
      <c r="K379" s="9">
        <f>(I379 - H379) * MAX((1 - 10)/(10), 0)</f>
        <v/>
      </c>
      <c r="L379" s="9" t="n">
        <v>0</v>
      </c>
      <c r="M379" s="9" t="n">
        <v>0</v>
      </c>
      <c r="N379" s="9" t="n">
        <v>12323.69</v>
      </c>
      <c r="O379" s="16">
        <f>H379 + N379 + J379</f>
        <v/>
      </c>
      <c r="P379" s="9">
        <f>SUMIFS('Stock - ETA'!$H$3:H2202,'Stock - ETA'!$F$3:F2202,'Rango proyecciones'!C379,'Stock - ETA'!$Q$3:Q2202,'Rango proyecciones'!$AH$5)</f>
        <v/>
      </c>
      <c r="Q379" s="9">
        <f>(I379 - H379) * MAX((1 - 7)/(7), 0)</f>
        <v/>
      </c>
      <c r="R379" s="9" t="n">
        <v>0</v>
      </c>
      <c r="S379" s="9" t="n">
        <v>0</v>
      </c>
      <c r="T379" s="9" t="n">
        <v>12323.69</v>
      </c>
      <c r="U379" s="16">
        <f>H379 + T379 + P379</f>
        <v/>
      </c>
      <c r="V379" s="6">
        <f>SUMIFS('Stock - ETA'!$S$3:S2202,'Stock - ETA'!$F$3:F2202,'Rango proyecciones'!C379,'Stock - ETA'!$AA$3:AA2202,'Rango proyecciones'!$AH$5) + SUMIFS('Stock - ETA'!$R$3:R2202,'Stock - ETA'!$F$3:F2202,'Rango proyecciones'!C379,'Stock - ETA'!$AA$3:AA2202,'Rango proyecciones'!$AH$7)</f>
        <v/>
      </c>
      <c r="W379" s="9" t="n"/>
      <c r="X379" s="16">
        <f>V379 + W379</f>
        <v/>
      </c>
      <c r="Y379" s="9">
        <f>SUMIFS('Stock - ETA'!$I$3:I2202,'Stock - ETA'!$F$3:F2202,'Rango proyecciones'!C379,'Stock - ETA'!$Q$3:Q2202,'Rango proyecciones'!$AH$5) + SUMIFS('Stock - ETA'!$H$3:H2202,'Stock - ETA'!$F$3:F2202,'Rango proyecciones'!C379,'Stock - ETA'!$Q$3:Q2202,'Rango proyecciones'!$AH$7)</f>
        <v/>
      </c>
      <c r="Z379" s="9" t="n"/>
      <c r="AA379" s="16">
        <f>Y379 + Z379</f>
        <v/>
      </c>
      <c r="AB379" s="6" t="n">
        <v>1814</v>
      </c>
      <c r="AC379" s="9">
        <f>SUMIFS('Stock - ETA'!$T$3:T2202,'Stock - ETA'!$F$3:F2202,'Rango proyecciones'!C379,'Stock - ETA'!$AA$3:AA2202,'Rango proyecciones'!$AH$5) + SUMIFS('Stock - ETA'!$S$3:S2202,'Stock - ETA'!$F$3:F2202,'Rango proyecciones'!C379,'Stock - ETA'!$AA$3:AA2202,'Rango proyecciones'!$AH$8)</f>
        <v/>
      </c>
      <c r="AD379" s="16">
        <f> 0.6 * AB379 + AC379</f>
        <v/>
      </c>
      <c r="AE379" s="9">
        <f>SUMIFS('Stock - ETA'!$J$3:J2202,'Stock - ETA'!$F$3:F2202,'Rango proyecciones'!C379,'Stock - ETA'!$Q$3:Q2202,'Rango proyecciones'!$AH$5) + SUMIFS('Stock - ETA'!$I$3:I2202,'Stock - ETA'!$F$3:F2202,'Rango proyecciones'!C379,'Stock - ETA'!$Q$3:Q2202,'Rango proyecciones'!$AH$8)</f>
        <v/>
      </c>
      <c r="AF379" s="16">
        <f> 0.6 * AB379 + AE379</f>
        <v/>
      </c>
      <c r="AG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 america1030505</t>
        </is>
      </c>
      <c r="D380" s="4" t="inlineStr">
        <is>
          <t>Agro America</t>
        </is>
      </c>
      <c r="E380" s="4" t="n">
        <v>1030505</v>
      </c>
      <c r="F380" s="4" t="inlineStr">
        <is>
          <t>PV File s/t@ Bo Cj 18k SO</t>
        </is>
      </c>
      <c r="G380" s="4" t="inlineStr">
        <is>
          <t>Pech Desh</t>
        </is>
      </c>
      <c r="H380" s="6" t="n">
        <v>0</v>
      </c>
      <c r="I380" s="9" t="n">
        <v>11793</v>
      </c>
      <c r="J380" s="6">
        <f>SUMIFS('Stock - ETA'!$R$3:R2202,'Stock - ETA'!$F$3:F2202,'Rango proyecciones'!C380,'Stock - ETA'!$AA$3:AA2202,'Rango proyecciones'!$AH$5)</f>
        <v/>
      </c>
      <c r="K380" s="9">
        <f>(I380 - H380) * MAX((1 - 10)/(10), 0)</f>
        <v/>
      </c>
      <c r="L380" s="9" t="n"/>
      <c r="M380" s="9" t="n"/>
      <c r="N380" s="9" t="n"/>
      <c r="O380" s="16">
        <f>H380 + N380 + J380</f>
        <v/>
      </c>
      <c r="P380" s="9">
        <f>SUMIFS('Stock - ETA'!$H$3:H2202,'Stock - ETA'!$F$3:F2202,'Rango proyecciones'!C380,'Stock - ETA'!$Q$3:Q2202,'Rango proyecciones'!$AH$5)</f>
        <v/>
      </c>
      <c r="Q380" s="9">
        <f>(I380 - H380) * MAX((1 - 7)/(7), 0)</f>
        <v/>
      </c>
      <c r="R380" s="9" t="n"/>
      <c r="S380" s="9" t="n"/>
      <c r="T380" s="9" t="n">
        <v>0</v>
      </c>
      <c r="U380" s="16">
        <f>H380 + T380 + P380</f>
        <v/>
      </c>
      <c r="V380" s="6">
        <f>SUMIFS('Stock - ETA'!$S$3:S2202,'Stock - ETA'!$F$3:F2202,'Rango proyecciones'!C380,'Stock - ETA'!$AA$3:AA2202,'Rango proyecciones'!$AH$5) + SUMIFS('Stock - ETA'!$R$3:R2202,'Stock - ETA'!$F$3:F2202,'Rango proyecciones'!C380,'Stock - ETA'!$AA$3:AA2202,'Rango proyecciones'!$AH$7)</f>
        <v/>
      </c>
      <c r="W380" s="9" t="n"/>
      <c r="X380" s="16">
        <f>V380 + W380</f>
        <v/>
      </c>
      <c r="Y380" s="9">
        <f>SUMIFS('Stock - ETA'!$I$3:I2202,'Stock - ETA'!$F$3:F2202,'Rango proyecciones'!C380,'Stock - ETA'!$Q$3:Q2202,'Rango proyecciones'!$AH$5) + SUMIFS('Stock - ETA'!$H$3:H2202,'Stock - ETA'!$F$3:F2202,'Rango proyecciones'!C380,'Stock - ETA'!$Q$3:Q2202,'Rango proyecciones'!$AH$7)</f>
        <v/>
      </c>
      <c r="Z380" s="9" t="n"/>
      <c r="AA380" s="16">
        <f>Y380 + Z380</f>
        <v/>
      </c>
      <c r="AB380" s="6" t="n">
        <v>14400</v>
      </c>
      <c r="AC380" s="9">
        <f>SUMIFS('Stock - ETA'!$T$3:T2202,'Stock - ETA'!$F$3:F2202,'Rango proyecciones'!C380,'Stock - ETA'!$AA$3:AA2202,'Rango proyecciones'!$AH$5) + SUMIFS('Stock - ETA'!$S$3:S2202,'Stock - ETA'!$F$3:F2202,'Rango proyecciones'!C380,'Stock - ETA'!$AA$3:AA2202,'Rango proyecciones'!$AH$8)</f>
        <v/>
      </c>
      <c r="AD380" s="16">
        <f> 0.6 * AB380 + AC380</f>
        <v/>
      </c>
      <c r="AE380" s="9">
        <f>SUMIFS('Stock - ETA'!$J$3:J2202,'Stock - ETA'!$F$3:F2202,'Rango proyecciones'!C380,'Stock - ETA'!$Q$3:Q2202,'Rango proyecciones'!$AH$5) + SUMIFS('Stock - ETA'!$I$3:I2202,'Stock - ETA'!$F$3:F2202,'Rango proyecciones'!C380,'Stock - ETA'!$Q$3:Q2202,'Rango proyecciones'!$AH$8)</f>
        <v/>
      </c>
      <c r="AF380" s="16">
        <f> 0.6 * AB380 + AE380</f>
        <v/>
      </c>
      <c r="AG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 america1030735</t>
        </is>
      </c>
      <c r="D381" s="4" t="inlineStr">
        <is>
          <t>Agro America</t>
        </is>
      </c>
      <c r="E381" s="4" t="n">
        <v>1030735</v>
      </c>
      <c r="F381" s="4" t="inlineStr">
        <is>
          <t>PV Cog MA 30Lb@ Bo Cj 15k SO</t>
        </is>
      </c>
      <c r="G381" s="4" t="inlineStr">
        <is>
          <t>Menudencias</t>
        </is>
      </c>
      <c r="H381" s="6" t="n">
        <v>0</v>
      </c>
      <c r="I381" s="9" t="n">
        <v>1000</v>
      </c>
      <c r="J381" s="6">
        <f>SUMIFS('Stock - ETA'!$R$3:R2202,'Stock - ETA'!$F$3:F2202,'Rango proyecciones'!C381,'Stock - ETA'!$AA$3:AA2202,'Rango proyecciones'!$AH$5)</f>
        <v/>
      </c>
      <c r="K381" s="9">
        <f>(I381 - H381) * MAX((1 - 10)/(10), 0)</f>
        <v/>
      </c>
      <c r="L381" s="9" t="n">
        <v>0</v>
      </c>
      <c r="M381" s="9" t="n">
        <v>0</v>
      </c>
      <c r="N381" s="9" t="n">
        <v>57153.6</v>
      </c>
      <c r="O381" s="16">
        <f>H381 + N381 + J381</f>
        <v/>
      </c>
      <c r="P381" s="9">
        <f>SUMIFS('Stock - ETA'!$H$3:H2202,'Stock - ETA'!$F$3:F2202,'Rango proyecciones'!C381,'Stock - ETA'!$Q$3:Q2202,'Rango proyecciones'!$AH$5)</f>
        <v/>
      </c>
      <c r="Q381" s="9">
        <f>(I381 - H381) * MAX((1 - 7)/(7), 0)</f>
        <v/>
      </c>
      <c r="R381" s="9" t="n">
        <v>0</v>
      </c>
      <c r="S381" s="9" t="n">
        <v>0</v>
      </c>
      <c r="T381" s="9" t="n">
        <v>57153.6</v>
      </c>
      <c r="U381" s="16">
        <f>H381 + T381 + P381</f>
        <v/>
      </c>
      <c r="V381" s="6">
        <f>SUMIFS('Stock - ETA'!$S$3:S2202,'Stock - ETA'!$F$3:F2202,'Rango proyecciones'!C381,'Stock - ETA'!$AA$3:AA2202,'Rango proyecciones'!$AH$5) + SUMIFS('Stock - ETA'!$R$3:R2202,'Stock - ETA'!$F$3:F2202,'Rango proyecciones'!C381,'Stock - ETA'!$AA$3:AA2202,'Rango proyecciones'!$AH$7)</f>
        <v/>
      </c>
      <c r="W381" s="9" t="n"/>
      <c r="X381" s="16">
        <f>V381 + W381</f>
        <v/>
      </c>
      <c r="Y381" s="9">
        <f>SUMIFS('Stock - ETA'!$I$3:I2202,'Stock - ETA'!$F$3:F2202,'Rango proyecciones'!C381,'Stock - ETA'!$Q$3:Q2202,'Rango proyecciones'!$AH$5) + SUMIFS('Stock - ETA'!$H$3:H2202,'Stock - ETA'!$F$3:F2202,'Rango proyecciones'!C381,'Stock - ETA'!$Q$3:Q2202,'Rango proyecciones'!$AH$7)</f>
        <v/>
      </c>
      <c r="Z381" s="9" t="n"/>
      <c r="AA381" s="16">
        <f>Y381 + Z381</f>
        <v/>
      </c>
      <c r="AB381" s="6" t="n">
        <v>57153</v>
      </c>
      <c r="AC381" s="9">
        <f>SUMIFS('Stock - ETA'!$T$3:T2202,'Stock - ETA'!$F$3:F2202,'Rango proyecciones'!C381,'Stock - ETA'!$AA$3:AA2202,'Rango proyecciones'!$AH$5) + SUMIFS('Stock - ETA'!$S$3:S2202,'Stock - ETA'!$F$3:F2202,'Rango proyecciones'!C381,'Stock - ETA'!$AA$3:AA2202,'Rango proyecciones'!$AH$8)</f>
        <v/>
      </c>
      <c r="AD381" s="16">
        <f> 0.6 * AB381 + AC381</f>
        <v/>
      </c>
      <c r="AE381" s="9">
        <f>SUMIFS('Stock - ETA'!$J$3:J2202,'Stock - ETA'!$F$3:F2202,'Rango proyecciones'!C381,'Stock - ETA'!$Q$3:Q2202,'Rango proyecciones'!$AH$5) + SUMIFS('Stock - ETA'!$I$3:I2202,'Stock - ETA'!$F$3:F2202,'Rango proyecciones'!C381,'Stock - ETA'!$Q$3:Q2202,'Rango proyecciones'!$AH$8)</f>
        <v/>
      </c>
      <c r="AF381" s="16">
        <f> 0.6 * AB381 + AE381</f>
        <v/>
      </c>
      <c r="AG381" s="6" t="n"/>
    </row>
    <row r="382">
      <c r="A382" s="4" t="inlineStr">
        <is>
          <t>Pavo</t>
        </is>
      </c>
      <c r="B382" s="4" t="inlineStr">
        <is>
          <t>Venta Local</t>
        </is>
      </c>
      <c r="C382" s="4" t="inlineStr">
        <is>
          <t>agro america1030773</t>
        </is>
      </c>
      <c r="D382" s="4" t="inlineStr">
        <is>
          <t>Agro America</t>
        </is>
      </c>
      <c r="E382" s="4" t="n">
        <v>1030773</v>
      </c>
      <c r="F382" s="4" t="inlineStr">
        <is>
          <t>PV Pch Filete 1 kg @Bo CJ 14Kg AS</t>
        </is>
      </c>
      <c r="G382" s="4" t="inlineStr">
        <is>
          <t>Pech Desh</t>
        </is>
      </c>
      <c r="H382" s="6" t="n">
        <v>14573.911</v>
      </c>
      <c r="I382" s="9" t="n">
        <v>24896</v>
      </c>
      <c r="J382" s="6">
        <f>SUMIFS('Stock - ETA'!$R$3:R2202,'Stock - ETA'!$F$3:F2202,'Rango proyecciones'!C382,'Stock - ETA'!$AA$3:AA2202,'Rango proyecciones'!$AH$5)</f>
        <v/>
      </c>
      <c r="K382" s="9">
        <f>(I382 - H382) * MAX((1 - 10)/(10), 0)</f>
        <v/>
      </c>
      <c r="L382" s="9" t="n">
        <v>0</v>
      </c>
      <c r="M382" s="9" t="n">
        <v>0</v>
      </c>
      <c r="N382" s="9" t="n">
        <v>14</v>
      </c>
      <c r="O382" s="16">
        <f>H382 + N382 + J382</f>
        <v/>
      </c>
      <c r="P382" s="9">
        <f>SUMIFS('Stock - ETA'!$H$3:H2202,'Stock - ETA'!$F$3:F2202,'Rango proyecciones'!C382,'Stock - ETA'!$Q$3:Q2202,'Rango proyecciones'!$AH$5)</f>
        <v/>
      </c>
      <c r="Q382" s="9">
        <f>(I382 - H382) * MAX((1 - 7)/(7), 0)</f>
        <v/>
      </c>
      <c r="R382" s="9" t="n">
        <v>0</v>
      </c>
      <c r="S382" s="9" t="n">
        <v>0</v>
      </c>
      <c r="T382" s="9" t="n">
        <v>14</v>
      </c>
      <c r="U382" s="16">
        <f>H382 + T382 + P382</f>
        <v/>
      </c>
      <c r="V382" s="6">
        <f>SUMIFS('Stock - ETA'!$S$3:S2202,'Stock - ETA'!$F$3:F2202,'Rango proyecciones'!C382,'Stock - ETA'!$AA$3:AA2202,'Rango proyecciones'!$AH$5) + SUMIFS('Stock - ETA'!$R$3:R2202,'Stock - ETA'!$F$3:F2202,'Rango proyecciones'!C382,'Stock - ETA'!$AA$3:AA2202,'Rango proyecciones'!$AH$7)</f>
        <v/>
      </c>
      <c r="W382" s="9" t="n"/>
      <c r="X382" s="16">
        <f>V382 + W382</f>
        <v/>
      </c>
      <c r="Y382" s="9">
        <f>SUMIFS('Stock - ETA'!$I$3:I2202,'Stock - ETA'!$F$3:F2202,'Rango proyecciones'!C382,'Stock - ETA'!$Q$3:Q2202,'Rango proyecciones'!$AH$5) + SUMIFS('Stock - ETA'!$H$3:H2202,'Stock - ETA'!$F$3:F2202,'Rango proyecciones'!C382,'Stock - ETA'!$Q$3:Q2202,'Rango proyecciones'!$AH$7)</f>
        <v/>
      </c>
      <c r="Z382" s="9" t="n"/>
      <c r="AA382" s="16">
        <f>Y382 + Z382</f>
        <v/>
      </c>
      <c r="AB382" s="6" t="n"/>
      <c r="AC382" s="9">
        <f>SUMIFS('Stock - ETA'!$T$3:T2202,'Stock - ETA'!$F$3:F2202,'Rango proyecciones'!C382,'Stock - ETA'!$AA$3:AA2202,'Rango proyecciones'!$AH$5) + SUMIFS('Stock - ETA'!$S$3:S2202,'Stock - ETA'!$F$3:F2202,'Rango proyecciones'!C382,'Stock - ETA'!$AA$3:AA2202,'Rango proyecciones'!$AH$8)</f>
        <v/>
      </c>
      <c r="AD382" s="16">
        <f> 0.6 * AB382 + AC382</f>
        <v/>
      </c>
      <c r="AE382" s="9">
        <f>SUMIFS('Stock - ETA'!$J$3:J2202,'Stock - ETA'!$F$3:F2202,'Rango proyecciones'!C382,'Stock - ETA'!$Q$3:Q2202,'Rango proyecciones'!$AH$5) + SUMIFS('Stock - ETA'!$I$3:I2202,'Stock - ETA'!$F$3:F2202,'Rango proyecciones'!C382,'Stock - ETA'!$Q$3:Q2202,'Rango proyecciones'!$AH$8)</f>
        <v/>
      </c>
      <c r="AF382" s="16">
        <f> 0.6 * AB382 + AE382</f>
        <v/>
      </c>
      <c r="AG382" s="6" t="n"/>
    </row>
    <row r="383">
      <c r="A383" s="4" t="inlineStr">
        <is>
          <t>Pavo</t>
        </is>
      </c>
      <c r="B383" s="4" t="inlineStr">
        <is>
          <t>Venta Local</t>
        </is>
      </c>
      <c r="C383" s="4" t="inlineStr">
        <is>
          <t>agro america1030782</t>
        </is>
      </c>
      <c r="D383" s="4" t="inlineStr">
        <is>
          <t>Agro America</t>
        </is>
      </c>
      <c r="E383" s="4" t="n">
        <v>1030782</v>
      </c>
      <c r="F383" s="4" t="inlineStr">
        <is>
          <t>PV Pech USA 12-15 LB @BO Hor Cj 15k AS</t>
        </is>
      </c>
      <c r="G383" s="4" t="inlineStr">
        <is>
          <t>Pech Desh</t>
        </is>
      </c>
      <c r="H383" s="6" t="n">
        <v>24671.971</v>
      </c>
      <c r="I383" s="9" t="n">
        <v>34000</v>
      </c>
      <c r="J383" s="6">
        <f>SUMIFS('Stock - ETA'!$R$3:R2202,'Stock - ETA'!$F$3:F2202,'Rango proyecciones'!C383,'Stock - ETA'!$AA$3:AA2202,'Rango proyecciones'!$AH$5)</f>
        <v/>
      </c>
      <c r="K383" s="9">
        <f>(I383 - H383) * MAX((1 - 10)/(10), 0)</f>
        <v/>
      </c>
      <c r="L383" s="9" t="n">
        <v>0</v>
      </c>
      <c r="M383" s="9" t="n">
        <v>0</v>
      </c>
      <c r="N383" s="9" t="n">
        <v>31943.578</v>
      </c>
      <c r="O383" s="16">
        <f>H383 + N383 + J383</f>
        <v/>
      </c>
      <c r="P383" s="9">
        <f>SUMIFS('Stock - ETA'!$H$3:H2202,'Stock - ETA'!$F$3:F2202,'Rango proyecciones'!C383,'Stock - ETA'!$Q$3:Q2202,'Rango proyecciones'!$AH$5)</f>
        <v/>
      </c>
      <c r="Q383" s="9">
        <f>(I383 - H383) * MAX((1 - 7)/(7), 0)</f>
        <v/>
      </c>
      <c r="R383" s="9" t="n">
        <v>0</v>
      </c>
      <c r="S383" s="9" t="n">
        <v>0</v>
      </c>
      <c r="T383" s="9" t="n">
        <v>31943.578</v>
      </c>
      <c r="U383" s="16">
        <f>H383 + T383 + P383</f>
        <v/>
      </c>
      <c r="V383" s="6">
        <f>SUMIFS('Stock - ETA'!$S$3:S2202,'Stock - ETA'!$F$3:F2202,'Rango proyecciones'!C383,'Stock - ETA'!$AA$3:AA2202,'Rango proyecciones'!$AH$5) + SUMIFS('Stock - ETA'!$R$3:R2202,'Stock - ETA'!$F$3:F2202,'Rango proyecciones'!C383,'Stock - ETA'!$AA$3:AA2202,'Rango proyecciones'!$AH$7)</f>
        <v/>
      </c>
      <c r="W383" s="9" t="n"/>
      <c r="X383" s="16">
        <f>V383 + W383</f>
        <v/>
      </c>
      <c r="Y383" s="9">
        <f>SUMIFS('Stock - ETA'!$I$3:I2202,'Stock - ETA'!$F$3:F2202,'Rango proyecciones'!C383,'Stock - ETA'!$Q$3:Q2202,'Rango proyecciones'!$AH$5) + SUMIFS('Stock - ETA'!$H$3:H2202,'Stock - ETA'!$F$3:F2202,'Rango proyecciones'!C383,'Stock - ETA'!$Q$3:Q2202,'Rango proyecciones'!$AH$7)</f>
        <v/>
      </c>
      <c r="Z383" s="9" t="n"/>
      <c r="AA383" s="16">
        <f>Y383 + Z383</f>
        <v/>
      </c>
      <c r="AB383" s="6" t="n"/>
      <c r="AC383" s="9">
        <f>SUMIFS('Stock - ETA'!$T$3:T2202,'Stock - ETA'!$F$3:F2202,'Rango proyecciones'!C383,'Stock - ETA'!$AA$3:AA2202,'Rango proyecciones'!$AH$5) + SUMIFS('Stock - ETA'!$S$3:S2202,'Stock - ETA'!$F$3:F2202,'Rango proyecciones'!C383,'Stock - ETA'!$AA$3:AA2202,'Rango proyecciones'!$AH$8)</f>
        <v/>
      </c>
      <c r="AD383" s="16">
        <f> 0.6 * AB383 + AC383</f>
        <v/>
      </c>
      <c r="AE383" s="9">
        <f>SUMIFS('Stock - ETA'!$J$3:J2202,'Stock - ETA'!$F$3:F2202,'Rango proyecciones'!C383,'Stock - ETA'!$Q$3:Q2202,'Rango proyecciones'!$AH$5) + SUMIFS('Stock - ETA'!$I$3:I2202,'Stock - ETA'!$F$3:F2202,'Rango proyecciones'!C383,'Stock - ETA'!$Q$3:Q2202,'Rango proyecciones'!$AH$8)</f>
        <v/>
      </c>
      <c r="AF383" s="16">
        <f> 0.6 * AB383 + AE383</f>
        <v/>
      </c>
      <c r="AG383" s="6" t="n"/>
    </row>
    <row r="384">
      <c r="A384" s="4" t="inlineStr">
        <is>
          <t>Pavo</t>
        </is>
      </c>
      <c r="B384" s="4" t="inlineStr">
        <is>
          <t>Venta Local</t>
        </is>
      </c>
      <c r="C384" s="4" t="inlineStr">
        <is>
          <t>agro america1030784</t>
        </is>
      </c>
      <c r="D384" s="4" t="inlineStr">
        <is>
          <t>Agro America</t>
        </is>
      </c>
      <c r="E384" s="4" t="n">
        <v>1030784</v>
      </c>
      <c r="F384" s="4" t="inlineStr">
        <is>
          <t>PV Pch MA 15% 16-18 Lb@ Bo Cj 20k AS</t>
        </is>
      </c>
      <c r="G384" s="4" t="inlineStr">
        <is>
          <t>Pech</t>
        </is>
      </c>
      <c r="H384" s="6" t="n">
        <v>0</v>
      </c>
      <c r="I384" s="9" t="n">
        <v>5880</v>
      </c>
      <c r="J384" s="6">
        <f>SUMIFS('Stock - ETA'!$R$3:R2202,'Stock - ETA'!$F$3:F2202,'Rango proyecciones'!C384,'Stock - ETA'!$AA$3:AA2202,'Rango proyecciones'!$AH$5)</f>
        <v/>
      </c>
      <c r="K384" s="9">
        <f>(I384 - H384) * MAX((1 - 10)/(10), 0)</f>
        <v/>
      </c>
      <c r="L384" s="9" t="n"/>
      <c r="M384" s="9" t="n"/>
      <c r="N384" s="9" t="n"/>
      <c r="O384" s="16">
        <f>H384 + N384 + J384</f>
        <v/>
      </c>
      <c r="P384" s="9">
        <f>SUMIFS('Stock - ETA'!$H$3:H2202,'Stock - ETA'!$F$3:F2202,'Rango proyecciones'!C384,'Stock - ETA'!$Q$3:Q2202,'Rango proyecciones'!$AH$5)</f>
        <v/>
      </c>
      <c r="Q384" s="9">
        <f>(I384 - H384) * MAX((1 - 7)/(7), 0)</f>
        <v/>
      </c>
      <c r="R384" s="9" t="n"/>
      <c r="S384" s="9" t="n"/>
      <c r="T384" s="9" t="n">
        <v>0</v>
      </c>
      <c r="U384" s="16">
        <f>H384 + T384 + P384</f>
        <v/>
      </c>
      <c r="V384" s="6">
        <f>SUMIFS('Stock - ETA'!$S$3:S2202,'Stock - ETA'!$F$3:F2202,'Rango proyecciones'!C384,'Stock - ETA'!$AA$3:AA2202,'Rango proyecciones'!$AH$5) + SUMIFS('Stock - ETA'!$R$3:R2202,'Stock - ETA'!$F$3:F2202,'Rango proyecciones'!C384,'Stock - ETA'!$AA$3:AA2202,'Rango proyecciones'!$AH$7)</f>
        <v/>
      </c>
      <c r="W384" s="9" t="n"/>
      <c r="X384" s="16">
        <f>V384 + W384</f>
        <v/>
      </c>
      <c r="Y384" s="9">
        <f>SUMIFS('Stock - ETA'!$I$3:I2202,'Stock - ETA'!$F$3:F2202,'Rango proyecciones'!C384,'Stock - ETA'!$Q$3:Q2202,'Rango proyecciones'!$AH$5) + SUMIFS('Stock - ETA'!$H$3:H2202,'Stock - ETA'!$F$3:F2202,'Rango proyecciones'!C384,'Stock - ETA'!$Q$3:Q2202,'Rango proyecciones'!$AH$7)</f>
        <v/>
      </c>
      <c r="Z384" s="9" t="n"/>
      <c r="AA384" s="16">
        <f>Y384 + Z384</f>
        <v/>
      </c>
      <c r="AB384" s="6" t="n">
        <v>5880</v>
      </c>
      <c r="AC384" s="9">
        <f>SUMIFS('Stock - ETA'!$T$3:T2202,'Stock - ETA'!$F$3:F2202,'Rango proyecciones'!C384,'Stock - ETA'!$AA$3:AA2202,'Rango proyecciones'!$AH$5) + SUMIFS('Stock - ETA'!$S$3:S2202,'Stock - ETA'!$F$3:F2202,'Rango proyecciones'!C384,'Stock - ETA'!$AA$3:AA2202,'Rango proyecciones'!$AH$8)</f>
        <v/>
      </c>
      <c r="AD384" s="16">
        <f> 0.6 * AB384 + AC384</f>
        <v/>
      </c>
      <c r="AE384" s="9">
        <f>SUMIFS('Stock - ETA'!$J$3:J2202,'Stock - ETA'!$F$3:F2202,'Rango proyecciones'!C384,'Stock - ETA'!$Q$3:Q2202,'Rango proyecciones'!$AH$5) + SUMIFS('Stock - ETA'!$I$3:I2202,'Stock - ETA'!$F$3:F2202,'Rango proyecciones'!C384,'Stock - ETA'!$Q$3:Q2202,'Rango proyecciones'!$AH$8)</f>
        <v/>
      </c>
      <c r="AF384" s="16">
        <f> 0.6 * AB384 + AE384</f>
        <v/>
      </c>
      <c r="AG384" s="6" t="n"/>
    </row>
    <row r="385">
      <c r="A385" s="4" t="inlineStr">
        <is>
          <t>Pavo</t>
        </is>
      </c>
      <c r="B385" s="4" t="inlineStr">
        <is>
          <t>Venta Local</t>
        </is>
      </c>
      <c r="C385" s="4" t="inlineStr">
        <is>
          <t>agro america1030785</t>
        </is>
      </c>
      <c r="D385" s="4" t="inlineStr">
        <is>
          <t>Agro America</t>
        </is>
      </c>
      <c r="E385" s="4" t="n">
        <v>1030785</v>
      </c>
      <c r="F385" s="4" t="inlineStr">
        <is>
          <t>PV Pch MA 15% 18-20 Lb@ Bo Cj 20k AS</t>
        </is>
      </c>
      <c r="G385" s="4" t="inlineStr">
        <is>
          <t>Pech</t>
        </is>
      </c>
      <c r="H385" s="6" t="n">
        <v>0</v>
      </c>
      <c r="I385" s="9" t="n">
        <v>1080</v>
      </c>
      <c r="J385" s="6">
        <f>SUMIFS('Stock - ETA'!$R$3:R2202,'Stock - ETA'!$F$3:F2202,'Rango proyecciones'!C385,'Stock - ETA'!$AA$3:AA2202,'Rango proyecciones'!$AH$5)</f>
        <v/>
      </c>
      <c r="K385" s="9">
        <f>(I385 - H385) * MAX((1 - 10)/(10), 0)</f>
        <v/>
      </c>
      <c r="L385" s="9" t="n"/>
      <c r="M385" s="9" t="n"/>
      <c r="N385" s="9" t="n"/>
      <c r="O385" s="16">
        <f>H385 + N385 + J385</f>
        <v/>
      </c>
      <c r="P385" s="9">
        <f>SUMIFS('Stock - ETA'!$H$3:H2202,'Stock - ETA'!$F$3:F2202,'Rango proyecciones'!C385,'Stock - ETA'!$Q$3:Q2202,'Rango proyecciones'!$AH$5)</f>
        <v/>
      </c>
      <c r="Q385" s="9">
        <f>(I385 - H385) * MAX((1 - 7)/(7), 0)</f>
        <v/>
      </c>
      <c r="R385" s="9" t="n"/>
      <c r="S385" s="9" t="n"/>
      <c r="T385" s="9" t="n">
        <v>0</v>
      </c>
      <c r="U385" s="16">
        <f>H385 + T385 + P385</f>
        <v/>
      </c>
      <c r="V385" s="6">
        <f>SUMIFS('Stock - ETA'!$S$3:S2202,'Stock - ETA'!$F$3:F2202,'Rango proyecciones'!C385,'Stock - ETA'!$AA$3:AA2202,'Rango proyecciones'!$AH$5) + SUMIFS('Stock - ETA'!$R$3:R2202,'Stock - ETA'!$F$3:F2202,'Rango proyecciones'!C385,'Stock - ETA'!$AA$3:AA2202,'Rango proyecciones'!$AH$7)</f>
        <v/>
      </c>
      <c r="W385" s="9" t="n"/>
      <c r="X385" s="16">
        <f>V385 + W385</f>
        <v/>
      </c>
      <c r="Y385" s="9">
        <f>SUMIFS('Stock - ETA'!$I$3:I2202,'Stock - ETA'!$F$3:F2202,'Rango proyecciones'!C385,'Stock - ETA'!$Q$3:Q2202,'Rango proyecciones'!$AH$5) + SUMIFS('Stock - ETA'!$H$3:H2202,'Stock - ETA'!$F$3:F2202,'Rango proyecciones'!C385,'Stock - ETA'!$Q$3:Q2202,'Rango proyecciones'!$AH$7)</f>
        <v/>
      </c>
      <c r="Z385" s="9" t="n"/>
      <c r="AA385" s="16">
        <f>Y385 + Z385</f>
        <v/>
      </c>
      <c r="AB385" s="6" t="n">
        <v>1080</v>
      </c>
      <c r="AC385" s="9">
        <f>SUMIFS('Stock - ETA'!$T$3:T2202,'Stock - ETA'!$F$3:F2202,'Rango proyecciones'!C385,'Stock - ETA'!$AA$3:AA2202,'Rango proyecciones'!$AH$5) + SUMIFS('Stock - ETA'!$S$3:S2202,'Stock - ETA'!$F$3:F2202,'Rango proyecciones'!C385,'Stock - ETA'!$AA$3:AA2202,'Rango proyecciones'!$AH$8)</f>
        <v/>
      </c>
      <c r="AD385" s="16">
        <f> 0.6 * AB385 + AC385</f>
        <v/>
      </c>
      <c r="AE385" s="9">
        <f>SUMIFS('Stock - ETA'!$J$3:J2202,'Stock - ETA'!$F$3:F2202,'Rango proyecciones'!C385,'Stock - ETA'!$Q$3:Q2202,'Rango proyecciones'!$AH$5) + SUMIFS('Stock - ETA'!$I$3:I2202,'Stock - ETA'!$F$3:F2202,'Rango proyecciones'!C385,'Stock - ETA'!$Q$3:Q2202,'Rango proyecciones'!$AH$8)</f>
        <v/>
      </c>
      <c r="AF385" s="16">
        <f> 0.6 * AB385 + AE385</f>
        <v/>
      </c>
      <c r="AG385" s="6" t="n"/>
    </row>
    <row r="386">
      <c r="A386" s="4" t="inlineStr">
        <is>
          <t>Pavo</t>
        </is>
      </c>
      <c r="B386" s="4" t="inlineStr">
        <is>
          <t>Venta Local</t>
        </is>
      </c>
      <c r="C386" s="4" t="inlineStr">
        <is>
          <t>agro america1030818</t>
        </is>
      </c>
      <c r="D386" s="4" t="inlineStr">
        <is>
          <t>Agro America</t>
        </is>
      </c>
      <c r="E386" s="4" t="n">
        <v>1030818</v>
      </c>
      <c r="F386" s="4" t="inlineStr">
        <is>
          <t>PV Fil C/ten MA NMr@ Cj 40 Lb AS</t>
        </is>
      </c>
      <c r="G386" s="4" t="inlineStr">
        <is>
          <t>Pech Desh</t>
        </is>
      </c>
      <c r="H386" s="6" t="n">
        <v>0</v>
      </c>
      <c r="I386" s="9" t="n">
        <v>18202</v>
      </c>
      <c r="J386" s="6">
        <f>SUMIFS('Stock - ETA'!$R$3:R2202,'Stock - ETA'!$F$3:F2202,'Rango proyecciones'!C386,'Stock - ETA'!$AA$3:AA2202,'Rango proyecciones'!$AH$5)</f>
        <v/>
      </c>
      <c r="K386" s="9">
        <f>(I386 - H386) * MAX((1 - 10)/(10), 0)</f>
        <v/>
      </c>
      <c r="L386" s="9" t="n">
        <v>96069.44</v>
      </c>
      <c r="M386" s="9" t="n">
        <v>0</v>
      </c>
      <c r="N386" s="9" t="n">
        <v>25813.22</v>
      </c>
      <c r="O386" s="16">
        <f>H386 + N386 + J386</f>
        <v/>
      </c>
      <c r="P386" s="9">
        <f>SUMIFS('Stock - ETA'!$H$3:H2202,'Stock - ETA'!$F$3:F2202,'Rango proyecciones'!C386,'Stock - ETA'!$Q$3:Q2202,'Rango proyecciones'!$AH$5)</f>
        <v/>
      </c>
      <c r="Q386" s="9">
        <f>(I386 - H386) * MAX((1 - 7)/(7), 0)</f>
        <v/>
      </c>
      <c r="R386" s="9" t="n">
        <v>96069.44</v>
      </c>
      <c r="S386" s="9" t="n">
        <v>0</v>
      </c>
      <c r="T386" s="9" t="n">
        <v>25813.22</v>
      </c>
      <c r="U386" s="16">
        <f>H386 + T386 + P386</f>
        <v/>
      </c>
      <c r="V386" s="6">
        <f>SUMIFS('Stock - ETA'!$S$3:S2202,'Stock - ETA'!$F$3:F2202,'Rango proyecciones'!C386,'Stock - ETA'!$AA$3:AA2202,'Rango proyecciones'!$AH$5) + SUMIFS('Stock - ETA'!$R$3:R2202,'Stock - ETA'!$F$3:F2202,'Rango proyecciones'!C386,'Stock - ETA'!$AA$3:AA2202,'Rango proyecciones'!$AH$7)</f>
        <v/>
      </c>
      <c r="W386" s="9" t="n"/>
      <c r="X386" s="16">
        <f>V386 + W386</f>
        <v/>
      </c>
      <c r="Y386" s="9">
        <f>SUMIFS('Stock - ETA'!$I$3:I2202,'Stock - ETA'!$F$3:F2202,'Rango proyecciones'!C386,'Stock - ETA'!$Q$3:Q2202,'Rango proyecciones'!$AH$5) + SUMIFS('Stock - ETA'!$H$3:H2202,'Stock - ETA'!$F$3:F2202,'Rango proyecciones'!C386,'Stock - ETA'!$Q$3:Q2202,'Rango proyecciones'!$AH$7)</f>
        <v/>
      </c>
      <c r="Z386" s="9" t="n"/>
      <c r="AA386" s="16">
        <f>Y386 + Z386</f>
        <v/>
      </c>
      <c r="AB386" s="6" t="n">
        <v>48041</v>
      </c>
      <c r="AC386" s="9">
        <f>SUMIFS('Stock - ETA'!$T$3:T2202,'Stock - ETA'!$F$3:F2202,'Rango proyecciones'!C386,'Stock - ETA'!$AA$3:AA2202,'Rango proyecciones'!$AH$5) + SUMIFS('Stock - ETA'!$S$3:S2202,'Stock - ETA'!$F$3:F2202,'Rango proyecciones'!C386,'Stock - ETA'!$AA$3:AA2202,'Rango proyecciones'!$AH$8)</f>
        <v/>
      </c>
      <c r="AD386" s="16">
        <f> 0.6 * AB386 + AC386</f>
        <v/>
      </c>
      <c r="AE386" s="9">
        <f>SUMIFS('Stock - ETA'!$J$3:J2202,'Stock - ETA'!$F$3:F2202,'Rango proyecciones'!C386,'Stock - ETA'!$Q$3:Q2202,'Rango proyecciones'!$AH$5) + SUMIFS('Stock - ETA'!$I$3:I2202,'Stock - ETA'!$F$3:F2202,'Rango proyecciones'!C386,'Stock - ETA'!$Q$3:Q2202,'Rango proyecciones'!$AH$8)</f>
        <v/>
      </c>
      <c r="AF386" s="16">
        <f> 0.6 * AB386 + AE386</f>
        <v/>
      </c>
      <c r="AG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europa1030224</t>
        </is>
      </c>
      <c r="D387" s="4" t="inlineStr">
        <is>
          <t>Agro Europa</t>
        </is>
      </c>
      <c r="E387" s="4" t="n">
        <v>1030224</v>
      </c>
      <c r="F387" s="4" t="inlineStr">
        <is>
          <t>PV Tru Larg@ Bo Cj 15k AS</t>
        </is>
      </c>
      <c r="G387" s="4" t="inlineStr">
        <is>
          <t>Trutro</t>
        </is>
      </c>
      <c r="H387" s="6" t="n">
        <v>84017.72</v>
      </c>
      <c r="I387" s="9" t="n">
        <v>60000</v>
      </c>
      <c r="J387" s="6">
        <f>SUMIFS('Stock - ETA'!$R$3:R2202,'Stock - ETA'!$F$3:F2202,'Rango proyecciones'!C387,'Stock - ETA'!$AA$3:AA2202,'Rango proyecciones'!$AH$5)</f>
        <v/>
      </c>
      <c r="K387" s="9">
        <f>(I387 - H387) * MAX((1 - 10)/(10), 0)</f>
        <v/>
      </c>
      <c r="L387" s="9" t="n">
        <v>95413.308</v>
      </c>
      <c r="M387" s="9" t="n"/>
      <c r="N387" s="9" t="n"/>
      <c r="O387" s="16">
        <f>H387 + N387 + J387</f>
        <v/>
      </c>
      <c r="P387" s="9">
        <f>SUMIFS('Stock - ETA'!$H$3:H2202,'Stock - ETA'!$F$3:F2202,'Rango proyecciones'!C387,'Stock - ETA'!$Q$3:Q2202,'Rango proyecciones'!$AH$5)</f>
        <v/>
      </c>
      <c r="Q387" s="9">
        <f>(I387 - H387) * MAX((1 - 7)/(7), 0)</f>
        <v/>
      </c>
      <c r="R387" s="9" t="n">
        <v>95413.308</v>
      </c>
      <c r="S387" s="9" t="n"/>
      <c r="T387" s="9" t="n">
        <v>0</v>
      </c>
      <c r="U387" s="16">
        <f>H387 + T387 + P387</f>
        <v/>
      </c>
      <c r="V387" s="6">
        <f>SUMIFS('Stock - ETA'!$S$3:S2202,'Stock - ETA'!$F$3:F2202,'Rango proyecciones'!C387,'Stock - ETA'!$AA$3:AA2202,'Rango proyecciones'!$AH$5) + SUMIFS('Stock - ETA'!$R$3:R2202,'Stock - ETA'!$F$3:F2202,'Rango proyecciones'!C387,'Stock - ETA'!$AA$3:AA2202,'Rango proyecciones'!$AH$7)</f>
        <v/>
      </c>
      <c r="W387" s="9" t="n"/>
      <c r="X387" s="16">
        <f>V387 + W387</f>
        <v/>
      </c>
      <c r="Y387" s="9">
        <f>SUMIFS('Stock - ETA'!$I$3:I2202,'Stock - ETA'!$F$3:F2202,'Rango proyecciones'!C387,'Stock - ETA'!$Q$3:Q2202,'Rango proyecciones'!$AH$5) + SUMIFS('Stock - ETA'!$H$3:H2202,'Stock - ETA'!$F$3:F2202,'Rango proyecciones'!C387,'Stock - ETA'!$Q$3:Q2202,'Rango proyecciones'!$AH$7)</f>
        <v/>
      </c>
      <c r="Z387" s="9" t="n"/>
      <c r="AA387" s="16">
        <f>Y387 + Z387</f>
        <v/>
      </c>
      <c r="AB387" s="6" t="n"/>
      <c r="AC387" s="9">
        <f>SUMIFS('Stock - ETA'!$T$3:T2202,'Stock - ETA'!$F$3:F2202,'Rango proyecciones'!C387,'Stock - ETA'!$AA$3:AA2202,'Rango proyecciones'!$AH$5) + SUMIFS('Stock - ETA'!$S$3:S2202,'Stock - ETA'!$F$3:F2202,'Rango proyecciones'!C387,'Stock - ETA'!$AA$3:AA2202,'Rango proyecciones'!$AH$8)</f>
        <v/>
      </c>
      <c r="AD387" s="16">
        <f> 0.7 * AB387 + AC387</f>
        <v/>
      </c>
      <c r="AE387" s="9">
        <f>SUMIFS('Stock - ETA'!$J$3:J2202,'Stock - ETA'!$F$3:F2202,'Rango proyecciones'!C387,'Stock - ETA'!$Q$3:Q2202,'Rango proyecciones'!$AH$5) + SUMIFS('Stock - ETA'!$I$3:I2202,'Stock - ETA'!$F$3:F2202,'Rango proyecciones'!C387,'Stock - ETA'!$Q$3:Q2202,'Rango proyecciones'!$AH$8)</f>
        <v/>
      </c>
      <c r="AF387" s="16">
        <f> 0.7 * AB387 + AE387</f>
        <v/>
      </c>
      <c r="AG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europa1030279</t>
        </is>
      </c>
      <c r="D388" s="4" t="inlineStr">
        <is>
          <t>Agro Europa</t>
        </is>
      </c>
      <c r="E388" s="4" t="n">
        <v>1030279</v>
      </c>
      <c r="F388" s="4" t="inlineStr">
        <is>
          <t>PV TruDeh Cort S/p@ Jp SO</t>
        </is>
      </c>
      <c r="G388" s="4" t="inlineStr">
        <is>
          <t>Trutro Desh</t>
        </is>
      </c>
      <c r="H388" s="6" t="n">
        <v>9000</v>
      </c>
      <c r="I388" s="9" t="n">
        <v>21600</v>
      </c>
      <c r="J388" s="6">
        <f>SUMIFS('Stock - ETA'!$R$3:R2202,'Stock - ETA'!$F$3:F2202,'Rango proyecciones'!C388,'Stock - ETA'!$AA$3:AA2202,'Rango proyecciones'!$AH$5)</f>
        <v/>
      </c>
      <c r="K388" s="9">
        <f>(I388 - H388) * MAX((1 - 10)/(10), 0)</f>
        <v/>
      </c>
      <c r="L388" s="9" t="n">
        <v>0</v>
      </c>
      <c r="M388" s="9" t="n"/>
      <c r="N388" s="9" t="n"/>
      <c r="O388" s="16">
        <f>H388 + N388 + J388</f>
        <v/>
      </c>
      <c r="P388" s="9">
        <f>SUMIFS('Stock - ETA'!$H$3:H2202,'Stock - ETA'!$F$3:F2202,'Rango proyecciones'!C388,'Stock - ETA'!$Q$3:Q2202,'Rango proyecciones'!$AH$5)</f>
        <v/>
      </c>
      <c r="Q388" s="9">
        <f>(I388 - H388) * MAX((1 - 7)/(7), 0)</f>
        <v/>
      </c>
      <c r="R388" s="9" t="n">
        <v>0</v>
      </c>
      <c r="S388" s="9" t="n"/>
      <c r="T388" s="9" t="n">
        <v>0</v>
      </c>
      <c r="U388" s="16">
        <f>H388 + T388 + P388</f>
        <v/>
      </c>
      <c r="V388" s="6">
        <f>SUMIFS('Stock - ETA'!$S$3:S2202,'Stock - ETA'!$F$3:F2202,'Rango proyecciones'!C388,'Stock - ETA'!$AA$3:AA2202,'Rango proyecciones'!$AH$5) + SUMIFS('Stock - ETA'!$R$3:R2202,'Stock - ETA'!$F$3:F2202,'Rango proyecciones'!C388,'Stock - ETA'!$AA$3:AA2202,'Rango proyecciones'!$AH$7)</f>
        <v/>
      </c>
      <c r="W388" s="9" t="n"/>
      <c r="X388" s="16">
        <f>V388 + W388</f>
        <v/>
      </c>
      <c r="Y388" s="9">
        <f>SUMIFS('Stock - ETA'!$I$3:I2202,'Stock - ETA'!$F$3:F2202,'Rango proyecciones'!C388,'Stock - ETA'!$Q$3:Q2202,'Rango proyecciones'!$AH$5) + SUMIFS('Stock - ETA'!$H$3:H2202,'Stock - ETA'!$F$3:F2202,'Rango proyecciones'!C388,'Stock - ETA'!$Q$3:Q2202,'Rango proyecciones'!$AH$7)</f>
        <v/>
      </c>
      <c r="Z388" s="9" t="n"/>
      <c r="AA388" s="16">
        <f>Y388 + Z388</f>
        <v/>
      </c>
      <c r="AB388" s="6" t="n">
        <v>38000</v>
      </c>
      <c r="AC388" s="9">
        <f>SUMIFS('Stock - ETA'!$T$3:T2202,'Stock - ETA'!$F$3:F2202,'Rango proyecciones'!C388,'Stock - ETA'!$AA$3:AA2202,'Rango proyecciones'!$AH$5) + SUMIFS('Stock - ETA'!$S$3:S2202,'Stock - ETA'!$F$3:F2202,'Rango proyecciones'!C388,'Stock - ETA'!$AA$3:AA2202,'Rango proyecciones'!$AH$8)</f>
        <v/>
      </c>
      <c r="AD388" s="16">
        <f> 0.7 * AB388 + AC388</f>
        <v/>
      </c>
      <c r="AE388" s="9">
        <f>SUMIFS('Stock - ETA'!$J$3:J2202,'Stock - ETA'!$F$3:F2202,'Rango proyecciones'!C388,'Stock - ETA'!$Q$3:Q2202,'Rango proyecciones'!$AH$5) + SUMIFS('Stock - ETA'!$I$3:I2202,'Stock - ETA'!$F$3:F2202,'Rango proyecciones'!C388,'Stock - ETA'!$Q$3:Q2202,'Rango proyecciones'!$AH$8)</f>
        <v/>
      </c>
      <c r="AF388" s="16">
        <f> 0.7 * AB388 + AE388</f>
        <v/>
      </c>
      <c r="AG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europa1030332</t>
        </is>
      </c>
      <c r="D389" s="4" t="inlineStr">
        <is>
          <t>Agro Europa</t>
        </is>
      </c>
      <c r="E389" s="4" t="n">
        <v>1030332</v>
      </c>
      <c r="F389" s="4" t="inlineStr">
        <is>
          <t>PV Tru Ala@ Ex Bo Cj AS</t>
        </is>
      </c>
      <c r="G389" s="4" t="inlineStr">
        <is>
          <t>Ala</t>
        </is>
      </c>
      <c r="H389" s="6" t="n">
        <v>0</v>
      </c>
      <c r="I389" s="9" t="n">
        <v>24000</v>
      </c>
      <c r="J389" s="6">
        <f>SUMIFS('Stock - ETA'!$R$3:R2202,'Stock - ETA'!$F$3:F2202,'Rango proyecciones'!C389,'Stock - ETA'!$AA$3:AA2202,'Rango proyecciones'!$AH$5)</f>
        <v/>
      </c>
      <c r="K389" s="9">
        <f>(I389 - H389) * MAX((1 - 10)/(10), 0)</f>
        <v/>
      </c>
      <c r="L389" s="9" t="n">
        <v>0</v>
      </c>
      <c r="M389" s="9" t="n"/>
      <c r="N389" s="9" t="n"/>
      <c r="O389" s="16">
        <f>H389 + N389 + J389</f>
        <v/>
      </c>
      <c r="P389" s="9">
        <f>SUMIFS('Stock - ETA'!$H$3:H2202,'Stock - ETA'!$F$3:F2202,'Rango proyecciones'!C389,'Stock - ETA'!$Q$3:Q2202,'Rango proyecciones'!$AH$5)</f>
        <v/>
      </c>
      <c r="Q389" s="9">
        <f>(I389 - H389) * MAX((1 - 7)/(7), 0)</f>
        <v/>
      </c>
      <c r="R389" s="9" t="n">
        <v>0</v>
      </c>
      <c r="S389" s="9" t="n"/>
      <c r="T389" s="9" t="n">
        <v>0</v>
      </c>
      <c r="U389" s="16">
        <f>H389 + T389 + P389</f>
        <v/>
      </c>
      <c r="V389" s="6">
        <f>SUMIFS('Stock - ETA'!$S$3:S2202,'Stock - ETA'!$F$3:F2202,'Rango proyecciones'!C389,'Stock - ETA'!$AA$3:AA2202,'Rango proyecciones'!$AH$5) + SUMIFS('Stock - ETA'!$R$3:R2202,'Stock - ETA'!$F$3:F2202,'Rango proyecciones'!C389,'Stock - ETA'!$AA$3:AA2202,'Rango proyecciones'!$AH$7)</f>
        <v/>
      </c>
      <c r="W389" s="9" t="n"/>
      <c r="X389" s="16">
        <f>V389 + W389</f>
        <v/>
      </c>
      <c r="Y389" s="9">
        <f>SUMIFS('Stock - ETA'!$I$3:I2202,'Stock - ETA'!$F$3:F2202,'Rango proyecciones'!C389,'Stock - ETA'!$Q$3:Q2202,'Rango proyecciones'!$AH$5) + SUMIFS('Stock - ETA'!$H$3:H2202,'Stock - ETA'!$F$3:F2202,'Rango proyecciones'!C389,'Stock - ETA'!$Q$3:Q2202,'Rango proyecciones'!$AH$7)</f>
        <v/>
      </c>
      <c r="Z389" s="9" t="n"/>
      <c r="AA389" s="16">
        <f>Y389 + Z389</f>
        <v/>
      </c>
      <c r="AB389" s="6" t="n">
        <v>48000</v>
      </c>
      <c r="AC389" s="9">
        <f>SUMIFS('Stock - ETA'!$T$3:T2202,'Stock - ETA'!$F$3:F2202,'Rango proyecciones'!C389,'Stock - ETA'!$AA$3:AA2202,'Rango proyecciones'!$AH$5) + SUMIFS('Stock - ETA'!$S$3:S2202,'Stock - ETA'!$F$3:F2202,'Rango proyecciones'!C389,'Stock - ETA'!$AA$3:AA2202,'Rango proyecciones'!$AH$8)</f>
        <v/>
      </c>
      <c r="AD389" s="16">
        <f> 0.7 * AB389 + AC389</f>
        <v/>
      </c>
      <c r="AE389" s="9">
        <f>SUMIFS('Stock - ETA'!$J$3:J2202,'Stock - ETA'!$F$3:F2202,'Rango proyecciones'!C389,'Stock - ETA'!$Q$3:Q2202,'Rango proyecciones'!$AH$5) + SUMIFS('Stock - ETA'!$I$3:I2202,'Stock - ETA'!$F$3:F2202,'Rango proyecciones'!C389,'Stock - ETA'!$Q$3:Q2202,'Rango proyecciones'!$AH$8)</f>
        <v/>
      </c>
      <c r="AF389" s="16">
        <f> 0.7 * AB389 + AE389</f>
        <v/>
      </c>
      <c r="AG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europa1030355</t>
        </is>
      </c>
      <c r="D390" s="4" t="inlineStr">
        <is>
          <t>Agro Europa</t>
        </is>
      </c>
      <c r="E390" s="4" t="n">
        <v>1030355</v>
      </c>
      <c r="F390" s="4" t="inlineStr">
        <is>
          <t>PV Rabadilla@ Bo Cj 10K AS</t>
        </is>
      </c>
      <c r="G390" s="4" t="inlineStr">
        <is>
          <t>Varios</t>
        </is>
      </c>
      <c r="H390" s="6" t="n">
        <v>36000</v>
      </c>
      <c r="I390" s="9" t="n">
        <v>36000</v>
      </c>
      <c r="J390" s="6">
        <f>SUMIFS('Stock - ETA'!$R$3:R2202,'Stock - ETA'!$F$3:F2202,'Rango proyecciones'!C390,'Stock - ETA'!$AA$3:AA2202,'Rango proyecciones'!$AH$5)</f>
        <v/>
      </c>
      <c r="K390" s="9">
        <f>(I390 - H390) * MAX((1 - 10)/(10), 0)</f>
        <v/>
      </c>
      <c r="L390" s="9" t="n">
        <v>48000</v>
      </c>
      <c r="M390" s="9" t="n"/>
      <c r="N390" s="9" t="n"/>
      <c r="O390" s="16">
        <f>H390 + N390 + J390</f>
        <v/>
      </c>
      <c r="P390" s="9">
        <f>SUMIFS('Stock - ETA'!$H$3:H2202,'Stock - ETA'!$F$3:F2202,'Rango proyecciones'!C390,'Stock - ETA'!$Q$3:Q2202,'Rango proyecciones'!$AH$5)</f>
        <v/>
      </c>
      <c r="Q390" s="9">
        <f>(I390 - H390) * MAX((1 - 7)/(7), 0)</f>
        <v/>
      </c>
      <c r="R390" s="9" t="n">
        <v>48000</v>
      </c>
      <c r="S390" s="9" t="n"/>
      <c r="T390" s="9" t="n">
        <v>0</v>
      </c>
      <c r="U390" s="16">
        <f>H390 + T390 + P390</f>
        <v/>
      </c>
      <c r="V390" s="6">
        <f>SUMIFS('Stock - ETA'!$S$3:S2202,'Stock - ETA'!$F$3:F2202,'Rango proyecciones'!C390,'Stock - ETA'!$AA$3:AA2202,'Rango proyecciones'!$AH$5) + SUMIFS('Stock - ETA'!$R$3:R2202,'Stock - ETA'!$F$3:F2202,'Rango proyecciones'!C390,'Stock - ETA'!$AA$3:AA2202,'Rango proyecciones'!$AH$7)</f>
        <v/>
      </c>
      <c r="W390" s="9" t="n"/>
      <c r="X390" s="16">
        <f>V390 + W390</f>
        <v/>
      </c>
      <c r="Y390" s="9">
        <f>SUMIFS('Stock - ETA'!$I$3:I2202,'Stock - ETA'!$F$3:F2202,'Rango proyecciones'!C390,'Stock - ETA'!$Q$3:Q2202,'Rango proyecciones'!$AH$5) + SUMIFS('Stock - ETA'!$H$3:H2202,'Stock - ETA'!$F$3:F2202,'Rango proyecciones'!C390,'Stock - ETA'!$Q$3:Q2202,'Rango proyecciones'!$AH$7)</f>
        <v/>
      </c>
      <c r="Z390" s="9" t="n"/>
      <c r="AA390" s="16">
        <f>Y390 + Z390</f>
        <v/>
      </c>
      <c r="AB390" s="6" t="n">
        <v>64817</v>
      </c>
      <c r="AC390" s="9">
        <f>SUMIFS('Stock - ETA'!$T$3:T2202,'Stock - ETA'!$F$3:F2202,'Rango proyecciones'!C390,'Stock - ETA'!$AA$3:AA2202,'Rango proyecciones'!$AH$5) + SUMIFS('Stock - ETA'!$S$3:S2202,'Stock - ETA'!$F$3:F2202,'Rango proyecciones'!C390,'Stock - ETA'!$AA$3:AA2202,'Rango proyecciones'!$AH$8)</f>
        <v/>
      </c>
      <c r="AD390" s="16">
        <f> 0.7 * AB390 + AC390</f>
        <v/>
      </c>
      <c r="AE390" s="9">
        <f>SUMIFS('Stock - ETA'!$J$3:J2202,'Stock - ETA'!$F$3:F2202,'Rango proyecciones'!C390,'Stock - ETA'!$Q$3:Q2202,'Rango proyecciones'!$AH$5) + SUMIFS('Stock - ETA'!$I$3:I2202,'Stock - ETA'!$F$3:F2202,'Rango proyecciones'!C390,'Stock - ETA'!$Q$3:Q2202,'Rango proyecciones'!$AH$8)</f>
        <v/>
      </c>
      <c r="AF390" s="16">
        <f> 0.7 * AB390 + AE390</f>
        <v/>
      </c>
      <c r="AG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europa1030388</t>
        </is>
      </c>
      <c r="D391" s="4" t="inlineStr">
        <is>
          <t>Agro Europa</t>
        </is>
      </c>
      <c r="E391" s="4" t="n">
        <v>1030388</v>
      </c>
      <c r="F391" s="4" t="inlineStr">
        <is>
          <t>PV Garra B MA@ Bo Cj 15k SO</t>
        </is>
      </c>
      <c r="G391" s="4" t="inlineStr">
        <is>
          <t>Patas</t>
        </is>
      </c>
      <c r="H391" s="6" t="n">
        <v>0</v>
      </c>
      <c r="I391" s="9" t="n">
        <v>24000</v>
      </c>
      <c r="J391" s="6">
        <f>SUMIFS('Stock - ETA'!$R$3:R2202,'Stock - ETA'!$F$3:F2202,'Rango proyecciones'!C391,'Stock - ETA'!$AA$3:AA2202,'Rango proyecciones'!$AH$5)</f>
        <v/>
      </c>
      <c r="K391" s="9">
        <f>(I391 - H391) * MAX((1 - 10)/(10), 0)</f>
        <v/>
      </c>
      <c r="L391" s="9" t="n"/>
      <c r="M391" s="9" t="n"/>
      <c r="N391" s="9" t="n"/>
      <c r="O391" s="16">
        <f>H391 + N391 + J391</f>
        <v/>
      </c>
      <c r="P391" s="9">
        <f>SUMIFS('Stock - ETA'!$H$3:H2202,'Stock - ETA'!$F$3:F2202,'Rango proyecciones'!C391,'Stock - ETA'!$Q$3:Q2202,'Rango proyecciones'!$AH$5)</f>
        <v/>
      </c>
      <c r="Q391" s="9">
        <f>(I391 - H391) * MAX((1 - 7)/(7), 0)</f>
        <v/>
      </c>
      <c r="R391" s="9" t="n"/>
      <c r="S391" s="9" t="n"/>
      <c r="T391" s="9" t="n">
        <v>0</v>
      </c>
      <c r="U391" s="16">
        <f>H391 + T391 + P391</f>
        <v/>
      </c>
      <c r="V391" s="6">
        <f>SUMIFS('Stock - ETA'!$S$3:S2202,'Stock - ETA'!$F$3:F2202,'Rango proyecciones'!C391,'Stock - ETA'!$AA$3:AA2202,'Rango proyecciones'!$AH$5) + SUMIFS('Stock - ETA'!$R$3:R2202,'Stock - ETA'!$F$3:F2202,'Rango proyecciones'!C391,'Stock - ETA'!$AA$3:AA2202,'Rango proyecciones'!$AH$7)</f>
        <v/>
      </c>
      <c r="W391" s="9" t="n"/>
      <c r="X391" s="16">
        <f>V391 + W391</f>
        <v/>
      </c>
      <c r="Y391" s="9">
        <f>SUMIFS('Stock - ETA'!$I$3:I2202,'Stock - ETA'!$F$3:F2202,'Rango proyecciones'!C391,'Stock - ETA'!$Q$3:Q2202,'Rango proyecciones'!$AH$5) + SUMIFS('Stock - ETA'!$H$3:H2202,'Stock - ETA'!$F$3:F2202,'Rango proyecciones'!C391,'Stock - ETA'!$Q$3:Q2202,'Rango proyecciones'!$AH$7)</f>
        <v/>
      </c>
      <c r="Z391" s="9" t="n"/>
      <c r="AA391" s="16">
        <f>Y391 + Z391</f>
        <v/>
      </c>
      <c r="AB391" s="6" t="n">
        <v>26879</v>
      </c>
      <c r="AC391" s="9">
        <f>SUMIFS('Stock - ETA'!$T$3:T2202,'Stock - ETA'!$F$3:F2202,'Rango proyecciones'!C391,'Stock - ETA'!$AA$3:AA2202,'Rango proyecciones'!$AH$5) + SUMIFS('Stock - ETA'!$S$3:S2202,'Stock - ETA'!$F$3:F2202,'Rango proyecciones'!C391,'Stock - ETA'!$AA$3:AA2202,'Rango proyecciones'!$AH$8)</f>
        <v/>
      </c>
      <c r="AD391" s="16">
        <f> 0.7 * AB391 + AC391</f>
        <v/>
      </c>
      <c r="AE391" s="9">
        <f>SUMIFS('Stock - ETA'!$J$3:J2202,'Stock - ETA'!$F$3:F2202,'Rango proyecciones'!C391,'Stock - ETA'!$Q$3:Q2202,'Rango proyecciones'!$AH$5) + SUMIFS('Stock - ETA'!$I$3:I2202,'Stock - ETA'!$F$3:F2202,'Rango proyecciones'!C391,'Stock - ETA'!$Q$3:Q2202,'Rango proyecciones'!$AH$8)</f>
        <v/>
      </c>
      <c r="AF391" s="16">
        <f> 0.7 * AB391 + AE391</f>
        <v/>
      </c>
      <c r="AG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europa1030498</t>
        </is>
      </c>
      <c r="D392" s="4" t="inlineStr">
        <is>
          <t>Agro Europa</t>
        </is>
      </c>
      <c r="E392" s="4" t="n">
        <v>1030498</v>
      </c>
      <c r="F392" s="4" t="inlineStr">
        <is>
          <t>PV Contre@ Bo Cj 10k AS</t>
        </is>
      </c>
      <c r="G392" s="4" t="inlineStr">
        <is>
          <t>Menudencias</t>
        </is>
      </c>
      <c r="H392" s="6" t="n">
        <v>11420</v>
      </c>
      <c r="I392" s="9" t="n">
        <v>0</v>
      </c>
      <c r="J392" s="6">
        <f>SUMIFS('Stock - ETA'!$R$3:R2202,'Stock - ETA'!$F$3:F2202,'Rango proyecciones'!C392,'Stock - ETA'!$AA$3:AA2202,'Rango proyecciones'!$AH$5)</f>
        <v/>
      </c>
      <c r="K392" s="9">
        <f>(I392 - H392) * MAX((1 - 10)/(10), 0)</f>
        <v/>
      </c>
      <c r="L392" s="9" t="n"/>
      <c r="M392" s="9" t="n"/>
      <c r="N392" s="9" t="n"/>
      <c r="O392" s="16">
        <f>H392 + N392 + J392</f>
        <v/>
      </c>
      <c r="P392" s="9">
        <f>SUMIFS('Stock - ETA'!$H$3:H2202,'Stock - ETA'!$F$3:F2202,'Rango proyecciones'!C392,'Stock - ETA'!$Q$3:Q2202,'Rango proyecciones'!$AH$5)</f>
        <v/>
      </c>
      <c r="Q392" s="9">
        <f>(I392 - H392) * MAX((1 - 7)/(7), 0)</f>
        <v/>
      </c>
      <c r="R392" s="9" t="n"/>
      <c r="S392" s="9" t="n"/>
      <c r="T392" s="9" t="n">
        <v>0</v>
      </c>
      <c r="U392" s="16">
        <f>H392 + T392 + P392</f>
        <v/>
      </c>
      <c r="V392" s="6">
        <f>SUMIFS('Stock - ETA'!$S$3:S2202,'Stock - ETA'!$F$3:F2202,'Rango proyecciones'!C392,'Stock - ETA'!$AA$3:AA2202,'Rango proyecciones'!$AH$5) + SUMIFS('Stock - ETA'!$R$3:R2202,'Stock - ETA'!$F$3:F2202,'Rango proyecciones'!C392,'Stock - ETA'!$AA$3:AA2202,'Rango proyecciones'!$AH$7)</f>
        <v/>
      </c>
      <c r="W392" s="9" t="n"/>
      <c r="X392" s="16">
        <f>V392 + W392</f>
        <v/>
      </c>
      <c r="Y392" s="9">
        <f>SUMIFS('Stock - ETA'!$I$3:I2202,'Stock - ETA'!$F$3:F2202,'Rango proyecciones'!C392,'Stock - ETA'!$Q$3:Q2202,'Rango proyecciones'!$AH$5) + SUMIFS('Stock - ETA'!$H$3:H2202,'Stock - ETA'!$F$3:F2202,'Rango proyecciones'!C392,'Stock - ETA'!$Q$3:Q2202,'Rango proyecciones'!$AH$7)</f>
        <v/>
      </c>
      <c r="Z392" s="9" t="n"/>
      <c r="AA392" s="16">
        <f>Y392 + Z392</f>
        <v/>
      </c>
      <c r="AB392" s="6" t="n">
        <v>17581</v>
      </c>
      <c r="AC392" s="9">
        <f>SUMIFS('Stock - ETA'!$T$3:T2202,'Stock - ETA'!$F$3:F2202,'Rango proyecciones'!C392,'Stock - ETA'!$AA$3:AA2202,'Rango proyecciones'!$AH$5) + SUMIFS('Stock - ETA'!$S$3:S2202,'Stock - ETA'!$F$3:F2202,'Rango proyecciones'!C392,'Stock - ETA'!$AA$3:AA2202,'Rango proyecciones'!$AH$8)</f>
        <v/>
      </c>
      <c r="AD392" s="16">
        <f> 0.7 * AB392 + AC392</f>
        <v/>
      </c>
      <c r="AE392" s="9">
        <f>SUMIFS('Stock - ETA'!$J$3:J2202,'Stock - ETA'!$F$3:F2202,'Rango proyecciones'!C392,'Stock - ETA'!$Q$3:Q2202,'Rango proyecciones'!$AH$5) + SUMIFS('Stock - ETA'!$I$3:I2202,'Stock - ETA'!$F$3:F2202,'Rango proyecciones'!C392,'Stock - ETA'!$Q$3:Q2202,'Rango proyecciones'!$AH$8)</f>
        <v/>
      </c>
      <c r="AF392" s="16">
        <f> 0.7 * AB392 + AE392</f>
        <v/>
      </c>
      <c r="AG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europa1030635</t>
        </is>
      </c>
      <c r="D393" s="4" t="inlineStr">
        <is>
          <t>Agro Europa</t>
        </is>
      </c>
      <c r="E393" s="4" t="n">
        <v>1030635</v>
      </c>
      <c r="F393" s="4" t="inlineStr">
        <is>
          <t>PV Cog MA@ Bo Cj 10k AS</t>
        </is>
      </c>
      <c r="G393" s="4" t="inlineStr">
        <is>
          <t>Menudencias</t>
        </is>
      </c>
      <c r="H393" s="6" t="n">
        <v>11600</v>
      </c>
      <c r="I393" s="9" t="n">
        <v>0</v>
      </c>
      <c r="J393" s="6">
        <f>SUMIFS('Stock - ETA'!$R$3:R2202,'Stock - ETA'!$F$3:F2202,'Rango proyecciones'!C393,'Stock - ETA'!$AA$3:AA2202,'Rango proyecciones'!$AH$5)</f>
        <v/>
      </c>
      <c r="K393" s="9">
        <f>(I393 - H393) * MAX((1 - 10)/(10), 0)</f>
        <v/>
      </c>
      <c r="L393" s="9" t="n"/>
      <c r="M393" s="9" t="n"/>
      <c r="N393" s="9" t="n"/>
      <c r="O393" s="16">
        <f>H393 + N393 + J393</f>
        <v/>
      </c>
      <c r="P393" s="9">
        <f>SUMIFS('Stock - ETA'!$H$3:H2202,'Stock - ETA'!$F$3:F2202,'Rango proyecciones'!C393,'Stock - ETA'!$Q$3:Q2202,'Rango proyecciones'!$AH$5)</f>
        <v/>
      </c>
      <c r="Q393" s="9">
        <f>(I393 - H393) * MAX((1 - 7)/(7), 0)</f>
        <v/>
      </c>
      <c r="R393" s="9" t="n"/>
      <c r="S393" s="9" t="n"/>
      <c r="T393" s="9" t="n">
        <v>0</v>
      </c>
      <c r="U393" s="16">
        <f>H393 + T393 + P393</f>
        <v/>
      </c>
      <c r="V393" s="6">
        <f>SUMIFS('Stock - ETA'!$S$3:S2202,'Stock - ETA'!$F$3:F2202,'Rango proyecciones'!C393,'Stock - ETA'!$AA$3:AA2202,'Rango proyecciones'!$AH$5) + SUMIFS('Stock - ETA'!$R$3:R2202,'Stock - ETA'!$F$3:F2202,'Rango proyecciones'!C393,'Stock - ETA'!$AA$3:AA2202,'Rango proyecciones'!$AH$7)</f>
        <v/>
      </c>
      <c r="W393" s="9" t="n"/>
      <c r="X393" s="16">
        <f>V393 + W393</f>
        <v/>
      </c>
      <c r="Y393" s="9">
        <f>SUMIFS('Stock - ETA'!$I$3:I2202,'Stock - ETA'!$F$3:F2202,'Rango proyecciones'!C393,'Stock - ETA'!$Q$3:Q2202,'Rango proyecciones'!$AH$5) + SUMIFS('Stock - ETA'!$H$3:H2202,'Stock - ETA'!$F$3:F2202,'Rango proyecciones'!C393,'Stock - ETA'!$Q$3:Q2202,'Rango proyecciones'!$AH$7)</f>
        <v/>
      </c>
      <c r="Z393" s="9" t="n"/>
      <c r="AA393" s="16">
        <f>Y393 + Z393</f>
        <v/>
      </c>
      <c r="AB393" s="6" t="n"/>
      <c r="AC393" s="9">
        <f>SUMIFS('Stock - ETA'!$T$3:T2202,'Stock - ETA'!$F$3:F2202,'Rango proyecciones'!C393,'Stock - ETA'!$AA$3:AA2202,'Rango proyecciones'!$AH$5) + SUMIFS('Stock - ETA'!$S$3:S2202,'Stock - ETA'!$F$3:F2202,'Rango proyecciones'!C393,'Stock - ETA'!$AA$3:AA2202,'Rango proyecciones'!$AH$8)</f>
        <v/>
      </c>
      <c r="AD393" s="16">
        <f> 0.7 * AB393 + AC393</f>
        <v/>
      </c>
      <c r="AE393" s="9">
        <f>SUMIFS('Stock - ETA'!$J$3:J2202,'Stock - ETA'!$F$3:F2202,'Rango proyecciones'!C393,'Stock - ETA'!$Q$3:Q2202,'Rango proyecciones'!$AH$5) + SUMIFS('Stock - ETA'!$I$3:I2202,'Stock - ETA'!$F$3:F2202,'Rango proyecciones'!C393,'Stock - ETA'!$Q$3:Q2202,'Rango proyecciones'!$AH$8)</f>
        <v/>
      </c>
      <c r="AF393" s="16">
        <f> 0.7 * AB393 + AE393</f>
        <v/>
      </c>
      <c r="AG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europa1030710</t>
        </is>
      </c>
      <c r="D394" s="4" t="inlineStr">
        <is>
          <t>Agro Europa</t>
        </is>
      </c>
      <c r="E394" s="4" t="n">
        <v>1030710</v>
      </c>
      <c r="F394" s="4" t="inlineStr">
        <is>
          <t>PV PF Corazon s/a@Blo 15Kg Jp SO</t>
        </is>
      </c>
      <c r="G394" s="4" t="inlineStr">
        <is>
          <t>Menudencias</t>
        </is>
      </c>
      <c r="H394" s="6" t="n">
        <v>0</v>
      </c>
      <c r="I394" s="9" t="n">
        <v>10800</v>
      </c>
      <c r="J394" s="6">
        <f>SUMIFS('Stock - ETA'!$R$3:R2202,'Stock - ETA'!$F$3:F2202,'Rango proyecciones'!C394,'Stock - ETA'!$AA$3:AA2202,'Rango proyecciones'!$AH$5)</f>
        <v/>
      </c>
      <c r="K394" s="9">
        <f>(I394 - H394) * MAX((1 - 10)/(10), 0)</f>
        <v/>
      </c>
      <c r="L394" s="9" t="n"/>
      <c r="M394" s="9" t="n"/>
      <c r="N394" s="9" t="n"/>
      <c r="O394" s="16">
        <f>H394 + N394 + J394</f>
        <v/>
      </c>
      <c r="P394" s="9">
        <f>SUMIFS('Stock - ETA'!$H$3:H2202,'Stock - ETA'!$F$3:F2202,'Rango proyecciones'!C394,'Stock - ETA'!$Q$3:Q2202,'Rango proyecciones'!$AH$5)</f>
        <v/>
      </c>
      <c r="Q394" s="9">
        <f>(I394 - H394) * MAX((1 - 7)/(7), 0)</f>
        <v/>
      </c>
      <c r="R394" s="9" t="n"/>
      <c r="S394" s="9" t="n"/>
      <c r="T394" s="9" t="n">
        <v>0</v>
      </c>
      <c r="U394" s="16">
        <f>H394 + T394 + P394</f>
        <v/>
      </c>
      <c r="V394" s="6">
        <f>SUMIFS('Stock - ETA'!$S$3:S2202,'Stock - ETA'!$F$3:F2202,'Rango proyecciones'!C394,'Stock - ETA'!$AA$3:AA2202,'Rango proyecciones'!$AH$5) + SUMIFS('Stock - ETA'!$R$3:R2202,'Stock - ETA'!$F$3:F2202,'Rango proyecciones'!C394,'Stock - ETA'!$AA$3:AA2202,'Rango proyecciones'!$AH$7)</f>
        <v/>
      </c>
      <c r="W394" s="9" t="n"/>
      <c r="X394" s="16">
        <f>V394 + W394</f>
        <v/>
      </c>
      <c r="Y394" s="9">
        <f>SUMIFS('Stock - ETA'!$I$3:I2202,'Stock - ETA'!$F$3:F2202,'Rango proyecciones'!C394,'Stock - ETA'!$Q$3:Q2202,'Rango proyecciones'!$AH$5) + SUMIFS('Stock - ETA'!$H$3:H2202,'Stock - ETA'!$F$3:F2202,'Rango proyecciones'!C394,'Stock - ETA'!$Q$3:Q2202,'Rango proyecciones'!$AH$7)</f>
        <v/>
      </c>
      <c r="Z394" s="9" t="n"/>
      <c r="AA394" s="16">
        <f>Y394 + Z394</f>
        <v/>
      </c>
      <c r="AB394" s="6" t="n"/>
      <c r="AC394" s="9">
        <f>SUMIFS('Stock - ETA'!$T$3:T2202,'Stock - ETA'!$F$3:F2202,'Rango proyecciones'!C394,'Stock - ETA'!$AA$3:AA2202,'Rango proyecciones'!$AH$5) + SUMIFS('Stock - ETA'!$S$3:S2202,'Stock - ETA'!$F$3:F2202,'Rango proyecciones'!C394,'Stock - ETA'!$AA$3:AA2202,'Rango proyecciones'!$AH$8)</f>
        <v/>
      </c>
      <c r="AD394" s="16">
        <f> 0.7 * AB394 + AC394</f>
        <v/>
      </c>
      <c r="AE394" s="9">
        <f>SUMIFS('Stock - ETA'!$J$3:J2202,'Stock - ETA'!$F$3:F2202,'Rango proyecciones'!C394,'Stock - ETA'!$Q$3:Q2202,'Rango proyecciones'!$AH$5) + SUMIFS('Stock - ETA'!$I$3:I2202,'Stock - ETA'!$F$3:F2202,'Rango proyecciones'!C394,'Stock - ETA'!$Q$3:Q2202,'Rango proyecciones'!$AH$8)</f>
        <v/>
      </c>
      <c r="AF394" s="16">
        <f> 0.7 * AB394 + AE394</f>
        <v/>
      </c>
      <c r="AG394" s="6" t="n"/>
    </row>
    <row r="395">
      <c r="A395" s="4" t="inlineStr">
        <is>
          <t>Pavo</t>
        </is>
      </c>
      <c r="B395" s="4" t="inlineStr">
        <is>
          <t>Venta Local</t>
        </is>
      </c>
      <c r="C395" s="4" t="inlineStr">
        <is>
          <t>agro europa1030804</t>
        </is>
      </c>
      <c r="D395" s="4" t="inlineStr">
        <is>
          <t>Agro Europa</t>
        </is>
      </c>
      <c r="E395" s="4" t="n">
        <v>1030804</v>
      </c>
      <c r="F395" s="4" t="inlineStr">
        <is>
          <t>PV Higa Indus@ Bo Jp 600k AS</t>
        </is>
      </c>
      <c r="G395" s="4" t="inlineStr">
        <is>
          <t>Menudencias</t>
        </is>
      </c>
      <c r="H395" s="6" t="n">
        <v>0</v>
      </c>
      <c r="I395" s="9" t="n">
        <v>10800</v>
      </c>
      <c r="J395" s="6">
        <f>SUMIFS('Stock - ETA'!$R$3:R2202,'Stock - ETA'!$F$3:F2202,'Rango proyecciones'!C395,'Stock - ETA'!$AA$3:AA2202,'Rango proyecciones'!$AH$5)</f>
        <v/>
      </c>
      <c r="K395" s="9">
        <f>(I395 - H395) * MAX((1 - 10)/(10), 0)</f>
        <v/>
      </c>
      <c r="L395" s="9" t="n"/>
      <c r="M395" s="9" t="n"/>
      <c r="N395" s="9" t="n"/>
      <c r="O395" s="16">
        <f>H395 + N395 + J395</f>
        <v/>
      </c>
      <c r="P395" s="9">
        <f>SUMIFS('Stock - ETA'!$H$3:H2202,'Stock - ETA'!$F$3:F2202,'Rango proyecciones'!C395,'Stock - ETA'!$Q$3:Q2202,'Rango proyecciones'!$AH$5)</f>
        <v/>
      </c>
      <c r="Q395" s="9">
        <f>(I395 - H395) * MAX((1 - 7)/(7), 0)</f>
        <v/>
      </c>
      <c r="R395" s="9" t="n"/>
      <c r="S395" s="9" t="n"/>
      <c r="T395" s="9" t="n">
        <v>0</v>
      </c>
      <c r="U395" s="16">
        <f>H395 + T395 + P395</f>
        <v/>
      </c>
      <c r="V395" s="6">
        <f>SUMIFS('Stock - ETA'!$S$3:S2202,'Stock - ETA'!$F$3:F2202,'Rango proyecciones'!C395,'Stock - ETA'!$AA$3:AA2202,'Rango proyecciones'!$AH$5) + SUMIFS('Stock - ETA'!$R$3:R2202,'Stock - ETA'!$F$3:F2202,'Rango proyecciones'!C395,'Stock - ETA'!$AA$3:AA2202,'Rango proyecciones'!$AH$7)</f>
        <v/>
      </c>
      <c r="W395" s="9" t="n"/>
      <c r="X395" s="16">
        <f>V395 + W395</f>
        <v/>
      </c>
      <c r="Y395" s="9">
        <f>SUMIFS('Stock - ETA'!$I$3:I2202,'Stock - ETA'!$F$3:F2202,'Rango proyecciones'!C395,'Stock - ETA'!$Q$3:Q2202,'Rango proyecciones'!$AH$5) + SUMIFS('Stock - ETA'!$H$3:H2202,'Stock - ETA'!$F$3:F2202,'Rango proyecciones'!C395,'Stock - ETA'!$Q$3:Q2202,'Rango proyecciones'!$AH$7)</f>
        <v/>
      </c>
      <c r="Z395" s="9" t="n"/>
      <c r="AA395" s="16">
        <f>Y395 + Z395</f>
        <v/>
      </c>
      <c r="AB395" s="6" t="n"/>
      <c r="AC395" s="9">
        <f>SUMIFS('Stock - ETA'!$T$3:T2202,'Stock - ETA'!$F$3:F2202,'Rango proyecciones'!C395,'Stock - ETA'!$AA$3:AA2202,'Rango proyecciones'!$AH$5) + SUMIFS('Stock - ETA'!$S$3:S2202,'Stock - ETA'!$F$3:F2202,'Rango proyecciones'!C395,'Stock - ETA'!$AA$3:AA2202,'Rango proyecciones'!$AH$8)</f>
        <v/>
      </c>
      <c r="AD395" s="16">
        <f> 0.7 * AB395 + AC395</f>
        <v/>
      </c>
      <c r="AE395" s="9">
        <f>SUMIFS('Stock - ETA'!$J$3:J2202,'Stock - ETA'!$F$3:F2202,'Rango proyecciones'!C395,'Stock - ETA'!$Q$3:Q2202,'Rango proyecciones'!$AH$5) + SUMIFS('Stock - ETA'!$I$3:I2202,'Stock - ETA'!$F$3:F2202,'Rango proyecciones'!C395,'Stock - ETA'!$Q$3:Q2202,'Rango proyecciones'!$AH$8)</f>
        <v/>
      </c>
      <c r="AF395" s="16">
        <f> 0.7 * AB395 + AE395</f>
        <v/>
      </c>
      <c r="AG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mexico1030337</t>
        </is>
      </c>
      <c r="D396" s="4" t="inlineStr">
        <is>
          <t>Agro Mexico</t>
        </is>
      </c>
      <c r="E396" s="4" t="n">
        <v>1030337</v>
      </c>
      <c r="F396" s="4" t="inlineStr">
        <is>
          <t>PV PchDeh@ Blo Cj 15k SO</t>
        </is>
      </c>
      <c r="G396" s="4" t="inlineStr">
        <is>
          <t>Pech Desh</t>
        </is>
      </c>
      <c r="H396" s="6" t="n">
        <v>204000</v>
      </c>
      <c r="I396" s="9" t="n">
        <v>240000</v>
      </c>
      <c r="J396" s="6">
        <f>SUMIFS('Stock - ETA'!$R$3:R2202,'Stock - ETA'!$F$3:F2202,'Rango proyecciones'!C396,'Stock - ETA'!$AA$3:AA2202,'Rango proyecciones'!$AH$5)</f>
        <v/>
      </c>
      <c r="K396" s="9">
        <f>(I396 - H396) * MAX((1 - 10)/(10), 0)</f>
        <v/>
      </c>
      <c r="L396" s="9" t="n">
        <v>144000</v>
      </c>
      <c r="M396" s="9" t="n">
        <v>0</v>
      </c>
      <c r="N396" s="9" t="n">
        <v>348015</v>
      </c>
      <c r="O396" s="16">
        <f>H396 + N396 + J396</f>
        <v/>
      </c>
      <c r="P396" s="9">
        <f>SUMIFS('Stock - ETA'!$H$3:H2202,'Stock - ETA'!$F$3:F2202,'Rango proyecciones'!C396,'Stock - ETA'!$Q$3:Q2202,'Rango proyecciones'!$AH$5)</f>
        <v/>
      </c>
      <c r="Q396" s="9">
        <f>(I396 - H396) * MAX((1 - 7)/(7), 0)</f>
        <v/>
      </c>
      <c r="R396" s="9" t="n">
        <v>144000</v>
      </c>
      <c r="S396" s="9" t="n">
        <v>0</v>
      </c>
      <c r="T396" s="9" t="n">
        <v>348015</v>
      </c>
      <c r="U396" s="16">
        <f>H396 + T396 + P396</f>
        <v/>
      </c>
      <c r="V396" s="6">
        <f>SUMIFS('Stock - ETA'!$S$3:S2202,'Stock - ETA'!$F$3:F2202,'Rango proyecciones'!C396,'Stock - ETA'!$AA$3:AA2202,'Rango proyecciones'!$AH$5) + SUMIFS('Stock - ETA'!$R$3:R2202,'Stock - ETA'!$F$3:F2202,'Rango proyecciones'!C396,'Stock - ETA'!$AA$3:AA2202,'Rango proyecciones'!$AH$7)</f>
        <v/>
      </c>
      <c r="W396" s="9" t="n"/>
      <c r="X396" s="16">
        <f>V396 + W396</f>
        <v/>
      </c>
      <c r="Y396" s="9">
        <f>SUMIFS('Stock - ETA'!$I$3:I2202,'Stock - ETA'!$F$3:F2202,'Rango proyecciones'!C396,'Stock - ETA'!$Q$3:Q2202,'Rango proyecciones'!$AH$5) + SUMIFS('Stock - ETA'!$H$3:H2202,'Stock - ETA'!$F$3:F2202,'Rango proyecciones'!C396,'Stock - ETA'!$Q$3:Q2202,'Rango proyecciones'!$AH$7)</f>
        <v/>
      </c>
      <c r="Z396" s="9" t="n"/>
      <c r="AA396" s="16">
        <f>Y396 + Z396</f>
        <v/>
      </c>
      <c r="AB396" s="6" t="n">
        <v>240000</v>
      </c>
      <c r="AC396" s="9">
        <f>SUMIFS('Stock - ETA'!$T$3:T2202,'Stock - ETA'!$F$3:F2202,'Rango proyecciones'!C396,'Stock - ETA'!$AA$3:AA2202,'Rango proyecciones'!$AH$5) + SUMIFS('Stock - ETA'!$S$3:S2202,'Stock - ETA'!$F$3:F2202,'Rango proyecciones'!C396,'Stock - ETA'!$AA$3:AA2202,'Rango proyecciones'!$AH$8)</f>
        <v/>
      </c>
      <c r="AD396" s="16">
        <f> 0.8 * AB396 + AC396</f>
        <v/>
      </c>
      <c r="AE396" s="9">
        <f>SUMIFS('Stock - ETA'!$J$3:J2202,'Stock - ETA'!$F$3:F2202,'Rango proyecciones'!C396,'Stock - ETA'!$Q$3:Q2202,'Rango proyecciones'!$AH$5) + SUMIFS('Stock - ETA'!$I$3:I2202,'Stock - ETA'!$F$3:F2202,'Rango proyecciones'!C396,'Stock - ETA'!$Q$3:Q2202,'Rango proyecciones'!$AH$8)</f>
        <v/>
      </c>
      <c r="AF396" s="16">
        <f> 0.8 * AB396 + AE396</f>
        <v/>
      </c>
      <c r="AG396" s="6" t="n"/>
    </row>
    <row r="397">
      <c r="A397" s="4" t="inlineStr">
        <is>
          <t>Pavo</t>
        </is>
      </c>
      <c r="B397" s="4" t="inlineStr">
        <is>
          <t>Venta Local</t>
        </is>
      </c>
      <c r="C397" s="4" t="inlineStr">
        <is>
          <t>agro mexico1030658</t>
        </is>
      </c>
      <c r="D397" s="4" t="inlineStr">
        <is>
          <t>Agro Mexico</t>
        </is>
      </c>
      <c r="E397" s="4" t="n">
        <v>1030658</v>
      </c>
      <c r="F397" s="4" t="inlineStr">
        <is>
          <t>PV TruDeh Cort s/h S/p @ Cj AS</t>
        </is>
      </c>
      <c r="G397" s="4" t="inlineStr">
        <is>
          <t>Trutro Desh</t>
        </is>
      </c>
      <c r="H397" s="6" t="n">
        <v>360242.26</v>
      </c>
      <c r="I397" s="9" t="n">
        <v>312000</v>
      </c>
      <c r="J397" s="6">
        <f>SUMIFS('Stock - ETA'!$R$3:R2202,'Stock - ETA'!$F$3:F2202,'Rango proyecciones'!C397,'Stock - ETA'!$AA$3:AA2202,'Rango proyecciones'!$AH$5)</f>
        <v/>
      </c>
      <c r="K397" s="9">
        <f>(I397 - H397) * MAX((1 - 10)/(10), 0)</f>
        <v/>
      </c>
      <c r="L397" s="9" t="n">
        <v>432203.64</v>
      </c>
      <c r="M397" s="9" t="n">
        <v>0</v>
      </c>
      <c r="N397" s="9" t="n">
        <v>48034.72</v>
      </c>
      <c r="O397" s="16">
        <f>H397 + N397 + J397</f>
        <v/>
      </c>
      <c r="P397" s="9">
        <f>SUMIFS('Stock - ETA'!$H$3:H2202,'Stock - ETA'!$F$3:F2202,'Rango proyecciones'!C397,'Stock - ETA'!$Q$3:Q2202,'Rango proyecciones'!$AH$5)</f>
        <v/>
      </c>
      <c r="Q397" s="9">
        <f>(I397 - H397) * MAX((1 - 7)/(7), 0)</f>
        <v/>
      </c>
      <c r="R397" s="9" t="n">
        <v>432203.64</v>
      </c>
      <c r="S397" s="9" t="n">
        <v>0</v>
      </c>
      <c r="T397" s="9" t="n">
        <v>48034.72</v>
      </c>
      <c r="U397" s="16">
        <f>H397 + T397 + P397</f>
        <v/>
      </c>
      <c r="V397" s="6">
        <f>SUMIFS('Stock - ETA'!$S$3:S2202,'Stock - ETA'!$F$3:F2202,'Rango proyecciones'!C397,'Stock - ETA'!$AA$3:AA2202,'Rango proyecciones'!$AH$5) + SUMIFS('Stock - ETA'!$R$3:R2202,'Stock - ETA'!$F$3:F2202,'Rango proyecciones'!C397,'Stock - ETA'!$AA$3:AA2202,'Rango proyecciones'!$AH$7)</f>
        <v/>
      </c>
      <c r="W397" s="9" t="n"/>
      <c r="X397" s="16">
        <f>V397 + W397</f>
        <v/>
      </c>
      <c r="Y397" s="9">
        <f>SUMIFS('Stock - ETA'!$I$3:I2202,'Stock - ETA'!$F$3:F2202,'Rango proyecciones'!C397,'Stock - ETA'!$Q$3:Q2202,'Rango proyecciones'!$AH$5) + SUMIFS('Stock - ETA'!$H$3:H2202,'Stock - ETA'!$F$3:F2202,'Rango proyecciones'!C397,'Stock - ETA'!$Q$3:Q2202,'Rango proyecciones'!$AH$7)</f>
        <v/>
      </c>
      <c r="Z397" s="9" t="n"/>
      <c r="AA397" s="16">
        <f>Y397 + Z397</f>
        <v/>
      </c>
      <c r="AB397" s="6" t="n">
        <v>227071</v>
      </c>
      <c r="AC397" s="9">
        <f>SUMIFS('Stock - ETA'!$T$3:T2202,'Stock - ETA'!$F$3:F2202,'Rango proyecciones'!C397,'Stock - ETA'!$AA$3:AA2202,'Rango proyecciones'!$AH$5) + SUMIFS('Stock - ETA'!$S$3:S2202,'Stock - ETA'!$F$3:F2202,'Rango proyecciones'!C397,'Stock - ETA'!$AA$3:AA2202,'Rango proyecciones'!$AH$8)</f>
        <v/>
      </c>
      <c r="AD397" s="16">
        <f> 0.8 * AB397 + AC397</f>
        <v/>
      </c>
      <c r="AE397" s="9">
        <f>SUMIFS('Stock - ETA'!$J$3:J2202,'Stock - ETA'!$F$3:F2202,'Rango proyecciones'!C397,'Stock - ETA'!$Q$3:Q2202,'Rango proyecciones'!$AH$5) + SUMIFS('Stock - ETA'!$I$3:I2202,'Stock - ETA'!$F$3:F2202,'Rango proyecciones'!C397,'Stock - ETA'!$Q$3:Q2202,'Rango proyecciones'!$AH$8)</f>
        <v/>
      </c>
      <c r="AF397" s="16">
        <f> 0.8 * AB397 + AE397</f>
        <v/>
      </c>
      <c r="AG397" s="6" t="n"/>
    </row>
    <row r="398">
      <c r="A398" s="4" t="inlineStr">
        <is>
          <t>Pavo</t>
        </is>
      </c>
      <c r="B398" s="4" t="inlineStr">
        <is>
          <t>Venta Local</t>
        </is>
      </c>
      <c r="C398" s="4" t="inlineStr">
        <is>
          <t>agro mexico1030792</t>
        </is>
      </c>
      <c r="D398" s="4" t="inlineStr">
        <is>
          <t>Agro Mexico</t>
        </is>
      </c>
      <c r="E398" s="4" t="n">
        <v>1030792</v>
      </c>
      <c r="F398" s="4" t="inlineStr">
        <is>
          <t>PV Fil C/ten MA NMr@ Cj 15 kg AS</t>
        </is>
      </c>
      <c r="G398" s="4" t="inlineStr">
        <is>
          <t>Pech Desh</t>
        </is>
      </c>
      <c r="H398" s="6" t="n">
        <v>48000</v>
      </c>
      <c r="I398" s="9" t="n">
        <v>48000</v>
      </c>
      <c r="J398" s="6">
        <f>SUMIFS('Stock - ETA'!$R$3:R2202,'Stock - ETA'!$F$3:F2202,'Rango proyecciones'!C398,'Stock - ETA'!$AA$3:AA2202,'Rango proyecciones'!$AH$5)</f>
        <v/>
      </c>
      <c r="K398" s="9">
        <f>(I398 - H398) * MAX((1 - 10)/(10), 0)</f>
        <v/>
      </c>
      <c r="L398" s="9" t="n">
        <v>96000</v>
      </c>
      <c r="M398" s="9" t="n">
        <v>0</v>
      </c>
      <c r="N398" s="9" t="n">
        <v>24000</v>
      </c>
      <c r="O398" s="16">
        <f>H398 + N398 + J398</f>
        <v/>
      </c>
      <c r="P398" s="9">
        <f>SUMIFS('Stock - ETA'!$H$3:H2202,'Stock - ETA'!$F$3:F2202,'Rango proyecciones'!C398,'Stock - ETA'!$Q$3:Q2202,'Rango proyecciones'!$AH$5)</f>
        <v/>
      </c>
      <c r="Q398" s="9">
        <f>(I398 - H398) * MAX((1 - 7)/(7), 0)</f>
        <v/>
      </c>
      <c r="R398" s="9" t="n">
        <v>96000</v>
      </c>
      <c r="S398" s="9" t="n">
        <v>0</v>
      </c>
      <c r="T398" s="9" t="n">
        <v>24000</v>
      </c>
      <c r="U398" s="16">
        <f>H398 + T398 + P398</f>
        <v/>
      </c>
      <c r="V398" s="6">
        <f>SUMIFS('Stock - ETA'!$S$3:S2202,'Stock - ETA'!$F$3:F2202,'Rango proyecciones'!C398,'Stock - ETA'!$AA$3:AA2202,'Rango proyecciones'!$AH$5) + SUMIFS('Stock - ETA'!$R$3:R2202,'Stock - ETA'!$F$3:F2202,'Rango proyecciones'!C398,'Stock - ETA'!$AA$3:AA2202,'Rango proyecciones'!$AH$7)</f>
        <v/>
      </c>
      <c r="W398" s="9" t="n"/>
      <c r="X398" s="16">
        <f>V398 + W398</f>
        <v/>
      </c>
      <c r="Y398" s="9">
        <f>SUMIFS('Stock - ETA'!$I$3:I2202,'Stock - ETA'!$F$3:F2202,'Rango proyecciones'!C398,'Stock - ETA'!$Q$3:Q2202,'Rango proyecciones'!$AH$5) + SUMIFS('Stock - ETA'!$H$3:H2202,'Stock - ETA'!$F$3:F2202,'Rango proyecciones'!C398,'Stock - ETA'!$Q$3:Q2202,'Rango proyecciones'!$AH$7)</f>
        <v/>
      </c>
      <c r="Z398" s="9" t="n"/>
      <c r="AA398" s="16">
        <f>Y398 + Z398</f>
        <v/>
      </c>
      <c r="AB398" s="6" t="n"/>
      <c r="AC398" s="9">
        <f>SUMIFS('Stock - ETA'!$T$3:T2202,'Stock - ETA'!$F$3:F2202,'Rango proyecciones'!C398,'Stock - ETA'!$AA$3:AA2202,'Rango proyecciones'!$AH$5) + SUMIFS('Stock - ETA'!$S$3:S2202,'Stock - ETA'!$F$3:F2202,'Rango proyecciones'!C398,'Stock - ETA'!$AA$3:AA2202,'Rango proyecciones'!$AH$8)</f>
        <v/>
      </c>
      <c r="AD398" s="16">
        <f> 0.8 * AB398 + AC398</f>
        <v/>
      </c>
      <c r="AE398" s="9">
        <f>SUMIFS('Stock - ETA'!$J$3:J2202,'Stock - ETA'!$F$3:F2202,'Rango proyecciones'!C398,'Stock - ETA'!$Q$3:Q2202,'Rango proyecciones'!$AH$5) + SUMIFS('Stock - ETA'!$I$3:I2202,'Stock - ETA'!$F$3:F2202,'Rango proyecciones'!C398,'Stock - ETA'!$Q$3:Q2202,'Rango proyecciones'!$AH$8)</f>
        <v/>
      </c>
      <c r="AF398" s="16">
        <f> 0.8 * AB398 + AE398</f>
        <v/>
      </c>
      <c r="AG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mexico1030802</t>
        </is>
      </c>
      <c r="D399" s="4" t="inlineStr">
        <is>
          <t>Agro Mexico</t>
        </is>
      </c>
      <c r="E399" s="4" t="n">
        <v>1030802</v>
      </c>
      <c r="F399" s="4" t="inlineStr">
        <is>
          <t>PV PDM @ Bo Cj 15k AS</t>
        </is>
      </c>
      <c r="G399" s="4" t="inlineStr">
        <is>
          <t>Carne Recuperada</t>
        </is>
      </c>
      <c r="H399" s="6" t="n">
        <v>72000.33199999999</v>
      </c>
      <c r="I399" s="9" t="n">
        <v>168000</v>
      </c>
      <c r="J399" s="6">
        <f>SUMIFS('Stock - ETA'!$R$3:R2202,'Stock - ETA'!$F$3:F2202,'Rango proyecciones'!C399,'Stock - ETA'!$AA$3:AA2202,'Rango proyecciones'!$AH$5)</f>
        <v/>
      </c>
      <c r="K399" s="9">
        <f>(I399 - H399) * MAX((1 - 10)/(10), 0)</f>
        <v/>
      </c>
      <c r="L399" s="9" t="n">
        <v>99995.704</v>
      </c>
      <c r="M399" s="9" t="n"/>
      <c r="N399" s="9" t="n"/>
      <c r="O399" s="16">
        <f>H399 + N399 + J399</f>
        <v/>
      </c>
      <c r="P399" s="9">
        <f>SUMIFS('Stock - ETA'!$H$3:H2202,'Stock - ETA'!$F$3:F2202,'Rango proyecciones'!C399,'Stock - ETA'!$Q$3:Q2202,'Rango proyecciones'!$AH$5)</f>
        <v/>
      </c>
      <c r="Q399" s="9">
        <f>(I399 - H399) * MAX((1 - 7)/(7), 0)</f>
        <v/>
      </c>
      <c r="R399" s="9" t="n">
        <v>99995.704</v>
      </c>
      <c r="S399" s="9" t="n"/>
      <c r="T399" s="9" t="n">
        <v>0</v>
      </c>
      <c r="U399" s="16">
        <f>H399 + T399 + P399</f>
        <v/>
      </c>
      <c r="V399" s="6">
        <f>SUMIFS('Stock - ETA'!$S$3:S2202,'Stock - ETA'!$F$3:F2202,'Rango proyecciones'!C399,'Stock - ETA'!$AA$3:AA2202,'Rango proyecciones'!$AH$5) + SUMIFS('Stock - ETA'!$R$3:R2202,'Stock - ETA'!$F$3:F2202,'Rango proyecciones'!C399,'Stock - ETA'!$AA$3:AA2202,'Rango proyecciones'!$AH$7)</f>
        <v/>
      </c>
      <c r="W399" s="9" t="n"/>
      <c r="X399" s="16">
        <f>V399 + W399</f>
        <v/>
      </c>
      <c r="Y399" s="9">
        <f>SUMIFS('Stock - ETA'!$I$3:I2202,'Stock - ETA'!$F$3:F2202,'Rango proyecciones'!C399,'Stock - ETA'!$Q$3:Q2202,'Rango proyecciones'!$AH$5) + SUMIFS('Stock - ETA'!$H$3:H2202,'Stock - ETA'!$F$3:F2202,'Rango proyecciones'!C399,'Stock - ETA'!$Q$3:Q2202,'Rango proyecciones'!$AH$7)</f>
        <v/>
      </c>
      <c r="Z399" s="9" t="n"/>
      <c r="AA399" s="16">
        <f>Y399 + Z399</f>
        <v/>
      </c>
      <c r="AB399" s="6" t="n">
        <v>152000</v>
      </c>
      <c r="AC399" s="9">
        <f>SUMIFS('Stock - ETA'!$T$3:T2202,'Stock - ETA'!$F$3:F2202,'Rango proyecciones'!C399,'Stock - ETA'!$AA$3:AA2202,'Rango proyecciones'!$AH$5) + SUMIFS('Stock - ETA'!$S$3:S2202,'Stock - ETA'!$F$3:F2202,'Rango proyecciones'!C399,'Stock - ETA'!$AA$3:AA2202,'Rango proyecciones'!$AH$8)</f>
        <v/>
      </c>
      <c r="AD399" s="16">
        <f> 0.8 * AB399 + AC399</f>
        <v/>
      </c>
      <c r="AE399" s="9">
        <f>SUMIFS('Stock - ETA'!$J$3:J2202,'Stock - ETA'!$F$3:F2202,'Rango proyecciones'!C399,'Stock - ETA'!$Q$3:Q2202,'Rango proyecciones'!$AH$5) + SUMIFS('Stock - ETA'!$I$3:I2202,'Stock - ETA'!$F$3:F2202,'Rango proyecciones'!C399,'Stock - ETA'!$Q$3:Q2202,'Rango proyecciones'!$AH$8)</f>
        <v/>
      </c>
      <c r="AF399" s="16">
        <f> 0.8 * AB399 + AE399</f>
        <v/>
      </c>
      <c r="AG399" s="6" t="n"/>
    </row>
    <row r="400">
      <c r="A400" s="4" t="inlineStr">
        <is>
          <t>Pavo</t>
        </is>
      </c>
      <c r="B400" s="4" t="inlineStr">
        <is>
          <t>Venta Local</t>
        </is>
      </c>
      <c r="C400" s="4" t="inlineStr">
        <is>
          <t>agro mexico1030810</t>
        </is>
      </c>
      <c r="D400" s="4" t="inlineStr">
        <is>
          <t>Agro Mexico</t>
        </is>
      </c>
      <c r="E400" s="4" t="n">
        <v>1030810</v>
      </c>
      <c r="F400" s="4" t="inlineStr">
        <is>
          <t>PV Tru Lar MA Mr@ LP 15k AS</t>
        </is>
      </c>
      <c r="G400" s="4" t="inlineStr">
        <is>
          <t>Trutro</t>
        </is>
      </c>
      <c r="H400" s="6" t="n">
        <v>30</v>
      </c>
      <c r="I400" s="9" t="n">
        <v>86000</v>
      </c>
      <c r="J400" s="6">
        <f>SUMIFS('Stock - ETA'!$R$3:R2202,'Stock - ETA'!$F$3:F2202,'Rango proyecciones'!C400,'Stock - ETA'!$AA$3:AA2202,'Rango proyecciones'!$AH$5)</f>
        <v/>
      </c>
      <c r="K400" s="9">
        <f>(I400 - H400) * MAX((1 - 10)/(10), 0)</f>
        <v/>
      </c>
      <c r="L400" s="9" t="n">
        <v>0</v>
      </c>
      <c r="M400" s="9" t="n">
        <v>0</v>
      </c>
      <c r="N400" s="9" t="n">
        <v>64800</v>
      </c>
      <c r="O400" s="16">
        <f>H400 + N400 + J400</f>
        <v/>
      </c>
      <c r="P400" s="9">
        <f>SUMIFS('Stock - ETA'!$H$3:H2202,'Stock - ETA'!$F$3:F2202,'Rango proyecciones'!C400,'Stock - ETA'!$Q$3:Q2202,'Rango proyecciones'!$AH$5)</f>
        <v/>
      </c>
      <c r="Q400" s="9">
        <f>(I400 - H400) * MAX((1 - 7)/(7), 0)</f>
        <v/>
      </c>
      <c r="R400" s="9" t="n">
        <v>0</v>
      </c>
      <c r="S400" s="9" t="n">
        <v>0</v>
      </c>
      <c r="T400" s="9" t="n">
        <v>64800</v>
      </c>
      <c r="U400" s="16">
        <f>H400 + T400 + P400</f>
        <v/>
      </c>
      <c r="V400" s="6">
        <f>SUMIFS('Stock - ETA'!$S$3:S2202,'Stock - ETA'!$F$3:F2202,'Rango proyecciones'!C400,'Stock - ETA'!$AA$3:AA2202,'Rango proyecciones'!$AH$5) + SUMIFS('Stock - ETA'!$R$3:R2202,'Stock - ETA'!$F$3:F2202,'Rango proyecciones'!C400,'Stock - ETA'!$AA$3:AA2202,'Rango proyecciones'!$AH$7)</f>
        <v/>
      </c>
      <c r="W400" s="9" t="n"/>
      <c r="X400" s="16">
        <f>V400 + W400</f>
        <v/>
      </c>
      <c r="Y400" s="9">
        <f>SUMIFS('Stock - ETA'!$I$3:I2202,'Stock - ETA'!$F$3:F2202,'Rango proyecciones'!C400,'Stock - ETA'!$Q$3:Q2202,'Rango proyecciones'!$AH$5) + SUMIFS('Stock - ETA'!$H$3:H2202,'Stock - ETA'!$F$3:F2202,'Rango proyecciones'!C400,'Stock - ETA'!$Q$3:Q2202,'Rango proyecciones'!$AH$7)</f>
        <v/>
      </c>
      <c r="Z400" s="9" t="n"/>
      <c r="AA400" s="16">
        <f>Y400 + Z400</f>
        <v/>
      </c>
      <c r="AB400" s="6" t="n"/>
      <c r="AC400" s="9">
        <f>SUMIFS('Stock - ETA'!$T$3:T2202,'Stock - ETA'!$F$3:F2202,'Rango proyecciones'!C400,'Stock - ETA'!$AA$3:AA2202,'Rango proyecciones'!$AH$5) + SUMIFS('Stock - ETA'!$S$3:S2202,'Stock - ETA'!$F$3:F2202,'Rango proyecciones'!C400,'Stock - ETA'!$AA$3:AA2202,'Rango proyecciones'!$AH$8)</f>
        <v/>
      </c>
      <c r="AD400" s="16">
        <f> 0.8 * AB400 + AC400</f>
        <v/>
      </c>
      <c r="AE400" s="9">
        <f>SUMIFS('Stock - ETA'!$J$3:J2202,'Stock - ETA'!$F$3:F2202,'Rango proyecciones'!C400,'Stock - ETA'!$Q$3:Q2202,'Rango proyecciones'!$AH$5) + SUMIFS('Stock - ETA'!$I$3:I2202,'Stock - ETA'!$F$3:F2202,'Rango proyecciones'!C400,'Stock - ETA'!$Q$3:Q2202,'Rango proyecciones'!$AH$8)</f>
        <v/>
      </c>
      <c r="AF400" s="16">
        <f> 0.8 * AB400 + AE400</f>
        <v/>
      </c>
      <c r="AG400" s="6" t="n"/>
    </row>
    <row r="401">
      <c r="A401" s="4" t="inlineStr">
        <is>
          <t>Pavo</t>
        </is>
      </c>
      <c r="B401" s="4" t="inlineStr">
        <is>
          <t>Venta Directa</t>
        </is>
      </c>
      <c r="C401" s="4" t="inlineStr">
        <is>
          <t>agro sudamerica1030792</t>
        </is>
      </c>
      <c r="D401" s="4" t="inlineStr">
        <is>
          <t>Agro Sudamerica</t>
        </is>
      </c>
      <c r="E401" s="4" t="n">
        <v>1030792</v>
      </c>
      <c r="F401" s="4" t="inlineStr">
        <is>
          <t>PV Fil C/ten MA NMr@ Cj 15 kg AS</t>
        </is>
      </c>
      <c r="G401" s="4" t="inlineStr">
        <is>
          <t>Pech Desh</t>
        </is>
      </c>
      <c r="H401" s="6" t="n">
        <v>24000</v>
      </c>
      <c r="I401" s="9" t="n">
        <v>0</v>
      </c>
      <c r="J401" s="6">
        <f>SUMIF('Stock - ETA'!$F$3:F2202,'Rango proyecciones'!C401,'Stock - ETA'!$R$3:R2202)</f>
        <v/>
      </c>
      <c r="K401" s="9">
        <f>(I401 - H401) * MAX((1 - 10)/(10), 0)</f>
        <v/>
      </c>
      <c r="L401" s="9" t="n"/>
      <c r="M401" s="9" t="n"/>
      <c r="N401" s="9" t="n"/>
      <c r="O401" s="16">
        <f>H401 + J401 + K401 + L401</f>
        <v/>
      </c>
      <c r="P401" s="9">
        <f>SUMIF('Stock - ETA'!$F$3:F2202,'Rango proyecciones'!C401,'Stock - ETA'!$H$3:H2202)</f>
        <v/>
      </c>
      <c r="Q401" s="9">
        <f>(I401 - H401) * MAX((1 - 7)/(7), 0)</f>
        <v/>
      </c>
      <c r="R401" s="9" t="n"/>
      <c r="S401" s="9" t="n"/>
      <c r="T401" s="9" t="n">
        <v>0</v>
      </c>
      <c r="U401" s="16">
        <f>H401 + P401 + Q401 + R401</f>
        <v/>
      </c>
      <c r="V401" s="6">
        <f>SUMIF('Stock - ETA'!$F$3:F2202,'Rango proyecciones'!C401,'Stock - ETA'!$S$3:S2202)</f>
        <v/>
      </c>
      <c r="W401" s="9" t="n"/>
      <c r="X401" s="16">
        <f>V401 + W401</f>
        <v/>
      </c>
      <c r="Y401" s="9">
        <f>SUMIF('Stock - ETA'!$F$3:F2202,'Rango proyecciones'!C401,'Stock - ETA'!$I$3:I2202)</f>
        <v/>
      </c>
      <c r="Z401" s="9" t="n"/>
      <c r="AA401" s="16">
        <f>Y401 + Z401</f>
        <v/>
      </c>
      <c r="AB401" s="6" t="n">
        <v>16000</v>
      </c>
      <c r="AC401" s="9">
        <f>SUMIF('Stock - ETA'!$F$3:F2202,'Rango proyecciones'!C401,'Stock - ETA'!$T$3:T2202)</f>
        <v/>
      </c>
      <c r="AD401" s="16">
        <f> 0.6 * AB401 + AC401</f>
        <v/>
      </c>
      <c r="AE401" s="9">
        <f>SUMIF('Stock - ETA'!$F$3:F2202,'Rango proyecciones'!C401,'Stock - ETA'!$J$3:J2202)</f>
        <v/>
      </c>
      <c r="AF401" s="16">
        <f> 0.6 * AB401 + AE401</f>
        <v/>
      </c>
      <c r="AG401" s="6" t="n"/>
    </row>
    <row r="402">
      <c r="A402" s="4" t="inlineStr">
        <is>
          <t>Pavo</t>
        </is>
      </c>
      <c r="B402" s="4" t="inlineStr">
        <is>
          <t>Venta Directa</t>
        </is>
      </c>
      <c r="C402" s="4" t="inlineStr">
        <is>
          <t>agro sudamerica1030816</t>
        </is>
      </c>
      <c r="D402" s="4" t="inlineStr">
        <is>
          <t>Agro Sudamerica</t>
        </is>
      </c>
      <c r="E402" s="4" t="n">
        <v>1030816</v>
      </c>
      <c r="F402" s="4" t="inlineStr">
        <is>
          <t>PV Tru Ala@ Ex Bo Cj AS</t>
        </is>
      </c>
      <c r="G402" s="4" t="inlineStr">
        <is>
          <t>Ala</t>
        </is>
      </c>
      <c r="H402" s="6" t="n">
        <v>48007.6</v>
      </c>
      <c r="I402" s="9" t="n">
        <v>24000</v>
      </c>
      <c r="J402" s="6">
        <f>SUMIF('Stock - ETA'!$F$3:F2202,'Rango proyecciones'!C402,'Stock - ETA'!$R$3:R2202)</f>
        <v/>
      </c>
      <c r="K402" s="9">
        <f>(I402 - H402) * MAX((1 - 10)/(10), 0)</f>
        <v/>
      </c>
      <c r="L402" s="9" t="n"/>
      <c r="M402" s="9" t="n"/>
      <c r="N402" s="9" t="n"/>
      <c r="O402" s="16">
        <f>H402 + J402 + K402 + L402</f>
        <v/>
      </c>
      <c r="P402" s="9">
        <f>SUMIF('Stock - ETA'!$F$3:F2202,'Rango proyecciones'!C402,'Stock - ETA'!$H$3:H2202)</f>
        <v/>
      </c>
      <c r="Q402" s="9">
        <f>(I402 - H402) * MAX((1 - 7)/(7), 0)</f>
        <v/>
      </c>
      <c r="R402" s="9" t="n"/>
      <c r="S402" s="9" t="n"/>
      <c r="T402" s="9" t="n">
        <v>0</v>
      </c>
      <c r="U402" s="16">
        <f>H402 + P402 + Q402 + R402</f>
        <v/>
      </c>
      <c r="V402" s="6">
        <f>SUMIF('Stock - ETA'!$F$3:F2202,'Rango proyecciones'!C402,'Stock - ETA'!$S$3:S2202)</f>
        <v/>
      </c>
      <c r="W402" s="9" t="n"/>
      <c r="X402" s="16">
        <f>V402 + W402</f>
        <v/>
      </c>
      <c r="Y402" s="9">
        <f>SUMIF('Stock - ETA'!$F$3:F2202,'Rango proyecciones'!C402,'Stock - ETA'!$I$3:I2202)</f>
        <v/>
      </c>
      <c r="Z402" s="9" t="n"/>
      <c r="AA402" s="16">
        <f>Y402 + Z402</f>
        <v/>
      </c>
      <c r="AB402" s="6" t="n"/>
      <c r="AC402" s="9">
        <f>SUMIF('Stock - ETA'!$F$3:F2202,'Rango proyecciones'!C402,'Stock - ETA'!$T$3:T2202)</f>
        <v/>
      </c>
      <c r="AD402" s="16">
        <f> 0.6 * AB402 + AC402</f>
        <v/>
      </c>
      <c r="AE402" s="9">
        <f>SUMIF('Stock - ETA'!$F$3:F2202,'Rango proyecciones'!C402,'Stock - ETA'!$J$3:J2202)</f>
        <v/>
      </c>
      <c r="AF402" s="16">
        <f> 0.6 * AB402 + AE402</f>
        <v/>
      </c>
      <c r="AG402" s="6" t="n"/>
    </row>
    <row r="403">
      <c r="A403" s="4" t="inlineStr">
        <is>
          <t>Pavo</t>
        </is>
      </c>
      <c r="B403" s="4" t="inlineStr">
        <is>
          <t>Venta Directa</t>
        </is>
      </c>
      <c r="C403" s="4" t="inlineStr">
        <is>
          <t>agro sudamerica1030817</t>
        </is>
      </c>
      <c r="D403" s="4" t="inlineStr">
        <is>
          <t>Agro Sudamerica</t>
        </is>
      </c>
      <c r="E403" s="4" t="n">
        <v>1030817</v>
      </c>
      <c r="F403" s="4" t="inlineStr">
        <is>
          <t>PV Tru Larg@ Bo Cj 15k AS</t>
        </is>
      </c>
      <c r="G403" s="4" t="inlineStr">
        <is>
          <t>Trutro</t>
        </is>
      </c>
      <c r="H403" s="6" t="n">
        <v>228146.365</v>
      </c>
      <c r="I403" s="9" t="n">
        <v>168000</v>
      </c>
      <c r="J403" s="6">
        <f>SUMIF('Stock - ETA'!$F$3:F2202,'Rango proyecciones'!C403,'Stock - ETA'!$R$3:R2202)</f>
        <v/>
      </c>
      <c r="K403" s="9">
        <f>(I403 - H403) * MAX((1 - 10)/(10), 0)</f>
        <v/>
      </c>
      <c r="L403" s="9" t="n"/>
      <c r="M403" s="9" t="n"/>
      <c r="N403" s="9" t="n"/>
      <c r="O403" s="16">
        <f>H403 + J403 + K403 + L403</f>
        <v/>
      </c>
      <c r="P403" s="9">
        <f>SUMIF('Stock - ETA'!$F$3:F2202,'Rango proyecciones'!C403,'Stock - ETA'!$H$3:H2202)</f>
        <v/>
      </c>
      <c r="Q403" s="9">
        <f>(I403 - H403) * MAX((1 - 7)/(7), 0)</f>
        <v/>
      </c>
      <c r="R403" s="9" t="n"/>
      <c r="S403" s="9" t="n"/>
      <c r="T403" s="9" t="n">
        <v>0</v>
      </c>
      <c r="U403" s="16">
        <f>H403 + P403 + Q403 + R403</f>
        <v/>
      </c>
      <c r="V403" s="6">
        <f>SUMIF('Stock - ETA'!$F$3:F2202,'Rango proyecciones'!C403,'Stock - ETA'!$S$3:S2202)</f>
        <v/>
      </c>
      <c r="W403" s="9" t="n"/>
      <c r="X403" s="16">
        <f>V403 + W403</f>
        <v/>
      </c>
      <c r="Y403" s="9">
        <f>SUMIF('Stock - ETA'!$F$3:F2202,'Rango proyecciones'!C403,'Stock - ETA'!$I$3:I2202)</f>
        <v/>
      </c>
      <c r="Z403" s="9" t="n"/>
      <c r="AA403" s="16">
        <f>Y403 + Z403</f>
        <v/>
      </c>
      <c r="AB403" s="6" t="n">
        <v>168000</v>
      </c>
      <c r="AC403" s="9">
        <f>SUMIF('Stock - ETA'!$F$3:F2202,'Rango proyecciones'!C403,'Stock - ETA'!$T$3:T2202)</f>
        <v/>
      </c>
      <c r="AD403" s="16">
        <f> 0.6 * AB403 + AC403</f>
        <v/>
      </c>
      <c r="AE403" s="9">
        <f>SUMIF('Stock - ETA'!$F$3:F2202,'Rango proyecciones'!C403,'Stock - ETA'!$J$3:J2202)</f>
        <v/>
      </c>
      <c r="AF403" s="16">
        <f> 0.6 * AB403 + AE403</f>
        <v/>
      </c>
      <c r="AG403" s="6" t="n"/>
    </row>
    <row r="404">
      <c r="A404" s="4" t="inlineStr">
        <is>
          <t>Pavo</t>
        </is>
      </c>
      <c r="B404" s="4" t="inlineStr">
        <is>
          <t>Venta Directa</t>
        </is>
      </c>
      <c r="C404" s="4" t="inlineStr">
        <is>
          <t>agro sudamerica1030821</t>
        </is>
      </c>
      <c r="D404" s="4" t="inlineStr">
        <is>
          <t>Agro Sudamerica</t>
        </is>
      </c>
      <c r="E404" s="4" t="n">
        <v>1030821</v>
      </c>
      <c r="F404" s="4" t="inlineStr">
        <is>
          <t>PV PchDeh S/p c/f MA@ Cj 15k AS</t>
        </is>
      </c>
      <c r="G404" s="4" t="inlineStr">
        <is>
          <t>Pech Desh</t>
        </is>
      </c>
      <c r="H404" s="6" t="n">
        <v>0</v>
      </c>
      <c r="I404" s="9" t="n">
        <v>24000</v>
      </c>
      <c r="J404" s="6">
        <f>SUMIF('Stock - ETA'!$F$3:F2202,'Rango proyecciones'!C404,'Stock - ETA'!$R$3:R2202)</f>
        <v/>
      </c>
      <c r="K404" s="9">
        <f>(I404 - H404) * MAX((1 - 10)/(10), 0)</f>
        <v/>
      </c>
      <c r="L404" s="9" t="n">
        <v>47820</v>
      </c>
      <c r="M404" s="9" t="n"/>
      <c r="N404" s="9" t="n"/>
      <c r="O404" s="16">
        <f>H404 + J404 + K404 + L404</f>
        <v/>
      </c>
      <c r="P404" s="9">
        <f>SUMIF('Stock - ETA'!$F$3:F2202,'Rango proyecciones'!C404,'Stock - ETA'!$H$3:H2202)</f>
        <v/>
      </c>
      <c r="Q404" s="9">
        <f>(I404 - H404) * MAX((1 - 7)/(7), 0)</f>
        <v/>
      </c>
      <c r="R404" s="9" t="n">
        <v>47820</v>
      </c>
      <c r="S404" s="9" t="n"/>
      <c r="T404" s="9" t="n">
        <v>0</v>
      </c>
      <c r="U404" s="16">
        <f>H404 + P404 + Q404 + R404</f>
        <v/>
      </c>
      <c r="V404" s="6">
        <f>SUMIF('Stock - ETA'!$F$3:F2202,'Rango proyecciones'!C404,'Stock - ETA'!$S$3:S2202)</f>
        <v/>
      </c>
      <c r="W404" s="9" t="n"/>
      <c r="X404" s="16">
        <f>V404 + W404</f>
        <v/>
      </c>
      <c r="Y404" s="9">
        <f>SUMIF('Stock - ETA'!$F$3:F2202,'Rango proyecciones'!C404,'Stock - ETA'!$I$3:I2202)</f>
        <v/>
      </c>
      <c r="Z404" s="9" t="n"/>
      <c r="AA404" s="16">
        <f>Y404 + Z404</f>
        <v/>
      </c>
      <c r="AB404" s="6" t="n">
        <v>24000</v>
      </c>
      <c r="AC404" s="9">
        <f>SUMIF('Stock - ETA'!$F$3:F2202,'Rango proyecciones'!C404,'Stock - ETA'!$T$3:T2202)</f>
        <v/>
      </c>
      <c r="AD404" s="16">
        <f> 0.6 * AB404 + AC404</f>
        <v/>
      </c>
      <c r="AE404" s="9">
        <f>SUMIF('Stock - ETA'!$F$3:F2202,'Rango proyecciones'!C404,'Stock - ETA'!$J$3:J2202)</f>
        <v/>
      </c>
      <c r="AF404" s="16">
        <f> 0.6 * AB404 + AE404</f>
        <v/>
      </c>
      <c r="AG404" s="6" t="n"/>
    </row>
    <row r="405">
      <c r="A405" s="4" t="inlineStr">
        <is>
          <t>Pavo</t>
        </is>
      </c>
      <c r="B405" s="4" t="inlineStr">
        <is>
          <t>Venta Local</t>
        </is>
      </c>
      <c r="C405" s="4" t="inlineStr">
        <is>
          <t>agrosuper shanghai1030525</t>
        </is>
      </c>
      <c r="D405" s="4" t="inlineStr">
        <is>
          <t>Agrosuper Shanghai</t>
        </is>
      </c>
      <c r="E405" s="4" t="n">
        <v>1030525</v>
      </c>
      <c r="F405" s="4" t="inlineStr">
        <is>
          <t>PV Tru Ala@ Ex blo Cj 15k SO</t>
        </is>
      </c>
      <c r="G405" s="4" t="inlineStr">
        <is>
          <t>Ala</t>
        </is>
      </c>
      <c r="H405" s="6" t="n">
        <v>96000</v>
      </c>
      <c r="I405" s="9" t="n">
        <v>96000</v>
      </c>
      <c r="J405" s="6">
        <f>SUMIFS('Stock - ETA'!$R$3:R2202,'Stock - ETA'!$F$3:F2202,'Rango proyecciones'!C405,'Stock - ETA'!$AA$3:AA2202,'Rango proyecciones'!$AH$5)</f>
        <v/>
      </c>
      <c r="K405" s="9">
        <f>(I405 - H405) * MAX((1 - 10)/(10), 0)</f>
        <v/>
      </c>
      <c r="L405" s="9" t="n">
        <v>0</v>
      </c>
      <c r="M405" s="9" t="n"/>
      <c r="N405" s="9" t="n"/>
      <c r="O405" s="16">
        <f>H405 + N405 + J405</f>
        <v/>
      </c>
      <c r="P405" s="9">
        <f>SUMIFS('Stock - ETA'!$H$3:H2202,'Stock - ETA'!$F$3:F2202,'Rango proyecciones'!C405,'Stock - ETA'!$Q$3:Q2202,'Rango proyecciones'!$AH$5)</f>
        <v/>
      </c>
      <c r="Q405" s="9">
        <f>(I405 - H405) * MAX((1 - 7)/(7), 0)</f>
        <v/>
      </c>
      <c r="R405" s="9" t="n">
        <v>0</v>
      </c>
      <c r="S405" s="9" t="n"/>
      <c r="T405" s="9" t="n">
        <v>0</v>
      </c>
      <c r="U405" s="16">
        <f>H405 + T405 + P405</f>
        <v/>
      </c>
      <c r="V405" s="6">
        <f>SUMIFS('Stock - ETA'!$S$3:S2202,'Stock - ETA'!$F$3:F2202,'Rango proyecciones'!C405,'Stock - ETA'!$AA$3:AA2202,'Rango proyecciones'!$AH$5) + SUMIFS('Stock - ETA'!$R$3:R2202,'Stock - ETA'!$F$3:F2202,'Rango proyecciones'!C405,'Stock - ETA'!$AA$3:AA2202,'Rango proyecciones'!$AH$7)</f>
        <v/>
      </c>
      <c r="W405" s="9" t="n"/>
      <c r="X405" s="16">
        <f>V405 + W405</f>
        <v/>
      </c>
      <c r="Y405" s="9">
        <f>SUMIFS('Stock - ETA'!$I$3:I2202,'Stock - ETA'!$F$3:F2202,'Rango proyecciones'!C405,'Stock - ETA'!$Q$3:Q2202,'Rango proyecciones'!$AH$5) + SUMIFS('Stock - ETA'!$H$3:H2202,'Stock - ETA'!$F$3:F2202,'Rango proyecciones'!C405,'Stock - ETA'!$Q$3:Q2202,'Rango proyecciones'!$AH$7)</f>
        <v/>
      </c>
      <c r="Z405" s="9" t="n"/>
      <c r="AA405" s="16">
        <f>Y405 + Z405</f>
        <v/>
      </c>
      <c r="AB405" s="6" t="n">
        <v>54543</v>
      </c>
      <c r="AC405" s="9">
        <f>SUMIFS('Stock - ETA'!$T$3:T2202,'Stock - ETA'!$F$3:F2202,'Rango proyecciones'!C405,'Stock - ETA'!$AA$3:AA2202,'Rango proyecciones'!$AH$5) + SUMIFS('Stock - ETA'!$S$3:S2202,'Stock - ETA'!$F$3:F2202,'Rango proyecciones'!C405,'Stock - ETA'!$AA$3:AA2202,'Rango proyecciones'!$AH$8)</f>
        <v/>
      </c>
      <c r="AD405" s="16">
        <f> 0.6 * AB405 + AC405</f>
        <v/>
      </c>
      <c r="AE405" s="9">
        <f>SUMIFS('Stock - ETA'!$J$3:J2202,'Stock - ETA'!$F$3:F2202,'Rango proyecciones'!C405,'Stock - ETA'!$Q$3:Q2202,'Rango proyecciones'!$AH$5) + SUMIFS('Stock - ETA'!$I$3:I2202,'Stock - ETA'!$F$3:F2202,'Rango proyecciones'!C405,'Stock - ETA'!$Q$3:Q2202,'Rango proyecciones'!$AH$8)</f>
        <v/>
      </c>
      <c r="AF405" s="16">
        <f> 0.6 * AB405 + AE405</f>
        <v/>
      </c>
      <c r="AG405" s="6" t="n"/>
    </row>
    <row r="406">
      <c r="A406" s="4" t="inlineStr">
        <is>
          <t>Pavo</t>
        </is>
      </c>
      <c r="B406" s="4" t="inlineStr">
        <is>
          <t>Venta Local</t>
        </is>
      </c>
      <c r="C406" s="4" t="inlineStr">
        <is>
          <t>agrosuper shanghai1030566</t>
        </is>
      </c>
      <c r="D406" s="4" t="inlineStr">
        <is>
          <t>Agrosuper Shanghai</t>
        </is>
      </c>
      <c r="E406" s="4" t="n">
        <v>1030566</v>
      </c>
      <c r="F406" s="4" t="inlineStr">
        <is>
          <t>PV Ctro Pta Ala B MA@ Bo Cj SO</t>
        </is>
      </c>
      <c r="G406" s="4" t="inlineStr">
        <is>
          <t>Ala</t>
        </is>
      </c>
      <c r="H406" s="6" t="n">
        <v>48000</v>
      </c>
      <c r="I406" s="9" t="n">
        <v>48000</v>
      </c>
      <c r="J406" s="6">
        <f>SUMIFS('Stock - ETA'!$R$3:R2202,'Stock - ETA'!$F$3:F2202,'Rango proyecciones'!C406,'Stock - ETA'!$AA$3:AA2202,'Rango proyecciones'!$AH$5)</f>
        <v/>
      </c>
      <c r="K406" s="9">
        <f>(I406 - H406) * MAX((1 - 10)/(10), 0)</f>
        <v/>
      </c>
      <c r="L406" s="9" t="n">
        <v>0</v>
      </c>
      <c r="M406" s="9" t="n"/>
      <c r="N406" s="9" t="n"/>
      <c r="O406" s="16">
        <f>H406 + N406 + J406</f>
        <v/>
      </c>
      <c r="P406" s="9">
        <f>SUMIFS('Stock - ETA'!$H$3:H2202,'Stock - ETA'!$F$3:F2202,'Rango proyecciones'!C406,'Stock - ETA'!$Q$3:Q2202,'Rango proyecciones'!$AH$5)</f>
        <v/>
      </c>
      <c r="Q406" s="9">
        <f>(I406 - H406) * MAX((1 - 7)/(7), 0)</f>
        <v/>
      </c>
      <c r="R406" s="9" t="n">
        <v>0</v>
      </c>
      <c r="S406" s="9" t="n"/>
      <c r="T406" s="9" t="n">
        <v>0</v>
      </c>
      <c r="U406" s="16">
        <f>H406 + T406 + P406</f>
        <v/>
      </c>
      <c r="V406" s="6">
        <f>SUMIFS('Stock - ETA'!$S$3:S2202,'Stock - ETA'!$F$3:F2202,'Rango proyecciones'!C406,'Stock - ETA'!$AA$3:AA2202,'Rango proyecciones'!$AH$5) + SUMIFS('Stock - ETA'!$R$3:R2202,'Stock - ETA'!$F$3:F2202,'Rango proyecciones'!C406,'Stock - ETA'!$AA$3:AA2202,'Rango proyecciones'!$AH$7)</f>
        <v/>
      </c>
      <c r="W406" s="9" t="n"/>
      <c r="X406" s="16">
        <f>V406 + W406</f>
        <v/>
      </c>
      <c r="Y406" s="9">
        <f>SUMIFS('Stock - ETA'!$I$3:I2202,'Stock - ETA'!$F$3:F2202,'Rango proyecciones'!C406,'Stock - ETA'!$Q$3:Q2202,'Rango proyecciones'!$AH$5) + SUMIFS('Stock - ETA'!$H$3:H2202,'Stock - ETA'!$F$3:F2202,'Rango proyecciones'!C406,'Stock - ETA'!$Q$3:Q2202,'Rango proyecciones'!$AH$7)</f>
        <v/>
      </c>
      <c r="Z406" s="9" t="n"/>
      <c r="AA406" s="16">
        <f>Y406 + Z406</f>
        <v/>
      </c>
      <c r="AB406" s="6" t="n">
        <v>47976</v>
      </c>
      <c r="AC406" s="9">
        <f>SUMIFS('Stock - ETA'!$T$3:T2202,'Stock - ETA'!$F$3:F2202,'Rango proyecciones'!C406,'Stock - ETA'!$AA$3:AA2202,'Rango proyecciones'!$AH$5) + SUMIFS('Stock - ETA'!$S$3:S2202,'Stock - ETA'!$F$3:F2202,'Rango proyecciones'!C406,'Stock - ETA'!$AA$3:AA2202,'Rango proyecciones'!$AH$8)</f>
        <v/>
      </c>
      <c r="AD406" s="16">
        <f> 0.6 * AB406 + AC406</f>
        <v/>
      </c>
      <c r="AE406" s="9">
        <f>SUMIFS('Stock - ETA'!$J$3:J2202,'Stock - ETA'!$F$3:F2202,'Rango proyecciones'!C406,'Stock - ETA'!$Q$3:Q2202,'Rango proyecciones'!$AH$5) + SUMIFS('Stock - ETA'!$I$3:I2202,'Stock - ETA'!$F$3:F2202,'Rango proyecciones'!C406,'Stock - ETA'!$Q$3:Q2202,'Rango proyecciones'!$AH$8)</f>
        <v/>
      </c>
      <c r="AF406" s="16">
        <f> 0.6 * AB406 + AE406</f>
        <v/>
      </c>
      <c r="AG406" s="6" t="n"/>
    </row>
    <row r="407">
      <c r="A407" s="4" t="inlineStr">
        <is>
          <t>Pavo</t>
        </is>
      </c>
      <c r="B407" s="4" t="inlineStr">
        <is>
          <t>Venta Local</t>
        </is>
      </c>
      <c r="C407" s="4" t="inlineStr">
        <is>
          <t>agrosuper shanghai1030683</t>
        </is>
      </c>
      <c r="D407" s="4" t="inlineStr">
        <is>
          <t>Agrosuper Shanghai</t>
        </is>
      </c>
      <c r="E407" s="4" t="n">
        <v>1030683</v>
      </c>
      <c r="F407" s="4" t="inlineStr">
        <is>
          <t>PV Tru Larg@ Bo Cj 15k AS</t>
        </is>
      </c>
      <c r="G407" s="4" t="inlineStr">
        <is>
          <t>Trutro</t>
        </is>
      </c>
      <c r="H407" s="6" t="n">
        <v>139005</v>
      </c>
      <c r="I407" s="9" t="n">
        <v>139005</v>
      </c>
      <c r="J407" s="6">
        <f>SUMIFS('Stock - ETA'!$R$3:R2202,'Stock - ETA'!$F$3:F2202,'Rango proyecciones'!C407,'Stock - ETA'!$AA$3:AA2202,'Rango proyecciones'!$AH$5)</f>
        <v/>
      </c>
      <c r="K407" s="9">
        <f>(I407 - H407) * MAX((1 - 10)/(10), 0)</f>
        <v/>
      </c>
      <c r="L407" s="9" t="n">
        <v>1650</v>
      </c>
      <c r="M407" s="9" t="n"/>
      <c r="N407" s="9" t="n"/>
      <c r="O407" s="16">
        <f>H407 + N407 + J407</f>
        <v/>
      </c>
      <c r="P407" s="9">
        <f>SUMIFS('Stock - ETA'!$H$3:H2202,'Stock - ETA'!$F$3:F2202,'Rango proyecciones'!C407,'Stock - ETA'!$Q$3:Q2202,'Rango proyecciones'!$AH$5)</f>
        <v/>
      </c>
      <c r="Q407" s="9">
        <f>(I407 - H407) * MAX((1 - 7)/(7), 0)</f>
        <v/>
      </c>
      <c r="R407" s="9" t="n">
        <v>1650</v>
      </c>
      <c r="S407" s="9" t="n"/>
      <c r="T407" s="9" t="n">
        <v>0</v>
      </c>
      <c r="U407" s="16">
        <f>H407 + T407 + P407</f>
        <v/>
      </c>
      <c r="V407" s="6">
        <f>SUMIFS('Stock - ETA'!$S$3:S2202,'Stock - ETA'!$F$3:F2202,'Rango proyecciones'!C407,'Stock - ETA'!$AA$3:AA2202,'Rango proyecciones'!$AH$5) + SUMIFS('Stock - ETA'!$R$3:R2202,'Stock - ETA'!$F$3:F2202,'Rango proyecciones'!C407,'Stock - ETA'!$AA$3:AA2202,'Rango proyecciones'!$AH$7)</f>
        <v/>
      </c>
      <c r="W407" s="9" t="n"/>
      <c r="X407" s="16">
        <f>V407 + W407</f>
        <v/>
      </c>
      <c r="Y407" s="9">
        <f>SUMIFS('Stock - ETA'!$I$3:I2202,'Stock - ETA'!$F$3:F2202,'Rango proyecciones'!C407,'Stock - ETA'!$Q$3:Q2202,'Rango proyecciones'!$AH$5) + SUMIFS('Stock - ETA'!$H$3:H2202,'Stock - ETA'!$F$3:F2202,'Rango proyecciones'!C407,'Stock - ETA'!$Q$3:Q2202,'Rango proyecciones'!$AH$7)</f>
        <v/>
      </c>
      <c r="Z407" s="9" t="n"/>
      <c r="AA407" s="16">
        <f>Y407 + Z407</f>
        <v/>
      </c>
      <c r="AB407" s="6" t="n">
        <v>186340</v>
      </c>
      <c r="AC407" s="9">
        <f>SUMIFS('Stock - ETA'!$T$3:T2202,'Stock - ETA'!$F$3:F2202,'Rango proyecciones'!C407,'Stock - ETA'!$AA$3:AA2202,'Rango proyecciones'!$AH$5) + SUMIFS('Stock - ETA'!$S$3:S2202,'Stock - ETA'!$F$3:F2202,'Rango proyecciones'!C407,'Stock - ETA'!$AA$3:AA2202,'Rango proyecciones'!$AH$8)</f>
        <v/>
      </c>
      <c r="AD407" s="16">
        <f> 0.6 * AB407 + AC407</f>
        <v/>
      </c>
      <c r="AE407" s="9">
        <f>SUMIFS('Stock - ETA'!$J$3:J2202,'Stock - ETA'!$F$3:F2202,'Rango proyecciones'!C407,'Stock - ETA'!$Q$3:Q2202,'Rango proyecciones'!$AH$5) + SUMIFS('Stock - ETA'!$I$3:I2202,'Stock - ETA'!$F$3:F2202,'Rango proyecciones'!C407,'Stock - ETA'!$Q$3:Q2202,'Rango proyecciones'!$AH$8)</f>
        <v/>
      </c>
      <c r="AF407" s="16">
        <f> 0.6 * AB407 + AE407</f>
        <v/>
      </c>
      <c r="AG407" s="6" t="n"/>
    </row>
    <row r="408">
      <c r="A408" s="4" t="inlineStr">
        <is>
          <t>Pavo</t>
        </is>
      </c>
      <c r="B408" s="4" t="inlineStr">
        <is>
          <t>Venta Local</t>
        </is>
      </c>
      <c r="C408" s="4" t="inlineStr">
        <is>
          <t>agrosuper shanghai1030685</t>
        </is>
      </c>
      <c r="D408" s="4" t="inlineStr">
        <is>
          <t>Agrosuper Shanghai</t>
        </is>
      </c>
      <c r="E408" s="4" t="n">
        <v>1030685</v>
      </c>
      <c r="F408" s="4" t="inlineStr">
        <is>
          <t>PV Ctro Pta Ala@ Bo Cj 15k AS</t>
        </is>
      </c>
      <c r="G408" s="4" t="inlineStr">
        <is>
          <t>Ala</t>
        </is>
      </c>
      <c r="H408" s="6" t="n">
        <v>168000</v>
      </c>
      <c r="I408" s="9" t="n">
        <v>144000</v>
      </c>
      <c r="J408" s="6">
        <f>SUMIFS('Stock - ETA'!$R$3:R2202,'Stock - ETA'!$F$3:F2202,'Rango proyecciones'!C408,'Stock - ETA'!$AA$3:AA2202,'Rango proyecciones'!$AH$5)</f>
        <v/>
      </c>
      <c r="K408" s="9">
        <f>(I408 - H408) * MAX((1 - 10)/(10), 0)</f>
        <v/>
      </c>
      <c r="L408" s="9" t="n">
        <v>96000</v>
      </c>
      <c r="M408" s="9" t="n">
        <v>0</v>
      </c>
      <c r="N408" s="9" t="n">
        <v>24000</v>
      </c>
      <c r="O408" s="16">
        <f>H408 + N408 + J408</f>
        <v/>
      </c>
      <c r="P408" s="9">
        <f>SUMIFS('Stock - ETA'!$H$3:H2202,'Stock - ETA'!$F$3:F2202,'Rango proyecciones'!C408,'Stock - ETA'!$Q$3:Q2202,'Rango proyecciones'!$AH$5)</f>
        <v/>
      </c>
      <c r="Q408" s="9">
        <f>(I408 - H408) * MAX((1 - 7)/(7), 0)</f>
        <v/>
      </c>
      <c r="R408" s="9" t="n">
        <v>96000</v>
      </c>
      <c r="S408" s="9" t="n">
        <v>0</v>
      </c>
      <c r="T408" s="9" t="n">
        <v>24000</v>
      </c>
      <c r="U408" s="16">
        <f>H408 + T408 + P408</f>
        <v/>
      </c>
      <c r="V408" s="6">
        <f>SUMIFS('Stock - ETA'!$S$3:S2202,'Stock - ETA'!$F$3:F2202,'Rango proyecciones'!C408,'Stock - ETA'!$AA$3:AA2202,'Rango proyecciones'!$AH$5) + SUMIFS('Stock - ETA'!$R$3:R2202,'Stock - ETA'!$F$3:F2202,'Rango proyecciones'!C408,'Stock - ETA'!$AA$3:AA2202,'Rango proyecciones'!$AH$7)</f>
        <v/>
      </c>
      <c r="W408" s="9" t="n"/>
      <c r="X408" s="16">
        <f>V408 + W408</f>
        <v/>
      </c>
      <c r="Y408" s="9">
        <f>SUMIFS('Stock - ETA'!$I$3:I2202,'Stock - ETA'!$F$3:F2202,'Rango proyecciones'!C408,'Stock - ETA'!$Q$3:Q2202,'Rango proyecciones'!$AH$5) + SUMIFS('Stock - ETA'!$H$3:H2202,'Stock - ETA'!$F$3:F2202,'Rango proyecciones'!C408,'Stock - ETA'!$Q$3:Q2202,'Rango proyecciones'!$AH$7)</f>
        <v/>
      </c>
      <c r="Z408" s="9" t="n"/>
      <c r="AA408" s="16">
        <f>Y408 + Z408</f>
        <v/>
      </c>
      <c r="AB408" s="6" t="n">
        <v>121548</v>
      </c>
      <c r="AC408" s="9">
        <f>SUMIFS('Stock - ETA'!$T$3:T2202,'Stock - ETA'!$F$3:F2202,'Rango proyecciones'!C408,'Stock - ETA'!$AA$3:AA2202,'Rango proyecciones'!$AH$5) + SUMIFS('Stock - ETA'!$S$3:S2202,'Stock - ETA'!$F$3:F2202,'Rango proyecciones'!C408,'Stock - ETA'!$AA$3:AA2202,'Rango proyecciones'!$AH$8)</f>
        <v/>
      </c>
      <c r="AD408" s="16">
        <f> 0.6 * AB408 + AC408</f>
        <v/>
      </c>
      <c r="AE408" s="9">
        <f>SUMIFS('Stock - ETA'!$J$3:J2202,'Stock - ETA'!$F$3:F2202,'Rango proyecciones'!C408,'Stock - ETA'!$Q$3:Q2202,'Rango proyecciones'!$AH$5) + SUMIFS('Stock - ETA'!$I$3:I2202,'Stock - ETA'!$F$3:F2202,'Rango proyecciones'!C408,'Stock - ETA'!$Q$3:Q2202,'Rango proyecciones'!$AH$8)</f>
        <v/>
      </c>
      <c r="AF408" s="16">
        <f> 0.6 * AB408 + AE408</f>
        <v/>
      </c>
      <c r="AG408" s="6" t="n"/>
    </row>
    <row r="409">
      <c r="A409" s="4" t="inlineStr">
        <is>
          <t>Pavo</t>
        </is>
      </c>
      <c r="B409" s="4" t="inlineStr">
        <is>
          <t>Venta Local</t>
        </is>
      </c>
      <c r="C409" s="4" t="inlineStr">
        <is>
          <t>agrosuper shanghai1030686</t>
        </is>
      </c>
      <c r="D409" s="4" t="inlineStr">
        <is>
          <t>Agrosuper Shanghai</t>
        </is>
      </c>
      <c r="E409" s="4" t="n">
        <v>1030686</v>
      </c>
      <c r="F409" s="4" t="inlineStr">
        <is>
          <t>PV Cog S/piel MA@ Bo Cj 15k AS</t>
        </is>
      </c>
      <c r="G409" s="4" t="inlineStr">
        <is>
          <t>Menudencias</t>
        </is>
      </c>
      <c r="H409" s="6" t="n">
        <v>120000</v>
      </c>
      <c r="I409" s="9" t="n">
        <v>144000</v>
      </c>
      <c r="J409" s="6">
        <f>SUMIFS('Stock - ETA'!$R$3:R2202,'Stock - ETA'!$F$3:F2202,'Rango proyecciones'!C409,'Stock - ETA'!$AA$3:AA2202,'Rango proyecciones'!$AH$5)</f>
        <v/>
      </c>
      <c r="K409" s="9">
        <f>(I409 - H409) * MAX((1 - 10)/(10), 0)</f>
        <v/>
      </c>
      <c r="L409" s="9" t="n">
        <v>48000</v>
      </c>
      <c r="M409" s="9" t="n"/>
      <c r="N409" s="9" t="n"/>
      <c r="O409" s="16">
        <f>H409 + N409 + J409</f>
        <v/>
      </c>
      <c r="P409" s="9">
        <f>SUMIFS('Stock - ETA'!$H$3:H2202,'Stock - ETA'!$F$3:F2202,'Rango proyecciones'!C409,'Stock - ETA'!$Q$3:Q2202,'Rango proyecciones'!$AH$5)</f>
        <v/>
      </c>
      <c r="Q409" s="9">
        <f>(I409 - H409) * MAX((1 - 7)/(7), 0)</f>
        <v/>
      </c>
      <c r="R409" s="9" t="n">
        <v>48000</v>
      </c>
      <c r="S409" s="9" t="n"/>
      <c r="T409" s="9" t="n">
        <v>0</v>
      </c>
      <c r="U409" s="16">
        <f>H409 + T409 + P409</f>
        <v/>
      </c>
      <c r="V409" s="6">
        <f>SUMIFS('Stock - ETA'!$S$3:S2202,'Stock - ETA'!$F$3:F2202,'Rango proyecciones'!C409,'Stock - ETA'!$AA$3:AA2202,'Rango proyecciones'!$AH$5) + SUMIFS('Stock - ETA'!$R$3:R2202,'Stock - ETA'!$F$3:F2202,'Rango proyecciones'!C409,'Stock - ETA'!$AA$3:AA2202,'Rango proyecciones'!$AH$7)</f>
        <v/>
      </c>
      <c r="W409" s="9" t="n"/>
      <c r="X409" s="16">
        <f>V409 + W409</f>
        <v/>
      </c>
      <c r="Y409" s="9">
        <f>SUMIFS('Stock - ETA'!$I$3:I2202,'Stock - ETA'!$F$3:F2202,'Rango proyecciones'!C409,'Stock - ETA'!$Q$3:Q2202,'Rango proyecciones'!$AH$5) + SUMIFS('Stock - ETA'!$H$3:H2202,'Stock - ETA'!$F$3:F2202,'Rango proyecciones'!C409,'Stock - ETA'!$Q$3:Q2202,'Rango proyecciones'!$AH$7)</f>
        <v/>
      </c>
      <c r="Z409" s="9" t="n"/>
      <c r="AA409" s="16">
        <f>Y409 + Z409</f>
        <v/>
      </c>
      <c r="AB409" s="6" t="n">
        <v>113488</v>
      </c>
      <c r="AC409" s="9">
        <f>SUMIFS('Stock - ETA'!$T$3:T2202,'Stock - ETA'!$F$3:F2202,'Rango proyecciones'!C409,'Stock - ETA'!$AA$3:AA2202,'Rango proyecciones'!$AH$5) + SUMIFS('Stock - ETA'!$S$3:S2202,'Stock - ETA'!$F$3:F2202,'Rango proyecciones'!C409,'Stock - ETA'!$AA$3:AA2202,'Rango proyecciones'!$AH$8)</f>
        <v/>
      </c>
      <c r="AD409" s="16">
        <f> 0.6 * AB409 + AC409</f>
        <v/>
      </c>
      <c r="AE409" s="9">
        <f>SUMIFS('Stock - ETA'!$J$3:J2202,'Stock - ETA'!$F$3:F2202,'Rango proyecciones'!C409,'Stock - ETA'!$Q$3:Q2202,'Rango proyecciones'!$AH$5) + SUMIFS('Stock - ETA'!$I$3:I2202,'Stock - ETA'!$F$3:F2202,'Rango proyecciones'!C409,'Stock - ETA'!$Q$3:Q2202,'Rango proyecciones'!$AH$8)</f>
        <v/>
      </c>
      <c r="AF409" s="16">
        <f> 0.6 * AB409 + AE409</f>
        <v/>
      </c>
      <c r="AG409" s="6" t="n"/>
    </row>
    <row r="410">
      <c r="A410" s="4" t="inlineStr">
        <is>
          <t>Pavo</t>
        </is>
      </c>
      <c r="B410" s="4" t="inlineStr">
        <is>
          <t>Venta Local</t>
        </is>
      </c>
      <c r="C410" s="4" t="inlineStr">
        <is>
          <t>agrosuper shanghai1030791</t>
        </is>
      </c>
      <c r="D410" s="4" t="inlineStr">
        <is>
          <t>Agrosuper Shanghai</t>
        </is>
      </c>
      <c r="E410" s="4" t="n">
        <v>1030791</v>
      </c>
      <c r="F410" s="4" t="inlineStr">
        <is>
          <t>PV MA Tru Lar@ Bo Cj 15k AS</t>
        </is>
      </c>
      <c r="G410" s="4" t="inlineStr">
        <is>
          <t>Trutro</t>
        </is>
      </c>
      <c r="H410" s="6" t="n">
        <v>8535</v>
      </c>
      <c r="I410" s="9" t="n">
        <v>4995</v>
      </c>
      <c r="J410" s="6">
        <f>SUMIFS('Stock - ETA'!$R$3:R2202,'Stock - ETA'!$F$3:F2202,'Rango proyecciones'!C410,'Stock - ETA'!$AA$3:AA2202,'Rango proyecciones'!$AH$5)</f>
        <v/>
      </c>
      <c r="K410" s="9">
        <f>(I410 - H410) * MAX((1 - 10)/(10), 0)</f>
        <v/>
      </c>
      <c r="L410" s="9" t="n">
        <v>0</v>
      </c>
      <c r="M410" s="9" t="n"/>
      <c r="N410" s="9" t="n"/>
      <c r="O410" s="16">
        <f>H410 + N410 + J410</f>
        <v/>
      </c>
      <c r="P410" s="9">
        <f>SUMIFS('Stock - ETA'!$H$3:H2202,'Stock - ETA'!$F$3:F2202,'Rango proyecciones'!C410,'Stock - ETA'!$Q$3:Q2202,'Rango proyecciones'!$AH$5)</f>
        <v/>
      </c>
      <c r="Q410" s="9">
        <f>(I410 - H410) * MAX((1 - 7)/(7), 0)</f>
        <v/>
      </c>
      <c r="R410" s="9" t="n">
        <v>0</v>
      </c>
      <c r="S410" s="9" t="n"/>
      <c r="T410" s="9" t="n">
        <v>0</v>
      </c>
      <c r="U410" s="16">
        <f>H410 + T410 + P410</f>
        <v/>
      </c>
      <c r="V410" s="6">
        <f>SUMIFS('Stock - ETA'!$S$3:S2202,'Stock - ETA'!$F$3:F2202,'Rango proyecciones'!C410,'Stock - ETA'!$AA$3:AA2202,'Rango proyecciones'!$AH$5) + SUMIFS('Stock - ETA'!$R$3:R2202,'Stock - ETA'!$F$3:F2202,'Rango proyecciones'!C410,'Stock - ETA'!$AA$3:AA2202,'Rango proyecciones'!$AH$7)</f>
        <v/>
      </c>
      <c r="W410" s="9" t="n"/>
      <c r="X410" s="16">
        <f>V410 + W410</f>
        <v/>
      </c>
      <c r="Y410" s="9">
        <f>SUMIFS('Stock - ETA'!$I$3:I2202,'Stock - ETA'!$F$3:F2202,'Rango proyecciones'!C410,'Stock - ETA'!$Q$3:Q2202,'Rango proyecciones'!$AH$5) + SUMIFS('Stock - ETA'!$H$3:H2202,'Stock - ETA'!$F$3:F2202,'Rango proyecciones'!C410,'Stock - ETA'!$Q$3:Q2202,'Rango proyecciones'!$AH$7)</f>
        <v/>
      </c>
      <c r="Z410" s="9" t="n"/>
      <c r="AA410" s="16">
        <f>Y410 + Z410</f>
        <v/>
      </c>
      <c r="AB410" s="6" t="n"/>
      <c r="AC410" s="9">
        <f>SUMIFS('Stock - ETA'!$T$3:T2202,'Stock - ETA'!$F$3:F2202,'Rango proyecciones'!C410,'Stock - ETA'!$AA$3:AA2202,'Rango proyecciones'!$AH$5) + SUMIFS('Stock - ETA'!$S$3:S2202,'Stock - ETA'!$F$3:F2202,'Rango proyecciones'!C410,'Stock - ETA'!$AA$3:AA2202,'Rango proyecciones'!$AH$8)</f>
        <v/>
      </c>
      <c r="AD410" s="16">
        <f> 0.6 * AB410 + AC410</f>
        <v/>
      </c>
      <c r="AE410" s="9">
        <f>SUMIFS('Stock - ETA'!$J$3:J2202,'Stock - ETA'!$F$3:F2202,'Rango proyecciones'!C410,'Stock - ETA'!$Q$3:Q2202,'Rango proyecciones'!$AH$5) + SUMIFS('Stock - ETA'!$I$3:I2202,'Stock - ETA'!$F$3:F2202,'Rango proyecciones'!C410,'Stock - ETA'!$Q$3:Q2202,'Rango proyecciones'!$AH$8)</f>
        <v/>
      </c>
      <c r="AF410" s="16">
        <f> 0.6 * AB410 + AE410</f>
        <v/>
      </c>
      <c r="AG410" s="6" t="n"/>
    </row>
    <row r="411">
      <c r="A411" s="4" t="inlineStr">
        <is>
          <t>Pavo</t>
        </is>
      </c>
      <c r="B411" s="4" t="inlineStr">
        <is>
          <t>Venta Directa</t>
        </is>
      </c>
      <c r="C411" s="4" t="inlineStr">
        <is>
          <t>agrosuper asia1030535</t>
        </is>
      </c>
      <c r="D411" s="4" t="inlineStr">
        <is>
          <t>Agrosuper Asia</t>
        </is>
      </c>
      <c r="E411" s="4" t="n">
        <v>1030535</v>
      </c>
      <c r="F411" s="4" t="inlineStr">
        <is>
          <t>PV Tru Larg MA@ Bo Cj SO</t>
        </is>
      </c>
      <c r="G411" s="4" t="inlineStr">
        <is>
          <t>Trutro</t>
        </is>
      </c>
      <c r="H411" s="6" t="n">
        <v>21999.015</v>
      </c>
      <c r="I411" s="9" t="n">
        <v>44000</v>
      </c>
      <c r="J411" s="6">
        <f>SUMIF('Stock - ETA'!$F$3:F2202,'Rango proyecciones'!C411,'Stock - ETA'!$R$3:R2202)</f>
        <v/>
      </c>
      <c r="K411" s="9">
        <f>(I411 - H411) * MAX((1 - 10)/(10), 0)</f>
        <v/>
      </c>
      <c r="L411" s="9" t="n">
        <v>43992.484</v>
      </c>
      <c r="M411" s="9" t="n"/>
      <c r="N411" s="9" t="n"/>
      <c r="O411" s="16">
        <f>H411 + J411 + K411 + L411</f>
        <v/>
      </c>
      <c r="P411" s="9">
        <f>SUMIF('Stock - ETA'!$F$3:F2202,'Rango proyecciones'!C411,'Stock - ETA'!$H$3:H2202)</f>
        <v/>
      </c>
      <c r="Q411" s="9">
        <f>(I411 - H411) * MAX((1 - 7)/(7), 0)</f>
        <v/>
      </c>
      <c r="R411" s="9" t="n">
        <v>43992.484</v>
      </c>
      <c r="S411" s="9" t="n"/>
      <c r="T411" s="9" t="n">
        <v>0</v>
      </c>
      <c r="U411" s="16">
        <f>H411 + P411 + Q411 + R411</f>
        <v/>
      </c>
      <c r="V411" s="6">
        <f>SUMIF('Stock - ETA'!$F$3:F2202,'Rango proyecciones'!C411,'Stock - ETA'!$S$3:S2202)</f>
        <v/>
      </c>
      <c r="W411" s="9" t="n"/>
      <c r="X411" s="16">
        <f>V411 + W411</f>
        <v/>
      </c>
      <c r="Y411" s="9">
        <f>SUMIF('Stock - ETA'!$F$3:F2202,'Rango proyecciones'!C411,'Stock - ETA'!$I$3:I2202)</f>
        <v/>
      </c>
      <c r="Z411" s="9" t="n"/>
      <c r="AA411" s="16">
        <f>Y411 + Z411</f>
        <v/>
      </c>
      <c r="AB411" s="6" t="n">
        <v>79000</v>
      </c>
      <c r="AC411" s="9">
        <f>SUMIF('Stock - ETA'!$F$3:F2202,'Rango proyecciones'!C411,'Stock - ETA'!$T$3:T2202)</f>
        <v/>
      </c>
      <c r="AD411" s="16">
        <f> 0.7 * AB411 + AC411</f>
        <v/>
      </c>
      <c r="AE411" s="9">
        <f>SUMIF('Stock - ETA'!$F$3:F2202,'Rango proyecciones'!C411,'Stock - ETA'!$J$3:J2202)</f>
        <v/>
      </c>
      <c r="AF411" s="16">
        <f> 0.7 * AB411 + AE411</f>
        <v/>
      </c>
      <c r="AG411" s="6" t="n"/>
    </row>
    <row r="412">
      <c r="A412" s="4" t="inlineStr">
        <is>
          <t>Elaborado</t>
        </is>
      </c>
      <c r="B412" s="4" t="inlineStr">
        <is>
          <t>Venta Local</t>
        </is>
      </c>
      <c r="C412" s="4" t="inlineStr">
        <is>
          <t>agro america1100570</t>
        </is>
      </c>
      <c r="D412" s="4" t="inlineStr">
        <is>
          <t>Agro America</t>
        </is>
      </c>
      <c r="E412" s="4" t="n">
        <v>1100570</v>
      </c>
      <c r="F412" s="4" t="inlineStr">
        <is>
          <t>Figuritas Pollo@ Bo 18x1.5 Lb Cj AS</t>
        </is>
      </c>
      <c r="G412" s="4" t="inlineStr">
        <is>
          <t>Empanizado</t>
        </is>
      </c>
      <c r="H412" s="6" t="n">
        <v>9178.433999999999</v>
      </c>
      <c r="I412" s="9" t="n">
        <v>0</v>
      </c>
      <c r="J412" s="6">
        <f>SUMIFS('Stock - ETA'!$R$3:R2202,'Stock - ETA'!$F$3:F2202,'Rango proyecciones'!C412,'Stock - ETA'!$AA$3:AA2202,'Rango proyecciones'!$AH$5)</f>
        <v/>
      </c>
      <c r="K412" s="9">
        <f>(I412 - H412) * MAX((1 - 10)/(10), 0)</f>
        <v/>
      </c>
      <c r="L412" s="9" t="n">
        <v>0</v>
      </c>
      <c r="M412" s="9" t="n">
        <v>0</v>
      </c>
      <c r="N412" s="9" t="n">
        <v>354.96</v>
      </c>
      <c r="O412" s="16">
        <f>H412 + N412 + J412</f>
        <v/>
      </c>
      <c r="P412" s="9">
        <f>SUMIFS('Stock - ETA'!$H$3:H2202,'Stock - ETA'!$F$3:F2202,'Rango proyecciones'!C412,'Stock - ETA'!$Q$3:Q2202,'Rango proyecciones'!$AH$5)</f>
        <v/>
      </c>
      <c r="Q412" s="9">
        <f>(I412 - H412) * MAX((1 - 7)/(7), 0)</f>
        <v/>
      </c>
      <c r="R412" s="9" t="n">
        <v>0</v>
      </c>
      <c r="S412" s="9" t="n">
        <v>0</v>
      </c>
      <c r="T412" s="9" t="n">
        <v>354.96</v>
      </c>
      <c r="U412" s="16">
        <f>H412 + T412 + P412</f>
        <v/>
      </c>
      <c r="V412" s="6">
        <f>SUMIFS('Stock - ETA'!$S$3:S2202,'Stock - ETA'!$F$3:F2202,'Rango proyecciones'!C412,'Stock - ETA'!$AA$3:AA2202,'Rango proyecciones'!$AH$5) + SUMIFS('Stock - ETA'!$R$3:R2202,'Stock - ETA'!$F$3:F2202,'Rango proyecciones'!C412,'Stock - ETA'!$AA$3:AA2202,'Rango proyecciones'!$AH$7)</f>
        <v/>
      </c>
      <c r="W412" s="9" t="n"/>
      <c r="X412" s="16">
        <f>V412 + W412</f>
        <v/>
      </c>
      <c r="Y412" s="9">
        <f>SUMIFS('Stock - ETA'!$I$3:I2202,'Stock - ETA'!$F$3:F2202,'Rango proyecciones'!C412,'Stock - ETA'!$Q$3:Q2202,'Rango proyecciones'!$AH$5) + SUMIFS('Stock - ETA'!$H$3:H2202,'Stock - ETA'!$F$3:F2202,'Rango proyecciones'!C412,'Stock - ETA'!$Q$3:Q2202,'Rango proyecciones'!$AH$7)</f>
        <v/>
      </c>
      <c r="Z412" s="9" t="n"/>
      <c r="AA412" s="16">
        <f>Y412 + Z412</f>
        <v/>
      </c>
      <c r="AB412" s="6" t="n"/>
      <c r="AC412" s="9">
        <f>SUMIFS('Stock - ETA'!$T$3:T2202,'Stock - ETA'!$F$3:F2202,'Rango proyecciones'!C412,'Stock - ETA'!$AA$3:AA2202,'Rango proyecciones'!$AH$5) + SUMIFS('Stock - ETA'!$S$3:S2202,'Stock - ETA'!$F$3:F2202,'Rango proyecciones'!C412,'Stock - ETA'!$AA$3:AA2202,'Rango proyecciones'!$AH$8)</f>
        <v/>
      </c>
      <c r="AD412" s="16">
        <f> 0.6 * AB412 + AC412</f>
        <v/>
      </c>
      <c r="AE412" s="9">
        <f>SUMIFS('Stock - ETA'!$J$3:J2202,'Stock - ETA'!$F$3:F2202,'Rango proyecciones'!C412,'Stock - ETA'!$Q$3:Q2202,'Rango proyecciones'!$AH$5) + SUMIFS('Stock - ETA'!$I$3:I2202,'Stock - ETA'!$F$3:F2202,'Rango proyecciones'!C412,'Stock - ETA'!$Q$3:Q2202,'Rango proyecciones'!$AH$8)</f>
        <v/>
      </c>
      <c r="AF412" s="16">
        <f> 0.6 * AB412 + AE412</f>
        <v/>
      </c>
      <c r="AG412" s="6" t="n"/>
    </row>
    <row r="413">
      <c r="A413" s="4" t="inlineStr">
        <is>
          <t>Elaborado</t>
        </is>
      </c>
      <c r="B413" s="4" t="inlineStr">
        <is>
          <t>Venta Local</t>
        </is>
      </c>
      <c r="C413" s="4" t="inlineStr">
        <is>
          <t>agro america1100572</t>
        </is>
      </c>
      <c r="D413" s="4" t="inlineStr">
        <is>
          <t>Agro America</t>
        </is>
      </c>
      <c r="E413" s="4" t="n">
        <v>1100572</v>
      </c>
      <c r="F413" s="4" t="inlineStr">
        <is>
          <t>Strips Pollo@ Bo 18x1.5 Lb Cj AS</t>
        </is>
      </c>
      <c r="G413" s="4" t="inlineStr">
        <is>
          <t>Empanizado</t>
        </is>
      </c>
      <c r="H413" s="6" t="n">
        <v>11626.017</v>
      </c>
      <c r="I413" s="9" t="n">
        <v>0</v>
      </c>
      <c r="J413" s="6">
        <f>SUMIFS('Stock - ETA'!$R$3:R2202,'Stock - ETA'!$F$3:F2202,'Rango proyecciones'!C413,'Stock - ETA'!$AA$3:AA2202,'Rango proyecciones'!$AH$5)</f>
        <v/>
      </c>
      <c r="K413" s="9">
        <f>(I413 - H413) * MAX((1 - 10)/(10), 0)</f>
        <v/>
      </c>
      <c r="L413" s="9" t="n">
        <v>0</v>
      </c>
      <c r="M413" s="9" t="n"/>
      <c r="N413" s="9" t="n"/>
      <c r="O413" s="16">
        <f>H413 + N413 + J413</f>
        <v/>
      </c>
      <c r="P413" s="9">
        <f>SUMIFS('Stock - ETA'!$H$3:H2202,'Stock - ETA'!$F$3:F2202,'Rango proyecciones'!C413,'Stock - ETA'!$Q$3:Q2202,'Rango proyecciones'!$AH$5)</f>
        <v/>
      </c>
      <c r="Q413" s="9">
        <f>(I413 - H413) * MAX((1 - 7)/(7), 0)</f>
        <v/>
      </c>
      <c r="R413" s="9" t="n">
        <v>0</v>
      </c>
      <c r="S413" s="9" t="n"/>
      <c r="T413" s="9" t="n">
        <v>0</v>
      </c>
      <c r="U413" s="16">
        <f>H413 + T413 + P413</f>
        <v/>
      </c>
      <c r="V413" s="6">
        <f>SUMIFS('Stock - ETA'!$S$3:S2202,'Stock - ETA'!$F$3:F2202,'Rango proyecciones'!C413,'Stock - ETA'!$AA$3:AA2202,'Rango proyecciones'!$AH$5) + SUMIFS('Stock - ETA'!$R$3:R2202,'Stock - ETA'!$F$3:F2202,'Rango proyecciones'!C413,'Stock - ETA'!$AA$3:AA2202,'Rango proyecciones'!$AH$7)</f>
        <v/>
      </c>
      <c r="W413" s="9" t="n"/>
      <c r="X413" s="16">
        <f>V413 + W413</f>
        <v/>
      </c>
      <c r="Y413" s="9">
        <f>SUMIFS('Stock - ETA'!$I$3:I2202,'Stock - ETA'!$F$3:F2202,'Rango proyecciones'!C413,'Stock - ETA'!$Q$3:Q2202,'Rango proyecciones'!$AH$5) + SUMIFS('Stock - ETA'!$H$3:H2202,'Stock - ETA'!$F$3:F2202,'Rango proyecciones'!C413,'Stock - ETA'!$Q$3:Q2202,'Rango proyecciones'!$AH$7)</f>
        <v/>
      </c>
      <c r="Z413" s="9" t="n"/>
      <c r="AA413" s="16">
        <f>Y413 + Z413</f>
        <v/>
      </c>
      <c r="AB413" s="6" t="n"/>
      <c r="AC413" s="9">
        <f>SUMIFS('Stock - ETA'!$T$3:T2202,'Stock - ETA'!$F$3:F2202,'Rango proyecciones'!C413,'Stock - ETA'!$AA$3:AA2202,'Rango proyecciones'!$AH$5) + SUMIFS('Stock - ETA'!$S$3:S2202,'Stock - ETA'!$F$3:F2202,'Rango proyecciones'!C413,'Stock - ETA'!$AA$3:AA2202,'Rango proyecciones'!$AH$8)</f>
        <v/>
      </c>
      <c r="AD413" s="16">
        <f> 0.6 * AB413 + AC413</f>
        <v/>
      </c>
      <c r="AE413" s="9">
        <f>SUMIFS('Stock - ETA'!$J$3:J2202,'Stock - ETA'!$F$3:F2202,'Rango proyecciones'!C413,'Stock - ETA'!$Q$3:Q2202,'Rango proyecciones'!$AH$5) + SUMIFS('Stock - ETA'!$I$3:I2202,'Stock - ETA'!$F$3:F2202,'Rango proyecciones'!C413,'Stock - ETA'!$Q$3:Q2202,'Rango proyecciones'!$AH$8)</f>
        <v/>
      </c>
      <c r="AF413" s="16">
        <f> 0.6 * AB413 + AE413</f>
        <v/>
      </c>
      <c r="AG413" s="6" t="n"/>
    </row>
    <row r="414">
      <c r="A414" s="4" t="inlineStr">
        <is>
          <t>Elaborado</t>
        </is>
      </c>
      <c r="B414" s="4" t="inlineStr">
        <is>
          <t>Venta Local</t>
        </is>
      </c>
      <c r="C414" s="4" t="inlineStr">
        <is>
          <t>agro america1100573</t>
        </is>
      </c>
      <c r="D414" s="4" t="inlineStr">
        <is>
          <t>Agro America</t>
        </is>
      </c>
      <c r="E414" s="4" t="n">
        <v>1100573</v>
      </c>
      <c r="F414" s="4" t="inlineStr">
        <is>
          <t>Croq Pollo 80g@Bo 18x1,5 Lb Cj AS</t>
        </is>
      </c>
      <c r="G414" s="4" t="inlineStr">
        <is>
          <t>Empanizado</t>
        </is>
      </c>
      <c r="H414" s="6" t="n">
        <v>8212.282999999999</v>
      </c>
      <c r="I414" s="9" t="n">
        <v>0</v>
      </c>
      <c r="J414" s="6">
        <f>SUMIFS('Stock - ETA'!$R$3:R2202,'Stock - ETA'!$F$3:F2202,'Rango proyecciones'!C414,'Stock - ETA'!$AA$3:AA2202,'Rango proyecciones'!$AH$5)</f>
        <v/>
      </c>
      <c r="K414" s="9">
        <f>(I414 - H414) * MAX((1 - 10)/(10), 0)</f>
        <v/>
      </c>
      <c r="L414" s="9" t="n">
        <v>0</v>
      </c>
      <c r="M414" s="9" t="n"/>
      <c r="N414" s="9" t="n"/>
      <c r="O414" s="16">
        <f>H414 + N414 + J414</f>
        <v/>
      </c>
      <c r="P414" s="9">
        <f>SUMIFS('Stock - ETA'!$H$3:H2202,'Stock - ETA'!$F$3:F2202,'Rango proyecciones'!C414,'Stock - ETA'!$Q$3:Q2202,'Rango proyecciones'!$AH$5)</f>
        <v/>
      </c>
      <c r="Q414" s="9">
        <f>(I414 - H414) * MAX((1 - 7)/(7), 0)</f>
        <v/>
      </c>
      <c r="R414" s="9" t="n">
        <v>0</v>
      </c>
      <c r="S414" s="9" t="n"/>
      <c r="T414" s="9" t="n">
        <v>0</v>
      </c>
      <c r="U414" s="16">
        <f>H414 + T414 + P414</f>
        <v/>
      </c>
      <c r="V414" s="6">
        <f>SUMIFS('Stock - ETA'!$S$3:S2202,'Stock - ETA'!$F$3:F2202,'Rango proyecciones'!C414,'Stock - ETA'!$AA$3:AA2202,'Rango proyecciones'!$AH$5) + SUMIFS('Stock - ETA'!$R$3:R2202,'Stock - ETA'!$F$3:F2202,'Rango proyecciones'!C414,'Stock - ETA'!$AA$3:AA2202,'Rango proyecciones'!$AH$7)</f>
        <v/>
      </c>
      <c r="W414" s="9" t="n"/>
      <c r="X414" s="16">
        <f>V414 + W414</f>
        <v/>
      </c>
      <c r="Y414" s="9">
        <f>SUMIFS('Stock - ETA'!$I$3:I2202,'Stock - ETA'!$F$3:F2202,'Rango proyecciones'!C414,'Stock - ETA'!$Q$3:Q2202,'Rango proyecciones'!$AH$5) + SUMIFS('Stock - ETA'!$H$3:H2202,'Stock - ETA'!$F$3:F2202,'Rango proyecciones'!C414,'Stock - ETA'!$Q$3:Q2202,'Rango proyecciones'!$AH$7)</f>
        <v/>
      </c>
      <c r="Z414" s="9" t="n"/>
      <c r="AA414" s="16">
        <f>Y414 + Z414</f>
        <v/>
      </c>
      <c r="AB414" s="6" t="n"/>
      <c r="AC414" s="9">
        <f>SUMIFS('Stock - ETA'!$T$3:T2202,'Stock - ETA'!$F$3:F2202,'Rango proyecciones'!C414,'Stock - ETA'!$AA$3:AA2202,'Rango proyecciones'!$AH$5) + SUMIFS('Stock - ETA'!$S$3:S2202,'Stock - ETA'!$F$3:F2202,'Rango proyecciones'!C414,'Stock - ETA'!$AA$3:AA2202,'Rango proyecciones'!$AH$8)</f>
        <v/>
      </c>
      <c r="AD414" s="16">
        <f> 0.6 * AB414 + AC414</f>
        <v/>
      </c>
      <c r="AE414" s="9">
        <f>SUMIFS('Stock - ETA'!$J$3:J2202,'Stock - ETA'!$F$3:F2202,'Rango proyecciones'!C414,'Stock - ETA'!$Q$3:Q2202,'Rango proyecciones'!$AH$5) + SUMIFS('Stock - ETA'!$I$3:I2202,'Stock - ETA'!$F$3:F2202,'Rango proyecciones'!C414,'Stock - ETA'!$Q$3:Q2202,'Rango proyecciones'!$AH$8)</f>
        <v/>
      </c>
      <c r="AF414" s="16">
        <f> 0.6 * AB414 + AE414</f>
        <v/>
      </c>
      <c r="AG414" s="6" t="n"/>
    </row>
    <row r="415">
      <c r="A415" s="4" t="inlineStr">
        <is>
          <t>Elaborado</t>
        </is>
      </c>
      <c r="B415" s="4" t="inlineStr">
        <is>
          <t>Venta Local</t>
        </is>
      </c>
      <c r="C415" s="4" t="inlineStr">
        <is>
          <t>agro america1100574</t>
        </is>
      </c>
      <c r="D415" s="4" t="inlineStr">
        <is>
          <t>Agro America</t>
        </is>
      </c>
      <c r="E415" s="4" t="n">
        <v>1100574</v>
      </c>
      <c r="F415" s="4" t="inlineStr">
        <is>
          <t>Nugg Pollo@ Bo 18x1.5 Lb Cj AS</t>
        </is>
      </c>
      <c r="G415" s="4" t="inlineStr">
        <is>
          <t>Empanizado</t>
        </is>
      </c>
      <c r="H415" s="6" t="n">
        <v>12237.912</v>
      </c>
      <c r="I415" s="9" t="n">
        <v>0</v>
      </c>
      <c r="J415" s="6">
        <f>SUMIFS('Stock - ETA'!$R$3:R2202,'Stock - ETA'!$F$3:F2202,'Rango proyecciones'!C415,'Stock - ETA'!$AA$3:AA2202,'Rango proyecciones'!$AH$5)</f>
        <v/>
      </c>
      <c r="K415" s="9">
        <f>(I415 - H415) * MAX((1 - 10)/(10), 0)</f>
        <v/>
      </c>
      <c r="L415" s="9" t="n">
        <v>11016</v>
      </c>
      <c r="M415" s="9" t="n"/>
      <c r="N415" s="9" t="n"/>
      <c r="O415" s="16">
        <f>H415 + N415 + J415</f>
        <v/>
      </c>
      <c r="P415" s="9">
        <f>SUMIFS('Stock - ETA'!$H$3:H2202,'Stock - ETA'!$F$3:F2202,'Rango proyecciones'!C415,'Stock - ETA'!$Q$3:Q2202,'Rango proyecciones'!$AH$5)</f>
        <v/>
      </c>
      <c r="Q415" s="9">
        <f>(I415 - H415) * MAX((1 - 7)/(7), 0)</f>
        <v/>
      </c>
      <c r="R415" s="9" t="n">
        <v>11016</v>
      </c>
      <c r="S415" s="9" t="n"/>
      <c r="T415" s="9" t="n">
        <v>0</v>
      </c>
      <c r="U415" s="16">
        <f>H415 + T415 + P415</f>
        <v/>
      </c>
      <c r="V415" s="6">
        <f>SUMIFS('Stock - ETA'!$S$3:S2202,'Stock - ETA'!$F$3:F2202,'Rango proyecciones'!C415,'Stock - ETA'!$AA$3:AA2202,'Rango proyecciones'!$AH$5) + SUMIFS('Stock - ETA'!$R$3:R2202,'Stock - ETA'!$F$3:F2202,'Rango proyecciones'!C415,'Stock - ETA'!$AA$3:AA2202,'Rango proyecciones'!$AH$7)</f>
        <v/>
      </c>
      <c r="W415" s="9" t="n"/>
      <c r="X415" s="16">
        <f>V415 + W415</f>
        <v/>
      </c>
      <c r="Y415" s="9">
        <f>SUMIFS('Stock - ETA'!$I$3:I2202,'Stock - ETA'!$F$3:F2202,'Rango proyecciones'!C415,'Stock - ETA'!$Q$3:Q2202,'Rango proyecciones'!$AH$5) + SUMIFS('Stock - ETA'!$H$3:H2202,'Stock - ETA'!$F$3:F2202,'Rango proyecciones'!C415,'Stock - ETA'!$Q$3:Q2202,'Rango proyecciones'!$AH$7)</f>
        <v/>
      </c>
      <c r="Z415" s="9" t="n"/>
      <c r="AA415" s="16">
        <f>Y415 + Z415</f>
        <v/>
      </c>
      <c r="AB415" s="6" t="n"/>
      <c r="AC415" s="9">
        <f>SUMIFS('Stock - ETA'!$T$3:T2202,'Stock - ETA'!$F$3:F2202,'Rango proyecciones'!C415,'Stock - ETA'!$AA$3:AA2202,'Rango proyecciones'!$AH$5) + SUMIFS('Stock - ETA'!$S$3:S2202,'Stock - ETA'!$F$3:F2202,'Rango proyecciones'!C415,'Stock - ETA'!$AA$3:AA2202,'Rango proyecciones'!$AH$8)</f>
        <v/>
      </c>
      <c r="AD415" s="16">
        <f> 0.6 * AB415 + AC415</f>
        <v/>
      </c>
      <c r="AE415" s="9">
        <f>SUMIFS('Stock - ETA'!$J$3:J2202,'Stock - ETA'!$F$3:F2202,'Rango proyecciones'!C415,'Stock - ETA'!$Q$3:Q2202,'Rango proyecciones'!$AH$5) + SUMIFS('Stock - ETA'!$I$3:I2202,'Stock - ETA'!$F$3:F2202,'Rango proyecciones'!C415,'Stock - ETA'!$Q$3:Q2202,'Rango proyecciones'!$AH$8)</f>
        <v/>
      </c>
      <c r="AF415" s="16">
        <f> 0.6 * AB415 + AE415</f>
        <v/>
      </c>
      <c r="AG415" s="6" t="n"/>
    </row>
    <row r="416">
      <c r="A416" t="inlineStr">
        <is>
          <t>Pavo</t>
        </is>
      </c>
      <c r="B416" t="inlineStr">
        <is>
          <t>Venta Local</t>
        </is>
      </c>
      <c r="C416" t="inlineStr">
        <is>
          <t>Agro America1030745</t>
        </is>
      </c>
      <c r="D416" t="inlineStr">
        <is>
          <t>Agro America</t>
        </is>
      </c>
      <c r="E416" t="n">
        <v>1030745</v>
      </c>
      <c r="F416" t="inlineStr">
        <is>
          <t>PV Higad 40Lb@ Bo Cj 18k SO</t>
        </is>
      </c>
      <c r="G416" t="inlineStr"/>
      <c r="H416" t="n">
        <v>0</v>
      </c>
      <c r="I416" t="n">
        <v>0</v>
      </c>
      <c r="J416">
        <f>SUMIFS('Stock - ETA'!$R$3:R2202,'Stock - ETA'!$F$3:F2202,'Rango proyecciones'!C416,'Stock - ETA'!$AA$3:AA2202,'Rango proyecciones'!$AH$5)</f>
        <v/>
      </c>
      <c r="M416" t="n">
        <v>0</v>
      </c>
      <c r="N416" t="n">
        <v>1106.784</v>
      </c>
      <c r="O416" s="14">
        <f>H416 + N416 + J416</f>
        <v/>
      </c>
      <c r="P416">
        <f>SUMIFS('Stock - ETA'!$H$3:H2202,'Stock - ETA'!$F$3:F2202,'Rango proyecciones'!C416,'Stock - ETA'!$Q$3:Q2202,'Rango proyecciones'!$AH$5)</f>
        <v/>
      </c>
      <c r="S416" t="n">
        <v>0</v>
      </c>
      <c r="T416" t="n">
        <v>1106.784</v>
      </c>
      <c r="U416" s="14">
        <f>H416 + T416 + P416</f>
        <v/>
      </c>
      <c r="V416">
        <f>SUMIFS('Stock - ETA'!$S$3:S2202,'Stock - ETA'!$F$3:F2202,'Rango proyecciones'!C416,'Stock - ETA'!$AA$3:AA2202,'Rango proyecciones'!$AH$5) + SUMIFS('Stock - ETA'!$R$3:R2202,'Stock - ETA'!$F$3:F2202,'Rango proyecciones'!C416,'Stock - ETA'!$AA$3:AA2202,'Rango proyecciones'!$AH$7)</f>
        <v/>
      </c>
      <c r="X416">
        <f>V416 + W416</f>
        <v/>
      </c>
      <c r="Y416">
        <f>SUMIFS('Stock - ETA'!$I$3:I2202,'Stock - ETA'!$F$3:F2202,'Rango proyecciones'!C416,'Stock - ETA'!$Q$3:Q2202,'Rango proyecciones'!$AH$5) + SUMIFS('Stock - ETA'!$H$3:H2202,'Stock - ETA'!$F$3:F2202,'Rango proyecciones'!C416,'Stock - ETA'!$Q$3:Q2202,'Rango proyecciones'!$AH$7)</f>
        <v/>
      </c>
      <c r="AA416">
        <f>Y416 + Z416</f>
        <v/>
      </c>
      <c r="AC416">
        <f>SUMIFS('Stock - ETA'!$T$3:T2202,'Stock - ETA'!$F$3:F2202,'Rango proyecciones'!C416,'Stock - ETA'!$AA$3:AA2202,'Rango proyecciones'!$AH$5) + SUMIFS('Stock - ETA'!$S$3:S2202,'Stock - ETA'!$F$3:F2202,'Rango proyecciones'!C416,'Stock - ETA'!$AA$3:AA2202,'Rango proyecciones'!$AH$8)</f>
        <v/>
      </c>
      <c r="AD416">
        <f> 0.6 * AB416 + AC416</f>
        <v/>
      </c>
      <c r="AE416">
        <f>SUMIFS('Stock - ETA'!$J$3:J2202,'Stock - ETA'!$F$3:F2202,'Rango proyecciones'!C416,'Stock - ETA'!$Q$3:Q2202,'Rango proyecciones'!$AH$5) + SUMIFS('Stock - ETA'!$I$3:I2202,'Stock - ETA'!$F$3:F2202,'Rango proyecciones'!C416,'Stock - ETA'!$Q$3:Q2202,'Rango proyecciones'!$AH$8)</f>
        <v/>
      </c>
      <c r="AF416">
        <f> 0.6 * AB416 + AE416</f>
        <v/>
      </c>
    </row>
    <row r="417">
      <c r="A417" t="inlineStr">
        <is>
          <t>Cerdo</t>
        </is>
      </c>
      <c r="B417" t="inlineStr">
        <is>
          <t>Venta Local</t>
        </is>
      </c>
      <c r="C417" t="inlineStr">
        <is>
          <t>Agro America1023050</t>
        </is>
      </c>
      <c r="D417" t="inlineStr">
        <is>
          <t>Agro America</t>
        </is>
      </c>
      <c r="E417" t="n">
        <v>1023050</v>
      </c>
      <c r="F417" t="inlineStr">
        <is>
          <t>GO Lom Centro@ Cj 16k AS</t>
        </is>
      </c>
      <c r="G417" t="inlineStr"/>
      <c r="H417" t="n">
        <v>0</v>
      </c>
      <c r="I417" t="n">
        <v>0</v>
      </c>
      <c r="J417">
        <f>SUMIFS('Stock - ETA'!$R$3:R2202,'Stock - ETA'!$F$3:F2202,'Rango proyecciones'!C417,'Stock - ETA'!$AA$3:AA2202,'Rango proyecciones'!$AH$5)</f>
        <v/>
      </c>
      <c r="M417" t="n">
        <v>0</v>
      </c>
      <c r="N417" t="n">
        <v>39.226</v>
      </c>
      <c r="O417" s="14">
        <f>H417 + N417 + J417</f>
        <v/>
      </c>
      <c r="P417">
        <f>SUMIFS('Stock - ETA'!$H$3:H2202,'Stock - ETA'!$F$3:F2202,'Rango proyecciones'!C417,'Stock - ETA'!$Q$3:Q2202,'Rango proyecciones'!$AH$5)</f>
        <v/>
      </c>
      <c r="S417" t="n">
        <v>0</v>
      </c>
      <c r="T417" t="n">
        <v>39.226</v>
      </c>
      <c r="U417" s="14">
        <f>H417 + T417 + P417</f>
        <v/>
      </c>
      <c r="V417">
        <f>SUMIFS('Stock - ETA'!$S$3:S2202,'Stock - ETA'!$F$3:F2202,'Rango proyecciones'!C417,'Stock - ETA'!$AA$3:AA2202,'Rango proyecciones'!$AH$5) + SUMIFS('Stock - ETA'!$R$3:R2202,'Stock - ETA'!$F$3:F2202,'Rango proyecciones'!C417,'Stock - ETA'!$AA$3:AA2202,'Rango proyecciones'!$AH$7)</f>
        <v/>
      </c>
      <c r="X417">
        <f>V417 + W417</f>
        <v/>
      </c>
      <c r="Y417">
        <f>SUMIFS('Stock - ETA'!$I$3:I2202,'Stock - ETA'!$F$3:F2202,'Rango proyecciones'!C417,'Stock - ETA'!$Q$3:Q2202,'Rango proyecciones'!$AH$5) + SUMIFS('Stock - ETA'!$H$3:H2202,'Stock - ETA'!$F$3:F2202,'Rango proyecciones'!C417,'Stock - ETA'!$Q$3:Q2202,'Rango proyecciones'!$AH$7)</f>
        <v/>
      </c>
      <c r="AA417">
        <f>Y417 + Z417</f>
        <v/>
      </c>
      <c r="AC417">
        <f>SUMIFS('Stock - ETA'!$T$3:T2202,'Stock - ETA'!$F$3:F2202,'Rango proyecciones'!C417,'Stock - ETA'!$AA$3:AA2202,'Rango proyecciones'!$AH$5) + SUMIFS('Stock - ETA'!$S$3:S2202,'Stock - ETA'!$F$3:F2202,'Rango proyecciones'!C417,'Stock - ETA'!$AA$3:AA2202,'Rango proyecciones'!$AH$8)</f>
        <v/>
      </c>
      <c r="AD417">
        <f> 0.6 * AB417 + AC417</f>
        <v/>
      </c>
      <c r="AE417">
        <f>SUMIFS('Stock - ETA'!$J$3:J2202,'Stock - ETA'!$F$3:F2202,'Rango proyecciones'!C417,'Stock - ETA'!$Q$3:Q2202,'Rango proyecciones'!$AH$5) + SUMIFS('Stock - ETA'!$I$3:I2202,'Stock - ETA'!$F$3:F2202,'Rango proyecciones'!C417,'Stock - ETA'!$Q$3:Q2202,'Rango proyecciones'!$AH$8)</f>
        <v/>
      </c>
      <c r="AF417">
        <f> 0.6 * AB417 + AE417</f>
        <v/>
      </c>
    </row>
    <row r="418">
      <c r="A418" t="inlineStr">
        <is>
          <t>Pollo</t>
        </is>
      </c>
      <c r="B418" t="inlineStr">
        <is>
          <t>Venta Local</t>
        </is>
      </c>
      <c r="C418" t="inlineStr">
        <is>
          <t>Agro America1012524</t>
        </is>
      </c>
      <c r="D418" t="inlineStr">
        <is>
          <t>Agro America</t>
        </is>
      </c>
      <c r="E418" t="n">
        <v>1012524</v>
      </c>
      <c r="F418" t="inlineStr">
        <is>
          <t>PO PchDeh 9oz Mr@ Cj AS</t>
        </is>
      </c>
      <c r="G418" t="inlineStr"/>
      <c r="H418" t="n">
        <v>0</v>
      </c>
      <c r="I418" t="n">
        <v>0</v>
      </c>
      <c r="J418">
        <f>SUMIFS('Stock - ETA'!$R$3:R2202,'Stock - ETA'!$F$3:F2202,'Rango proyecciones'!C418,'Stock - ETA'!$AA$3:AA2202,'Rango proyecciones'!$AH$5)</f>
        <v/>
      </c>
      <c r="M418" t="n">
        <v>0</v>
      </c>
      <c r="N418" t="n">
        <v>9634.352999999999</v>
      </c>
      <c r="O418" s="14">
        <f>H418 + N418 + J418</f>
        <v/>
      </c>
      <c r="P418">
        <f>SUMIFS('Stock - ETA'!$H$3:H2202,'Stock - ETA'!$F$3:F2202,'Rango proyecciones'!C418,'Stock - ETA'!$Q$3:Q2202,'Rango proyecciones'!$AH$5)</f>
        <v/>
      </c>
      <c r="S418" t="n">
        <v>0</v>
      </c>
      <c r="T418" t="n">
        <v>9634.352999999999</v>
      </c>
      <c r="U418" s="14">
        <f>H418 + T418 + P418</f>
        <v/>
      </c>
      <c r="V418">
        <f>SUMIFS('Stock - ETA'!$S$3:S2202,'Stock - ETA'!$F$3:F2202,'Rango proyecciones'!C418,'Stock - ETA'!$AA$3:AA2202,'Rango proyecciones'!$AH$5) + SUMIFS('Stock - ETA'!$R$3:R2202,'Stock - ETA'!$F$3:F2202,'Rango proyecciones'!C418,'Stock - ETA'!$AA$3:AA2202,'Rango proyecciones'!$AH$7)</f>
        <v/>
      </c>
      <c r="X418">
        <f>V418 + W418</f>
        <v/>
      </c>
      <c r="Y418">
        <f>SUMIFS('Stock - ETA'!$I$3:I2202,'Stock - ETA'!$F$3:F2202,'Rango proyecciones'!C418,'Stock - ETA'!$Q$3:Q2202,'Rango proyecciones'!$AH$5) + SUMIFS('Stock - ETA'!$H$3:H2202,'Stock - ETA'!$F$3:F2202,'Rango proyecciones'!C418,'Stock - ETA'!$Q$3:Q2202,'Rango proyecciones'!$AH$7)</f>
        <v/>
      </c>
      <c r="AA418">
        <f>Y418 + Z418</f>
        <v/>
      </c>
      <c r="AC418">
        <f>SUMIFS('Stock - ETA'!$T$3:T2202,'Stock - ETA'!$F$3:F2202,'Rango proyecciones'!C418,'Stock - ETA'!$AA$3:AA2202,'Rango proyecciones'!$AH$5) + SUMIFS('Stock - ETA'!$S$3:S2202,'Stock - ETA'!$F$3:F2202,'Rango proyecciones'!C418,'Stock - ETA'!$AA$3:AA2202,'Rango proyecciones'!$AH$8)</f>
        <v/>
      </c>
      <c r="AD418">
        <f> 0.6 * AB418 + AC418</f>
        <v/>
      </c>
      <c r="AE418">
        <f>SUMIFS('Stock - ETA'!$J$3:J2202,'Stock - ETA'!$F$3:F2202,'Rango proyecciones'!C418,'Stock - ETA'!$Q$3:Q2202,'Rango proyecciones'!$AH$5) + SUMIFS('Stock - ETA'!$I$3:I2202,'Stock - ETA'!$F$3:F2202,'Rango proyecciones'!C418,'Stock - ETA'!$Q$3:Q2202,'Rango proyecciones'!$AH$8)</f>
        <v/>
      </c>
      <c r="AF418">
        <f> 0.6 * AB418 + AE418</f>
        <v/>
      </c>
    </row>
    <row r="419">
      <c r="A419" t="inlineStr">
        <is>
          <t>Elaborado</t>
        </is>
      </c>
      <c r="B419" t="inlineStr">
        <is>
          <t>Venta Local</t>
        </is>
      </c>
      <c r="C419" t="inlineStr">
        <is>
          <t>Agro America1100602</t>
        </is>
      </c>
      <c r="D419" t="inlineStr">
        <is>
          <t>Agro America</t>
        </is>
      </c>
      <c r="E419" t="n">
        <v>1100602</v>
      </c>
      <c r="F419" t="inlineStr">
        <is>
          <t>File Pollo PR@ Bo 18x1.5 Lb Cj AS</t>
        </is>
      </c>
      <c r="G419" t="inlineStr"/>
      <c r="H419" t="n">
        <v>0</v>
      </c>
      <c r="I419" t="n">
        <v>0</v>
      </c>
      <c r="J419">
        <f>SUMIFS('Stock - ETA'!$R$3:R2202,'Stock - ETA'!$F$3:F2202,'Rango proyecciones'!C419,'Stock - ETA'!$AA$3:AA2202,'Rango proyecciones'!$AH$5)</f>
        <v/>
      </c>
      <c r="M419" t="n">
        <v>0</v>
      </c>
      <c r="N419" t="n">
        <v>1175.04</v>
      </c>
      <c r="O419" s="14">
        <f>H419 + N419 + J419</f>
        <v/>
      </c>
      <c r="P419">
        <f>SUMIFS('Stock - ETA'!$H$3:H2202,'Stock - ETA'!$F$3:F2202,'Rango proyecciones'!C419,'Stock - ETA'!$Q$3:Q2202,'Rango proyecciones'!$AH$5)</f>
        <v/>
      </c>
      <c r="S419" t="n">
        <v>0</v>
      </c>
      <c r="T419" t="n">
        <v>1175.04</v>
      </c>
      <c r="U419" s="14">
        <f>H419 + T419 + P419</f>
        <v/>
      </c>
      <c r="V419">
        <f>SUMIFS('Stock - ETA'!$S$3:S2202,'Stock - ETA'!$F$3:F2202,'Rango proyecciones'!C419,'Stock - ETA'!$AA$3:AA2202,'Rango proyecciones'!$AH$5) + SUMIFS('Stock - ETA'!$R$3:R2202,'Stock - ETA'!$F$3:F2202,'Rango proyecciones'!C419,'Stock - ETA'!$AA$3:AA2202,'Rango proyecciones'!$AH$7)</f>
        <v/>
      </c>
      <c r="X419">
        <f>V419 + W419</f>
        <v/>
      </c>
      <c r="Y419">
        <f>SUMIFS('Stock - ETA'!$I$3:I2202,'Stock - ETA'!$F$3:F2202,'Rango proyecciones'!C419,'Stock - ETA'!$Q$3:Q2202,'Rango proyecciones'!$AH$5) + SUMIFS('Stock - ETA'!$H$3:H2202,'Stock - ETA'!$F$3:F2202,'Rango proyecciones'!C419,'Stock - ETA'!$Q$3:Q2202,'Rango proyecciones'!$AH$7)</f>
        <v/>
      </c>
      <c r="AA419">
        <f>Y419 + Z419</f>
        <v/>
      </c>
      <c r="AC419">
        <f>SUMIFS('Stock - ETA'!$T$3:T2202,'Stock - ETA'!$F$3:F2202,'Rango proyecciones'!C419,'Stock - ETA'!$AA$3:AA2202,'Rango proyecciones'!$AH$5) + SUMIFS('Stock - ETA'!$S$3:S2202,'Stock - ETA'!$F$3:F2202,'Rango proyecciones'!C419,'Stock - ETA'!$AA$3:AA2202,'Rango proyecciones'!$AH$8)</f>
        <v/>
      </c>
      <c r="AD419">
        <f> 0.6 * AB419 + AC419</f>
        <v/>
      </c>
      <c r="AE419">
        <f>SUMIFS('Stock - ETA'!$J$3:J2202,'Stock - ETA'!$F$3:F2202,'Rango proyecciones'!C419,'Stock - ETA'!$Q$3:Q2202,'Rango proyecciones'!$AH$5) + SUMIFS('Stock - ETA'!$I$3:I2202,'Stock - ETA'!$F$3:F2202,'Rango proyecciones'!C419,'Stock - ETA'!$Q$3:Q2202,'Rango proyecciones'!$AH$8)</f>
        <v/>
      </c>
      <c r="AF419">
        <f> 0.6 * AB419 + AE419</f>
        <v/>
      </c>
    </row>
    <row r="420">
      <c r="A420" t="inlineStr">
        <is>
          <t>Cerdo</t>
        </is>
      </c>
      <c r="B420" t="inlineStr">
        <is>
          <t>Venta Local</t>
        </is>
      </c>
      <c r="C420" t="inlineStr">
        <is>
          <t>Agro America1023175</t>
        </is>
      </c>
      <c r="D420" t="inlineStr">
        <is>
          <t>Agro America</t>
        </is>
      </c>
      <c r="E420" t="n">
        <v>1023175</v>
      </c>
      <c r="F420" t="inlineStr">
        <is>
          <t>GO Pp Pna USA@ Cj Muestra SAG</t>
        </is>
      </c>
      <c r="G420" t="inlineStr"/>
      <c r="H420" t="n">
        <v>0</v>
      </c>
      <c r="I420" t="n">
        <v>0</v>
      </c>
      <c r="J420">
        <f>SUMIFS('Stock - ETA'!$R$3:R2202,'Stock - ETA'!$F$3:F2202,'Rango proyecciones'!C420,'Stock - ETA'!$AA$3:AA2202,'Rango proyecciones'!$AH$5)</f>
        <v/>
      </c>
      <c r="M420" t="n">
        <v>0</v>
      </c>
      <c r="N420" t="n">
        <v>46.9</v>
      </c>
      <c r="O420" s="14">
        <f>H420 + N420 + J420</f>
        <v/>
      </c>
      <c r="P420">
        <f>SUMIFS('Stock - ETA'!$H$3:H2202,'Stock - ETA'!$F$3:F2202,'Rango proyecciones'!C420,'Stock - ETA'!$Q$3:Q2202,'Rango proyecciones'!$AH$5)</f>
        <v/>
      </c>
      <c r="S420" t="n">
        <v>0</v>
      </c>
      <c r="T420" t="n">
        <v>46.9</v>
      </c>
      <c r="U420" s="14">
        <f>H420 + T420 + P420</f>
        <v/>
      </c>
      <c r="V420">
        <f>SUMIFS('Stock - ETA'!$S$3:S2202,'Stock - ETA'!$F$3:F2202,'Rango proyecciones'!C420,'Stock - ETA'!$AA$3:AA2202,'Rango proyecciones'!$AH$5) + SUMIFS('Stock - ETA'!$R$3:R2202,'Stock - ETA'!$F$3:F2202,'Rango proyecciones'!C420,'Stock - ETA'!$AA$3:AA2202,'Rango proyecciones'!$AH$7)</f>
        <v/>
      </c>
      <c r="X420">
        <f>V420 + W420</f>
        <v/>
      </c>
      <c r="Y420">
        <f>SUMIFS('Stock - ETA'!$I$3:I2202,'Stock - ETA'!$F$3:F2202,'Rango proyecciones'!C420,'Stock - ETA'!$Q$3:Q2202,'Rango proyecciones'!$AH$5) + SUMIFS('Stock - ETA'!$H$3:H2202,'Stock - ETA'!$F$3:F2202,'Rango proyecciones'!C420,'Stock - ETA'!$Q$3:Q2202,'Rango proyecciones'!$AH$7)</f>
        <v/>
      </c>
      <c r="AA420">
        <f>Y420 + Z420</f>
        <v/>
      </c>
      <c r="AC420">
        <f>SUMIFS('Stock - ETA'!$T$3:T2202,'Stock - ETA'!$F$3:F2202,'Rango proyecciones'!C420,'Stock - ETA'!$AA$3:AA2202,'Rango proyecciones'!$AH$5) + SUMIFS('Stock - ETA'!$S$3:S2202,'Stock - ETA'!$F$3:F2202,'Rango proyecciones'!C420,'Stock - ETA'!$AA$3:AA2202,'Rango proyecciones'!$AH$8)</f>
        <v/>
      </c>
      <c r="AD420">
        <f> 0.6 * AB420 + AC420</f>
        <v/>
      </c>
      <c r="AE420">
        <f>SUMIFS('Stock - ETA'!$J$3:J2202,'Stock - ETA'!$F$3:F2202,'Rango proyecciones'!C420,'Stock - ETA'!$Q$3:Q2202,'Rango proyecciones'!$AH$5) + SUMIFS('Stock - ETA'!$I$3:I2202,'Stock - ETA'!$F$3:F2202,'Rango proyecciones'!C420,'Stock - ETA'!$Q$3:Q2202,'Rango proyecciones'!$AH$8)</f>
        <v/>
      </c>
      <c r="AF420">
        <f> 0.6 * AB420 + AE420</f>
        <v/>
      </c>
    </row>
    <row r="421">
      <c r="A421" t="inlineStr">
        <is>
          <t>Pavo</t>
        </is>
      </c>
      <c r="B421" t="inlineStr">
        <is>
          <t>Venta Local</t>
        </is>
      </c>
      <c r="C421" t="inlineStr">
        <is>
          <t>Agro America1030783</t>
        </is>
      </c>
      <c r="D421" t="inlineStr">
        <is>
          <t>Agro America</t>
        </is>
      </c>
      <c r="E421" t="n">
        <v>1030783</v>
      </c>
      <c r="F421" t="inlineStr">
        <is>
          <t>PV Pch MA 8% 18-20 Lb@ Bo Cj 20k AS</t>
        </is>
      </c>
      <c r="G421" t="inlineStr"/>
      <c r="H421" t="n">
        <v>0</v>
      </c>
      <c r="I421" t="n">
        <v>0</v>
      </c>
      <c r="J421">
        <f>SUMIFS('Stock - ETA'!$R$3:R2202,'Stock - ETA'!$F$3:F2202,'Rango proyecciones'!C421,'Stock - ETA'!$AA$3:AA2202,'Rango proyecciones'!$AH$5)</f>
        <v/>
      </c>
      <c r="M421" t="n">
        <v>0</v>
      </c>
      <c r="N421" t="n">
        <v>16.886</v>
      </c>
      <c r="O421" s="14">
        <f>H421 + N421 + J421</f>
        <v/>
      </c>
      <c r="P421">
        <f>SUMIFS('Stock - ETA'!$H$3:H2202,'Stock - ETA'!$F$3:F2202,'Rango proyecciones'!C421,'Stock - ETA'!$Q$3:Q2202,'Rango proyecciones'!$AH$5)</f>
        <v/>
      </c>
      <c r="S421" t="n">
        <v>0</v>
      </c>
      <c r="T421" t="n">
        <v>16.886</v>
      </c>
      <c r="U421" s="14">
        <f>H421 + T421 + P421</f>
        <v/>
      </c>
      <c r="V421">
        <f>SUMIFS('Stock - ETA'!$S$3:S2202,'Stock - ETA'!$F$3:F2202,'Rango proyecciones'!C421,'Stock - ETA'!$AA$3:AA2202,'Rango proyecciones'!$AH$5) + SUMIFS('Stock - ETA'!$R$3:R2202,'Stock - ETA'!$F$3:F2202,'Rango proyecciones'!C421,'Stock - ETA'!$AA$3:AA2202,'Rango proyecciones'!$AH$7)</f>
        <v/>
      </c>
      <c r="X421">
        <f>V421 + W421</f>
        <v/>
      </c>
      <c r="Y421">
        <f>SUMIFS('Stock - ETA'!$I$3:I2202,'Stock - ETA'!$F$3:F2202,'Rango proyecciones'!C421,'Stock - ETA'!$Q$3:Q2202,'Rango proyecciones'!$AH$5) + SUMIFS('Stock - ETA'!$H$3:H2202,'Stock - ETA'!$F$3:F2202,'Rango proyecciones'!C421,'Stock - ETA'!$Q$3:Q2202,'Rango proyecciones'!$AH$7)</f>
        <v/>
      </c>
      <c r="AA421">
        <f>Y421 + Z421</f>
        <v/>
      </c>
      <c r="AC421">
        <f>SUMIFS('Stock - ETA'!$T$3:T2202,'Stock - ETA'!$F$3:F2202,'Rango proyecciones'!C421,'Stock - ETA'!$AA$3:AA2202,'Rango proyecciones'!$AH$5) + SUMIFS('Stock - ETA'!$S$3:S2202,'Stock - ETA'!$F$3:F2202,'Rango proyecciones'!C421,'Stock - ETA'!$AA$3:AA2202,'Rango proyecciones'!$AH$8)</f>
        <v/>
      </c>
      <c r="AD421">
        <f> 0.6 * AB421 + AC421</f>
        <v/>
      </c>
      <c r="AE421">
        <f>SUMIFS('Stock - ETA'!$J$3:J2202,'Stock - ETA'!$F$3:F2202,'Rango proyecciones'!C421,'Stock - ETA'!$Q$3:Q2202,'Rango proyecciones'!$AH$5) + SUMIFS('Stock - ETA'!$I$3:I2202,'Stock - ETA'!$F$3:F2202,'Rango proyecciones'!C421,'Stock - ETA'!$Q$3:Q2202,'Rango proyecciones'!$AH$8)</f>
        <v/>
      </c>
      <c r="AF421">
        <f> 0.6 * AB421 + AE421</f>
        <v/>
      </c>
    </row>
    <row r="422">
      <c r="A422" t="inlineStr">
        <is>
          <t>Pavo</t>
        </is>
      </c>
      <c r="B422" t="inlineStr">
        <is>
          <t>Venta Local</t>
        </is>
      </c>
      <c r="C422" t="inlineStr">
        <is>
          <t>Agro America1030228</t>
        </is>
      </c>
      <c r="D422" t="inlineStr">
        <is>
          <t>Agro America</t>
        </is>
      </c>
      <c r="E422" t="n">
        <v>1030228</v>
      </c>
      <c r="F422" t="inlineStr">
        <is>
          <t>PV TruDeh Cort S/p@ Bo Cj  SO</t>
        </is>
      </c>
      <c r="G422" t="inlineStr"/>
      <c r="H422" t="n">
        <v>0</v>
      </c>
      <c r="I422" t="n">
        <v>0</v>
      </c>
      <c r="J422">
        <f>SUMIFS('Stock - ETA'!$R$3:R2202,'Stock - ETA'!$F$3:F2202,'Rango proyecciones'!C422,'Stock - ETA'!$AA$3:AA2202,'Rango proyecciones'!$AH$5)</f>
        <v/>
      </c>
      <c r="M422" t="n">
        <v>0</v>
      </c>
      <c r="N422" t="n">
        <v>163.296</v>
      </c>
      <c r="O422" s="14">
        <f>H422 + N422 + J422</f>
        <v/>
      </c>
      <c r="P422">
        <f>SUMIFS('Stock - ETA'!$H$3:H2202,'Stock - ETA'!$F$3:F2202,'Rango proyecciones'!C422,'Stock - ETA'!$Q$3:Q2202,'Rango proyecciones'!$AH$5)</f>
        <v/>
      </c>
      <c r="S422" t="n">
        <v>0</v>
      </c>
      <c r="T422" t="n">
        <v>163.296</v>
      </c>
      <c r="U422" s="14">
        <f>H422 + T422 + P422</f>
        <v/>
      </c>
      <c r="V422">
        <f>SUMIFS('Stock - ETA'!$S$3:S2202,'Stock - ETA'!$F$3:F2202,'Rango proyecciones'!C422,'Stock - ETA'!$AA$3:AA2202,'Rango proyecciones'!$AH$5) + SUMIFS('Stock - ETA'!$R$3:R2202,'Stock - ETA'!$F$3:F2202,'Rango proyecciones'!C422,'Stock - ETA'!$AA$3:AA2202,'Rango proyecciones'!$AH$7)</f>
        <v/>
      </c>
      <c r="X422">
        <f>V422 + W422</f>
        <v/>
      </c>
      <c r="Y422">
        <f>SUMIFS('Stock - ETA'!$I$3:I2202,'Stock - ETA'!$F$3:F2202,'Rango proyecciones'!C422,'Stock - ETA'!$Q$3:Q2202,'Rango proyecciones'!$AH$5) + SUMIFS('Stock - ETA'!$H$3:H2202,'Stock - ETA'!$F$3:F2202,'Rango proyecciones'!C422,'Stock - ETA'!$Q$3:Q2202,'Rango proyecciones'!$AH$7)</f>
        <v/>
      </c>
      <c r="AA422">
        <f>Y422 + Z422</f>
        <v/>
      </c>
      <c r="AC422">
        <f>SUMIFS('Stock - ETA'!$T$3:T2202,'Stock - ETA'!$F$3:F2202,'Rango proyecciones'!C422,'Stock - ETA'!$AA$3:AA2202,'Rango proyecciones'!$AH$5) + SUMIFS('Stock - ETA'!$S$3:S2202,'Stock - ETA'!$F$3:F2202,'Rango proyecciones'!C422,'Stock - ETA'!$AA$3:AA2202,'Rango proyecciones'!$AH$8)</f>
        <v/>
      </c>
      <c r="AD422">
        <f> 0.6 * AB422 + AC422</f>
        <v/>
      </c>
      <c r="AE422">
        <f>SUMIFS('Stock - ETA'!$J$3:J2202,'Stock - ETA'!$F$3:F2202,'Rango proyecciones'!C422,'Stock - ETA'!$Q$3:Q2202,'Rango proyecciones'!$AH$5) + SUMIFS('Stock - ETA'!$I$3:I2202,'Stock - ETA'!$F$3:F2202,'Rango proyecciones'!C422,'Stock - ETA'!$Q$3:Q2202,'Rango proyecciones'!$AH$8)</f>
        <v/>
      </c>
      <c r="AF422">
        <f> 0.6 * AB422 + AE422</f>
        <v/>
      </c>
    </row>
    <row r="423">
      <c r="A423" t="inlineStr">
        <is>
          <t>Cerdo</t>
        </is>
      </c>
      <c r="B423" t="inlineStr">
        <is>
          <t>Venta Local</t>
        </is>
      </c>
      <c r="C423" t="inlineStr">
        <is>
          <t>Agro America1020822</t>
        </is>
      </c>
      <c r="D423" t="inlineStr">
        <is>
          <t>Agro America</t>
        </is>
      </c>
      <c r="E423" t="n">
        <v>1020822</v>
      </c>
      <c r="F423" t="inlineStr">
        <is>
          <t>GO Resto Tira Hso@ Cj 20k AS</t>
        </is>
      </c>
      <c r="G423" t="inlineStr"/>
      <c r="H423" t="n">
        <v>0</v>
      </c>
      <c r="I423" t="n">
        <v>0</v>
      </c>
      <c r="J423">
        <f>SUMIFS('Stock - ETA'!$R$3:R2202,'Stock - ETA'!$F$3:F2202,'Rango proyecciones'!C423,'Stock - ETA'!$AA$3:AA2202,'Rango proyecciones'!$AH$5)</f>
        <v/>
      </c>
      <c r="M423" t="n">
        <v>0</v>
      </c>
      <c r="N423" t="n">
        <v>10255.749</v>
      </c>
      <c r="O423" s="14">
        <f>H423 + N423 + J423</f>
        <v/>
      </c>
      <c r="P423">
        <f>SUMIFS('Stock - ETA'!$H$3:H2202,'Stock - ETA'!$F$3:F2202,'Rango proyecciones'!C423,'Stock - ETA'!$Q$3:Q2202,'Rango proyecciones'!$AH$5)</f>
        <v/>
      </c>
      <c r="S423" t="n">
        <v>0</v>
      </c>
      <c r="T423" t="n">
        <v>10255.749</v>
      </c>
      <c r="U423" s="14">
        <f>H423 + T423 + P423</f>
        <v/>
      </c>
      <c r="V423">
        <f>SUMIFS('Stock - ETA'!$S$3:S2202,'Stock - ETA'!$F$3:F2202,'Rango proyecciones'!C423,'Stock - ETA'!$AA$3:AA2202,'Rango proyecciones'!$AH$5) + SUMIFS('Stock - ETA'!$R$3:R2202,'Stock - ETA'!$F$3:F2202,'Rango proyecciones'!C423,'Stock - ETA'!$AA$3:AA2202,'Rango proyecciones'!$AH$7)</f>
        <v/>
      </c>
      <c r="X423">
        <f>V423 + W423</f>
        <v/>
      </c>
      <c r="Y423">
        <f>SUMIFS('Stock - ETA'!$I$3:I2202,'Stock - ETA'!$F$3:F2202,'Rango proyecciones'!C423,'Stock - ETA'!$Q$3:Q2202,'Rango proyecciones'!$AH$5) + SUMIFS('Stock - ETA'!$H$3:H2202,'Stock - ETA'!$F$3:F2202,'Rango proyecciones'!C423,'Stock - ETA'!$Q$3:Q2202,'Rango proyecciones'!$AH$7)</f>
        <v/>
      </c>
      <c r="AA423">
        <f>Y423 + Z423</f>
        <v/>
      </c>
      <c r="AC423">
        <f>SUMIFS('Stock - ETA'!$T$3:T2202,'Stock - ETA'!$F$3:F2202,'Rango proyecciones'!C423,'Stock - ETA'!$AA$3:AA2202,'Rango proyecciones'!$AH$5) + SUMIFS('Stock - ETA'!$S$3:S2202,'Stock - ETA'!$F$3:F2202,'Rango proyecciones'!C423,'Stock - ETA'!$AA$3:AA2202,'Rango proyecciones'!$AH$8)</f>
        <v/>
      </c>
      <c r="AD423">
        <f> 0.6 * AB423 + AC423</f>
        <v/>
      </c>
      <c r="AE423">
        <f>SUMIFS('Stock - ETA'!$J$3:J2202,'Stock - ETA'!$F$3:F2202,'Rango proyecciones'!C423,'Stock - ETA'!$Q$3:Q2202,'Rango proyecciones'!$AH$5) + SUMIFS('Stock - ETA'!$I$3:I2202,'Stock - ETA'!$F$3:F2202,'Rango proyecciones'!C423,'Stock - ETA'!$Q$3:Q2202,'Rango proyecciones'!$AH$8)</f>
        <v/>
      </c>
      <c r="AF423">
        <f> 0.6 * AB423 + AE423</f>
        <v/>
      </c>
    </row>
    <row r="424">
      <c r="A424" t="inlineStr">
        <is>
          <t>Pavo</t>
        </is>
      </c>
      <c r="B424" t="inlineStr">
        <is>
          <t>Venta Local</t>
        </is>
      </c>
      <c r="C424" t="inlineStr">
        <is>
          <t>Agro America1030370</t>
        </is>
      </c>
      <c r="D424" t="inlineStr">
        <is>
          <t>Agro America</t>
        </is>
      </c>
      <c r="E424" t="n">
        <v>1030370</v>
      </c>
      <c r="F424" t="inlineStr">
        <is>
          <t>PV Triming Pch@ Cj 40 Lbs SO</t>
        </is>
      </c>
      <c r="G424" t="inlineStr"/>
      <c r="H424" t="n">
        <v>0</v>
      </c>
      <c r="I424" t="n">
        <v>0</v>
      </c>
      <c r="J424">
        <f>SUMIFS('Stock - ETA'!$R$3:R2202,'Stock - ETA'!$F$3:F2202,'Rango proyecciones'!C424,'Stock - ETA'!$AA$3:AA2202,'Rango proyecciones'!$AH$5)</f>
        <v/>
      </c>
      <c r="M424" t="n">
        <v>0</v>
      </c>
      <c r="N424" t="n">
        <v>2.436</v>
      </c>
      <c r="O424" s="14">
        <f>H424 + N424 + J424</f>
        <v/>
      </c>
      <c r="P424">
        <f>SUMIFS('Stock - ETA'!$H$3:H2202,'Stock - ETA'!$F$3:F2202,'Rango proyecciones'!C424,'Stock - ETA'!$Q$3:Q2202,'Rango proyecciones'!$AH$5)</f>
        <v/>
      </c>
      <c r="S424" t="n">
        <v>0</v>
      </c>
      <c r="T424" t="n">
        <v>2.436</v>
      </c>
      <c r="U424" s="14">
        <f>H424 + T424 + P424</f>
        <v/>
      </c>
      <c r="V424">
        <f>SUMIFS('Stock - ETA'!$S$3:S2202,'Stock - ETA'!$F$3:F2202,'Rango proyecciones'!C424,'Stock - ETA'!$AA$3:AA2202,'Rango proyecciones'!$AH$5) + SUMIFS('Stock - ETA'!$R$3:R2202,'Stock - ETA'!$F$3:F2202,'Rango proyecciones'!C424,'Stock - ETA'!$AA$3:AA2202,'Rango proyecciones'!$AH$7)</f>
        <v/>
      </c>
      <c r="X424">
        <f>V424 + W424</f>
        <v/>
      </c>
      <c r="Y424">
        <f>SUMIFS('Stock - ETA'!$I$3:I2202,'Stock - ETA'!$F$3:F2202,'Rango proyecciones'!C424,'Stock - ETA'!$Q$3:Q2202,'Rango proyecciones'!$AH$5) + SUMIFS('Stock - ETA'!$H$3:H2202,'Stock - ETA'!$F$3:F2202,'Rango proyecciones'!C424,'Stock - ETA'!$Q$3:Q2202,'Rango proyecciones'!$AH$7)</f>
        <v/>
      </c>
      <c r="AA424">
        <f>Y424 + Z424</f>
        <v/>
      </c>
      <c r="AC424">
        <f>SUMIFS('Stock - ETA'!$T$3:T2202,'Stock - ETA'!$F$3:F2202,'Rango proyecciones'!C424,'Stock - ETA'!$AA$3:AA2202,'Rango proyecciones'!$AH$5) + SUMIFS('Stock - ETA'!$S$3:S2202,'Stock - ETA'!$F$3:F2202,'Rango proyecciones'!C424,'Stock - ETA'!$AA$3:AA2202,'Rango proyecciones'!$AH$8)</f>
        <v/>
      </c>
      <c r="AD424">
        <f> 0.6 * AB424 + AC424</f>
        <v/>
      </c>
      <c r="AE424">
        <f>SUMIFS('Stock - ETA'!$J$3:J2202,'Stock - ETA'!$F$3:F2202,'Rango proyecciones'!C424,'Stock - ETA'!$Q$3:Q2202,'Rango proyecciones'!$AH$5) + SUMIFS('Stock - ETA'!$I$3:I2202,'Stock - ETA'!$F$3:F2202,'Rango proyecciones'!C424,'Stock - ETA'!$Q$3:Q2202,'Rango proyecciones'!$AH$8)</f>
        <v/>
      </c>
      <c r="AF424">
        <f> 0.6 * AB424 + AE424</f>
        <v/>
      </c>
    </row>
    <row r="425">
      <c r="A425" t="inlineStr">
        <is>
          <t>Pollo</t>
        </is>
      </c>
      <c r="B425" t="inlineStr">
        <is>
          <t>Venta Local</t>
        </is>
      </c>
      <c r="C425" t="inlineStr">
        <is>
          <t>Agro America1012400</t>
        </is>
      </c>
      <c r="D425" t="inlineStr">
        <is>
          <t>Agro America</t>
        </is>
      </c>
      <c r="E425" t="n">
        <v>1012400</v>
      </c>
      <c r="F425" t="inlineStr">
        <is>
          <t>PO File s/t 700g Mr@ Cj AS</t>
        </is>
      </c>
      <c r="G425" t="inlineStr"/>
      <c r="H425" t="n">
        <v>0</v>
      </c>
      <c r="I425" t="n">
        <v>0</v>
      </c>
      <c r="J425">
        <f>SUMIFS('Stock - ETA'!$R$3:R2202,'Stock - ETA'!$F$3:F2202,'Rango proyecciones'!C425,'Stock - ETA'!$AA$3:AA2202,'Rango proyecciones'!$AH$5)</f>
        <v/>
      </c>
      <c r="M425" t="n">
        <v>0</v>
      </c>
      <c r="N425" t="n">
        <v>235.2</v>
      </c>
      <c r="O425" s="14">
        <f>H425 + N425 + J425</f>
        <v/>
      </c>
      <c r="P425">
        <f>SUMIFS('Stock - ETA'!$H$3:H2202,'Stock - ETA'!$F$3:F2202,'Rango proyecciones'!C425,'Stock - ETA'!$Q$3:Q2202,'Rango proyecciones'!$AH$5)</f>
        <v/>
      </c>
      <c r="S425" t="n">
        <v>0</v>
      </c>
      <c r="T425" t="n">
        <v>235.2</v>
      </c>
      <c r="U425" s="14">
        <f>H425 + T425 + P425</f>
        <v/>
      </c>
      <c r="V425">
        <f>SUMIFS('Stock - ETA'!$S$3:S2202,'Stock - ETA'!$F$3:F2202,'Rango proyecciones'!C425,'Stock - ETA'!$AA$3:AA2202,'Rango proyecciones'!$AH$5) + SUMIFS('Stock - ETA'!$R$3:R2202,'Stock - ETA'!$F$3:F2202,'Rango proyecciones'!C425,'Stock - ETA'!$AA$3:AA2202,'Rango proyecciones'!$AH$7)</f>
        <v/>
      </c>
      <c r="X425">
        <f>V425 + W425</f>
        <v/>
      </c>
      <c r="Y425">
        <f>SUMIFS('Stock - ETA'!$I$3:I2202,'Stock - ETA'!$F$3:F2202,'Rango proyecciones'!C425,'Stock - ETA'!$Q$3:Q2202,'Rango proyecciones'!$AH$5) + SUMIFS('Stock - ETA'!$H$3:H2202,'Stock - ETA'!$F$3:F2202,'Rango proyecciones'!C425,'Stock - ETA'!$Q$3:Q2202,'Rango proyecciones'!$AH$7)</f>
        <v/>
      </c>
      <c r="AA425">
        <f>Y425 + Z425</f>
        <v/>
      </c>
      <c r="AC425">
        <f>SUMIFS('Stock - ETA'!$T$3:T2202,'Stock - ETA'!$F$3:F2202,'Rango proyecciones'!C425,'Stock - ETA'!$AA$3:AA2202,'Rango proyecciones'!$AH$5) + SUMIFS('Stock - ETA'!$S$3:S2202,'Stock - ETA'!$F$3:F2202,'Rango proyecciones'!C425,'Stock - ETA'!$AA$3:AA2202,'Rango proyecciones'!$AH$8)</f>
        <v/>
      </c>
      <c r="AD425">
        <f> 0.6 * AB425 + AC425</f>
        <v/>
      </c>
      <c r="AE425">
        <f>SUMIFS('Stock - ETA'!$J$3:J2202,'Stock - ETA'!$F$3:F2202,'Rango proyecciones'!C425,'Stock - ETA'!$Q$3:Q2202,'Rango proyecciones'!$AH$5) + SUMIFS('Stock - ETA'!$I$3:I2202,'Stock - ETA'!$F$3:F2202,'Rango proyecciones'!C425,'Stock - ETA'!$Q$3:Q2202,'Rango proyecciones'!$AH$8)</f>
        <v/>
      </c>
      <c r="AF425">
        <f> 0.6 * AB425 + AE425</f>
        <v/>
      </c>
    </row>
    <row r="426">
      <c r="A426" t="inlineStr">
        <is>
          <t>Pollo</t>
        </is>
      </c>
      <c r="B426" t="inlineStr">
        <is>
          <t>Venta Local</t>
        </is>
      </c>
      <c r="C426" t="inlineStr">
        <is>
          <t>Agro America1012837</t>
        </is>
      </c>
      <c r="D426" t="inlineStr">
        <is>
          <t>Agro America</t>
        </is>
      </c>
      <c r="E426" t="n">
        <v>1012837</v>
      </c>
      <c r="F426" t="inlineStr">
        <is>
          <t>PO Tru-Ctro Ala 4x10 Mr@MQ OOII Cj AS</t>
        </is>
      </c>
      <c r="G426" t="inlineStr"/>
      <c r="H426" t="n">
        <v>0</v>
      </c>
      <c r="I426" t="n">
        <v>0</v>
      </c>
      <c r="J426">
        <f>SUMIFS('Stock - ETA'!$R$3:R2202,'Stock - ETA'!$F$3:F2202,'Rango proyecciones'!C426,'Stock - ETA'!$AA$3:AA2202,'Rango proyecciones'!$AH$5)</f>
        <v/>
      </c>
      <c r="M426" t="n">
        <v>0</v>
      </c>
      <c r="N426" t="n">
        <v>1778.08</v>
      </c>
      <c r="O426" s="14">
        <f>H426 + N426 + J426</f>
        <v/>
      </c>
      <c r="P426">
        <f>SUMIFS('Stock - ETA'!$H$3:H2202,'Stock - ETA'!$F$3:F2202,'Rango proyecciones'!C426,'Stock - ETA'!$Q$3:Q2202,'Rango proyecciones'!$AH$5)</f>
        <v/>
      </c>
      <c r="S426" t="n">
        <v>0</v>
      </c>
      <c r="T426" t="n">
        <v>1778.08</v>
      </c>
      <c r="U426" s="14">
        <f>H426 + T426 + P426</f>
        <v/>
      </c>
      <c r="V426">
        <f>SUMIFS('Stock - ETA'!$S$3:S2202,'Stock - ETA'!$F$3:F2202,'Rango proyecciones'!C426,'Stock - ETA'!$AA$3:AA2202,'Rango proyecciones'!$AH$5) + SUMIFS('Stock - ETA'!$R$3:R2202,'Stock - ETA'!$F$3:F2202,'Rango proyecciones'!C426,'Stock - ETA'!$AA$3:AA2202,'Rango proyecciones'!$AH$7)</f>
        <v/>
      </c>
      <c r="X426">
        <f>V426 + W426</f>
        <v/>
      </c>
      <c r="Y426">
        <f>SUMIFS('Stock - ETA'!$I$3:I2202,'Stock - ETA'!$F$3:F2202,'Rango proyecciones'!C426,'Stock - ETA'!$Q$3:Q2202,'Rango proyecciones'!$AH$5) + SUMIFS('Stock - ETA'!$H$3:H2202,'Stock - ETA'!$F$3:F2202,'Rango proyecciones'!C426,'Stock - ETA'!$Q$3:Q2202,'Rango proyecciones'!$AH$7)</f>
        <v/>
      </c>
      <c r="AA426">
        <f>Y426 + Z426</f>
        <v/>
      </c>
      <c r="AC426">
        <f>SUMIFS('Stock - ETA'!$T$3:T2202,'Stock - ETA'!$F$3:F2202,'Rango proyecciones'!C426,'Stock - ETA'!$AA$3:AA2202,'Rango proyecciones'!$AH$5) + SUMIFS('Stock - ETA'!$S$3:S2202,'Stock - ETA'!$F$3:F2202,'Rango proyecciones'!C426,'Stock - ETA'!$AA$3:AA2202,'Rango proyecciones'!$AH$8)</f>
        <v/>
      </c>
      <c r="AD426">
        <f> 0.6 * AB426 + AC426</f>
        <v/>
      </c>
      <c r="AE426">
        <f>SUMIFS('Stock - ETA'!$J$3:J2202,'Stock - ETA'!$F$3:F2202,'Rango proyecciones'!C426,'Stock - ETA'!$Q$3:Q2202,'Rango proyecciones'!$AH$5) + SUMIFS('Stock - ETA'!$I$3:I2202,'Stock - ETA'!$F$3:F2202,'Rango proyecciones'!C426,'Stock - ETA'!$Q$3:Q2202,'Rango proyecciones'!$AH$8)</f>
        <v/>
      </c>
      <c r="AF426">
        <f> 0.6 * AB426 + AE426</f>
        <v/>
      </c>
    </row>
    <row r="427">
      <c r="A427" t="inlineStr">
        <is>
          <t>Cerdo</t>
        </is>
      </c>
      <c r="B427" t="inlineStr">
        <is>
          <t>Venta Local</t>
        </is>
      </c>
      <c r="C427" t="inlineStr">
        <is>
          <t>Agro America1023410</t>
        </is>
      </c>
      <c r="D427" t="inlineStr">
        <is>
          <t>Agro America</t>
        </is>
      </c>
      <c r="E427" t="n">
        <v>1023410</v>
      </c>
      <c r="F427" t="inlineStr">
        <is>
          <t>GO File C/cab 1KG@ Cj k AS</t>
        </is>
      </c>
      <c r="G427" t="inlineStr"/>
      <c r="H427" t="n">
        <v>0</v>
      </c>
      <c r="I427" t="n">
        <v>0</v>
      </c>
      <c r="J427">
        <f>SUMIFS('Stock - ETA'!$R$3:R2202,'Stock - ETA'!$F$3:F2202,'Rango proyecciones'!C427,'Stock - ETA'!$AA$3:AA2202,'Rango proyecciones'!$AH$5)</f>
        <v/>
      </c>
      <c r="M427" t="n">
        <v>0</v>
      </c>
      <c r="N427" t="n">
        <v>96</v>
      </c>
      <c r="O427" s="14">
        <f>H427 + N427 + J427</f>
        <v/>
      </c>
      <c r="P427">
        <f>SUMIFS('Stock - ETA'!$H$3:H2202,'Stock - ETA'!$F$3:F2202,'Rango proyecciones'!C427,'Stock - ETA'!$Q$3:Q2202,'Rango proyecciones'!$AH$5)</f>
        <v/>
      </c>
      <c r="S427" t="n">
        <v>0</v>
      </c>
      <c r="T427" t="n">
        <v>96</v>
      </c>
      <c r="U427" s="14">
        <f>H427 + T427 + P427</f>
        <v/>
      </c>
      <c r="V427">
        <f>SUMIFS('Stock - ETA'!$S$3:S2202,'Stock - ETA'!$F$3:F2202,'Rango proyecciones'!C427,'Stock - ETA'!$AA$3:AA2202,'Rango proyecciones'!$AH$5) + SUMIFS('Stock - ETA'!$R$3:R2202,'Stock - ETA'!$F$3:F2202,'Rango proyecciones'!C427,'Stock - ETA'!$AA$3:AA2202,'Rango proyecciones'!$AH$7)</f>
        <v/>
      </c>
      <c r="X427">
        <f>V427 + W427</f>
        <v/>
      </c>
      <c r="Y427">
        <f>SUMIFS('Stock - ETA'!$I$3:I2202,'Stock - ETA'!$F$3:F2202,'Rango proyecciones'!C427,'Stock - ETA'!$Q$3:Q2202,'Rango proyecciones'!$AH$5) + SUMIFS('Stock - ETA'!$H$3:H2202,'Stock - ETA'!$F$3:F2202,'Rango proyecciones'!C427,'Stock - ETA'!$Q$3:Q2202,'Rango proyecciones'!$AH$7)</f>
        <v/>
      </c>
      <c r="AA427">
        <f>Y427 + Z427</f>
        <v/>
      </c>
      <c r="AC427">
        <f>SUMIFS('Stock - ETA'!$T$3:T2202,'Stock - ETA'!$F$3:F2202,'Rango proyecciones'!C427,'Stock - ETA'!$AA$3:AA2202,'Rango proyecciones'!$AH$5) + SUMIFS('Stock - ETA'!$S$3:S2202,'Stock - ETA'!$F$3:F2202,'Rango proyecciones'!C427,'Stock - ETA'!$AA$3:AA2202,'Rango proyecciones'!$AH$8)</f>
        <v/>
      </c>
      <c r="AD427">
        <f> 0.6 * AB427 + AC427</f>
        <v/>
      </c>
      <c r="AE427">
        <f>SUMIFS('Stock - ETA'!$J$3:J2202,'Stock - ETA'!$F$3:F2202,'Rango proyecciones'!C427,'Stock - ETA'!$Q$3:Q2202,'Rango proyecciones'!$AH$5) + SUMIFS('Stock - ETA'!$I$3:I2202,'Stock - ETA'!$F$3:F2202,'Rango proyecciones'!C427,'Stock - ETA'!$Q$3:Q2202,'Rango proyecciones'!$AH$8)</f>
        <v/>
      </c>
      <c r="AF427">
        <f> 0.6 * AB427 + AE427</f>
        <v/>
      </c>
    </row>
    <row r="428">
      <c r="A428" t="inlineStr">
        <is>
          <t>Pollo</t>
        </is>
      </c>
      <c r="B428" t="inlineStr">
        <is>
          <t>Venta Local</t>
        </is>
      </c>
      <c r="C428" t="inlineStr">
        <is>
          <t>Agro Europa1011906</t>
        </is>
      </c>
      <c r="D428" t="inlineStr">
        <is>
          <t>Agro Europa</t>
        </is>
      </c>
      <c r="E428" t="n">
        <v>1011906</v>
      </c>
      <c r="F428" t="inlineStr">
        <is>
          <t>PO File NMr@Bo Cj 15K AS</t>
        </is>
      </c>
      <c r="G428" t="inlineStr"/>
      <c r="H428" t="n">
        <v>0</v>
      </c>
      <c r="I428" t="n">
        <v>0</v>
      </c>
      <c r="J428">
        <f>SUMIFS('Stock - ETA'!$R$3:R2202,'Stock - ETA'!$F$3:F2202,'Rango proyecciones'!C428,'Stock - ETA'!$AA$3:AA2202,'Rango proyecciones'!$AH$5)</f>
        <v/>
      </c>
      <c r="M428" t="n">
        <v>0</v>
      </c>
      <c r="N428" t="n">
        <v>21000</v>
      </c>
      <c r="O428" s="14">
        <f>H428 + N428 + J428</f>
        <v/>
      </c>
      <c r="P428">
        <f>SUMIFS('Stock - ETA'!$H$3:H2202,'Stock - ETA'!$F$3:F2202,'Rango proyecciones'!C428,'Stock - ETA'!$Q$3:Q2202,'Rango proyecciones'!$AH$5)</f>
        <v/>
      </c>
      <c r="S428" t="n">
        <v>0</v>
      </c>
      <c r="T428" t="n">
        <v>21000</v>
      </c>
      <c r="U428" s="14">
        <f>H428 + T428 + P428</f>
        <v/>
      </c>
      <c r="V428">
        <f>SUMIFS('Stock - ETA'!$S$3:S2202,'Stock - ETA'!$F$3:F2202,'Rango proyecciones'!C428,'Stock - ETA'!$AA$3:AA2202,'Rango proyecciones'!$AH$5) + SUMIFS('Stock - ETA'!$R$3:R2202,'Stock - ETA'!$F$3:F2202,'Rango proyecciones'!C428,'Stock - ETA'!$AA$3:AA2202,'Rango proyecciones'!$AH$7)</f>
        <v/>
      </c>
      <c r="X428">
        <f>V428 + W428</f>
        <v/>
      </c>
      <c r="Y428">
        <f>SUMIFS('Stock - ETA'!$I$3:I2202,'Stock - ETA'!$F$3:F2202,'Rango proyecciones'!C428,'Stock - ETA'!$Q$3:Q2202,'Rango proyecciones'!$AH$5) + SUMIFS('Stock - ETA'!$H$3:H2202,'Stock - ETA'!$F$3:F2202,'Rango proyecciones'!C428,'Stock - ETA'!$Q$3:Q2202,'Rango proyecciones'!$AH$7)</f>
        <v/>
      </c>
      <c r="AA428">
        <f>Y428 + Z428</f>
        <v/>
      </c>
      <c r="AC428">
        <f>SUMIFS('Stock - ETA'!$T$3:T2202,'Stock - ETA'!$F$3:F2202,'Rango proyecciones'!C428,'Stock - ETA'!$AA$3:AA2202,'Rango proyecciones'!$AH$5) + SUMIFS('Stock - ETA'!$S$3:S2202,'Stock - ETA'!$F$3:F2202,'Rango proyecciones'!C428,'Stock - ETA'!$AA$3:AA2202,'Rango proyecciones'!$AH$8)</f>
        <v/>
      </c>
      <c r="AD428">
        <f> 0.6 * AB428 + AC428</f>
        <v/>
      </c>
      <c r="AE428">
        <f>SUMIFS('Stock - ETA'!$J$3:J2202,'Stock - ETA'!$F$3:F2202,'Rango proyecciones'!C428,'Stock - ETA'!$Q$3:Q2202,'Rango proyecciones'!$AH$5) + SUMIFS('Stock - ETA'!$I$3:I2202,'Stock - ETA'!$F$3:F2202,'Rango proyecciones'!C428,'Stock - ETA'!$Q$3:Q2202,'Rango proyecciones'!$AH$8)</f>
        <v/>
      </c>
      <c r="AF428">
        <f> 0.6 * AB428 + AE428</f>
        <v/>
      </c>
    </row>
    <row r="429">
      <c r="A429" t="inlineStr">
        <is>
          <t>Pollo</t>
        </is>
      </c>
      <c r="B429" t="inlineStr">
        <is>
          <t>Venta Local</t>
        </is>
      </c>
      <c r="C429" t="inlineStr">
        <is>
          <t>Agro Europa1011973</t>
        </is>
      </c>
      <c r="D429" t="inlineStr">
        <is>
          <t>Agro Europa</t>
        </is>
      </c>
      <c r="E429" t="n">
        <v>1011973</v>
      </c>
      <c r="F429" t="inlineStr">
        <is>
          <t>PO PchDeh Lam 110-130 NMr@ Bo Cj 10k AS</t>
        </is>
      </c>
      <c r="G429" t="inlineStr"/>
      <c r="H429" t="n">
        <v>0</v>
      </c>
      <c r="I429" t="n">
        <v>0</v>
      </c>
      <c r="J429">
        <f>SUMIFS('Stock - ETA'!$R$3:R2202,'Stock - ETA'!$F$3:F2202,'Rango proyecciones'!C429,'Stock - ETA'!$AA$3:AA2202,'Rango proyecciones'!$AH$5)</f>
        <v/>
      </c>
      <c r="M429" t="n">
        <v>0</v>
      </c>
      <c r="N429" t="n">
        <v>0</v>
      </c>
      <c r="O429" s="14">
        <f>H429 + N429 + J429</f>
        <v/>
      </c>
      <c r="P429">
        <f>SUMIFS('Stock - ETA'!$H$3:H2202,'Stock - ETA'!$F$3:F2202,'Rango proyecciones'!C429,'Stock - ETA'!$Q$3:Q2202,'Rango proyecciones'!$AH$5)</f>
        <v/>
      </c>
      <c r="S429" t="n">
        <v>0</v>
      </c>
      <c r="T429" t="n">
        <v>0</v>
      </c>
      <c r="U429" s="14">
        <f>H429 + T429 + P429</f>
        <v/>
      </c>
      <c r="V429">
        <f>SUMIFS('Stock - ETA'!$S$3:S2202,'Stock - ETA'!$F$3:F2202,'Rango proyecciones'!C429,'Stock - ETA'!$AA$3:AA2202,'Rango proyecciones'!$AH$5) + SUMIFS('Stock - ETA'!$R$3:R2202,'Stock - ETA'!$F$3:F2202,'Rango proyecciones'!C429,'Stock - ETA'!$AA$3:AA2202,'Rango proyecciones'!$AH$7)</f>
        <v/>
      </c>
      <c r="X429">
        <f>V429 + W429</f>
        <v/>
      </c>
      <c r="Y429">
        <f>SUMIFS('Stock - ETA'!$I$3:I2202,'Stock - ETA'!$F$3:F2202,'Rango proyecciones'!C429,'Stock - ETA'!$Q$3:Q2202,'Rango proyecciones'!$AH$5) + SUMIFS('Stock - ETA'!$H$3:H2202,'Stock - ETA'!$F$3:F2202,'Rango proyecciones'!C429,'Stock - ETA'!$Q$3:Q2202,'Rango proyecciones'!$AH$7)</f>
        <v/>
      </c>
      <c r="AA429">
        <f>Y429 + Z429</f>
        <v/>
      </c>
      <c r="AC429">
        <f>SUMIFS('Stock - ETA'!$T$3:T2202,'Stock - ETA'!$F$3:F2202,'Rango proyecciones'!C429,'Stock - ETA'!$AA$3:AA2202,'Rango proyecciones'!$AH$5) + SUMIFS('Stock - ETA'!$S$3:S2202,'Stock - ETA'!$F$3:F2202,'Rango proyecciones'!C429,'Stock - ETA'!$AA$3:AA2202,'Rango proyecciones'!$AH$8)</f>
        <v/>
      </c>
      <c r="AD429">
        <f> 0.6 * AB429 + AC429</f>
        <v/>
      </c>
      <c r="AE429">
        <f>SUMIFS('Stock - ETA'!$J$3:J2202,'Stock - ETA'!$F$3:F2202,'Rango proyecciones'!C429,'Stock - ETA'!$Q$3:Q2202,'Rango proyecciones'!$AH$5) + SUMIFS('Stock - ETA'!$I$3:I2202,'Stock - ETA'!$F$3:F2202,'Rango proyecciones'!C429,'Stock - ETA'!$Q$3:Q2202,'Rango proyecciones'!$AH$8)</f>
        <v/>
      </c>
      <c r="AF429">
        <f> 0.6 * AB429 + AE429</f>
        <v/>
      </c>
    </row>
    <row r="430">
      <c r="A430" t="inlineStr">
        <is>
          <t>Pollo</t>
        </is>
      </c>
      <c r="B430" t="inlineStr">
        <is>
          <t>Venta Local</t>
        </is>
      </c>
      <c r="C430" t="inlineStr">
        <is>
          <t>Agro Europa1011974</t>
        </is>
      </c>
      <c r="D430" t="inlineStr">
        <is>
          <t>Agro Europa</t>
        </is>
      </c>
      <c r="E430" t="n">
        <v>1011974</v>
      </c>
      <c r="F430" t="inlineStr">
        <is>
          <t>PO PchDeh Lam 130-150 NMr@ Bo Cj 10k AS</t>
        </is>
      </c>
      <c r="G430" t="inlineStr"/>
      <c r="H430" t="n">
        <v>0</v>
      </c>
      <c r="I430" t="n">
        <v>0</v>
      </c>
      <c r="J430">
        <f>SUMIFS('Stock - ETA'!$R$3:R2202,'Stock - ETA'!$F$3:F2202,'Rango proyecciones'!C430,'Stock - ETA'!$AA$3:AA2202,'Rango proyecciones'!$AH$5)</f>
        <v/>
      </c>
      <c r="M430" t="n">
        <v>0</v>
      </c>
      <c r="N430" t="n">
        <v>0</v>
      </c>
      <c r="O430" s="14">
        <f>H430 + N430 + J430</f>
        <v/>
      </c>
      <c r="P430">
        <f>SUMIFS('Stock - ETA'!$H$3:H2202,'Stock - ETA'!$F$3:F2202,'Rango proyecciones'!C430,'Stock - ETA'!$Q$3:Q2202,'Rango proyecciones'!$AH$5)</f>
        <v/>
      </c>
      <c r="S430" t="n">
        <v>0</v>
      </c>
      <c r="T430" t="n">
        <v>0</v>
      </c>
      <c r="U430" s="14">
        <f>H430 + T430 + P430</f>
        <v/>
      </c>
      <c r="V430">
        <f>SUMIFS('Stock - ETA'!$S$3:S2202,'Stock - ETA'!$F$3:F2202,'Rango proyecciones'!C430,'Stock - ETA'!$AA$3:AA2202,'Rango proyecciones'!$AH$5) + SUMIFS('Stock - ETA'!$R$3:R2202,'Stock - ETA'!$F$3:F2202,'Rango proyecciones'!C430,'Stock - ETA'!$AA$3:AA2202,'Rango proyecciones'!$AH$7)</f>
        <v/>
      </c>
      <c r="X430">
        <f>V430 + W430</f>
        <v/>
      </c>
      <c r="Y430">
        <f>SUMIFS('Stock - ETA'!$I$3:I2202,'Stock - ETA'!$F$3:F2202,'Rango proyecciones'!C430,'Stock - ETA'!$Q$3:Q2202,'Rango proyecciones'!$AH$5) + SUMIFS('Stock - ETA'!$H$3:H2202,'Stock - ETA'!$F$3:F2202,'Rango proyecciones'!C430,'Stock - ETA'!$Q$3:Q2202,'Rango proyecciones'!$AH$7)</f>
        <v/>
      </c>
      <c r="AA430">
        <f>Y430 + Z430</f>
        <v/>
      </c>
      <c r="AC430">
        <f>SUMIFS('Stock - ETA'!$T$3:T2202,'Stock - ETA'!$F$3:F2202,'Rango proyecciones'!C430,'Stock - ETA'!$AA$3:AA2202,'Rango proyecciones'!$AH$5) + SUMIFS('Stock - ETA'!$S$3:S2202,'Stock - ETA'!$F$3:F2202,'Rango proyecciones'!C430,'Stock - ETA'!$AA$3:AA2202,'Rango proyecciones'!$AH$8)</f>
        <v/>
      </c>
      <c r="AD430">
        <f> 0.6 * AB430 + AC430</f>
        <v/>
      </c>
      <c r="AE430">
        <f>SUMIFS('Stock - ETA'!$J$3:J2202,'Stock - ETA'!$F$3:F2202,'Rango proyecciones'!C430,'Stock - ETA'!$Q$3:Q2202,'Rango proyecciones'!$AH$5) + SUMIFS('Stock - ETA'!$I$3:I2202,'Stock - ETA'!$F$3:F2202,'Rango proyecciones'!C430,'Stock - ETA'!$Q$3:Q2202,'Rango proyecciones'!$AH$8)</f>
        <v/>
      </c>
      <c r="AF430">
        <f> 0.6 * AB430 + AE430</f>
        <v/>
      </c>
    </row>
    <row r="431">
      <c r="A431" t="inlineStr">
        <is>
          <t>Pollo</t>
        </is>
      </c>
      <c r="B431" t="inlineStr">
        <is>
          <t>Venta Local</t>
        </is>
      </c>
      <c r="C431" t="inlineStr">
        <is>
          <t>Agro Europa1011975</t>
        </is>
      </c>
      <c r="D431" t="inlineStr">
        <is>
          <t>Agro Europa</t>
        </is>
      </c>
      <c r="E431" t="n">
        <v>1011975</v>
      </c>
      <c r="F431" t="inlineStr">
        <is>
          <t>PO PchDeh Lam 150-170 NMr@ Bo Cj 10k AS</t>
        </is>
      </c>
      <c r="G431" t="inlineStr"/>
      <c r="H431" t="n">
        <v>0</v>
      </c>
      <c r="I431" t="n">
        <v>0</v>
      </c>
      <c r="J431">
        <f>SUMIFS('Stock - ETA'!$R$3:R2202,'Stock - ETA'!$F$3:F2202,'Rango proyecciones'!C431,'Stock - ETA'!$AA$3:AA2202,'Rango proyecciones'!$AH$5)</f>
        <v/>
      </c>
      <c r="M431" t="n">
        <v>0</v>
      </c>
      <c r="N431" t="n">
        <v>0</v>
      </c>
      <c r="O431" s="14">
        <f>H431 + N431 + J431</f>
        <v/>
      </c>
      <c r="P431">
        <f>SUMIFS('Stock - ETA'!$H$3:H2202,'Stock - ETA'!$F$3:F2202,'Rango proyecciones'!C431,'Stock - ETA'!$Q$3:Q2202,'Rango proyecciones'!$AH$5)</f>
        <v/>
      </c>
      <c r="S431" t="n">
        <v>0</v>
      </c>
      <c r="T431" t="n">
        <v>0</v>
      </c>
      <c r="U431" s="14">
        <f>H431 + T431 + P431</f>
        <v/>
      </c>
      <c r="V431">
        <f>SUMIFS('Stock - ETA'!$S$3:S2202,'Stock - ETA'!$F$3:F2202,'Rango proyecciones'!C431,'Stock - ETA'!$AA$3:AA2202,'Rango proyecciones'!$AH$5) + SUMIFS('Stock - ETA'!$R$3:R2202,'Stock - ETA'!$F$3:F2202,'Rango proyecciones'!C431,'Stock - ETA'!$AA$3:AA2202,'Rango proyecciones'!$AH$7)</f>
        <v/>
      </c>
      <c r="X431">
        <f>V431 + W431</f>
        <v/>
      </c>
      <c r="Y431">
        <f>SUMIFS('Stock - ETA'!$I$3:I2202,'Stock - ETA'!$F$3:F2202,'Rango proyecciones'!C431,'Stock - ETA'!$Q$3:Q2202,'Rango proyecciones'!$AH$5) + SUMIFS('Stock - ETA'!$H$3:H2202,'Stock - ETA'!$F$3:F2202,'Rango proyecciones'!C431,'Stock - ETA'!$Q$3:Q2202,'Rango proyecciones'!$AH$7)</f>
        <v/>
      </c>
      <c r="AA431">
        <f>Y431 + Z431</f>
        <v/>
      </c>
      <c r="AC431">
        <f>SUMIFS('Stock - ETA'!$T$3:T2202,'Stock - ETA'!$F$3:F2202,'Rango proyecciones'!C431,'Stock - ETA'!$AA$3:AA2202,'Rango proyecciones'!$AH$5) + SUMIFS('Stock - ETA'!$S$3:S2202,'Stock - ETA'!$F$3:F2202,'Rango proyecciones'!C431,'Stock - ETA'!$AA$3:AA2202,'Rango proyecciones'!$AH$8)</f>
        <v/>
      </c>
      <c r="AD431">
        <f> 0.6 * AB431 + AC431</f>
        <v/>
      </c>
      <c r="AE431">
        <f>SUMIFS('Stock - ETA'!$J$3:J2202,'Stock - ETA'!$F$3:F2202,'Rango proyecciones'!C431,'Stock - ETA'!$Q$3:Q2202,'Rango proyecciones'!$AH$5) + SUMIFS('Stock - ETA'!$I$3:I2202,'Stock - ETA'!$F$3:F2202,'Rango proyecciones'!C431,'Stock - ETA'!$Q$3:Q2202,'Rango proyecciones'!$AH$8)</f>
        <v/>
      </c>
      <c r="AF431">
        <f> 0.6 * AB431 + AE431</f>
        <v/>
      </c>
    </row>
    <row r="432">
      <c r="A432" t="inlineStr">
        <is>
          <t>Pollo</t>
        </is>
      </c>
      <c r="B432" t="inlineStr">
        <is>
          <t>Venta Local</t>
        </is>
      </c>
      <c r="C432" t="inlineStr">
        <is>
          <t>Agro Europa1011976</t>
        </is>
      </c>
      <c r="D432" t="inlineStr">
        <is>
          <t>Agro Europa</t>
        </is>
      </c>
      <c r="E432" t="n">
        <v>1011976</v>
      </c>
      <c r="F432" t="inlineStr">
        <is>
          <t>PO PchDeh Lam 170-190 NMr@ Bo Cj 10k AS</t>
        </is>
      </c>
      <c r="G432" t="inlineStr"/>
      <c r="H432" t="n">
        <v>0</v>
      </c>
      <c r="I432" t="n">
        <v>0</v>
      </c>
      <c r="J432">
        <f>SUMIFS('Stock - ETA'!$R$3:R2202,'Stock - ETA'!$F$3:F2202,'Rango proyecciones'!C432,'Stock - ETA'!$AA$3:AA2202,'Rango proyecciones'!$AH$5)</f>
        <v/>
      </c>
      <c r="M432" t="n">
        <v>0</v>
      </c>
      <c r="N432" t="n">
        <v>0</v>
      </c>
      <c r="O432" s="14">
        <f>H432 + N432 + J432</f>
        <v/>
      </c>
      <c r="P432">
        <f>SUMIFS('Stock - ETA'!$H$3:H2202,'Stock - ETA'!$F$3:F2202,'Rango proyecciones'!C432,'Stock - ETA'!$Q$3:Q2202,'Rango proyecciones'!$AH$5)</f>
        <v/>
      </c>
      <c r="S432" t="n">
        <v>0</v>
      </c>
      <c r="T432" t="n">
        <v>0</v>
      </c>
      <c r="U432" s="14">
        <f>H432 + T432 + P432</f>
        <v/>
      </c>
      <c r="V432">
        <f>SUMIFS('Stock - ETA'!$S$3:S2202,'Stock - ETA'!$F$3:F2202,'Rango proyecciones'!C432,'Stock - ETA'!$AA$3:AA2202,'Rango proyecciones'!$AH$5) + SUMIFS('Stock - ETA'!$R$3:R2202,'Stock - ETA'!$F$3:F2202,'Rango proyecciones'!C432,'Stock - ETA'!$AA$3:AA2202,'Rango proyecciones'!$AH$7)</f>
        <v/>
      </c>
      <c r="X432">
        <f>V432 + W432</f>
        <v/>
      </c>
      <c r="Y432">
        <f>SUMIFS('Stock - ETA'!$I$3:I2202,'Stock - ETA'!$F$3:F2202,'Rango proyecciones'!C432,'Stock - ETA'!$Q$3:Q2202,'Rango proyecciones'!$AH$5) + SUMIFS('Stock - ETA'!$H$3:H2202,'Stock - ETA'!$F$3:F2202,'Rango proyecciones'!C432,'Stock - ETA'!$Q$3:Q2202,'Rango proyecciones'!$AH$7)</f>
        <v/>
      </c>
      <c r="AA432">
        <f>Y432 + Z432</f>
        <v/>
      </c>
      <c r="AC432">
        <f>SUMIFS('Stock - ETA'!$T$3:T2202,'Stock - ETA'!$F$3:F2202,'Rango proyecciones'!C432,'Stock - ETA'!$AA$3:AA2202,'Rango proyecciones'!$AH$5) + SUMIFS('Stock - ETA'!$S$3:S2202,'Stock - ETA'!$F$3:F2202,'Rango proyecciones'!C432,'Stock - ETA'!$AA$3:AA2202,'Rango proyecciones'!$AH$8)</f>
        <v/>
      </c>
      <c r="AD432">
        <f> 0.6 * AB432 + AC432</f>
        <v/>
      </c>
      <c r="AE432">
        <f>SUMIFS('Stock - ETA'!$J$3:J2202,'Stock - ETA'!$F$3:F2202,'Rango proyecciones'!C432,'Stock - ETA'!$Q$3:Q2202,'Rango proyecciones'!$AH$5) + SUMIFS('Stock - ETA'!$I$3:I2202,'Stock - ETA'!$F$3:F2202,'Rango proyecciones'!C432,'Stock - ETA'!$Q$3:Q2202,'Rango proyecciones'!$AH$8)</f>
        <v/>
      </c>
      <c r="AF432">
        <f> 0.6 * AB432 + AE432</f>
        <v/>
      </c>
    </row>
    <row r="433">
      <c r="A433" t="inlineStr">
        <is>
          <t>Pollo</t>
        </is>
      </c>
      <c r="B433" t="inlineStr">
        <is>
          <t>Venta Local</t>
        </is>
      </c>
      <c r="C433" t="inlineStr">
        <is>
          <t>Agrosuper Shanghai1012005</t>
        </is>
      </c>
      <c r="D433" t="inlineStr">
        <is>
          <t>Agrosuper Shanghai</t>
        </is>
      </c>
      <c r="E433" t="n">
        <v>1012005</v>
      </c>
      <c r="F433" t="inlineStr">
        <is>
          <t>PO Garra IQF@ Bo Cj AS</t>
        </is>
      </c>
      <c r="G433" t="inlineStr"/>
      <c r="H433" t="n">
        <v>0</v>
      </c>
      <c r="I433" t="n">
        <v>0</v>
      </c>
      <c r="J433">
        <f>SUMIFS('Stock - ETA'!$R$3:R2202,'Stock - ETA'!$F$3:F2202,'Rango proyecciones'!C433,'Stock - ETA'!$AA$3:AA2202,'Rango proyecciones'!$AH$5)</f>
        <v/>
      </c>
      <c r="M433" t="n">
        <v>0</v>
      </c>
      <c r="N433" t="n">
        <v>4720</v>
      </c>
      <c r="O433" s="14">
        <f>H433 + N433 + J433</f>
        <v/>
      </c>
      <c r="P433">
        <f>SUMIFS('Stock - ETA'!$H$3:H2202,'Stock - ETA'!$F$3:F2202,'Rango proyecciones'!C433,'Stock - ETA'!$Q$3:Q2202,'Rango proyecciones'!$AH$5)</f>
        <v/>
      </c>
      <c r="S433" t="n">
        <v>0</v>
      </c>
      <c r="T433" t="n">
        <v>4720</v>
      </c>
      <c r="U433" s="14">
        <f>H433 + T433 + P433</f>
        <v/>
      </c>
      <c r="V433">
        <f>SUMIFS('Stock - ETA'!$S$3:S2202,'Stock - ETA'!$F$3:F2202,'Rango proyecciones'!C433,'Stock - ETA'!$AA$3:AA2202,'Rango proyecciones'!$AH$5) + SUMIFS('Stock - ETA'!$R$3:R2202,'Stock - ETA'!$F$3:F2202,'Rango proyecciones'!C433,'Stock - ETA'!$AA$3:AA2202,'Rango proyecciones'!$AH$7)</f>
        <v/>
      </c>
      <c r="X433">
        <f>V433 + W433</f>
        <v/>
      </c>
      <c r="Y433">
        <f>SUMIFS('Stock - ETA'!$I$3:I2202,'Stock - ETA'!$F$3:F2202,'Rango proyecciones'!C433,'Stock - ETA'!$Q$3:Q2202,'Rango proyecciones'!$AH$5) + SUMIFS('Stock - ETA'!$H$3:H2202,'Stock - ETA'!$F$3:F2202,'Rango proyecciones'!C433,'Stock - ETA'!$Q$3:Q2202,'Rango proyecciones'!$AH$7)</f>
        <v/>
      </c>
      <c r="AA433">
        <f>Y433 + Z433</f>
        <v/>
      </c>
      <c r="AC433">
        <f>SUMIFS('Stock - ETA'!$T$3:T2202,'Stock - ETA'!$F$3:F2202,'Rango proyecciones'!C433,'Stock - ETA'!$AA$3:AA2202,'Rango proyecciones'!$AH$5) + SUMIFS('Stock - ETA'!$S$3:S2202,'Stock - ETA'!$F$3:F2202,'Rango proyecciones'!C433,'Stock - ETA'!$AA$3:AA2202,'Rango proyecciones'!$AH$8)</f>
        <v/>
      </c>
      <c r="AD433">
        <f> 0.6 * AB433 + AC433</f>
        <v/>
      </c>
      <c r="AE433">
        <f>SUMIFS('Stock - ETA'!$J$3:J2202,'Stock - ETA'!$F$3:F2202,'Rango proyecciones'!C433,'Stock - ETA'!$Q$3:Q2202,'Rango proyecciones'!$AH$5) + SUMIFS('Stock - ETA'!$I$3:I2202,'Stock - ETA'!$F$3:F2202,'Rango proyecciones'!C433,'Stock - ETA'!$Q$3:Q2202,'Rango proyecciones'!$AH$8)</f>
        <v/>
      </c>
      <c r="AF433">
        <f> 0.6 * AB433 + AE433</f>
        <v/>
      </c>
    </row>
    <row r="434">
      <c r="A434" t="inlineStr">
        <is>
          <t>Pollo</t>
        </is>
      </c>
      <c r="B434" t="inlineStr">
        <is>
          <t>Venta Local</t>
        </is>
      </c>
      <c r="C434" t="inlineStr">
        <is>
          <t>Agrosuper Shanghai1012622</t>
        </is>
      </c>
      <c r="D434" t="inlineStr">
        <is>
          <t>Agrosuper Shanghai</t>
        </is>
      </c>
      <c r="E434" t="n">
        <v>1012622</v>
      </c>
      <c r="F434" t="inlineStr">
        <is>
          <t>PO TruEnt Deh Tf@MUESTRA SAG</t>
        </is>
      </c>
      <c r="G434" t="inlineStr"/>
      <c r="H434" t="n">
        <v>0</v>
      </c>
      <c r="I434" t="n">
        <v>0</v>
      </c>
      <c r="J434">
        <f>SUMIFS('Stock - ETA'!$R$3:R2202,'Stock - ETA'!$F$3:F2202,'Rango proyecciones'!C434,'Stock - ETA'!$AA$3:AA2202,'Rango proyecciones'!$AH$5)</f>
        <v/>
      </c>
      <c r="M434" t="n">
        <v>0</v>
      </c>
      <c r="N434" t="n">
        <v>80</v>
      </c>
      <c r="O434" s="14">
        <f>H434 + N434 + J434</f>
        <v/>
      </c>
      <c r="P434">
        <f>SUMIFS('Stock - ETA'!$H$3:H2202,'Stock - ETA'!$F$3:F2202,'Rango proyecciones'!C434,'Stock - ETA'!$Q$3:Q2202,'Rango proyecciones'!$AH$5)</f>
        <v/>
      </c>
      <c r="S434" t="n">
        <v>0</v>
      </c>
      <c r="T434" t="n">
        <v>80</v>
      </c>
      <c r="U434" s="14">
        <f>H434 + T434 + P434</f>
        <v/>
      </c>
      <c r="V434">
        <f>SUMIFS('Stock - ETA'!$S$3:S2202,'Stock - ETA'!$F$3:F2202,'Rango proyecciones'!C434,'Stock - ETA'!$AA$3:AA2202,'Rango proyecciones'!$AH$5) + SUMIFS('Stock - ETA'!$R$3:R2202,'Stock - ETA'!$F$3:F2202,'Rango proyecciones'!C434,'Stock - ETA'!$AA$3:AA2202,'Rango proyecciones'!$AH$7)</f>
        <v/>
      </c>
      <c r="X434">
        <f>V434 + W434</f>
        <v/>
      </c>
      <c r="Y434">
        <f>SUMIFS('Stock - ETA'!$I$3:I2202,'Stock - ETA'!$F$3:F2202,'Rango proyecciones'!C434,'Stock - ETA'!$Q$3:Q2202,'Rango proyecciones'!$AH$5) + SUMIFS('Stock - ETA'!$H$3:H2202,'Stock - ETA'!$F$3:F2202,'Rango proyecciones'!C434,'Stock - ETA'!$Q$3:Q2202,'Rango proyecciones'!$AH$7)</f>
        <v/>
      </c>
      <c r="AA434">
        <f>Y434 + Z434</f>
        <v/>
      </c>
      <c r="AC434">
        <f>SUMIFS('Stock - ETA'!$T$3:T2202,'Stock - ETA'!$F$3:F2202,'Rango proyecciones'!C434,'Stock - ETA'!$AA$3:AA2202,'Rango proyecciones'!$AH$5) + SUMIFS('Stock - ETA'!$S$3:S2202,'Stock - ETA'!$F$3:F2202,'Rango proyecciones'!C434,'Stock - ETA'!$AA$3:AA2202,'Rango proyecciones'!$AH$8)</f>
        <v/>
      </c>
      <c r="AD434">
        <f> 0.6 * AB434 + AC434</f>
        <v/>
      </c>
      <c r="AE434">
        <f>SUMIFS('Stock - ETA'!$J$3:J2202,'Stock - ETA'!$F$3:F2202,'Rango proyecciones'!C434,'Stock - ETA'!$Q$3:Q2202,'Rango proyecciones'!$AH$5) + SUMIFS('Stock - ETA'!$I$3:I2202,'Stock - ETA'!$F$3:F2202,'Rango proyecciones'!C434,'Stock - ETA'!$Q$3:Q2202,'Rango proyecciones'!$AH$8)</f>
        <v/>
      </c>
      <c r="AF434">
        <f> 0.6 * AB434 + AE434</f>
        <v/>
      </c>
    </row>
    <row r="435">
      <c r="A435" t="inlineStr">
        <is>
          <t>Cerdo</t>
        </is>
      </c>
      <c r="B435" t="inlineStr">
        <is>
          <t>Venta Local</t>
        </is>
      </c>
      <c r="C435" t="inlineStr">
        <is>
          <t>Agrosuper Shanghai1022940</t>
        </is>
      </c>
      <c r="D435" t="inlineStr">
        <is>
          <t>Agrosuper Shanghai</t>
        </is>
      </c>
      <c r="E435" t="n">
        <v>1022940</v>
      </c>
      <c r="F435" t="inlineStr">
        <is>
          <t>GO PernilM 1 kg down@ Cj 20k AS</t>
        </is>
      </c>
      <c r="G435" t="inlineStr"/>
      <c r="H435" t="n">
        <v>0</v>
      </c>
      <c r="I435" t="n">
        <v>0</v>
      </c>
      <c r="J435">
        <f>SUMIFS('Stock - ETA'!$R$3:R2202,'Stock - ETA'!$F$3:F2202,'Rango proyecciones'!C435,'Stock - ETA'!$AA$3:AA2202,'Rango proyecciones'!$AH$5)</f>
        <v/>
      </c>
      <c r="M435" t="n">
        <v>0</v>
      </c>
      <c r="N435" t="n">
        <v>0</v>
      </c>
      <c r="O435" s="14">
        <f>H435 + N435 + J435</f>
        <v/>
      </c>
      <c r="P435">
        <f>SUMIFS('Stock - ETA'!$H$3:H2202,'Stock - ETA'!$F$3:F2202,'Rango proyecciones'!C435,'Stock - ETA'!$Q$3:Q2202,'Rango proyecciones'!$AH$5)</f>
        <v/>
      </c>
      <c r="S435" t="n">
        <v>0</v>
      </c>
      <c r="T435" t="n">
        <v>0</v>
      </c>
      <c r="U435" s="14">
        <f>H435 + T435 + P435</f>
        <v/>
      </c>
      <c r="V435">
        <f>SUMIFS('Stock - ETA'!$S$3:S2202,'Stock - ETA'!$F$3:F2202,'Rango proyecciones'!C435,'Stock - ETA'!$AA$3:AA2202,'Rango proyecciones'!$AH$5) + SUMIFS('Stock - ETA'!$R$3:R2202,'Stock - ETA'!$F$3:F2202,'Rango proyecciones'!C435,'Stock - ETA'!$AA$3:AA2202,'Rango proyecciones'!$AH$7)</f>
        <v/>
      </c>
      <c r="X435">
        <f>V435 + W435</f>
        <v/>
      </c>
      <c r="Y435">
        <f>SUMIFS('Stock - ETA'!$I$3:I2202,'Stock - ETA'!$F$3:F2202,'Rango proyecciones'!C435,'Stock - ETA'!$Q$3:Q2202,'Rango proyecciones'!$AH$5) + SUMIFS('Stock - ETA'!$H$3:H2202,'Stock - ETA'!$F$3:F2202,'Rango proyecciones'!C435,'Stock - ETA'!$Q$3:Q2202,'Rango proyecciones'!$AH$7)</f>
        <v/>
      </c>
      <c r="AA435">
        <f>Y435 + Z435</f>
        <v/>
      </c>
      <c r="AC435">
        <f>SUMIFS('Stock - ETA'!$T$3:T2202,'Stock - ETA'!$F$3:F2202,'Rango proyecciones'!C435,'Stock - ETA'!$AA$3:AA2202,'Rango proyecciones'!$AH$5) + SUMIFS('Stock - ETA'!$S$3:S2202,'Stock - ETA'!$F$3:F2202,'Rango proyecciones'!C435,'Stock - ETA'!$AA$3:AA2202,'Rango proyecciones'!$AH$8)</f>
        <v/>
      </c>
      <c r="AD435">
        <f> 0.6 * AB435 + AC435</f>
        <v/>
      </c>
      <c r="AE435">
        <f>SUMIFS('Stock - ETA'!$J$3:J2202,'Stock - ETA'!$F$3:F2202,'Rango proyecciones'!C435,'Stock - ETA'!$Q$3:Q2202,'Rango proyecciones'!$AH$5) + SUMIFS('Stock - ETA'!$I$3:I2202,'Stock - ETA'!$F$3:F2202,'Rango proyecciones'!C435,'Stock - ETA'!$Q$3:Q2202,'Rango proyecciones'!$AH$8)</f>
        <v/>
      </c>
      <c r="AF435">
        <f> 0.6 * AB435 + AE435</f>
        <v/>
      </c>
    </row>
    <row r="436">
      <c r="A436" t="inlineStr">
        <is>
          <t>Cerdo</t>
        </is>
      </c>
      <c r="B436" t="inlineStr">
        <is>
          <t>Venta Local</t>
        </is>
      </c>
      <c r="C436" t="inlineStr">
        <is>
          <t>Andes Asia1022975</t>
        </is>
      </c>
      <c r="D436" t="inlineStr">
        <is>
          <t>Andes Asia</t>
        </is>
      </c>
      <c r="E436" t="n">
        <v>1022975</v>
      </c>
      <c r="F436" t="inlineStr">
        <is>
          <t>GO Hso Pecho@ Cj 10k AA</t>
        </is>
      </c>
      <c r="G436" t="inlineStr"/>
      <c r="H436" t="n">
        <v>0</v>
      </c>
      <c r="I436" t="n">
        <v>0</v>
      </c>
      <c r="J436">
        <f>SUMIFS('Stock - ETA'!$R$3:R2202,'Stock - ETA'!$F$3:F2202,'Rango proyecciones'!C436,'Stock - ETA'!$AA$3:AA2202,'Rango proyecciones'!$AH$5)</f>
        <v/>
      </c>
      <c r="M436" t="n">
        <v>0</v>
      </c>
      <c r="N436" t="n">
        <v>0</v>
      </c>
      <c r="O436" s="14">
        <f>H436 + N436 + J436</f>
        <v/>
      </c>
      <c r="P436">
        <f>SUMIFS('Stock - ETA'!$H$3:H2202,'Stock - ETA'!$F$3:F2202,'Rango proyecciones'!C436,'Stock - ETA'!$Q$3:Q2202,'Rango proyecciones'!$AH$5)</f>
        <v/>
      </c>
      <c r="S436" t="n">
        <v>0</v>
      </c>
      <c r="T436" t="n">
        <v>0</v>
      </c>
      <c r="U436" s="14">
        <f>H436 + T436 + P436</f>
        <v/>
      </c>
      <c r="V436">
        <f>SUMIFS('Stock - ETA'!$S$3:S2202,'Stock - ETA'!$F$3:F2202,'Rango proyecciones'!C436,'Stock - ETA'!$AA$3:AA2202,'Rango proyecciones'!$AH$5) + SUMIFS('Stock - ETA'!$R$3:R2202,'Stock - ETA'!$F$3:F2202,'Rango proyecciones'!C436,'Stock - ETA'!$AA$3:AA2202,'Rango proyecciones'!$AH$7)</f>
        <v/>
      </c>
      <c r="X436">
        <f>V436 + W436</f>
        <v/>
      </c>
      <c r="Y436">
        <f>SUMIFS('Stock - ETA'!$I$3:I2202,'Stock - ETA'!$F$3:F2202,'Rango proyecciones'!C436,'Stock - ETA'!$Q$3:Q2202,'Rango proyecciones'!$AH$5) + SUMIFS('Stock - ETA'!$H$3:H2202,'Stock - ETA'!$F$3:F2202,'Rango proyecciones'!C436,'Stock - ETA'!$Q$3:Q2202,'Rango proyecciones'!$AH$7)</f>
        <v/>
      </c>
      <c r="AA436">
        <f>Y436 + Z436</f>
        <v/>
      </c>
      <c r="AC436">
        <f>SUMIFS('Stock - ETA'!$T$3:T2202,'Stock - ETA'!$F$3:F2202,'Rango proyecciones'!C436,'Stock - ETA'!$AA$3:AA2202,'Rango proyecciones'!$AH$5) + SUMIFS('Stock - ETA'!$S$3:S2202,'Stock - ETA'!$F$3:F2202,'Rango proyecciones'!C436,'Stock - ETA'!$AA$3:AA2202,'Rango proyecciones'!$AH$8)</f>
        <v/>
      </c>
      <c r="AD436">
        <f> 0.6 * AB436 + AC436</f>
        <v/>
      </c>
      <c r="AE436">
        <f>SUMIFS('Stock - ETA'!$J$3:J2202,'Stock - ETA'!$F$3:F2202,'Rango proyecciones'!C436,'Stock - ETA'!$Q$3:Q2202,'Rango proyecciones'!$AH$5) + SUMIFS('Stock - ETA'!$I$3:I2202,'Stock - ETA'!$F$3:F2202,'Rango proyecciones'!C436,'Stock - ETA'!$Q$3:Q2202,'Rango proyecciones'!$AH$8)</f>
        <v/>
      </c>
      <c r="AF436">
        <f> 0.6 * AB436 + AE436</f>
        <v/>
      </c>
    </row>
  </sheetData>
  <mergeCells count="3">
    <mergeCell ref="J1:U1"/>
    <mergeCell ref="V1:AA1"/>
    <mergeCell ref="AB1:A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160.700601477203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77.3158340054329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29.5411179088536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9.5</v>
      </c>
      <c r="L270" s="7" t="n">
        <v>9.5</v>
      </c>
      <c r="M270" s="10" t="n">
        <v>43200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8" t="n">
        <v>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8" t="n">
        <v>0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8" t="n">
        <v>0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10" t="n">
        <v>14963.635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8" t="n">
        <v>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8" t="n">
        <v>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2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1</v>
      </c>
      <c r="P346" s="7" t="n">
        <v>1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8" t="n">
        <v>0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2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2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1.41564410114938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1</v>
      </c>
      <c r="P364" s="7" t="n">
        <v>3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1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8" t="n">
        <v>0</v>
      </c>
      <c r="N372" s="6" t="n">
        <v>322675.906</v>
      </c>
      <c r="O372" s="7" t="n">
        <v>14.9427653888729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J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T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J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T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J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T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J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T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J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T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J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T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J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T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J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T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J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T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J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T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J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T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J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T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J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T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J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T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J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T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K18" t="n">
        <v>24000</v>
      </c>
      <c r="L18" t="n">
        <v>5.142011834319526</v>
      </c>
      <c r="M18" s="12" t="n">
        <v>45060</v>
      </c>
      <c r="N18" t="n">
        <v>7.5</v>
      </c>
      <c r="O18" s="13" t="n">
        <v>45067</v>
      </c>
      <c r="P18" t="n">
        <v>9</v>
      </c>
      <c r="Q18" t="inlineStr">
        <is>
          <t>SI</t>
        </is>
      </c>
      <c r="U18" s="14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J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T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J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T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J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T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J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T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K23" t="n">
        <v>24000</v>
      </c>
      <c r="L23" t="n">
        <v>5.142011834319526</v>
      </c>
      <c r="M23" s="12" t="n">
        <v>45060</v>
      </c>
      <c r="N23" t="n">
        <v>7.5</v>
      </c>
      <c r="O23" s="13" t="n">
        <v>45067</v>
      </c>
      <c r="P23" t="n">
        <v>9</v>
      </c>
      <c r="Q23" t="inlineStr">
        <is>
          <t>SI</t>
        </is>
      </c>
      <c r="U23" s="14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K24" t="n">
        <v>24000</v>
      </c>
      <c r="L24" t="n">
        <v>5.142011834319526</v>
      </c>
      <c r="M24" s="12" t="n">
        <v>45053</v>
      </c>
      <c r="N24" t="n">
        <v>7.5</v>
      </c>
      <c r="O24" s="13" t="n">
        <v>45060</v>
      </c>
      <c r="P24" t="n">
        <v>15</v>
      </c>
      <c r="Q24" t="inlineStr">
        <is>
          <t>SI</t>
        </is>
      </c>
      <c r="U24" s="1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J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T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inlineStr"/>
      <c r="I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S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inlineStr"/>
      <c r="I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S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J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T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J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T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J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T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J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T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J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T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J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T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inlineStr"/>
      <c r="I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S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J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T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J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T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J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T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inlineStr"/>
      <c r="I38" t="n">
        <v>24000</v>
      </c>
      <c r="S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inlineStr"/>
      <c r="I39" t="n">
        <v>24000</v>
      </c>
      <c r="S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inlineStr"/>
      <c r="I40" t="n">
        <v>24000</v>
      </c>
      <c r="S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inlineStr"/>
      <c r="I41" t="n">
        <v>24000</v>
      </c>
      <c r="S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inlineStr"/>
      <c r="I42" t="n">
        <v>24000</v>
      </c>
      <c r="S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inlineStr"/>
      <c r="I43" t="n">
        <v>24000</v>
      </c>
      <c r="S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inlineStr"/>
      <c r="I44" t="n">
        <v>24000</v>
      </c>
      <c r="S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inlineStr"/>
      <c r="I45" t="n">
        <v>24000</v>
      </c>
      <c r="S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inlineStr"/>
      <c r="I46" t="n">
        <v>24000</v>
      </c>
      <c r="S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inlineStr"/>
      <c r="I47" t="n">
        <v>24000</v>
      </c>
      <c r="S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inlineStr"/>
      <c r="I48" t="n">
        <v>24000</v>
      </c>
      <c r="S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inlineStr"/>
      <c r="I49" t="n">
        <v>25000</v>
      </c>
      <c r="S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inlineStr"/>
      <c r="I50" t="n">
        <v>25000</v>
      </c>
      <c r="S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inlineStr"/>
      <c r="I51" t="n">
        <v>24000</v>
      </c>
      <c r="S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inlineStr"/>
      <c r="I52" t="n">
        <v>24000</v>
      </c>
      <c r="S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inlineStr"/>
      <c r="I53" t="n">
        <v>24000</v>
      </c>
      <c r="S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inlineStr"/>
      <c r="I54" t="n">
        <v>24000</v>
      </c>
      <c r="S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inlineStr"/>
      <c r="I55" t="n">
        <v>12000</v>
      </c>
      <c r="S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inlineStr"/>
      <c r="I56" t="n">
        <v>12000</v>
      </c>
      <c r="S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inlineStr"/>
      <c r="I57" t="n">
        <v>24000</v>
      </c>
      <c r="S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inlineStr"/>
      <c r="I58" t="n">
        <v>24000</v>
      </c>
      <c r="S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inlineStr"/>
      <c r="I59" t="n">
        <v>24000</v>
      </c>
      <c r="S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inlineStr"/>
      <c r="I60" t="n">
        <v>24000</v>
      </c>
      <c r="S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inlineStr"/>
      <c r="I61" t="n">
        <v>24000</v>
      </c>
      <c r="S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inlineStr"/>
      <c r="I62" t="n">
        <v>24000</v>
      </c>
      <c r="S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inlineStr"/>
      <c r="I63" t="n">
        <v>24000</v>
      </c>
      <c r="S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inlineStr"/>
      <c r="I64" t="n">
        <v>24000</v>
      </c>
      <c r="S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inlineStr"/>
      <c r="I65" t="n">
        <v>24000</v>
      </c>
      <c r="S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inlineStr"/>
      <c r="I66" t="n">
        <v>24000</v>
      </c>
      <c r="S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inlineStr"/>
      <c r="I67" t="n">
        <v>24000</v>
      </c>
      <c r="S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inlineStr"/>
      <c r="I68" t="n">
        <v>24000</v>
      </c>
      <c r="S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inlineStr"/>
      <c r="I69" t="n">
        <v>24000</v>
      </c>
      <c r="S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inlineStr"/>
      <c r="I70" t="n">
        <v>24000</v>
      </c>
      <c r="S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inlineStr"/>
      <c r="I71" t="n">
        <v>42</v>
      </c>
      <c r="S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inlineStr"/>
      <c r="I72" t="n">
        <v>50</v>
      </c>
      <c r="S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inlineStr"/>
      <c r="I73" t="n">
        <v>23908</v>
      </c>
      <c r="S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J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T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J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T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J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T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J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T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J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T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J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T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J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T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J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T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J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T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J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T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J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T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J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T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J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T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J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T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J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T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J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T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J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T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J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T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J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T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J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T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J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T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J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T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J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T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J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T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J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T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J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T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J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T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J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T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J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U102" s="14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J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T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J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T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J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T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J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T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J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T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J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T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J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T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J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T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J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T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J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T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J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T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J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T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J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T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J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T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J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T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J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T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J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T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J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T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J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T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J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T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J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T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J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T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J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T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J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T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J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T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J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T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J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T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J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T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J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T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J132" t="n">
        <v>25000</v>
      </c>
      <c r="T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J133" t="n">
        <v>25000</v>
      </c>
      <c r="T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J134" t="n">
        <v>25000</v>
      </c>
      <c r="T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J135" t="n">
        <v>25000</v>
      </c>
      <c r="T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J136" t="n">
        <v>25000</v>
      </c>
      <c r="T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J137" t="n">
        <v>25000</v>
      </c>
      <c r="T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J138" t="n">
        <v>25000</v>
      </c>
      <c r="T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J139" t="n">
        <v>25000</v>
      </c>
      <c r="T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J140" t="n">
        <v>25000</v>
      </c>
      <c r="T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J141" t="n">
        <v>24000</v>
      </c>
      <c r="T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J142" t="n">
        <v>22000</v>
      </c>
      <c r="T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J143" t="n">
        <v>24000</v>
      </c>
      <c r="T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J144" t="n">
        <v>24000</v>
      </c>
      <c r="T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J145" t="n">
        <v>24000</v>
      </c>
      <c r="T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J146" t="n">
        <v>24000</v>
      </c>
      <c r="T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J147" t="n">
        <v>22000</v>
      </c>
      <c r="T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J148" t="n">
        <v>22000</v>
      </c>
      <c r="T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K149" t="n">
        <v>24000</v>
      </c>
      <c r="O149" s="14" t="n"/>
      <c r="U149" s="14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J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T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J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T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J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T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J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T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J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T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J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T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J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T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J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S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J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S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J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S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inlineStr"/>
      <c r="I160" t="n">
        <v>24000</v>
      </c>
      <c r="S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inlineStr"/>
      <c r="I161" t="n">
        <v>24000</v>
      </c>
      <c r="S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inlineStr"/>
      <c r="I162" t="n">
        <v>24000</v>
      </c>
      <c r="S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inlineStr"/>
      <c r="I163" t="n">
        <v>24000</v>
      </c>
      <c r="S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inlineStr"/>
      <c r="I164" t="n">
        <v>24000</v>
      </c>
      <c r="S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inlineStr"/>
      <c r="I165" t="n">
        <v>24000</v>
      </c>
      <c r="S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inlineStr"/>
      <c r="I166" t="n">
        <v>2000</v>
      </c>
      <c r="S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inlineStr"/>
      <c r="I167" t="n">
        <v>2500</v>
      </c>
      <c r="S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inlineStr"/>
      <c r="I168" t="n">
        <v>19500</v>
      </c>
      <c r="S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inlineStr"/>
      <c r="I169" t="n">
        <v>24000</v>
      </c>
      <c r="S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inlineStr"/>
      <c r="I170" t="n">
        <v>24000</v>
      </c>
      <c r="S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inlineStr"/>
      <c r="I171" t="n">
        <v>24000</v>
      </c>
      <c r="S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inlineStr"/>
      <c r="I172" t="n">
        <v>24000</v>
      </c>
      <c r="S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inlineStr"/>
      <c r="I173" t="n">
        <v>24000</v>
      </c>
      <c r="S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J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T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J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T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J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T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J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T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J178" t="n">
        <v>22000</v>
      </c>
      <c r="T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J179" t="n">
        <v>22000</v>
      </c>
      <c r="T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J180" t="n">
        <v>22000</v>
      </c>
      <c r="T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J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T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J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T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J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T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J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T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J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T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J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T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J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S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J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S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J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S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J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S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J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S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inlineStr"/>
      <c r="I194" t="n">
        <v>24000</v>
      </c>
      <c r="S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inlineStr"/>
      <c r="I195" t="n">
        <v>24000</v>
      </c>
      <c r="S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inlineStr"/>
      <c r="I196" t="n">
        <v>24000</v>
      </c>
      <c r="S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inlineStr"/>
      <c r="I197" t="n">
        <v>24000</v>
      </c>
      <c r="S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inlineStr"/>
      <c r="I198" t="n">
        <v>24000</v>
      </c>
      <c r="S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inlineStr"/>
      <c r="I199" t="n">
        <v>24000</v>
      </c>
      <c r="S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inlineStr"/>
      <c r="I200" t="n">
        <v>24000</v>
      </c>
      <c r="S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inlineStr"/>
      <c r="I201" t="n">
        <v>24000</v>
      </c>
      <c r="S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inlineStr"/>
      <c r="I202" t="n">
        <v>24000</v>
      </c>
      <c r="S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inlineStr"/>
      <c r="I203" t="n">
        <v>24000</v>
      </c>
      <c r="S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inlineStr"/>
      <c r="I204" t="n">
        <v>12000</v>
      </c>
      <c r="S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inlineStr"/>
      <c r="I205" t="n">
        <v>12000</v>
      </c>
      <c r="S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J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T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J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T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J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T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J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T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J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T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J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T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J212" t="n">
        <v>22000</v>
      </c>
      <c r="T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J213" t="n">
        <v>22000</v>
      </c>
      <c r="T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J214" t="n">
        <v>22000</v>
      </c>
      <c r="T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J215" t="n">
        <v>24000</v>
      </c>
      <c r="T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J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T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J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T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J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T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J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T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J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T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J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T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J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T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J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T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J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T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J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T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J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T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J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S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J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S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J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T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inlineStr"/>
      <c r="I230" t="n">
        <v>25000</v>
      </c>
      <c r="S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inlineStr"/>
      <c r="I231" t="n">
        <v>24000</v>
      </c>
      <c r="S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inlineStr"/>
      <c r="I232" t="n">
        <v>24000</v>
      </c>
      <c r="S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inlineStr"/>
      <c r="I233" t="n">
        <v>24000</v>
      </c>
      <c r="S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inlineStr"/>
      <c r="I234" t="n">
        <v>24000</v>
      </c>
      <c r="S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J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U235" s="14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J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U236" s="14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J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T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J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T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J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T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J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T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J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T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J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U242" s="14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J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U243" s="14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J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U244" s="1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J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U245" s="14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J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T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J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U247" s="14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J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U248" s="14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J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T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J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T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J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T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J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T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J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T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J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T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J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T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J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T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J257" t="n">
        <v>22000</v>
      </c>
      <c r="T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J258" t="n">
        <v>22000</v>
      </c>
      <c r="T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J259" t="n">
        <v>22000</v>
      </c>
      <c r="T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J260" t="n">
        <v>22000</v>
      </c>
      <c r="T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J261" t="n">
        <v>22000</v>
      </c>
      <c r="T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J262" t="n">
        <v>22000</v>
      </c>
      <c r="T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J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T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J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T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J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T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J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T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J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T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J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T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J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T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J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T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J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S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J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S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J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S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inlineStr"/>
      <c r="I274" t="n">
        <v>24000</v>
      </c>
      <c r="S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inlineStr"/>
      <c r="I275" t="n">
        <v>25000</v>
      </c>
      <c r="S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inlineStr"/>
      <c r="I276" t="n">
        <v>12000</v>
      </c>
      <c r="S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inlineStr"/>
      <c r="I277" t="n">
        <v>25000</v>
      </c>
      <c r="S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inlineStr"/>
      <c r="I278" t="n">
        <v>24000</v>
      </c>
      <c r="S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inlineStr"/>
      <c r="I279" t="n">
        <v>14000</v>
      </c>
      <c r="S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inlineStr"/>
      <c r="I280" t="n">
        <v>6000</v>
      </c>
      <c r="S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inlineStr"/>
      <c r="I281" t="n">
        <v>24000</v>
      </c>
      <c r="S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J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T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J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T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J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T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J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U285" s="14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J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U286" s="14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J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T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J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T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J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T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K290" t="n">
        <v>24000</v>
      </c>
      <c r="L290" t="n">
        <v>5.574109245612703</v>
      </c>
      <c r="M290" s="12" t="n">
        <v>45043</v>
      </c>
      <c r="N290" t="n">
        <v>5.5</v>
      </c>
      <c r="O290" s="13" t="n">
        <v>45048</v>
      </c>
      <c r="P290" t="n">
        <v>25</v>
      </c>
      <c r="Q290" t="inlineStr">
        <is>
          <t>SI</t>
        </is>
      </c>
      <c r="U290" s="14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J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T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K292" t="n">
        <v>25000</v>
      </c>
      <c r="L292" t="n">
        <v>5.574109245612703</v>
      </c>
      <c r="M292" s="12" t="n">
        <v>45043</v>
      </c>
      <c r="N292" t="n">
        <v>5.5</v>
      </c>
      <c r="O292" s="13" t="n">
        <v>45048</v>
      </c>
      <c r="P292" t="n">
        <v>25</v>
      </c>
      <c r="Q292" t="inlineStr">
        <is>
          <t>SI</t>
        </is>
      </c>
      <c r="U292" s="14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K293" t="n">
        <v>24000</v>
      </c>
      <c r="L293" t="n">
        <v>5.574109245612703</v>
      </c>
      <c r="M293" s="12" t="n">
        <v>45043</v>
      </c>
      <c r="N293" t="n">
        <v>5.5</v>
      </c>
      <c r="O293" s="13" t="n">
        <v>45048</v>
      </c>
      <c r="P293" t="n">
        <v>25</v>
      </c>
      <c r="Q293" t="inlineStr">
        <is>
          <t>SI</t>
        </is>
      </c>
      <c r="U293" s="14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J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T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K295" t="n">
        <v>24000</v>
      </c>
      <c r="L295" t="n">
        <v>5.574109245612703</v>
      </c>
      <c r="M295" s="12" t="n">
        <v>45047</v>
      </c>
      <c r="N295" t="n">
        <v>5.5</v>
      </c>
      <c r="O295" s="13" t="n">
        <v>45052</v>
      </c>
      <c r="P295" t="n">
        <v>21</v>
      </c>
      <c r="Q295" t="inlineStr">
        <is>
          <t>SI</t>
        </is>
      </c>
      <c r="U295" s="14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J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T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J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T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J298" t="n">
        <v>22000</v>
      </c>
      <c r="T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J299" t="n">
        <v>22000</v>
      </c>
      <c r="T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J300" t="n">
        <v>22000</v>
      </c>
      <c r="T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J301" t="n">
        <v>22000</v>
      </c>
      <c r="T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J302" t="n">
        <v>22000</v>
      </c>
      <c r="T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J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T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J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T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J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T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J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T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J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T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J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T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J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T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J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T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J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S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J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S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inlineStr"/>
      <c r="I314" t="n">
        <v>24000</v>
      </c>
      <c r="S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inlineStr"/>
      <c r="I315" t="n">
        <v>25000</v>
      </c>
      <c r="S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inlineStr"/>
      <c r="I316" t="n">
        <v>24000</v>
      </c>
      <c r="S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J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T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J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T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K319" t="n">
        <v>24000</v>
      </c>
      <c r="L319" t="n">
        <v>5.574109245612703</v>
      </c>
      <c r="M319" s="12" t="n">
        <v>45043</v>
      </c>
      <c r="N319" t="n">
        <v>5.5</v>
      </c>
      <c r="O319" s="13" t="n">
        <v>45048</v>
      </c>
      <c r="P319" t="n">
        <v>25</v>
      </c>
      <c r="Q319" t="inlineStr">
        <is>
          <t>SI</t>
        </is>
      </c>
      <c r="U319" s="14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K320" t="n">
        <v>24000</v>
      </c>
      <c r="L320" t="n">
        <v>5.574109245612703</v>
      </c>
      <c r="M320" s="12" t="n">
        <v>45043</v>
      </c>
      <c r="N320" t="n">
        <v>5.5</v>
      </c>
      <c r="O320" s="13" t="n">
        <v>45048</v>
      </c>
      <c r="P320" t="n">
        <v>25</v>
      </c>
      <c r="Q320" t="inlineStr">
        <is>
          <t>SI</t>
        </is>
      </c>
      <c r="U320" s="14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J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T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J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T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J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T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J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T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J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T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J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T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J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T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J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T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J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T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J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T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J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T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J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T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J333" t="n">
        <v>5000</v>
      </c>
      <c r="T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J334" t="n">
        <v>14000</v>
      </c>
      <c r="T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J335" t="n">
        <v>3000</v>
      </c>
      <c r="T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J336" t="n">
        <v>22000</v>
      </c>
      <c r="T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J337" t="n">
        <v>22000</v>
      </c>
      <c r="T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J338" t="n">
        <v>22000</v>
      </c>
      <c r="T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J339" t="n">
        <v>22000</v>
      </c>
      <c r="T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J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T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J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S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J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S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J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S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J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S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J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T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inlineStr"/>
      <c r="I346" t="n">
        <v>24000</v>
      </c>
      <c r="S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inlineStr"/>
      <c r="I347" t="n">
        <v>25000</v>
      </c>
      <c r="S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K348" t="n">
        <v>25000</v>
      </c>
      <c r="L348" t="n">
        <v>5.574109245612703</v>
      </c>
      <c r="M348" s="12" t="n">
        <v>45043</v>
      </c>
      <c r="N348" t="n">
        <v>5.5</v>
      </c>
      <c r="O348" s="13" t="n">
        <v>45048</v>
      </c>
      <c r="P348" t="n">
        <v>25</v>
      </c>
      <c r="Q348" t="inlineStr">
        <is>
          <t>SI</t>
        </is>
      </c>
      <c r="U348" s="14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K349" t="n">
        <v>24000</v>
      </c>
      <c r="L349" t="n">
        <v>5.574109245612703</v>
      </c>
      <c r="M349" s="12" t="n">
        <v>45043</v>
      </c>
      <c r="N349" t="n">
        <v>5.5</v>
      </c>
      <c r="O349" s="13" t="n">
        <v>45048</v>
      </c>
      <c r="P349" t="n">
        <v>25</v>
      </c>
      <c r="Q349" t="inlineStr">
        <is>
          <t>SI</t>
        </is>
      </c>
      <c r="U349" s="14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K350" t="n">
        <v>24000</v>
      </c>
      <c r="L350" t="n">
        <v>5.574109245612703</v>
      </c>
      <c r="M350" s="12" t="n">
        <v>45047</v>
      </c>
      <c r="N350" t="n">
        <v>5.5</v>
      </c>
      <c r="O350" s="13" t="n">
        <v>45052</v>
      </c>
      <c r="P350" t="n">
        <v>21</v>
      </c>
      <c r="Q350" t="inlineStr">
        <is>
          <t>SI</t>
        </is>
      </c>
      <c r="U350" s="14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J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T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J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T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J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T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K354" t="n">
        <v>25000</v>
      </c>
      <c r="L354" t="n">
        <v>5.574109245612703</v>
      </c>
      <c r="M354" s="12" t="n">
        <v>45043</v>
      </c>
      <c r="N354" t="n">
        <v>5.5</v>
      </c>
      <c r="O354" s="13" t="n">
        <v>45048</v>
      </c>
      <c r="P354" t="n">
        <v>25</v>
      </c>
      <c r="Q354" t="inlineStr">
        <is>
          <t>SI</t>
        </is>
      </c>
      <c r="U354" s="1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K355" t="n">
        <v>25000</v>
      </c>
      <c r="L355" t="n">
        <v>5.574109245612703</v>
      </c>
      <c r="M355" s="12" t="n">
        <v>45043</v>
      </c>
      <c r="N355" t="n">
        <v>5.5</v>
      </c>
      <c r="O355" s="13" t="n">
        <v>45048</v>
      </c>
      <c r="P355" t="n">
        <v>25</v>
      </c>
      <c r="Q355" t="inlineStr">
        <is>
          <t>SI</t>
        </is>
      </c>
      <c r="U355" s="14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J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T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J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T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J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T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J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T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J360" t="n">
        <v>22000</v>
      </c>
      <c r="T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J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T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J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T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J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T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J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T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J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T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J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T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K367" t="n">
        <v>24000</v>
      </c>
      <c r="L367" t="n">
        <v>5.142011834319526</v>
      </c>
      <c r="M367" s="12" t="n">
        <v>45066</v>
      </c>
      <c r="N367" t="n">
        <v>7.5</v>
      </c>
      <c r="O367" s="13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J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T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J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S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J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S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J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T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inlineStr"/>
      <c r="I372" t="n">
        <v>24000</v>
      </c>
      <c r="S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inlineStr"/>
      <c r="I373" t="n">
        <v>12000</v>
      </c>
      <c r="S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inlineStr"/>
      <c r="I374" t="n">
        <v>12000</v>
      </c>
      <c r="S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inlineStr"/>
      <c r="I375" t="n">
        <v>24000</v>
      </c>
      <c r="S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inlineStr"/>
      <c r="I376" t="n">
        <v>24000</v>
      </c>
      <c r="S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inlineStr"/>
      <c r="I377" t="n">
        <v>24000</v>
      </c>
      <c r="S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J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T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J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T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K380" t="n">
        <v>24000</v>
      </c>
      <c r="L380" t="n">
        <v>5.574109245612703</v>
      </c>
      <c r="M380" s="12" t="n">
        <v>45043</v>
      </c>
      <c r="N380" t="n">
        <v>5.5</v>
      </c>
      <c r="O380" s="13" t="n">
        <v>45048</v>
      </c>
      <c r="P380" t="n">
        <v>25</v>
      </c>
      <c r="Q380" t="inlineStr">
        <is>
          <t>SI</t>
        </is>
      </c>
      <c r="U380" s="14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J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T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J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T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J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T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J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T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K385" t="n">
        <v>24000</v>
      </c>
      <c r="L385" t="n">
        <v>5.574109245612703</v>
      </c>
      <c r="M385" s="12" t="n">
        <v>45043</v>
      </c>
      <c r="N385" t="n">
        <v>5.5</v>
      </c>
      <c r="O385" s="13" t="n">
        <v>45048</v>
      </c>
      <c r="P385" t="n">
        <v>25</v>
      </c>
      <c r="Q385" t="inlineStr">
        <is>
          <t>SI</t>
        </is>
      </c>
      <c r="U385" s="14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K386" t="n">
        <v>25000</v>
      </c>
      <c r="L386" t="n">
        <v>5.574109245612703</v>
      </c>
      <c r="M386" s="12" t="n">
        <v>45043</v>
      </c>
      <c r="N386" t="n">
        <v>5.5</v>
      </c>
      <c r="O386" s="13" t="n">
        <v>45048</v>
      </c>
      <c r="P386" t="n">
        <v>25</v>
      </c>
      <c r="Q386" t="inlineStr">
        <is>
          <t>SI</t>
        </is>
      </c>
      <c r="U386" s="14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K387" t="n">
        <v>25000</v>
      </c>
      <c r="L387" t="n">
        <v>5.574109245612703</v>
      </c>
      <c r="M387" s="12" t="n">
        <v>45043</v>
      </c>
      <c r="N387" t="n">
        <v>5.5</v>
      </c>
      <c r="O387" s="13" t="n">
        <v>45048</v>
      </c>
      <c r="P387" t="n">
        <v>25</v>
      </c>
      <c r="Q387" t="inlineStr">
        <is>
          <t>SI</t>
        </is>
      </c>
      <c r="U387" s="14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J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T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K389" t="n">
        <v>25000</v>
      </c>
      <c r="L389" t="n">
        <v>5.574109245612703</v>
      </c>
      <c r="M389" s="12" t="n">
        <v>45043</v>
      </c>
      <c r="N389" t="n">
        <v>5.5</v>
      </c>
      <c r="O389" s="13" t="n">
        <v>45048</v>
      </c>
      <c r="P389" t="n">
        <v>25</v>
      </c>
      <c r="Q389" t="inlineStr">
        <is>
          <t>SI</t>
        </is>
      </c>
      <c r="U389" s="14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J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T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J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T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J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T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J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T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K394" t="n">
        <v>24000</v>
      </c>
      <c r="L394" t="n">
        <v>5.574109245612703</v>
      </c>
      <c r="M394" s="12" t="n">
        <v>45047</v>
      </c>
      <c r="N394" t="n">
        <v>5.5</v>
      </c>
      <c r="O394" s="13" t="n">
        <v>45052</v>
      </c>
      <c r="P394" t="n">
        <v>21</v>
      </c>
      <c r="Q394" t="inlineStr">
        <is>
          <t>SI</t>
        </is>
      </c>
      <c r="U394" s="1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J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T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K396" t="n">
        <v>25000</v>
      </c>
      <c r="L396" t="n">
        <v>5.574109245612703</v>
      </c>
      <c r="M396" s="12" t="n">
        <v>45043</v>
      </c>
      <c r="N396" t="n">
        <v>5.5</v>
      </c>
      <c r="O396" s="13" t="n">
        <v>45048</v>
      </c>
      <c r="P396" t="n">
        <v>25</v>
      </c>
      <c r="Q396" t="inlineStr">
        <is>
          <t>SI</t>
        </is>
      </c>
      <c r="U396" s="14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J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T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J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T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K399" t="n">
        <v>24000</v>
      </c>
      <c r="L399" t="n">
        <v>5.574109245612703</v>
      </c>
      <c r="M399" s="12" t="n">
        <v>45043</v>
      </c>
      <c r="N399" t="n">
        <v>5.5</v>
      </c>
      <c r="O399" s="13" t="n">
        <v>45048</v>
      </c>
      <c r="P399" t="n">
        <v>25</v>
      </c>
      <c r="Q399" t="inlineStr">
        <is>
          <t>SI</t>
        </is>
      </c>
      <c r="U399" s="14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J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T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K401" t="n">
        <v>25000</v>
      </c>
      <c r="L401" t="n">
        <v>5.574109245612703</v>
      </c>
      <c r="M401" s="12" t="n">
        <v>45043</v>
      </c>
      <c r="N401" t="n">
        <v>5.5</v>
      </c>
      <c r="O401" s="13" t="n">
        <v>45048</v>
      </c>
      <c r="P401" t="n">
        <v>25</v>
      </c>
      <c r="Q401" t="inlineStr">
        <is>
          <t>SI</t>
        </is>
      </c>
      <c r="U401" s="14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K402" t="n">
        <v>24000</v>
      </c>
      <c r="L402" t="n">
        <v>5.574109245612703</v>
      </c>
      <c r="M402" s="12" t="n">
        <v>45043</v>
      </c>
      <c r="N402" t="n">
        <v>5.5</v>
      </c>
      <c r="O402" s="13" t="n">
        <v>45048</v>
      </c>
      <c r="P402" t="n">
        <v>25</v>
      </c>
      <c r="Q402" t="inlineStr">
        <is>
          <t>SI</t>
        </is>
      </c>
      <c r="U402" s="14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K403" t="n">
        <v>24000</v>
      </c>
      <c r="L403" t="n">
        <v>5.574109245612703</v>
      </c>
      <c r="M403" s="12" t="n">
        <v>45047</v>
      </c>
      <c r="N403" t="n">
        <v>5.5</v>
      </c>
      <c r="O403" s="13" t="n">
        <v>45052</v>
      </c>
      <c r="P403" t="n">
        <v>21</v>
      </c>
      <c r="Q403" t="inlineStr">
        <is>
          <t>SI</t>
        </is>
      </c>
      <c r="U403" s="14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J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T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inlineStr"/>
      <c r="I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S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inlineStr"/>
      <c r="I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S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inlineStr"/>
      <c r="I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S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inlineStr"/>
      <c r="I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S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inlineStr"/>
      <c r="I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S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inlineStr"/>
      <c r="I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S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J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T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inlineStr"/>
      <c r="I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S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inlineStr"/>
      <c r="I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S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inlineStr"/>
      <c r="I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S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inlineStr"/>
      <c r="I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S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inlineStr"/>
      <c r="I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S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inlineStr"/>
      <c r="I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S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inlineStr"/>
      <c r="I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S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inlineStr"/>
      <c r="I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S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inlineStr"/>
      <c r="I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S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inlineStr"/>
      <c r="I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S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inlineStr"/>
      <c r="I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S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inlineStr"/>
      <c r="I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S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inlineStr"/>
      <c r="I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S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inlineStr"/>
      <c r="I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S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inlineStr"/>
      <c r="I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S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inlineStr"/>
      <c r="I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S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inlineStr"/>
      <c r="I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S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inlineStr"/>
      <c r="I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S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inlineStr"/>
      <c r="I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S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inlineStr"/>
      <c r="I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S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inlineStr"/>
      <c r="I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S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inlineStr"/>
      <c r="I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T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inlineStr"/>
      <c r="I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S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J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T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inlineStr"/>
      <c r="I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S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inlineStr"/>
      <c r="I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S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inlineStr"/>
      <c r="I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S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inlineStr"/>
      <c r="I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T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inlineStr"/>
      <c r="I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T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inlineStr"/>
      <c r="I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S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inlineStr"/>
      <c r="I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S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inlineStr"/>
      <c r="I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S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inlineStr"/>
      <c r="I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S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inlineStr"/>
      <c r="I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S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inlineStr"/>
      <c r="I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T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inlineStr"/>
      <c r="I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S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inlineStr"/>
      <c r="I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S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inlineStr"/>
      <c r="I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S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inlineStr"/>
      <c r="I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S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inlineStr"/>
      <c r="I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S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inlineStr"/>
      <c r="I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S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inlineStr"/>
      <c r="I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S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inlineStr"/>
      <c r="I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T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inlineStr"/>
      <c r="I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T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inlineStr"/>
      <c r="I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T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inlineStr"/>
      <c r="I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S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inlineStr"/>
      <c r="I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S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inlineStr"/>
      <c r="I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S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inlineStr"/>
      <c r="I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S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inlineStr"/>
      <c r="I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S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inlineStr"/>
      <c r="I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S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inlineStr"/>
      <c r="I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S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inlineStr"/>
      <c r="I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S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inlineStr"/>
      <c r="I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S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inlineStr"/>
      <c r="I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S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inlineStr"/>
      <c r="I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S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inlineStr"/>
      <c r="I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S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inlineStr"/>
      <c r="I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S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inlineStr"/>
      <c r="I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T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inlineStr"/>
      <c r="I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S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inlineStr"/>
      <c r="I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S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inlineStr"/>
      <c r="I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S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inlineStr"/>
      <c r="I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S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inlineStr"/>
      <c r="I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S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inlineStr"/>
      <c r="I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S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inlineStr"/>
      <c r="I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S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inlineStr"/>
      <c r="I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S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inlineStr"/>
      <c r="I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T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inlineStr"/>
      <c r="I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T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inlineStr"/>
      <c r="I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S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inlineStr"/>
      <c r="I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S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inlineStr"/>
      <c r="I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S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inlineStr"/>
      <c r="I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S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inlineStr"/>
      <c r="I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S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inlineStr"/>
      <c r="I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S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inlineStr"/>
      <c r="I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S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inlineStr"/>
      <c r="I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S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inlineStr"/>
      <c r="I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S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inlineStr"/>
      <c r="I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S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inlineStr"/>
      <c r="I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S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inlineStr"/>
      <c r="I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S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inlineStr"/>
      <c r="I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S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inlineStr"/>
      <c r="I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S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inlineStr"/>
      <c r="I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S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inlineStr"/>
      <c r="I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S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inlineStr"/>
      <c r="I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S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inlineStr"/>
      <c r="I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S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inlineStr"/>
      <c r="I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S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inlineStr"/>
      <c r="I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S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inlineStr"/>
      <c r="I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S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inlineStr"/>
      <c r="I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S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inlineStr"/>
      <c r="I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S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inlineStr"/>
      <c r="I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S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inlineStr"/>
      <c r="I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S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inlineStr"/>
      <c r="I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S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inlineStr"/>
      <c r="I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S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inlineStr"/>
      <c r="I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S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J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T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J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T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inlineStr"/>
      <c r="I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S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inlineStr"/>
      <c r="I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S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inlineStr"/>
      <c r="I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S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inlineStr"/>
      <c r="I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S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inlineStr"/>
      <c r="I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S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inlineStr"/>
      <c r="I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S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inlineStr"/>
      <c r="I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S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inlineStr"/>
      <c r="I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S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inlineStr"/>
      <c r="I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S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inlineStr"/>
      <c r="I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S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inlineStr"/>
      <c r="I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S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inlineStr"/>
      <c r="I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S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inlineStr"/>
      <c r="I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S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inlineStr"/>
      <c r="I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S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inlineStr"/>
      <c r="I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S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J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T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inlineStr"/>
      <c r="I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S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inlineStr"/>
      <c r="I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S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inlineStr"/>
      <c r="I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S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inlineStr"/>
      <c r="I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S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inlineStr"/>
      <c r="I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S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inlineStr"/>
      <c r="I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S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inlineStr"/>
      <c r="I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S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inlineStr"/>
      <c r="I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S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inlineStr"/>
      <c r="I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S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inlineStr"/>
      <c r="I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S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K537" t="n">
        <v>24000</v>
      </c>
      <c r="L537" t="n">
        <v>5.142011834319526</v>
      </c>
      <c r="M537" s="12" t="n">
        <v>45040</v>
      </c>
      <c r="N537" t="n">
        <v>7.5</v>
      </c>
      <c r="O537" s="13" t="n">
        <v>45047</v>
      </c>
      <c r="P537" t="n">
        <v>26</v>
      </c>
      <c r="Q537" t="inlineStr">
        <is>
          <t>SI</t>
        </is>
      </c>
      <c r="U537" s="14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K538" t="n">
        <v>24000</v>
      </c>
      <c r="L538" t="n">
        <v>5.142011834319526</v>
      </c>
      <c r="M538" s="12" t="n">
        <v>45040</v>
      </c>
      <c r="N538" t="n">
        <v>7.5</v>
      </c>
      <c r="O538" s="13" t="n">
        <v>45047</v>
      </c>
      <c r="P538" t="n">
        <v>26</v>
      </c>
      <c r="Q538" t="inlineStr">
        <is>
          <t>SI</t>
        </is>
      </c>
      <c r="U538" s="14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J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T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inlineStr"/>
      <c r="I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S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inlineStr"/>
      <c r="I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T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inlineStr"/>
      <c r="I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S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inlineStr"/>
      <c r="I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T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inlineStr"/>
      <c r="I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S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inlineStr"/>
      <c r="I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S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inlineStr"/>
      <c r="I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S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inlineStr"/>
      <c r="I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S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inlineStr"/>
      <c r="I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S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inlineStr"/>
      <c r="I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S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inlineStr"/>
      <c r="I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S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inlineStr"/>
      <c r="I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S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inlineStr"/>
      <c r="I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S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inlineStr"/>
      <c r="I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S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inlineStr"/>
      <c r="I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S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inlineStr"/>
      <c r="I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S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inlineStr"/>
      <c r="I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S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inlineStr"/>
      <c r="I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S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inlineStr"/>
      <c r="I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S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inlineStr"/>
      <c r="I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S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inlineStr"/>
      <c r="I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S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inlineStr"/>
      <c r="I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S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inlineStr"/>
      <c r="I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S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inlineStr"/>
      <c r="I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S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inlineStr"/>
      <c r="I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S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inlineStr"/>
      <c r="I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S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inlineStr"/>
      <c r="I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S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inlineStr"/>
      <c r="I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S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inlineStr"/>
      <c r="I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S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inlineStr"/>
      <c r="I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S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inlineStr"/>
      <c r="I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S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inlineStr"/>
      <c r="I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S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inlineStr"/>
      <c r="I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S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inlineStr"/>
      <c r="I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S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inlineStr"/>
      <c r="I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S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inlineStr"/>
      <c r="I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S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inlineStr"/>
      <c r="I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S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inlineStr"/>
      <c r="I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S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inlineStr"/>
      <c r="I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S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inlineStr"/>
      <c r="I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S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inlineStr"/>
      <c r="I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S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inlineStr"/>
      <c r="I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S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inlineStr"/>
      <c r="I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S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inlineStr"/>
      <c r="I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S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inlineStr"/>
      <c r="I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S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inlineStr"/>
      <c r="I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S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inlineStr"/>
      <c r="I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S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inlineStr"/>
      <c r="I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S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inlineStr"/>
      <c r="I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S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inlineStr"/>
      <c r="I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S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inlineStr"/>
      <c r="I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S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inlineStr"/>
      <c r="I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S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inlineStr"/>
      <c r="I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S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inlineStr"/>
      <c r="I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S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inlineStr"/>
      <c r="I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S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inlineStr"/>
      <c r="I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S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inlineStr"/>
      <c r="I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S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inlineStr"/>
      <c r="I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S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inlineStr"/>
      <c r="I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S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inlineStr"/>
      <c r="I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S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inlineStr"/>
      <c r="I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S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inlineStr"/>
      <c r="I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S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inlineStr"/>
      <c r="I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S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inlineStr"/>
      <c r="I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S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inlineStr"/>
      <c r="I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S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J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T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J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T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J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T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J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T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J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T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inlineStr"/>
      <c r="I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S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inlineStr"/>
      <c r="I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S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inlineStr"/>
      <c r="I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S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inlineStr"/>
      <c r="I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S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inlineStr"/>
      <c r="I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S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inlineStr"/>
      <c r="I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S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inlineStr"/>
      <c r="I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S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inlineStr"/>
      <c r="I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S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inlineStr"/>
      <c r="I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S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inlineStr"/>
      <c r="I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S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inlineStr"/>
      <c r="I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S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inlineStr"/>
      <c r="I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S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inlineStr"/>
      <c r="I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S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inlineStr"/>
      <c r="I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S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inlineStr"/>
      <c r="I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S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inlineStr"/>
      <c r="I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S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inlineStr"/>
      <c r="I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S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inlineStr"/>
      <c r="I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S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inlineStr"/>
      <c r="I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S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inlineStr"/>
      <c r="I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S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inlineStr"/>
      <c r="I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S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inlineStr"/>
      <c r="I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S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inlineStr"/>
      <c r="I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S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inlineStr"/>
      <c r="I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S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inlineStr"/>
      <c r="I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S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inlineStr"/>
      <c r="I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S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inlineStr"/>
      <c r="I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S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inlineStr"/>
      <c r="I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S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inlineStr"/>
      <c r="I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S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inlineStr"/>
      <c r="I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S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inlineStr"/>
      <c r="I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S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inlineStr"/>
      <c r="I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S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inlineStr"/>
      <c r="I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S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inlineStr"/>
      <c r="I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S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inlineStr"/>
      <c r="I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S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inlineStr"/>
      <c r="I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S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inlineStr"/>
      <c r="I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S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inlineStr"/>
      <c r="I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S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inlineStr"/>
      <c r="I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S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inlineStr"/>
      <c r="I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S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inlineStr"/>
      <c r="I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S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inlineStr"/>
      <c r="I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S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inlineStr"/>
      <c r="I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S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inlineStr"/>
      <c r="I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S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inlineStr"/>
      <c r="I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S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inlineStr"/>
      <c r="I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S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inlineStr"/>
      <c r="I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S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inlineStr"/>
      <c r="I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T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inlineStr"/>
      <c r="I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T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inlineStr"/>
      <c r="I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S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inlineStr"/>
      <c r="I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S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inlineStr"/>
      <c r="I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S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inlineStr"/>
      <c r="I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S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inlineStr"/>
      <c r="I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S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inlineStr"/>
      <c r="I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S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inlineStr"/>
      <c r="I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S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inlineStr"/>
      <c r="I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S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inlineStr"/>
      <c r="I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S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inlineStr"/>
      <c r="I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S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inlineStr"/>
      <c r="I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S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inlineStr"/>
      <c r="I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S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inlineStr"/>
      <c r="I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S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inlineStr"/>
      <c r="I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S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inlineStr"/>
      <c r="I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S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inlineStr"/>
      <c r="I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S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inlineStr"/>
      <c r="I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S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K676" t="n">
        <v>23250</v>
      </c>
      <c r="L676" t="n">
        <v>5.142011834319526</v>
      </c>
      <c r="M676" s="12" t="n">
        <v>45040</v>
      </c>
      <c r="N676" t="n">
        <v>7.5</v>
      </c>
      <c r="O676" s="13" t="n">
        <v>45047</v>
      </c>
      <c r="P676" t="n">
        <v>26</v>
      </c>
      <c r="Q676" t="inlineStr">
        <is>
          <t>SI</t>
        </is>
      </c>
      <c r="U676" s="14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inlineStr"/>
      <c r="I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S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inlineStr"/>
      <c r="I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S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inlineStr"/>
      <c r="I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S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inlineStr"/>
      <c r="I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S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inlineStr"/>
      <c r="I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S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inlineStr"/>
      <c r="I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S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inlineStr"/>
      <c r="I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S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inlineStr"/>
      <c r="I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S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J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S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inlineStr"/>
      <c r="I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S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J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S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inlineStr"/>
      <c r="I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S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inlineStr"/>
      <c r="I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S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inlineStr"/>
      <c r="I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S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inlineStr"/>
      <c r="I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S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inlineStr"/>
      <c r="I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S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inlineStr"/>
      <c r="I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S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inlineStr"/>
      <c r="I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S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inlineStr"/>
      <c r="I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S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inlineStr"/>
      <c r="I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S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inlineStr"/>
      <c r="I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S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J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S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inlineStr"/>
      <c r="I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S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inlineStr"/>
      <c r="I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S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inlineStr"/>
      <c r="I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S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inlineStr"/>
      <c r="I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S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inlineStr"/>
      <c r="I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S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inlineStr"/>
      <c r="I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S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inlineStr"/>
      <c r="I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S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inlineStr"/>
      <c r="I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S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inlineStr"/>
      <c r="I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S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inlineStr"/>
      <c r="I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S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inlineStr"/>
      <c r="I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S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inlineStr"/>
      <c r="I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S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inlineStr"/>
      <c r="I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S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inlineStr"/>
      <c r="I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S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inlineStr"/>
      <c r="I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S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inlineStr"/>
      <c r="I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S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inlineStr"/>
      <c r="I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S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inlineStr"/>
      <c r="I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S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inlineStr"/>
      <c r="I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S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inlineStr"/>
      <c r="I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S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inlineStr"/>
      <c r="I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S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inlineStr"/>
      <c r="I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S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inlineStr"/>
      <c r="I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S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inlineStr"/>
      <c r="I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S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inlineStr"/>
      <c r="I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S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inlineStr"/>
      <c r="I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S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inlineStr"/>
      <c r="I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S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K726" t="n">
        <v>11600</v>
      </c>
      <c r="L726" t="n">
        <v>5.142011834319526</v>
      </c>
      <c r="M726" s="12" t="n">
        <v>45040</v>
      </c>
      <c r="N726" t="n">
        <v>7.5</v>
      </c>
      <c r="O726" s="13" t="n">
        <v>45047</v>
      </c>
      <c r="P726" t="n">
        <v>26</v>
      </c>
      <c r="Q726" t="inlineStr">
        <is>
          <t>SI</t>
        </is>
      </c>
      <c r="U726" s="14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K727" t="n">
        <v>11420</v>
      </c>
      <c r="L727" t="n">
        <v>5.142011834319526</v>
      </c>
      <c r="M727" s="12" t="n">
        <v>45040</v>
      </c>
      <c r="N727" t="n">
        <v>7.5</v>
      </c>
      <c r="O727" s="13" t="n">
        <v>45047</v>
      </c>
      <c r="P727" t="n">
        <v>26</v>
      </c>
      <c r="Q727" t="inlineStr">
        <is>
          <t>SI</t>
        </is>
      </c>
      <c r="U727" s="14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inlineStr"/>
      <c r="I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S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inlineStr"/>
      <c r="I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S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inlineStr"/>
      <c r="I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S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inlineStr"/>
      <c r="I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S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inlineStr"/>
      <c r="I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S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inlineStr"/>
      <c r="I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S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inlineStr"/>
      <c r="I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S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inlineStr"/>
      <c r="I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S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inlineStr"/>
      <c r="I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S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inlineStr"/>
      <c r="I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S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inlineStr"/>
      <c r="I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S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inlineStr"/>
      <c r="I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S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inlineStr"/>
      <c r="I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S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inlineStr"/>
      <c r="I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S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inlineStr"/>
      <c r="I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S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inlineStr"/>
      <c r="I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S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inlineStr"/>
      <c r="I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S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inlineStr"/>
      <c r="I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S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inlineStr"/>
      <c r="I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S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inlineStr"/>
      <c r="I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S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inlineStr"/>
      <c r="I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S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inlineStr"/>
      <c r="I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S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inlineStr"/>
      <c r="I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S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inlineStr"/>
      <c r="I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S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inlineStr"/>
      <c r="I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S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inlineStr"/>
      <c r="I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S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inlineStr"/>
      <c r="I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S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inlineStr"/>
      <c r="I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S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inlineStr"/>
      <c r="I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S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inlineStr"/>
      <c r="I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S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inlineStr"/>
      <c r="I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S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inlineStr"/>
      <c r="I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S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inlineStr"/>
      <c r="I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S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inlineStr"/>
      <c r="I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S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inlineStr"/>
      <c r="I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S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inlineStr"/>
      <c r="I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S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inlineStr"/>
      <c r="I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S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inlineStr"/>
      <c r="I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S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inlineStr"/>
      <c r="I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S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inlineStr"/>
      <c r="I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S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K768" t="n">
        <v>24000</v>
      </c>
      <c r="L768" t="n">
        <v>5.142011834319526</v>
      </c>
      <c r="M768" s="12" t="n">
        <v>45040</v>
      </c>
      <c r="N768" t="n">
        <v>7.5</v>
      </c>
      <c r="O768" s="13" t="n">
        <v>45047</v>
      </c>
      <c r="P768" t="n">
        <v>26</v>
      </c>
      <c r="Q768" t="inlineStr">
        <is>
          <t>SI</t>
        </is>
      </c>
      <c r="U768" s="14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inlineStr"/>
      <c r="I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S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inlineStr"/>
      <c r="I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S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inlineStr"/>
      <c r="I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S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inlineStr"/>
      <c r="I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S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inlineStr"/>
      <c r="I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S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inlineStr"/>
      <c r="I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S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inlineStr"/>
      <c r="I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S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inlineStr"/>
      <c r="I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S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inlineStr"/>
      <c r="I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S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inlineStr"/>
      <c r="I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S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inlineStr"/>
      <c r="I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S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inlineStr"/>
      <c r="I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S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inlineStr"/>
      <c r="I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S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inlineStr"/>
      <c r="I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S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inlineStr"/>
      <c r="I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S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inlineStr"/>
      <c r="I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S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inlineStr"/>
      <c r="I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S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inlineStr"/>
      <c r="I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S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inlineStr"/>
      <c r="I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S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inlineStr"/>
      <c r="I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S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inlineStr"/>
      <c r="I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S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J790" t="n">
        <v>24000</v>
      </c>
      <c r="T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inlineStr"/>
      <c r="I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S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inlineStr"/>
      <c r="I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S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inlineStr"/>
      <c r="I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S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inlineStr"/>
      <c r="I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S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inlineStr"/>
      <c r="I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S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inlineStr"/>
      <c r="I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S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inlineStr"/>
      <c r="I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S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inlineStr"/>
      <c r="I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S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inlineStr"/>
      <c r="I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S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inlineStr"/>
      <c r="I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S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inlineStr"/>
      <c r="I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S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inlineStr"/>
      <c r="I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S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inlineStr"/>
      <c r="I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S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inlineStr"/>
      <c r="I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S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inlineStr"/>
      <c r="I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S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inlineStr"/>
      <c r="I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S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inlineStr"/>
      <c r="I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S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inlineStr"/>
      <c r="I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S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inlineStr"/>
      <c r="I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S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inlineStr"/>
      <c r="I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S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inlineStr"/>
      <c r="I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S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inlineStr"/>
      <c r="I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S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inlineStr"/>
      <c r="I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S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inlineStr"/>
      <c r="I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S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inlineStr"/>
      <c r="I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S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inlineStr"/>
      <c r="I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S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inlineStr"/>
      <c r="I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S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inlineStr"/>
      <c r="I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S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inlineStr"/>
      <c r="I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S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inlineStr"/>
      <c r="I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S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inlineStr"/>
      <c r="I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S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inlineStr"/>
      <c r="I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S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inlineStr"/>
      <c r="I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S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inlineStr"/>
      <c r="I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S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inlineStr"/>
      <c r="I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S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inlineStr"/>
      <c r="I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S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inlineStr"/>
      <c r="I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S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inlineStr"/>
      <c r="I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S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inlineStr"/>
      <c r="I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S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inlineStr"/>
      <c r="I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S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inlineStr"/>
      <c r="I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S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inlineStr"/>
      <c r="I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S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inlineStr"/>
      <c r="I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S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inlineStr"/>
      <c r="I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S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inlineStr"/>
      <c r="I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S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inlineStr"/>
      <c r="I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S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inlineStr"/>
      <c r="I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S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inlineStr"/>
      <c r="I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S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inlineStr"/>
      <c r="I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S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inlineStr"/>
      <c r="I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S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inlineStr"/>
      <c r="I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S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inlineStr"/>
      <c r="I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S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inlineStr"/>
      <c r="I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S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inlineStr"/>
      <c r="I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S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inlineStr"/>
      <c r="I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S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inlineStr"/>
      <c r="I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S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inlineStr"/>
      <c r="I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S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inlineStr"/>
      <c r="I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S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inlineStr"/>
      <c r="I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S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inlineStr"/>
      <c r="I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S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inlineStr"/>
      <c r="I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S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inlineStr"/>
      <c r="I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S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inlineStr"/>
      <c r="I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S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inlineStr"/>
      <c r="I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S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inlineStr"/>
      <c r="I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S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inlineStr"/>
      <c r="I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S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inlineStr"/>
      <c r="I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S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inlineStr"/>
      <c r="I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S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inlineStr"/>
      <c r="I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S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inlineStr"/>
      <c r="I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S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inlineStr"/>
      <c r="I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S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inlineStr"/>
      <c r="I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S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inlineStr"/>
      <c r="I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S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inlineStr"/>
      <c r="I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S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inlineStr"/>
      <c r="I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S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inlineStr"/>
      <c r="I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S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inlineStr"/>
      <c r="I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S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inlineStr"/>
      <c r="I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S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inlineStr"/>
      <c r="I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S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inlineStr"/>
      <c r="I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S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inlineStr"/>
      <c r="I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S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inlineStr"/>
      <c r="I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S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inlineStr"/>
      <c r="I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S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inlineStr"/>
      <c r="I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S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inlineStr"/>
      <c r="I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S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inlineStr"/>
      <c r="I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S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inlineStr"/>
      <c r="I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S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inlineStr"/>
      <c r="I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S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inlineStr"/>
      <c r="I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S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inlineStr"/>
      <c r="I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S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inlineStr"/>
      <c r="I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S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inlineStr"/>
      <c r="I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S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inlineStr"/>
      <c r="I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S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inlineStr"/>
      <c r="I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S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inlineStr"/>
      <c r="I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S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inlineStr"/>
      <c r="I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S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inlineStr"/>
      <c r="I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S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inlineStr"/>
      <c r="I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S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inlineStr"/>
      <c r="I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S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inlineStr"/>
      <c r="I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S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inlineStr"/>
      <c r="I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S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inlineStr"/>
      <c r="I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S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inlineStr"/>
      <c r="I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S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J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T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inlineStr"/>
      <c r="I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S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inlineStr"/>
      <c r="I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S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inlineStr"/>
      <c r="I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S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inlineStr"/>
      <c r="I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S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inlineStr"/>
      <c r="I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S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inlineStr"/>
      <c r="I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S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inlineStr"/>
      <c r="I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S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inlineStr"/>
      <c r="I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S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inlineStr"/>
      <c r="I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S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inlineStr"/>
      <c r="I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S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inlineStr"/>
      <c r="I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S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inlineStr"/>
      <c r="I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S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inlineStr"/>
      <c r="I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S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inlineStr"/>
      <c r="I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S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inlineStr"/>
      <c r="I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S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inlineStr"/>
      <c r="I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S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inlineStr"/>
      <c r="I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S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inlineStr"/>
      <c r="I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S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inlineStr"/>
      <c r="I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S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inlineStr"/>
      <c r="I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S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inlineStr"/>
      <c r="I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S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inlineStr"/>
      <c r="I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S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inlineStr"/>
      <c r="I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S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inlineStr"/>
      <c r="I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S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inlineStr"/>
      <c r="I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S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inlineStr"/>
      <c r="I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S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inlineStr"/>
      <c r="I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S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inlineStr"/>
      <c r="I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S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inlineStr"/>
      <c r="I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S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inlineStr"/>
      <c r="I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S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inlineStr"/>
      <c r="I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S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inlineStr"/>
      <c r="I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S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inlineStr"/>
      <c r="I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S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inlineStr"/>
      <c r="I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S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inlineStr"/>
      <c r="I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S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inlineStr"/>
      <c r="I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S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inlineStr"/>
      <c r="I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S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inlineStr"/>
      <c r="I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S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inlineStr"/>
      <c r="I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S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inlineStr"/>
      <c r="I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S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inlineStr"/>
      <c r="I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S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inlineStr"/>
      <c r="I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S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inlineStr"/>
      <c r="I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S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inlineStr"/>
      <c r="I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S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inlineStr"/>
      <c r="I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S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inlineStr"/>
      <c r="I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S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inlineStr"/>
      <c r="I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S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inlineStr"/>
      <c r="I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S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inlineStr"/>
      <c r="I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S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inlineStr"/>
      <c r="I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S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inlineStr"/>
      <c r="I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S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inlineStr"/>
      <c r="I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S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inlineStr"/>
      <c r="I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S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inlineStr"/>
      <c r="I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S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inlineStr"/>
      <c r="I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S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inlineStr"/>
      <c r="I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S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inlineStr"/>
      <c r="I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S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inlineStr"/>
      <c r="I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S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inlineStr"/>
      <c r="I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S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inlineStr"/>
      <c r="I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S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inlineStr"/>
      <c r="I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S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inlineStr"/>
      <c r="I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S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inlineStr"/>
      <c r="I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S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inlineStr"/>
      <c r="I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S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inlineStr"/>
      <c r="I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S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inlineStr"/>
      <c r="I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S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inlineStr"/>
      <c r="I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S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inlineStr"/>
      <c r="I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S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inlineStr"/>
      <c r="I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S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inlineStr"/>
      <c r="I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S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inlineStr"/>
      <c r="I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S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inlineStr"/>
      <c r="I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S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inlineStr"/>
      <c r="I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S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inlineStr"/>
      <c r="I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S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inlineStr"/>
      <c r="I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S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inlineStr"/>
      <c r="I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S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inlineStr"/>
      <c r="I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S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inlineStr"/>
      <c r="I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S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inlineStr"/>
      <c r="I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S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inlineStr"/>
      <c r="I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S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inlineStr"/>
      <c r="I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S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inlineStr"/>
      <c r="I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S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J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T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inlineStr"/>
      <c r="I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S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inlineStr"/>
      <c r="I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S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inlineStr"/>
      <c r="I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S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inlineStr"/>
      <c r="I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S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inlineStr"/>
      <c r="I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S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inlineStr"/>
      <c r="I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S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inlineStr"/>
      <c r="I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S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inlineStr"/>
      <c r="I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S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inlineStr"/>
      <c r="I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S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inlineStr"/>
      <c r="I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S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inlineStr"/>
      <c r="I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S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inlineStr"/>
      <c r="I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S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inlineStr"/>
      <c r="I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S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inlineStr"/>
      <c r="I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S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inlineStr"/>
      <c r="I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S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J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T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inlineStr"/>
      <c r="I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S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inlineStr"/>
      <c r="I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S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inlineStr"/>
      <c r="I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S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inlineStr"/>
      <c r="I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S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inlineStr"/>
      <c r="I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S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inlineStr"/>
      <c r="I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S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inlineStr"/>
      <c r="I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S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inlineStr"/>
      <c r="I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S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inlineStr"/>
      <c r="I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S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inlineStr"/>
      <c r="I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S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inlineStr"/>
      <c r="I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S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inlineStr"/>
      <c r="I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S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inlineStr"/>
      <c r="I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S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inlineStr"/>
      <c r="I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S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inlineStr"/>
      <c r="I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S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inlineStr"/>
      <c r="I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S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inlineStr"/>
      <c r="I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S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inlineStr"/>
      <c r="I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S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inlineStr"/>
      <c r="I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S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inlineStr"/>
      <c r="I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S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inlineStr"/>
      <c r="I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S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inlineStr"/>
      <c r="I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S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inlineStr"/>
      <c r="I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S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inlineStr"/>
      <c r="I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S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inlineStr"/>
      <c r="I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S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inlineStr"/>
      <c r="I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S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inlineStr"/>
      <c r="I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S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inlineStr"/>
      <c r="I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S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inlineStr"/>
      <c r="I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S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J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T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inlineStr"/>
      <c r="I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S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inlineStr"/>
      <c r="I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S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J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T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J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T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J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T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J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T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inlineStr"/>
      <c r="I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S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J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T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inlineStr"/>
      <c r="I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S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J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T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J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T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J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T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J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T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inlineStr"/>
      <c r="I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S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inlineStr"/>
      <c r="I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S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inlineStr"/>
      <c r="I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S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inlineStr"/>
      <c r="I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S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inlineStr"/>
      <c r="I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S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inlineStr"/>
      <c r="I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S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inlineStr"/>
      <c r="I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S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inlineStr"/>
      <c r="I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S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J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T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J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S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J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S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J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S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J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S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J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T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J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T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J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T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J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S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J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T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J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T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J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T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J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T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J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S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J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T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J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T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J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T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J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T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J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T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J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T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J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T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J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T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J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T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J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T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J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T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J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S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J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T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K1072" t="n">
        <v>24000</v>
      </c>
      <c r="L1072" t="n">
        <v>5.142011834319526</v>
      </c>
      <c r="M1072" s="12" t="n">
        <v>45050</v>
      </c>
      <c r="N1072" t="n">
        <v>7.5</v>
      </c>
      <c r="O1072" s="13" t="n">
        <v>45057</v>
      </c>
      <c r="P1072" t="n">
        <v>17</v>
      </c>
      <c r="Q1072" t="inlineStr">
        <is>
          <t>SI</t>
        </is>
      </c>
      <c r="U1072" s="14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J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T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J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T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J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T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J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T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J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T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J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T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inlineStr"/>
      <c r="I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S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inlineStr"/>
      <c r="I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S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inlineStr"/>
      <c r="I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S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inlineStr"/>
      <c r="I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S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inlineStr"/>
      <c r="I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S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inlineStr"/>
      <c r="I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S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inlineStr"/>
      <c r="I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S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inlineStr"/>
      <c r="I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S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inlineStr"/>
      <c r="I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S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inlineStr"/>
      <c r="I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S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inlineStr"/>
      <c r="I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S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inlineStr"/>
      <c r="I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S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inlineStr"/>
      <c r="I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S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inlineStr"/>
      <c r="I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S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inlineStr"/>
      <c r="I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S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inlineStr"/>
      <c r="I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T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J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T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J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T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J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T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J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T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J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T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J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T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J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T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J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T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J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T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J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T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J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T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J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T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inlineStr"/>
      <c r="I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S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J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T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J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T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J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T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J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T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J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T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J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T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J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T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J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T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J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T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J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T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inlineStr"/>
      <c r="I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S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J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T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J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T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J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T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J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T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J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T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inlineStr"/>
      <c r="I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S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inlineStr"/>
      <c r="I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S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inlineStr"/>
      <c r="I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S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inlineStr"/>
      <c r="I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S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inlineStr"/>
      <c r="I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S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J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T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J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T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J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T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J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T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J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T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J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T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J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T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J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T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J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T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J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T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J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T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K1140" t="n">
        <v>24000</v>
      </c>
      <c r="L1140" t="n">
        <v>5.142011834319526</v>
      </c>
      <c r="M1140" s="12" t="n">
        <v>45061</v>
      </c>
      <c r="N1140" t="n">
        <v>7.5</v>
      </c>
      <c r="O1140" s="13" t="n">
        <v>45068</v>
      </c>
      <c r="P1140" t="n">
        <v>8</v>
      </c>
      <c r="Q1140" t="inlineStr">
        <is>
          <t>SI</t>
        </is>
      </c>
      <c r="U1140" s="14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K1141" t="n">
        <v>24000</v>
      </c>
      <c r="L1141" t="n">
        <v>5.142011834319526</v>
      </c>
      <c r="M1141" s="12" t="n">
        <v>45061</v>
      </c>
      <c r="N1141" t="n">
        <v>7.5</v>
      </c>
      <c r="O1141" s="13" t="n">
        <v>45068</v>
      </c>
      <c r="P1141" t="n">
        <v>8</v>
      </c>
      <c r="Q1141" t="inlineStr">
        <is>
          <t>SI</t>
        </is>
      </c>
      <c r="U1141" s="14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J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T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J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T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inlineStr"/>
      <c r="I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S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inlineStr"/>
      <c r="I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S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inlineStr"/>
      <c r="I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S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K1147" t="n">
        <v>24000</v>
      </c>
      <c r="L1147" t="n">
        <v>4.830303030303031</v>
      </c>
      <c r="M1147" s="12" t="n">
        <v>45033</v>
      </c>
      <c r="N1147" t="n">
        <v>15</v>
      </c>
      <c r="O1147" s="13" t="n">
        <v>45048</v>
      </c>
      <c r="P1147" t="n">
        <v>23</v>
      </c>
      <c r="Q1147" t="inlineStr">
        <is>
          <t>SI</t>
        </is>
      </c>
      <c r="T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K1148" t="n">
        <v>14004.02</v>
      </c>
      <c r="L1148" t="n">
        <v>4.830303030303031</v>
      </c>
      <c r="M1148" s="12" t="n">
        <v>45033</v>
      </c>
      <c r="N1148" t="n">
        <v>15</v>
      </c>
      <c r="O1148" s="13" t="n">
        <v>45048</v>
      </c>
      <c r="P1148" t="n">
        <v>23</v>
      </c>
      <c r="Q1148" t="inlineStr">
        <is>
          <t>SI</t>
        </is>
      </c>
      <c r="T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K1149" t="n">
        <v>3001.94</v>
      </c>
      <c r="L1149" t="n">
        <v>4.830303030303031</v>
      </c>
      <c r="M1149" s="12" t="n">
        <v>45033</v>
      </c>
      <c r="N1149" t="n">
        <v>15</v>
      </c>
      <c r="O1149" s="13" t="n">
        <v>45048</v>
      </c>
      <c r="P1149" t="n">
        <v>23</v>
      </c>
      <c r="Q1149" t="inlineStr">
        <is>
          <t>SI</t>
        </is>
      </c>
      <c r="T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K1150" t="n">
        <v>3006.18</v>
      </c>
      <c r="L1150" t="n">
        <v>4.830303030303031</v>
      </c>
      <c r="M1150" s="12" t="n">
        <v>45033</v>
      </c>
      <c r="N1150" t="n">
        <v>15</v>
      </c>
      <c r="O1150" s="13" t="n">
        <v>45048</v>
      </c>
      <c r="P1150" t="n">
        <v>23</v>
      </c>
      <c r="Q1150" t="inlineStr">
        <is>
          <t>SI</t>
        </is>
      </c>
      <c r="T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K1151" t="n">
        <v>4006.9</v>
      </c>
      <c r="L1151" t="n">
        <v>4.830303030303031</v>
      </c>
      <c r="M1151" s="12" t="n">
        <v>45033</v>
      </c>
      <c r="N1151" t="n">
        <v>15</v>
      </c>
      <c r="O1151" s="13" t="n">
        <v>45048</v>
      </c>
      <c r="P1151" t="n">
        <v>23</v>
      </c>
      <c r="Q1151" t="inlineStr">
        <is>
          <t>SI</t>
        </is>
      </c>
      <c r="T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K1152" t="n">
        <v>4017.34</v>
      </c>
      <c r="L1152" t="n">
        <v>4.830303030303031</v>
      </c>
      <c r="M1152" s="12" t="n">
        <v>45033</v>
      </c>
      <c r="N1152" t="n">
        <v>15</v>
      </c>
      <c r="O1152" s="13" t="n">
        <v>45048</v>
      </c>
      <c r="P1152" t="n">
        <v>23</v>
      </c>
      <c r="Q1152" t="inlineStr">
        <is>
          <t>SI</t>
        </is>
      </c>
      <c r="T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K1153" t="n">
        <v>3006.5</v>
      </c>
      <c r="L1153" t="n">
        <v>4.830303030303031</v>
      </c>
      <c r="M1153" s="12" t="n">
        <v>45033</v>
      </c>
      <c r="N1153" t="n">
        <v>15</v>
      </c>
      <c r="O1153" s="13" t="n">
        <v>45048</v>
      </c>
      <c r="P1153" t="n">
        <v>23</v>
      </c>
      <c r="Q1153" t="inlineStr">
        <is>
          <t>SI</t>
        </is>
      </c>
      <c r="T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K1154" t="n">
        <v>3010.78</v>
      </c>
      <c r="L1154" t="n">
        <v>4.830303030303031</v>
      </c>
      <c r="M1154" s="12" t="n">
        <v>45033</v>
      </c>
      <c r="N1154" t="n">
        <v>15</v>
      </c>
      <c r="O1154" s="13" t="n">
        <v>45048</v>
      </c>
      <c r="P1154" t="n">
        <v>23</v>
      </c>
      <c r="Q1154" t="inlineStr">
        <is>
          <t>SI</t>
        </is>
      </c>
      <c r="T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K1155" t="n">
        <v>14004.97</v>
      </c>
      <c r="L1155" t="n">
        <v>4.830303030303031</v>
      </c>
      <c r="M1155" s="12" t="n">
        <v>45033</v>
      </c>
      <c r="N1155" t="n">
        <v>15</v>
      </c>
      <c r="O1155" s="13" t="n">
        <v>45048</v>
      </c>
      <c r="P1155" t="n">
        <v>23</v>
      </c>
      <c r="Q1155" t="inlineStr">
        <is>
          <t>SI</t>
        </is>
      </c>
      <c r="T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J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T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J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T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inlineStr"/>
      <c r="I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S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inlineStr"/>
      <c r="I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S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inlineStr"/>
      <c r="I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S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inlineStr"/>
      <c r="I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S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J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S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J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T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J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T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J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T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J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T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J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T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J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S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J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T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inlineStr"/>
      <c r="I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S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inlineStr"/>
      <c r="I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T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inlineStr"/>
      <c r="I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T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J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T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J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T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J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T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J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T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J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T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J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T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J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T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J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T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J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T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J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T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J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T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J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T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J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T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J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T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J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T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J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T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J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T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J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T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J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T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J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T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J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T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J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T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J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T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J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T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J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T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J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T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J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T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J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T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inlineStr"/>
      <c r="I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S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J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T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J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T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J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T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inlineStr"/>
      <c r="I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S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inlineStr"/>
      <c r="I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S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inlineStr"/>
      <c r="I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S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inlineStr"/>
      <c r="I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S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inlineStr"/>
      <c r="I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S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inlineStr"/>
      <c r="I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S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inlineStr"/>
      <c r="I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S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J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T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J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T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J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T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J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T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J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T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J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T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J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T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J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T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J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T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J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T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J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T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J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T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J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S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inlineStr"/>
      <c r="I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S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inlineStr"/>
      <c r="I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S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J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T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J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T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J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T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J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T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J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T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J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T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J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T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J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T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J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T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inlineStr"/>
      <c r="I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S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inlineStr"/>
      <c r="I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S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inlineStr"/>
      <c r="I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S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inlineStr"/>
      <c r="I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T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inlineStr"/>
      <c r="I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S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inlineStr"/>
      <c r="I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S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inlineStr"/>
      <c r="I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S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inlineStr"/>
      <c r="I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S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inlineStr"/>
      <c r="I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S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inlineStr"/>
      <c r="I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S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inlineStr"/>
      <c r="I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S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inlineStr"/>
      <c r="I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S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J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T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J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T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J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T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J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T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J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T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J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T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J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T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J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T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J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T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J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T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inlineStr"/>
      <c r="I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S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inlineStr"/>
      <c r="I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S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inlineStr"/>
      <c r="I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S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inlineStr"/>
      <c r="I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S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inlineStr"/>
      <c r="I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S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inlineStr"/>
      <c r="I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S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inlineStr"/>
      <c r="I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S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inlineStr"/>
      <c r="I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S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inlineStr"/>
      <c r="I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S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inlineStr"/>
      <c r="I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S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inlineStr"/>
      <c r="I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S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J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T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J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T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J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T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J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T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J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T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J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T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J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T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J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T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J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T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J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T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inlineStr"/>
      <c r="I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S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inlineStr"/>
      <c r="I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S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J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T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inlineStr"/>
      <c r="I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S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J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T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J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T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J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T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J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T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J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T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J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T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J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T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J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T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J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T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J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T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J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T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J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T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inlineStr"/>
      <c r="I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S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inlineStr"/>
      <c r="I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S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J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T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inlineStr"/>
      <c r="I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S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inlineStr"/>
      <c r="I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S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inlineStr"/>
      <c r="I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S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inlineStr"/>
      <c r="I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S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J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T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J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T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J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T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J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T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inlineStr"/>
      <c r="I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S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inlineStr"/>
      <c r="I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T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J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T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inlineStr"/>
      <c r="I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S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J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T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J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S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J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S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J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T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inlineStr"/>
      <c r="I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T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J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T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J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T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J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T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J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T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J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T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J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T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J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T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J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T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J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T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J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S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inlineStr"/>
      <c r="I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S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J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T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inlineStr"/>
      <c r="I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S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J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T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J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T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J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T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J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T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J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T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J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T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J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T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inlineStr"/>
      <c r="I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S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inlineStr"/>
      <c r="I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S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inlineStr"/>
      <c r="I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S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inlineStr"/>
      <c r="I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S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inlineStr"/>
      <c r="I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S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inlineStr"/>
      <c r="I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S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inlineStr"/>
      <c r="I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S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inlineStr"/>
      <c r="I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S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J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T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inlineStr"/>
      <c r="I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S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J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T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inlineStr"/>
      <c r="I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T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inlineStr"/>
      <c r="I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T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J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T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inlineStr"/>
      <c r="I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T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inlineStr"/>
      <c r="I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T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inlineStr"/>
      <c r="I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T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J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T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J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T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J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T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J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T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J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T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inlineStr"/>
      <c r="I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T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J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T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J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T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J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T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J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T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J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T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J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T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inlineStr"/>
      <c r="I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S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J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T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inlineStr"/>
      <c r="I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S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inlineStr"/>
      <c r="I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S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inlineStr"/>
      <c r="I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S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J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T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inlineStr"/>
      <c r="I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S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inlineStr"/>
      <c r="I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S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J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T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inlineStr"/>
      <c r="I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S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J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T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J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T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J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T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J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T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inlineStr"/>
      <c r="I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T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inlineStr"/>
      <c r="I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T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inlineStr"/>
      <c r="I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T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J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T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J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T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J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T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J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T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J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T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J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T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J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T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inlineStr"/>
      <c r="I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T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inlineStr"/>
      <c r="I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S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inlineStr"/>
      <c r="I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S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inlineStr"/>
      <c r="I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S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inlineStr"/>
      <c r="I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S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inlineStr"/>
      <c r="I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S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inlineStr"/>
      <c r="I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S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inlineStr"/>
      <c r="I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S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inlineStr"/>
      <c r="I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S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inlineStr"/>
      <c r="I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S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J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T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J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T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inlineStr"/>
      <c r="I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S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J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T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J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T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J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T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J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T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J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T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J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T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J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T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J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T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J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T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J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T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J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T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J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T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J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T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inlineStr"/>
      <c r="I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S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inlineStr"/>
      <c r="I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S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inlineStr"/>
      <c r="I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S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inlineStr"/>
      <c r="I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S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inlineStr"/>
      <c r="I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S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inlineStr"/>
      <c r="I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S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inlineStr"/>
      <c r="I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S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inlineStr"/>
      <c r="I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S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inlineStr"/>
      <c r="I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T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inlineStr"/>
      <c r="I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S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inlineStr"/>
      <c r="I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T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inlineStr"/>
      <c r="I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S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J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T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J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T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inlineStr"/>
      <c r="I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T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inlineStr"/>
      <c r="I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S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J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T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inlineStr"/>
      <c r="I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S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inlineStr"/>
      <c r="I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S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inlineStr"/>
      <c r="I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S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inlineStr"/>
      <c r="I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S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inlineStr"/>
      <c r="I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S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inlineStr"/>
      <c r="I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S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inlineStr"/>
      <c r="I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S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inlineStr"/>
      <c r="I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S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inlineStr"/>
      <c r="I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T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inlineStr"/>
      <c r="I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T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inlineStr"/>
      <c r="I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T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inlineStr"/>
      <c r="I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T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inlineStr"/>
      <c r="I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T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inlineStr"/>
      <c r="I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S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inlineStr"/>
      <c r="I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S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inlineStr"/>
      <c r="I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S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inlineStr"/>
      <c r="I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S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inlineStr"/>
      <c r="I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S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K1449" t="n">
        <v>24009.79</v>
      </c>
      <c r="L1449" t="n">
        <v>5.142011834319526</v>
      </c>
      <c r="M1449" s="12" t="n">
        <v>45054</v>
      </c>
      <c r="N1449" t="n">
        <v>7.5</v>
      </c>
      <c r="O1449" s="13" t="n">
        <v>45061</v>
      </c>
      <c r="P1449" t="n">
        <v>14</v>
      </c>
      <c r="Q1449" t="inlineStr">
        <is>
          <t>SI</t>
        </is>
      </c>
      <c r="U1449" s="14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K1450" t="n">
        <v>24009.19</v>
      </c>
      <c r="L1450" t="n">
        <v>5.142011834319526</v>
      </c>
      <c r="M1450" s="12" t="n">
        <v>45054</v>
      </c>
      <c r="N1450" t="n">
        <v>7.5</v>
      </c>
      <c r="O1450" s="13" t="n">
        <v>45061</v>
      </c>
      <c r="P1450" t="n">
        <v>14</v>
      </c>
      <c r="Q1450" t="inlineStr">
        <is>
          <t>SI</t>
        </is>
      </c>
      <c r="U1450" s="14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inlineStr"/>
      <c r="I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T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inlineStr"/>
      <c r="I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T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J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T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J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T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J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T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inlineStr"/>
      <c r="I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T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inlineStr"/>
      <c r="I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T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inlineStr"/>
      <c r="I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T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inlineStr"/>
      <c r="I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T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inlineStr"/>
      <c r="I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S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inlineStr"/>
      <c r="I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T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inlineStr"/>
      <c r="I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S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inlineStr"/>
      <c r="I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T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J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T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inlineStr"/>
      <c r="I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T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J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T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inlineStr"/>
      <c r="I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S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inlineStr"/>
      <c r="I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S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inlineStr"/>
      <c r="I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S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inlineStr"/>
      <c r="I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S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inlineStr"/>
      <c r="I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S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inlineStr"/>
      <c r="I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S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inlineStr"/>
      <c r="I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S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inlineStr"/>
      <c r="I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S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J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T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inlineStr"/>
      <c r="I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S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J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T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inlineStr"/>
      <c r="I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S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inlineStr"/>
      <c r="I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S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inlineStr"/>
      <c r="I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T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inlineStr"/>
      <c r="I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S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inlineStr"/>
      <c r="I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S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J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T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J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T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inlineStr"/>
      <c r="I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T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J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T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inlineStr"/>
      <c r="I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S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inlineStr"/>
      <c r="I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T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inlineStr"/>
      <c r="I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T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inlineStr"/>
      <c r="I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T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inlineStr"/>
      <c r="I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T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inlineStr"/>
      <c r="I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S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J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T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J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T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J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T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J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T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J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T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inlineStr"/>
      <c r="I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T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inlineStr"/>
      <c r="I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T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inlineStr"/>
      <c r="I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T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inlineStr"/>
      <c r="I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S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inlineStr"/>
      <c r="I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S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inlineStr"/>
      <c r="I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S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inlineStr"/>
      <c r="I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S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inlineStr"/>
      <c r="I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S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inlineStr"/>
      <c r="I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S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J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T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inlineStr"/>
      <c r="I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S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inlineStr"/>
      <c r="I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S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inlineStr"/>
      <c r="I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S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J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T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J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T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inlineStr"/>
      <c r="I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S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J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T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inlineStr"/>
      <c r="I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T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inlineStr"/>
      <c r="I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S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inlineStr"/>
      <c r="I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S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J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T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inlineStr"/>
      <c r="I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S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J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T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J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T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inlineStr"/>
      <c r="I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T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inlineStr"/>
      <c r="I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T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inlineStr"/>
      <c r="I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S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inlineStr"/>
      <c r="I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S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J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T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inlineStr"/>
      <c r="I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S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inlineStr"/>
      <c r="I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S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J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T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J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T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J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T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J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T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J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T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J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T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J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T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inlineStr"/>
      <c r="I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T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J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T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inlineStr"/>
      <c r="I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S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inlineStr"/>
      <c r="I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S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inlineStr"/>
      <c r="I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S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inlineStr"/>
      <c r="I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S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inlineStr"/>
      <c r="I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S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inlineStr"/>
      <c r="I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S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inlineStr"/>
      <c r="I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S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K1545" t="n">
        <v>23999.17</v>
      </c>
      <c r="L1545" t="n">
        <v>5.142011834319526</v>
      </c>
      <c r="M1545" s="12" t="n">
        <v>45043</v>
      </c>
      <c r="N1545" t="n">
        <v>7.5</v>
      </c>
      <c r="O1545" s="13" t="n">
        <v>45050</v>
      </c>
      <c r="P1545" t="n">
        <v>23</v>
      </c>
      <c r="Q1545" t="inlineStr">
        <is>
          <t>SI</t>
        </is>
      </c>
      <c r="U1545" s="14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J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T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J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T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J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T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inlineStr"/>
      <c r="I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S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inlineStr"/>
      <c r="I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S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inlineStr"/>
      <c r="I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S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inlineStr"/>
      <c r="I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T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inlineStr"/>
      <c r="I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S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K1554" t="n">
        <v>24000</v>
      </c>
      <c r="L1554" t="n">
        <v>5.142011834319526</v>
      </c>
      <c r="M1554" s="12" t="n">
        <v>45043</v>
      </c>
      <c r="N1554" t="n">
        <v>7.5</v>
      </c>
      <c r="O1554" s="13" t="n">
        <v>45050</v>
      </c>
      <c r="P1554" t="n">
        <v>23</v>
      </c>
      <c r="Q1554" t="inlineStr">
        <is>
          <t>SI</t>
        </is>
      </c>
      <c r="U1554" s="1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inlineStr"/>
      <c r="I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S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inlineStr"/>
      <c r="I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S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J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T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J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T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J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T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J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T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inlineStr"/>
      <c r="I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S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inlineStr"/>
      <c r="I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S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inlineStr"/>
      <c r="I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S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inlineStr"/>
      <c r="I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S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inlineStr"/>
      <c r="I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S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inlineStr"/>
      <c r="I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S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inlineStr"/>
      <c r="I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S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J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T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J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T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J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T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J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T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J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T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J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T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J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T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J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T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J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T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J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T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J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T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inlineStr"/>
      <c r="I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S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inlineStr"/>
      <c r="I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S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inlineStr"/>
      <c r="I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S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inlineStr"/>
      <c r="I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S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J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T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J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T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J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T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J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T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J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T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J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T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J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T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J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T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inlineStr"/>
      <c r="I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S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J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T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J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T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J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T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J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T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inlineStr"/>
      <c r="I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S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inlineStr"/>
      <c r="I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S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inlineStr"/>
      <c r="I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S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inlineStr"/>
      <c r="I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S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inlineStr"/>
      <c r="I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S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inlineStr"/>
      <c r="I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S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inlineStr"/>
      <c r="I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S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inlineStr"/>
      <c r="I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S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inlineStr"/>
      <c r="I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S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inlineStr"/>
      <c r="I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S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J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T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J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T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J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T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J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T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J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T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J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T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inlineStr"/>
      <c r="I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S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J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T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inlineStr"/>
      <c r="I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S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J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T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J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T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inlineStr"/>
      <c r="I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S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J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T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J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T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J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T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J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T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J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T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J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T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inlineStr"/>
      <c r="I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S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inlineStr"/>
      <c r="I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S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inlineStr"/>
      <c r="I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S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inlineStr"/>
      <c r="I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S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inlineStr"/>
      <c r="I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T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inlineStr"/>
      <c r="I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S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inlineStr"/>
      <c r="I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S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inlineStr"/>
      <c r="I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S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inlineStr"/>
      <c r="I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S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inlineStr"/>
      <c r="I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S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inlineStr"/>
      <c r="I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S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inlineStr"/>
      <c r="I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S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inlineStr"/>
      <c r="I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S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inlineStr"/>
      <c r="I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S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inlineStr"/>
      <c r="I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S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inlineStr"/>
      <c r="I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S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inlineStr"/>
      <c r="I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S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inlineStr"/>
      <c r="I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S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inlineStr"/>
      <c r="I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S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J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T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J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T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inlineStr"/>
      <c r="I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S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inlineStr"/>
      <c r="I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S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J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T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J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T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J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T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J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T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inlineStr"/>
      <c r="I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S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inlineStr"/>
      <c r="I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S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inlineStr"/>
      <c r="I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S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inlineStr"/>
      <c r="I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S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inlineStr"/>
      <c r="I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S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inlineStr"/>
      <c r="I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S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inlineStr"/>
      <c r="I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S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J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T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J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T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inlineStr"/>
      <c r="I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S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inlineStr"/>
      <c r="I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S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inlineStr"/>
      <c r="I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S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inlineStr"/>
      <c r="I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S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inlineStr"/>
      <c r="I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S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inlineStr"/>
      <c r="I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S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inlineStr"/>
      <c r="I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S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inlineStr"/>
      <c r="I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S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inlineStr"/>
      <c r="I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S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J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T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inlineStr"/>
      <c r="I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S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inlineStr"/>
      <c r="I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S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J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T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J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T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inlineStr"/>
      <c r="I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S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inlineStr"/>
      <c r="I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S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J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T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J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T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J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T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J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T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inlineStr"/>
      <c r="I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S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inlineStr"/>
      <c r="I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S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inlineStr"/>
      <c r="I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S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inlineStr"/>
      <c r="I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S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inlineStr"/>
      <c r="I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S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J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T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inlineStr"/>
      <c r="I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S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inlineStr"/>
      <c r="I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S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inlineStr"/>
      <c r="I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S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J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T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J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T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J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S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J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S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J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S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J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S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J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S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J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S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J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S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J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T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J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T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J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T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J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T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J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T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inlineStr"/>
      <c r="I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S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inlineStr"/>
      <c r="I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S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J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T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J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T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inlineStr"/>
      <c r="I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S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J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T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inlineStr"/>
      <c r="I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S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inlineStr"/>
      <c r="I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S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inlineStr"/>
      <c r="I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S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inlineStr"/>
      <c r="I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S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inlineStr"/>
      <c r="I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S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inlineStr"/>
      <c r="I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S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inlineStr"/>
      <c r="I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S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J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S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J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S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J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S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J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S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J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S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J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S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J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S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J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S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J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S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inlineStr"/>
      <c r="I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S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J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S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J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S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J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S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J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S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J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S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J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S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K1732" t="n">
        <v>12000</v>
      </c>
      <c r="L1732" t="n">
        <v>5.142011834319526</v>
      </c>
      <c r="M1732" s="12" t="n">
        <v>45047</v>
      </c>
      <c r="N1732" t="n">
        <v>7.5</v>
      </c>
      <c r="O1732" s="13" t="n">
        <v>45054</v>
      </c>
      <c r="P1732" t="n">
        <v>20</v>
      </c>
      <c r="Q1732" t="inlineStr">
        <is>
          <t>SI</t>
        </is>
      </c>
      <c r="U1732" s="14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K1733" t="n">
        <v>11999.57</v>
      </c>
      <c r="L1733" t="n">
        <v>5.142011834319526</v>
      </c>
      <c r="M1733" s="12" t="n">
        <v>45047</v>
      </c>
      <c r="N1733" t="n">
        <v>7.5</v>
      </c>
      <c r="O1733" s="13" t="n">
        <v>45054</v>
      </c>
      <c r="P1733" t="n">
        <v>20</v>
      </c>
      <c r="Q1733" t="inlineStr">
        <is>
          <t>SI</t>
        </is>
      </c>
      <c r="U1733" s="14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inlineStr"/>
      <c r="I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S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inlineStr"/>
      <c r="I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S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inlineStr"/>
      <c r="I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S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J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S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J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T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inlineStr"/>
      <c r="I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S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inlineStr"/>
      <c r="I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S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J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T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inlineStr"/>
      <c r="I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S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inlineStr"/>
      <c r="I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S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inlineStr"/>
      <c r="I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S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inlineStr"/>
      <c r="I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S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J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T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inlineStr"/>
      <c r="I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S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J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S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J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S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J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S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J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S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inlineStr"/>
      <c r="I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S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J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S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J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T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J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T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J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S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inlineStr"/>
      <c r="I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S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inlineStr"/>
      <c r="I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S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inlineStr"/>
      <c r="I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S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J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T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J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T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J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T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J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T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J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T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J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T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inlineStr"/>
      <c r="I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T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inlineStr"/>
      <c r="I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S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inlineStr"/>
      <c r="I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T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inlineStr"/>
      <c r="I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T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J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T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inlineStr"/>
      <c r="I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S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J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T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J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T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inlineStr"/>
      <c r="I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S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J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T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J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T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J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T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inlineStr"/>
      <c r="I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S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inlineStr"/>
      <c r="I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S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inlineStr"/>
      <c r="I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S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inlineStr"/>
      <c r="I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S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inlineStr"/>
      <c r="I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S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inlineStr"/>
      <c r="I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S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inlineStr"/>
      <c r="I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S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inlineStr"/>
      <c r="I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S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inlineStr"/>
      <c r="I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S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inlineStr"/>
      <c r="I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S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inlineStr"/>
      <c r="I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T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inlineStr"/>
      <c r="I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T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J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T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inlineStr"/>
      <c r="I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S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inlineStr"/>
      <c r="I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S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inlineStr"/>
      <c r="I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S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inlineStr"/>
      <c r="I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S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inlineStr"/>
      <c r="I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S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inlineStr"/>
      <c r="I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S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inlineStr"/>
      <c r="I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S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inlineStr"/>
      <c r="I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S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inlineStr"/>
      <c r="I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S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inlineStr"/>
      <c r="I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T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inlineStr"/>
      <c r="I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S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inlineStr"/>
      <c r="I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S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inlineStr"/>
      <c r="I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S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inlineStr"/>
      <c r="I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S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J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T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inlineStr"/>
      <c r="I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T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inlineStr"/>
      <c r="I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T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inlineStr"/>
      <c r="I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S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inlineStr"/>
      <c r="I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S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inlineStr"/>
      <c r="I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S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inlineStr"/>
      <c r="I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S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inlineStr"/>
      <c r="I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S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inlineStr"/>
      <c r="I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S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J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T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J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T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inlineStr"/>
      <c r="I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T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inlineStr"/>
      <c r="I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T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inlineStr"/>
      <c r="I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S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inlineStr"/>
      <c r="I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S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J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T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inlineStr"/>
      <c r="I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S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inlineStr"/>
      <c r="I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T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inlineStr"/>
      <c r="I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S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inlineStr"/>
      <c r="I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S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inlineStr"/>
      <c r="I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S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inlineStr"/>
      <c r="I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S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inlineStr"/>
      <c r="I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S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inlineStr"/>
      <c r="I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S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inlineStr"/>
      <c r="I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S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inlineStr"/>
      <c r="I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S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inlineStr"/>
      <c r="I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S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inlineStr"/>
      <c r="I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S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inlineStr"/>
      <c r="I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S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inlineStr"/>
      <c r="I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S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inlineStr"/>
      <c r="I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S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inlineStr"/>
      <c r="I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T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inlineStr"/>
      <c r="I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T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inlineStr"/>
      <c r="I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S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inlineStr"/>
      <c r="I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S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inlineStr"/>
      <c r="I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S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inlineStr"/>
      <c r="I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S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inlineStr"/>
      <c r="I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S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inlineStr"/>
      <c r="I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S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inlineStr"/>
      <c r="I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S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J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T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inlineStr"/>
      <c r="I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S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J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T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J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T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inlineStr"/>
      <c r="I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S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inlineStr"/>
      <c r="I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S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inlineStr"/>
      <c r="I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S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inlineStr"/>
      <c r="I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S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J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T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inlineStr"/>
      <c r="I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S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inlineStr"/>
      <c r="I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S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inlineStr"/>
      <c r="I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S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inlineStr"/>
      <c r="I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S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inlineStr"/>
      <c r="I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S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inlineStr"/>
      <c r="I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S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inlineStr"/>
      <c r="I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S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inlineStr"/>
      <c r="I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S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inlineStr"/>
      <c r="I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S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inlineStr"/>
      <c r="I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S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inlineStr"/>
      <c r="I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S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inlineStr"/>
      <c r="I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S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inlineStr"/>
      <c r="I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S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inlineStr"/>
      <c r="I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S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inlineStr"/>
      <c r="I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S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inlineStr"/>
      <c r="I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S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inlineStr"/>
      <c r="I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S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inlineStr"/>
      <c r="I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S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inlineStr"/>
      <c r="I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S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J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S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J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S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inlineStr"/>
      <c r="I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S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J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T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J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T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inlineStr"/>
      <c r="I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S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inlineStr"/>
      <c r="I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S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inlineStr"/>
      <c r="I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S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inlineStr"/>
      <c r="I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S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inlineStr"/>
      <c r="I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S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inlineStr"/>
      <c r="I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S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inlineStr"/>
      <c r="I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S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inlineStr"/>
      <c r="I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S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inlineStr"/>
      <c r="I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S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inlineStr"/>
      <c r="I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S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inlineStr"/>
      <c r="I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S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inlineStr"/>
      <c r="I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S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inlineStr"/>
      <c r="I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S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inlineStr"/>
      <c r="I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S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inlineStr"/>
      <c r="I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S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inlineStr"/>
      <c r="I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S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inlineStr"/>
      <c r="I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S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inlineStr"/>
      <c r="I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S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inlineStr"/>
      <c r="I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S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inlineStr"/>
      <c r="I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S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inlineStr"/>
      <c r="I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S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inlineStr"/>
      <c r="I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S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inlineStr"/>
      <c r="I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S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inlineStr"/>
      <c r="I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S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J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T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J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T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inlineStr"/>
      <c r="I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S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inlineStr"/>
      <c r="I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S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inlineStr"/>
      <c r="I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S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inlineStr"/>
      <c r="I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S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inlineStr"/>
      <c r="I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S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inlineStr"/>
      <c r="I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S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inlineStr"/>
      <c r="I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S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inlineStr"/>
      <c r="I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S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inlineStr"/>
      <c r="I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S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inlineStr"/>
      <c r="I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S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inlineStr"/>
      <c r="I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S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inlineStr"/>
      <c r="I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S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inlineStr"/>
      <c r="I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S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inlineStr"/>
      <c r="I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S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inlineStr"/>
      <c r="I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S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inlineStr"/>
      <c r="I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S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inlineStr"/>
      <c r="I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S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inlineStr"/>
      <c r="I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S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J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T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J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T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J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T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inlineStr"/>
      <c r="I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S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inlineStr"/>
      <c r="I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S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J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T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J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T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J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S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inlineStr"/>
      <c r="I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S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inlineStr"/>
      <c r="I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S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inlineStr"/>
      <c r="I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S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J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T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J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T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J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S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J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T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J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T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J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T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J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T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J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T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J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T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J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T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J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T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J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T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J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T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J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T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J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T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J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T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J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T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J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T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J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T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J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T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J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T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J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T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J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T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J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T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inlineStr"/>
      <c r="I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S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J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T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J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T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J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T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J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T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J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T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J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T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J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T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J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T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J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T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inlineStr"/>
      <c r="I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S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J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S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J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T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J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T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J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T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J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T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J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T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J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T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J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T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J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T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J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T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J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T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J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T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J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T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J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T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J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T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J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T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J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T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J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T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J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T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J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T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J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T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J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T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J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T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inlineStr"/>
      <c r="I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S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J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T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J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T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J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T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inlineStr"/>
      <c r="I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S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J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T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J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T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inlineStr"/>
      <c r="I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S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inlineStr"/>
      <c r="I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S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K2000" t="n">
        <v>2016.73</v>
      </c>
      <c r="L2000" t="n">
        <v>4.830303030303031</v>
      </c>
      <c r="M2000" s="12" t="n">
        <v>45037</v>
      </c>
      <c r="N2000" t="n">
        <v>15</v>
      </c>
      <c r="O2000" s="13" t="n">
        <v>45052</v>
      </c>
      <c r="P2000" t="n">
        <v>20</v>
      </c>
      <c r="Q2000" t="inlineStr">
        <is>
          <t>SI</t>
        </is>
      </c>
      <c r="U2000" s="14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K2001" t="n">
        <v>5002.96</v>
      </c>
      <c r="L2001" t="n">
        <v>4.830303030303031</v>
      </c>
      <c r="M2001" s="12" t="n">
        <v>45037</v>
      </c>
      <c r="N2001" t="n">
        <v>15</v>
      </c>
      <c r="O2001" s="13" t="n">
        <v>45052</v>
      </c>
      <c r="P2001" t="n">
        <v>20</v>
      </c>
      <c r="Q2001" t="inlineStr">
        <is>
          <t>SI</t>
        </is>
      </c>
      <c r="U2001" s="14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K2002" t="n">
        <v>7002.14</v>
      </c>
      <c r="L2002" t="n">
        <v>4.830303030303031</v>
      </c>
      <c r="M2002" s="12" t="n">
        <v>45037</v>
      </c>
      <c r="N2002" t="n">
        <v>15</v>
      </c>
      <c r="O2002" s="13" t="n">
        <v>45052</v>
      </c>
      <c r="P2002" t="n">
        <v>20</v>
      </c>
      <c r="Q2002" t="inlineStr">
        <is>
          <t>SI</t>
        </is>
      </c>
      <c r="U2002" s="14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K2003" t="n">
        <v>10060.2</v>
      </c>
      <c r="L2003" t="n">
        <v>4.830303030303031</v>
      </c>
      <c r="M2003" s="12" t="n">
        <v>45037</v>
      </c>
      <c r="N2003" t="n">
        <v>15</v>
      </c>
      <c r="O2003" s="13" t="n">
        <v>45052</v>
      </c>
      <c r="P2003" t="n">
        <v>20</v>
      </c>
      <c r="Q2003" t="inlineStr">
        <is>
          <t>SI</t>
        </is>
      </c>
      <c r="U2003" s="14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J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T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J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T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J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T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J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T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inlineStr"/>
      <c r="I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S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inlineStr"/>
      <c r="I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S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inlineStr"/>
      <c r="I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S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inlineStr"/>
      <c r="I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S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J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T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J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T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J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T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J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T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J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T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J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T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J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T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J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T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J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T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J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T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J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S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K2023" t="n">
        <v>23960</v>
      </c>
      <c r="L2023" t="n">
        <v>4.830303030303031</v>
      </c>
      <c r="M2023" s="12" t="n">
        <v>45037</v>
      </c>
      <c r="N2023" t="n">
        <v>15</v>
      </c>
      <c r="O2023" s="13" t="n">
        <v>45052</v>
      </c>
      <c r="P2023" t="n">
        <v>20</v>
      </c>
      <c r="Q2023" t="inlineStr">
        <is>
          <t>SI</t>
        </is>
      </c>
      <c r="U2023" s="14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inlineStr"/>
      <c r="I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S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inlineStr"/>
      <c r="I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S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inlineStr"/>
      <c r="I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S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inlineStr"/>
      <c r="I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S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inlineStr"/>
      <c r="I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S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inlineStr"/>
      <c r="I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S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inlineStr"/>
      <c r="I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S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inlineStr"/>
      <c r="I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S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J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S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J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T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J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T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J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T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J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T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J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T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J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T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J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T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J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T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J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T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J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T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J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T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J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T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J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T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J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T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J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T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J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T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J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T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J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T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J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T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J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T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J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T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J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T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inlineStr"/>
      <c r="I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S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inlineStr"/>
      <c r="I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S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inlineStr"/>
      <c r="I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S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J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T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J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T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J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T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inlineStr"/>
      <c r="I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S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J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S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J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S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J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T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J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T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J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T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J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T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J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T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J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S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inlineStr"/>
      <c r="I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S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inlineStr"/>
      <c r="I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S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J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T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J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T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J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S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J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T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J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T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J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T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J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T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J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S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J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T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J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T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J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T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J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T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J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T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J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T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J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T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J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T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J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T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J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T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J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T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J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T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J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T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J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T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J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T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J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T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inlineStr"/>
      <c r="I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S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J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T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J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T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J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T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J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T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J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T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J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T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J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T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J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T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J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T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J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T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J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T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K2108" t="n">
        <v>4015.59</v>
      </c>
      <c r="L2108" t="n">
        <v>4.830303030303031</v>
      </c>
      <c r="M2108" s="12" t="n">
        <v>45036</v>
      </c>
      <c r="N2108" t="n">
        <v>15</v>
      </c>
      <c r="O2108" s="13" t="n">
        <v>45051</v>
      </c>
      <c r="P2108" t="n">
        <v>21</v>
      </c>
      <c r="Q2108" t="inlineStr">
        <is>
          <t>SI</t>
        </is>
      </c>
      <c r="U2108" s="14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K2109" t="n">
        <v>10005.74</v>
      </c>
      <c r="L2109" t="n">
        <v>4.830303030303031</v>
      </c>
      <c r="M2109" s="12" t="n">
        <v>45036</v>
      </c>
      <c r="N2109" t="n">
        <v>15</v>
      </c>
      <c r="O2109" s="13" t="n">
        <v>45051</v>
      </c>
      <c r="P2109" t="n">
        <v>21</v>
      </c>
      <c r="Q2109" t="inlineStr">
        <is>
          <t>SI</t>
        </is>
      </c>
      <c r="U2109" s="14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K2110" t="n">
        <v>9978.99</v>
      </c>
      <c r="L2110" t="n">
        <v>4.830303030303031</v>
      </c>
      <c r="M2110" s="12" t="n">
        <v>45036</v>
      </c>
      <c r="N2110" t="n">
        <v>15</v>
      </c>
      <c r="O2110" s="13" t="n">
        <v>45051</v>
      </c>
      <c r="P2110" t="n">
        <v>21</v>
      </c>
      <c r="Q2110" t="inlineStr">
        <is>
          <t>SI</t>
        </is>
      </c>
      <c r="U2110" s="14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J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T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J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T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J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T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J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T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K2115" t="n">
        <v>24000</v>
      </c>
      <c r="L2115" t="n">
        <v>4.830303030303031</v>
      </c>
      <c r="M2115" s="12" t="n">
        <v>45036</v>
      </c>
      <c r="N2115" t="n">
        <v>15</v>
      </c>
      <c r="O2115" s="13" t="n">
        <v>45051</v>
      </c>
      <c r="P2115" t="n">
        <v>21</v>
      </c>
      <c r="Q2115" t="inlineStr">
        <is>
          <t>SI</t>
        </is>
      </c>
      <c r="U2115" s="14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K2116" t="n">
        <v>24000</v>
      </c>
      <c r="L2116" t="n">
        <v>4.830303030303031</v>
      </c>
      <c r="M2116" s="12" t="n">
        <v>45036</v>
      </c>
      <c r="N2116" t="n">
        <v>15</v>
      </c>
      <c r="O2116" s="13" t="n">
        <v>45051</v>
      </c>
      <c r="P2116" t="n">
        <v>21</v>
      </c>
      <c r="Q2116" t="inlineStr">
        <is>
          <t>SI</t>
        </is>
      </c>
      <c r="U2116" s="14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J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T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inlineStr"/>
      <c r="I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S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inlineStr"/>
      <c r="I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S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inlineStr"/>
      <c r="I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S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inlineStr"/>
      <c r="I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S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inlineStr"/>
      <c r="I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S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J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T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J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T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J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T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J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T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J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T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J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T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J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T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J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T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J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T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J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T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J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T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J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T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J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T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J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T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J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T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J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T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J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T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J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T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J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T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J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T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inlineStr"/>
      <c r="I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S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inlineStr"/>
      <c r="I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S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inlineStr"/>
      <c r="I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S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J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T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J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T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J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T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J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T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J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T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J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T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J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T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J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T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J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T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J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T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J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T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J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T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J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T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J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T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J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T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J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T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J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T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J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T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J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T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J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T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J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T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inlineStr"/>
      <c r="I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S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J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T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inlineStr"/>
      <c r="I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S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J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T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J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T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J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T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J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T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J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T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J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T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J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T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inlineStr"/>
      <c r="I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S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inlineStr"/>
      <c r="I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S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inlineStr"/>
      <c r="I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S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inlineStr"/>
      <c r="I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S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inlineStr"/>
      <c r="I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S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inlineStr"/>
      <c r="I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S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inlineStr"/>
      <c r="I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S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inlineStr"/>
      <c r="I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S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inlineStr"/>
      <c r="I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S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inlineStr"/>
      <c r="I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S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inlineStr"/>
      <c r="I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S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inlineStr"/>
      <c r="I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S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inlineStr"/>
      <c r="I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S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inlineStr"/>
      <c r="I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S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inlineStr"/>
      <c r="I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S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inlineStr"/>
      <c r="I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S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inlineStr"/>
      <c r="I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S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inlineStr"/>
      <c r="I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S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inlineStr"/>
      <c r="I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T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inlineStr"/>
      <c r="I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S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inlineStr"/>
      <c r="I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T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inlineStr"/>
      <c r="I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T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inlineStr"/>
      <c r="I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S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inlineStr"/>
      <c r="I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S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inlineStr"/>
      <c r="I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S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2023-02-27T20:06:39Z</dcterms:created>
  <dcterms:modified xmlns:dcterms="http://purl.org/dc/terms/" xmlns:xsi="http://www.w3.org/2001/XMLSchema-instance" xsi:type="dcterms:W3CDTF">2023-02-27T20:06:39Z</dcterms:modified>
</cp:coreProperties>
</file>