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Enero\"/>
    </mc:Choice>
  </mc:AlternateContent>
  <xr:revisionPtr revIDLastSave="0" documentId="8_{1D261513-ACAF-447B-8647-830F4EF9751D}" xr6:coauthVersionLast="47" xr6:coauthVersionMax="47" xr10:uidLastSave="{00000000-0000-0000-0000-000000000000}"/>
  <bookViews>
    <workbookView xWindow="-110" yWindow="-110" windowWidth="19420" windowHeight="10300" xr2:uid="{DF21829F-A159-4A92-93B2-C4BE1FDEAF92}"/>
  </bookViews>
  <sheets>
    <sheet name="BASE PLAN MES N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'BASE PLAN MES N'!$A$9:$A$247</definedName>
    <definedName name="SegmentaciónDeDatos_Oficina2">#N/A</definedName>
    <definedName name="SegmentaciónDeDatos_Sector2">#N/A</definedName>
  </definedNames>
  <calcPr calcId="191029" concurrentManualCount="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4" i="1" l="1"/>
  <c r="B284" i="1"/>
  <c r="I283" i="1"/>
  <c r="B283" i="1"/>
  <c r="AE282" i="1"/>
  <c r="I282" i="1"/>
  <c r="B282" i="1"/>
  <c r="I281" i="1"/>
  <c r="B281" i="1"/>
  <c r="AE280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H259" i="1"/>
  <c r="G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AE251" i="1"/>
  <c r="I251" i="1"/>
  <c r="B251" i="1"/>
  <c r="I250" i="1"/>
  <c r="B250" i="1"/>
  <c r="I249" i="1"/>
  <c r="H249" i="1"/>
  <c r="G249" i="1"/>
  <c r="B249" i="1"/>
  <c r="I248" i="1"/>
  <c r="B248" i="1"/>
  <c r="I247" i="1"/>
  <c r="B247" i="1"/>
  <c r="I246" i="1"/>
  <c r="B246" i="1"/>
  <c r="I245" i="1"/>
  <c r="B245" i="1"/>
  <c r="AE244" i="1"/>
  <c r="I244" i="1"/>
  <c r="B244" i="1"/>
  <c r="I243" i="1"/>
  <c r="B243" i="1"/>
  <c r="I242" i="1"/>
  <c r="B242" i="1"/>
  <c r="I241" i="1"/>
  <c r="B241" i="1"/>
  <c r="I240" i="1"/>
  <c r="B240" i="1"/>
  <c r="AE239" i="1"/>
  <c r="I239" i="1"/>
  <c r="B239" i="1"/>
  <c r="I238" i="1"/>
  <c r="B238" i="1"/>
  <c r="I237" i="1"/>
  <c r="H237" i="1"/>
  <c r="G237" i="1"/>
  <c r="B237" i="1"/>
  <c r="I236" i="1"/>
  <c r="H236" i="1"/>
  <c r="G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AE225" i="1"/>
  <c r="I225" i="1"/>
  <c r="B225" i="1"/>
  <c r="I224" i="1"/>
  <c r="B224" i="1"/>
  <c r="I223" i="1"/>
  <c r="B223" i="1"/>
  <c r="AE223" i="1" s="1"/>
  <c r="I222" i="1"/>
  <c r="B222" i="1"/>
  <c r="I221" i="1"/>
  <c r="B221" i="1"/>
  <c r="I220" i="1"/>
  <c r="B220" i="1"/>
  <c r="I219" i="1"/>
  <c r="H219" i="1"/>
  <c r="G219" i="1"/>
  <c r="B219" i="1"/>
  <c r="AE218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AE207" i="1"/>
  <c r="I207" i="1"/>
  <c r="B207" i="1"/>
  <c r="I206" i="1"/>
  <c r="B206" i="1"/>
  <c r="AE205" i="1"/>
  <c r="I205" i="1"/>
  <c r="B205" i="1"/>
  <c r="I204" i="1"/>
  <c r="B204" i="1"/>
  <c r="AE203" i="1"/>
  <c r="I203" i="1"/>
  <c r="B203" i="1"/>
  <c r="I202" i="1"/>
  <c r="B202" i="1"/>
  <c r="I201" i="1"/>
  <c r="B201" i="1"/>
  <c r="AE200" i="1"/>
  <c r="I200" i="1"/>
  <c r="B200" i="1"/>
  <c r="I199" i="1"/>
  <c r="B199" i="1"/>
  <c r="I198" i="1"/>
  <c r="B198" i="1"/>
  <c r="I197" i="1"/>
  <c r="B197" i="1"/>
  <c r="AE196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H164" i="1"/>
  <c r="G164" i="1"/>
  <c r="B164" i="1"/>
  <c r="I163" i="1"/>
  <c r="B163" i="1"/>
  <c r="I162" i="1"/>
  <c r="B162" i="1"/>
  <c r="I161" i="1"/>
  <c r="B161" i="1"/>
  <c r="I160" i="1"/>
  <c r="B160" i="1"/>
  <c r="I159" i="1"/>
  <c r="H159" i="1"/>
  <c r="G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AE151" i="1"/>
  <c r="I151" i="1"/>
  <c r="B151" i="1"/>
  <c r="I150" i="1"/>
  <c r="B150" i="1"/>
  <c r="I149" i="1"/>
  <c r="B149" i="1"/>
  <c r="I148" i="1"/>
  <c r="B148" i="1"/>
  <c r="AE147" i="1"/>
  <c r="I147" i="1"/>
  <c r="B147" i="1"/>
  <c r="I146" i="1"/>
  <c r="B146" i="1"/>
  <c r="I145" i="1"/>
  <c r="B145" i="1"/>
  <c r="I144" i="1"/>
  <c r="B144" i="1"/>
  <c r="AE143" i="1"/>
  <c r="I143" i="1"/>
  <c r="B143" i="1"/>
  <c r="AE142" i="1"/>
  <c r="I142" i="1"/>
  <c r="B142" i="1"/>
  <c r="I141" i="1"/>
  <c r="B141" i="1"/>
  <c r="I140" i="1"/>
  <c r="B140" i="1"/>
  <c r="I139" i="1"/>
  <c r="B139" i="1"/>
  <c r="I138" i="1"/>
  <c r="B138" i="1"/>
  <c r="AE137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AE130" i="1"/>
  <c r="I130" i="1"/>
  <c r="B130" i="1"/>
  <c r="AE129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AE123" i="1"/>
  <c r="I123" i="1"/>
  <c r="B123" i="1"/>
  <c r="AE122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AE110" i="1"/>
  <c r="I110" i="1"/>
  <c r="B110" i="1"/>
  <c r="I109" i="1"/>
  <c r="B109" i="1"/>
  <c r="AE108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AE98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H88" i="1"/>
  <c r="G88" i="1"/>
  <c r="B88" i="1"/>
  <c r="AE87" i="1"/>
  <c r="I87" i="1"/>
  <c r="H87" i="1"/>
  <c r="G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AE80" i="1"/>
  <c r="I80" i="1"/>
  <c r="B80" i="1"/>
  <c r="I79" i="1"/>
  <c r="B79" i="1"/>
  <c r="I78" i="1"/>
  <c r="B78" i="1"/>
  <c r="I77" i="1"/>
  <c r="B77" i="1"/>
  <c r="I76" i="1"/>
  <c r="B76" i="1"/>
  <c r="AE75" i="1"/>
  <c r="I75" i="1"/>
  <c r="B75" i="1"/>
  <c r="I74" i="1"/>
  <c r="H74" i="1"/>
  <c r="G74" i="1"/>
  <c r="B74" i="1"/>
  <c r="AE73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AE67" i="1" s="1"/>
  <c r="I66" i="1"/>
  <c r="B66" i="1"/>
  <c r="I65" i="1"/>
  <c r="B65" i="1"/>
  <c r="I64" i="1"/>
  <c r="B64" i="1"/>
  <c r="I63" i="1"/>
  <c r="B63" i="1"/>
  <c r="I62" i="1"/>
  <c r="H62" i="1"/>
  <c r="G62" i="1"/>
  <c r="B62" i="1"/>
  <c r="I61" i="1"/>
  <c r="H61" i="1"/>
  <c r="G61" i="1"/>
  <c r="B61" i="1"/>
  <c r="AE60" i="1"/>
  <c r="I60" i="1"/>
  <c r="B60" i="1"/>
  <c r="I59" i="1"/>
  <c r="B59" i="1"/>
  <c r="AE58" i="1"/>
  <c r="I58" i="1"/>
  <c r="B58" i="1"/>
  <c r="I57" i="1"/>
  <c r="B57" i="1"/>
  <c r="I56" i="1"/>
  <c r="B56" i="1"/>
  <c r="AE55" i="1"/>
  <c r="I55" i="1"/>
  <c r="H55" i="1"/>
  <c r="G55" i="1"/>
  <c r="B55" i="1"/>
  <c r="I54" i="1"/>
  <c r="B54" i="1"/>
  <c r="I53" i="1"/>
  <c r="B53" i="1"/>
  <c r="AE52" i="1"/>
  <c r="I52" i="1"/>
  <c r="B52" i="1"/>
  <c r="I51" i="1"/>
  <c r="B51" i="1"/>
  <c r="AE50" i="1"/>
  <c r="I50" i="1"/>
  <c r="B50" i="1"/>
  <c r="I49" i="1"/>
  <c r="B49" i="1"/>
  <c r="I48" i="1"/>
  <c r="B48" i="1"/>
  <c r="I47" i="1"/>
  <c r="H47" i="1"/>
  <c r="G47" i="1"/>
  <c r="B47" i="1"/>
  <c r="I46" i="1"/>
  <c r="B46" i="1"/>
  <c r="I45" i="1"/>
  <c r="H45" i="1"/>
  <c r="G45" i="1"/>
  <c r="B45" i="1"/>
  <c r="I44" i="1"/>
  <c r="H44" i="1"/>
  <c r="G44" i="1"/>
  <c r="B44" i="1"/>
  <c r="I43" i="1"/>
  <c r="B43" i="1"/>
  <c r="I42" i="1"/>
  <c r="B42" i="1"/>
  <c r="AE41" i="1"/>
  <c r="I41" i="1"/>
  <c r="B41" i="1"/>
  <c r="I40" i="1"/>
  <c r="B40" i="1"/>
  <c r="I39" i="1"/>
  <c r="B39" i="1"/>
  <c r="I38" i="1"/>
  <c r="B38" i="1"/>
  <c r="I37" i="1"/>
  <c r="B37" i="1"/>
  <c r="I36" i="1"/>
  <c r="H36" i="1"/>
  <c r="G36" i="1"/>
  <c r="B36" i="1"/>
  <c r="I35" i="1"/>
  <c r="H35" i="1"/>
  <c r="G35" i="1"/>
  <c r="B35" i="1"/>
  <c r="I34" i="1"/>
  <c r="H34" i="1"/>
  <c r="G34" i="1"/>
  <c r="B34" i="1"/>
  <c r="I33" i="1"/>
  <c r="B33" i="1"/>
  <c r="AE32" i="1"/>
  <c r="I32" i="1"/>
  <c r="B32" i="1"/>
  <c r="AE31" i="1"/>
  <c r="I31" i="1"/>
  <c r="B31" i="1"/>
  <c r="I30" i="1"/>
  <c r="B30" i="1"/>
  <c r="I29" i="1"/>
  <c r="B29" i="1"/>
  <c r="I28" i="1"/>
  <c r="B28" i="1"/>
  <c r="I27" i="1"/>
  <c r="B27" i="1"/>
  <c r="I26" i="1"/>
  <c r="B26" i="1"/>
  <c r="AE25" i="1"/>
  <c r="I25" i="1"/>
  <c r="B25" i="1"/>
  <c r="I24" i="1"/>
  <c r="B24" i="1"/>
  <c r="I23" i="1"/>
  <c r="B23" i="1"/>
  <c r="AE22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O8" i="1"/>
  <c r="I10" i="1"/>
  <c r="B10" i="1"/>
  <c r="AC8" i="1"/>
  <c r="Y8" i="1"/>
  <c r="U8" i="1"/>
  <c r="S8" i="1"/>
  <c r="AE93" i="1" l="1"/>
  <c r="AE99" i="1"/>
  <c r="AE109" i="1"/>
  <c r="AE114" i="1"/>
  <c r="AE127" i="1"/>
  <c r="AE176" i="1"/>
  <c r="AE191" i="1"/>
  <c r="AE233" i="1"/>
  <c r="AE268" i="1"/>
  <c r="AE278" i="1"/>
  <c r="AE264" i="1"/>
  <c r="AE274" i="1"/>
  <c r="AE265" i="1"/>
  <c r="AE279" i="1"/>
  <c r="AE47" i="1"/>
  <c r="AE15" i="1"/>
  <c r="AE53" i="1"/>
  <c r="AE57" i="1"/>
  <c r="I8" i="1"/>
  <c r="AE39" i="1"/>
  <c r="AE43" i="1"/>
  <c r="AE69" i="1"/>
  <c r="AE78" i="1"/>
  <c r="AE86" i="1"/>
  <c r="AE45" i="1"/>
  <c r="AE46" i="1"/>
  <c r="AE71" i="1"/>
  <c r="AE16" i="1"/>
  <c r="AE14" i="1"/>
  <c r="AE33" i="1"/>
  <c r="AE42" i="1"/>
  <c r="AE13" i="1"/>
  <c r="AE37" i="1"/>
  <c r="AE135" i="1"/>
  <c r="AE116" i="1"/>
  <c r="AE51" i="1"/>
  <c r="AE72" i="1"/>
  <c r="AE101" i="1"/>
  <c r="AE115" i="1"/>
  <c r="AE121" i="1"/>
  <c r="AE139" i="1"/>
  <c r="AE79" i="1"/>
  <c r="AE91" i="1"/>
  <c r="AE133" i="1"/>
  <c r="AE144" i="1"/>
  <c r="AE153" i="1"/>
  <c r="AE155" i="1"/>
  <c r="AE168" i="1"/>
  <c r="AE172" i="1"/>
  <c r="AE177" i="1"/>
  <c r="AE181" i="1"/>
  <c r="AE23" i="1"/>
  <c r="AE56" i="1"/>
  <c r="AE185" i="1"/>
  <c r="AE141" i="1"/>
  <c r="AE157" i="1"/>
  <c r="AE159" i="1"/>
  <c r="AE169" i="1"/>
  <c r="AE179" i="1"/>
  <c r="AE189" i="1"/>
  <c r="AE170" i="1"/>
  <c r="AE107" i="1"/>
  <c r="AE194" i="1"/>
  <c r="AE215" i="1"/>
  <c r="AE183" i="1"/>
  <c r="AE164" i="1"/>
  <c r="AE209" i="1"/>
  <c r="AE232" i="1"/>
  <c r="AE241" i="1"/>
  <c r="AE240" i="1"/>
  <c r="AE217" i="1"/>
  <c r="AE210" i="1"/>
  <c r="AE186" i="1"/>
  <c r="AE193" i="1"/>
  <c r="AE211" i="1"/>
  <c r="AE219" i="1"/>
  <c r="AE229" i="1"/>
  <c r="AE245" i="1"/>
  <c r="AE243" i="1"/>
  <c r="AE201" i="1"/>
  <c r="AE269" i="1"/>
  <c r="AE221" i="1"/>
  <c r="AE263" i="1"/>
  <c r="AE256" i="1"/>
  <c r="AE262" i="1"/>
  <c r="Q12" i="1"/>
  <c r="AE18" i="1"/>
  <c r="Q19" i="1"/>
  <c r="AF19" i="1" s="1"/>
  <c r="AE11" i="1"/>
  <c r="AE35" i="1"/>
  <c r="AE26" i="1"/>
  <c r="AE30" i="1"/>
  <c r="AE40" i="1"/>
  <c r="AE54" i="1"/>
  <c r="AE29" i="1"/>
  <c r="AE64" i="1"/>
  <c r="AE36" i="1"/>
  <c r="Q35" i="1"/>
  <c r="AE44" i="1"/>
  <c r="AE49" i="1"/>
  <c r="AE10" i="1"/>
  <c r="AE34" i="1"/>
  <c r="AE61" i="1"/>
  <c r="AE65" i="1"/>
  <c r="AE85" i="1"/>
  <c r="AE17" i="1"/>
  <c r="AE20" i="1"/>
  <c r="AE28" i="1"/>
  <c r="AE38" i="1"/>
  <c r="Q65" i="1"/>
  <c r="AF65" i="1" s="1"/>
  <c r="AE74" i="1"/>
  <c r="AE12" i="1"/>
  <c r="AE19" i="1"/>
  <c r="Q24" i="1"/>
  <c r="AF24" i="1" s="1"/>
  <c r="Q33" i="1"/>
  <c r="AF33" i="1" s="1"/>
  <c r="Q58" i="1"/>
  <c r="AE68" i="1"/>
  <c r="AE70" i="1"/>
  <c r="AE92" i="1"/>
  <c r="AE100" i="1"/>
  <c r="AE103" i="1"/>
  <c r="Q117" i="1"/>
  <c r="AF117" i="1" s="1"/>
  <c r="AE24" i="1"/>
  <c r="Q27" i="1"/>
  <c r="AE27" i="1"/>
  <c r="AE62" i="1"/>
  <c r="AE76" i="1"/>
  <c r="AE83" i="1"/>
  <c r="AE82" i="1"/>
  <c r="Q45" i="1"/>
  <c r="AE59" i="1"/>
  <c r="AE63" i="1"/>
  <c r="AE106" i="1"/>
  <c r="AE48" i="1"/>
  <c r="AE95" i="1"/>
  <c r="Q16" i="1"/>
  <c r="AE21" i="1"/>
  <c r="Q37" i="1"/>
  <c r="Q42" i="1"/>
  <c r="Q52" i="1"/>
  <c r="AE66" i="1"/>
  <c r="Q81" i="1"/>
  <c r="AE81" i="1"/>
  <c r="AE94" i="1"/>
  <c r="AE97" i="1"/>
  <c r="Q101" i="1"/>
  <c r="AF101" i="1" s="1"/>
  <c r="AE104" i="1"/>
  <c r="Q104" i="1"/>
  <c r="AF104" i="1" s="1"/>
  <c r="AE120" i="1"/>
  <c r="AE131" i="1"/>
  <c r="AE136" i="1"/>
  <c r="AE84" i="1"/>
  <c r="AE90" i="1"/>
  <c r="AE102" i="1"/>
  <c r="AE105" i="1"/>
  <c r="AE111" i="1"/>
  <c r="AE126" i="1"/>
  <c r="AE88" i="1"/>
  <c r="Q111" i="1"/>
  <c r="AE113" i="1"/>
  <c r="AE118" i="1"/>
  <c r="Q119" i="1"/>
  <c r="AE138" i="1"/>
  <c r="AE128" i="1"/>
  <c r="AE77" i="1"/>
  <c r="AE96" i="1"/>
  <c r="AE117" i="1"/>
  <c r="AE124" i="1"/>
  <c r="AE125" i="1"/>
  <c r="AE112" i="1"/>
  <c r="Q41" i="1"/>
  <c r="Q51" i="1"/>
  <c r="Q86" i="1"/>
  <c r="AE89" i="1"/>
  <c r="Q93" i="1"/>
  <c r="Q114" i="1"/>
  <c r="AE119" i="1"/>
  <c r="AE132" i="1"/>
  <c r="AE150" i="1"/>
  <c r="Q153" i="1"/>
  <c r="AF153" i="1" s="1"/>
  <c r="Q147" i="1"/>
  <c r="AF147" i="1" s="1"/>
  <c r="AE152" i="1"/>
  <c r="AE145" i="1"/>
  <c r="AE146" i="1"/>
  <c r="Q148" i="1"/>
  <c r="AF148" i="1" s="1"/>
  <c r="Q127" i="1"/>
  <c r="Q160" i="1"/>
  <c r="AF160" i="1" s="1"/>
  <c r="AE134" i="1"/>
  <c r="AE154" i="1"/>
  <c r="AE140" i="1"/>
  <c r="AE148" i="1"/>
  <c r="AE156" i="1"/>
  <c r="Q159" i="1"/>
  <c r="AF159" i="1" s="1"/>
  <c r="Q73" i="1"/>
  <c r="Q87" i="1"/>
  <c r="Q115" i="1"/>
  <c r="Q123" i="1"/>
  <c r="Q139" i="1"/>
  <c r="AE149" i="1"/>
  <c r="Q155" i="1"/>
  <c r="AF155" i="1" s="1"/>
  <c r="AE158" i="1"/>
  <c r="AE165" i="1"/>
  <c r="Q167" i="1"/>
  <c r="AE171" i="1"/>
  <c r="Q182" i="1"/>
  <c r="AE180" i="1"/>
  <c r="AE161" i="1"/>
  <c r="AE163" i="1"/>
  <c r="Q143" i="1"/>
  <c r="AE166" i="1"/>
  <c r="AE167" i="1"/>
  <c r="AE187" i="1"/>
  <c r="Q190" i="1"/>
  <c r="AE162" i="1"/>
  <c r="AE175" i="1"/>
  <c r="AE178" i="1"/>
  <c r="Q185" i="1"/>
  <c r="Q189" i="1"/>
  <c r="AE192" i="1"/>
  <c r="Q169" i="1"/>
  <c r="AF169" i="1" s="1"/>
  <c r="Q174" i="1"/>
  <c r="AE188" i="1"/>
  <c r="AE160" i="1"/>
  <c r="AE173" i="1"/>
  <c r="AE184" i="1"/>
  <c r="Q203" i="1"/>
  <c r="Q172" i="1"/>
  <c r="AE195" i="1"/>
  <c r="Q198" i="1"/>
  <c r="AE182" i="1"/>
  <c r="Q200" i="1"/>
  <c r="Q210" i="1"/>
  <c r="AE206" i="1"/>
  <c r="Q206" i="1"/>
  <c r="AE216" i="1"/>
  <c r="AE213" i="1"/>
  <c r="AE202" i="1"/>
  <c r="AE208" i="1"/>
  <c r="Q196" i="1"/>
  <c r="Q204" i="1"/>
  <c r="AE212" i="1"/>
  <c r="Q212" i="1"/>
  <c r="AE190" i="1"/>
  <c r="AE197" i="1"/>
  <c r="AE198" i="1"/>
  <c r="Q168" i="1"/>
  <c r="AF168" i="1" s="1"/>
  <c r="AE174" i="1"/>
  <c r="Q194" i="1"/>
  <c r="AE199" i="1"/>
  <c r="AE204" i="1"/>
  <c r="Q205" i="1"/>
  <c r="Q211" i="1"/>
  <c r="Q214" i="1"/>
  <c r="AE220" i="1"/>
  <c r="Q177" i="1"/>
  <c r="Q193" i="1"/>
  <c r="AE224" i="1"/>
  <c r="AE226" i="1"/>
  <c r="AE214" i="1"/>
  <c r="Q215" i="1"/>
  <c r="AE227" i="1"/>
  <c r="AE236" i="1"/>
  <c r="AE230" i="1"/>
  <c r="AE228" i="1"/>
  <c r="AE231" i="1"/>
  <c r="Q222" i="1"/>
  <c r="AE222" i="1"/>
  <c r="AE235" i="1"/>
  <c r="AE242" i="1"/>
  <c r="Q241" i="1"/>
  <c r="Q238" i="1"/>
  <c r="AE237" i="1"/>
  <c r="AE234" i="1"/>
  <c r="AE238" i="1"/>
  <c r="AE248" i="1"/>
  <c r="Q239" i="1"/>
  <c r="AE249" i="1"/>
  <c r="AE246" i="1"/>
  <c r="Q250" i="1"/>
  <c r="AE250" i="1"/>
  <c r="AE257" i="1"/>
  <c r="AE255" i="1"/>
  <c r="AE258" i="1"/>
  <c r="Q244" i="1"/>
  <c r="AF244" i="1" s="1"/>
  <c r="AE247" i="1"/>
  <c r="AE252" i="1"/>
  <c r="AE261" i="1"/>
  <c r="Q245" i="1"/>
  <c r="AF245" i="1" s="1"/>
  <c r="AE254" i="1"/>
  <c r="Q256" i="1"/>
  <c r="AE259" i="1"/>
  <c r="AE273" i="1"/>
  <c r="AE267" i="1"/>
  <c r="AE253" i="1"/>
  <c r="AE270" i="1"/>
  <c r="AE266" i="1"/>
  <c r="Q253" i="1"/>
  <c r="AF253" i="1" s="1"/>
  <c r="AE260" i="1"/>
  <c r="AE271" i="1"/>
  <c r="Q263" i="1"/>
  <c r="AE272" i="1"/>
  <c r="AE275" i="1"/>
  <c r="Q276" i="1"/>
  <c r="AF276" i="1" s="1"/>
  <c r="AE277" i="1"/>
  <c r="Q274" i="1"/>
  <c r="Q268" i="1"/>
  <c r="AE283" i="1"/>
  <c r="Q283" i="1"/>
  <c r="AE276" i="1"/>
  <c r="AE281" i="1"/>
  <c r="Q279" i="1"/>
  <c r="AF279" i="1" s="1"/>
  <c r="AE284" i="1"/>
  <c r="Q233" i="1" l="1"/>
  <c r="Q247" i="1"/>
  <c r="T114" i="1"/>
  <c r="T111" i="1"/>
  <c r="T16" i="1"/>
  <c r="T155" i="1"/>
  <c r="T253" i="1"/>
  <c r="T212" i="1"/>
  <c r="T222" i="1"/>
  <c r="T205" i="1"/>
  <c r="T123" i="1"/>
  <c r="T33" i="1"/>
  <c r="Q84" i="1"/>
  <c r="T52" i="1"/>
  <c r="Q83" i="1"/>
  <c r="Q92" i="1"/>
  <c r="AF92" i="1" s="1"/>
  <c r="N8" i="1"/>
  <c r="Q249" i="1"/>
  <c r="AF249" i="1" s="1"/>
  <c r="T241" i="1"/>
  <c r="T233" i="1"/>
  <c r="Q230" i="1"/>
  <c r="Q229" i="1"/>
  <c r="Q226" i="1"/>
  <c r="Q219" i="1"/>
  <c r="AF219" i="1" s="1"/>
  <c r="Q223" i="1"/>
  <c r="T194" i="1"/>
  <c r="T210" i="1"/>
  <c r="T172" i="1"/>
  <c r="Q195" i="1"/>
  <c r="T174" i="1"/>
  <c r="T190" i="1"/>
  <c r="Q163" i="1"/>
  <c r="AF163" i="1" s="1"/>
  <c r="T167" i="1"/>
  <c r="T73" i="1"/>
  <c r="Q156" i="1"/>
  <c r="T93" i="1"/>
  <c r="Q126" i="1"/>
  <c r="T263" i="1"/>
  <c r="Q252" i="1"/>
  <c r="AF252" i="1" s="1"/>
  <c r="Q258" i="1"/>
  <c r="AF258" i="1" s="1"/>
  <c r="Q257" i="1"/>
  <c r="Q232" i="1"/>
  <c r="Q243" i="1"/>
  <c r="T211" i="1"/>
  <c r="Q197" i="1"/>
  <c r="T204" i="1"/>
  <c r="Q157" i="1"/>
  <c r="T115" i="1"/>
  <c r="Q133" i="1"/>
  <c r="T127" i="1"/>
  <c r="Q129" i="1"/>
  <c r="Q102" i="1"/>
  <c r="AF102" i="1" s="1"/>
  <c r="Q131" i="1"/>
  <c r="Q277" i="1"/>
  <c r="AF277" i="1" s="1"/>
  <c r="Q272" i="1"/>
  <c r="AF272" i="1" s="1"/>
  <c r="Q269" i="1"/>
  <c r="AF269" i="1" s="1"/>
  <c r="T268" i="1"/>
  <c r="T245" i="1"/>
  <c r="Q261" i="1"/>
  <c r="AF261" i="1" s="1"/>
  <c r="Q255" i="1"/>
  <c r="AF255" i="1" s="1"/>
  <c r="T247" i="1"/>
  <c r="Q220" i="1"/>
  <c r="T168" i="1"/>
  <c r="Q209" i="1"/>
  <c r="T196" i="1"/>
  <c r="Q202" i="1"/>
  <c r="Q213" i="1"/>
  <c r="T198" i="1"/>
  <c r="T160" i="1"/>
  <c r="Q140" i="1"/>
  <c r="T51" i="1"/>
  <c r="T119" i="1"/>
  <c r="Q105" i="1"/>
  <c r="AF105" i="1" s="1"/>
  <c r="T101" i="1"/>
  <c r="Q57" i="1"/>
  <c r="Q284" i="1"/>
  <c r="Q282" i="1"/>
  <c r="Q259" i="1"/>
  <c r="T244" i="1"/>
  <c r="Q242" i="1"/>
  <c r="T215" i="1"/>
  <c r="Q208" i="1"/>
  <c r="T203" i="1"/>
  <c r="Q170" i="1"/>
  <c r="T169" i="1"/>
  <c r="Q166" i="1"/>
  <c r="AF166" i="1" s="1"/>
  <c r="T189" i="1"/>
  <c r="T143" i="1"/>
  <c r="T182" i="1"/>
  <c r="T148" i="1"/>
  <c r="Q145" i="1"/>
  <c r="T41" i="1"/>
  <c r="Q77" i="1"/>
  <c r="T37" i="1"/>
  <c r="Q82" i="1"/>
  <c r="T279" i="1"/>
  <c r="T274" i="1"/>
  <c r="Q265" i="1"/>
  <c r="Q273" i="1"/>
  <c r="Q246" i="1"/>
  <c r="Q228" i="1"/>
  <c r="T193" i="1"/>
  <c r="Q221" i="1"/>
  <c r="Q179" i="1"/>
  <c r="Q181" i="1"/>
  <c r="T185" i="1"/>
  <c r="Q158" i="1"/>
  <c r="Q135" i="1"/>
  <c r="AF135" i="1" s="1"/>
  <c r="Q130" i="1"/>
  <c r="AF130" i="1" s="1"/>
  <c r="Q128" i="1"/>
  <c r="AF128" i="1" s="1"/>
  <c r="Q120" i="1"/>
  <c r="T104" i="1"/>
  <c r="T81" i="1"/>
  <c r="Q280" i="1"/>
  <c r="Q270" i="1"/>
  <c r="AF270" i="1" s="1"/>
  <c r="T250" i="1"/>
  <c r="T214" i="1"/>
  <c r="Q199" i="1"/>
  <c r="T200" i="1"/>
  <c r="Q207" i="1"/>
  <c r="Q183" i="1"/>
  <c r="Q176" i="1"/>
  <c r="Q165" i="1"/>
  <c r="Q141" i="1"/>
  <c r="Q152" i="1"/>
  <c r="T147" i="1"/>
  <c r="Q132" i="1"/>
  <c r="AF132" i="1" s="1"/>
  <c r="Q118" i="1"/>
  <c r="Q108" i="1"/>
  <c r="Q90" i="1"/>
  <c r="T283" i="1"/>
  <c r="T276" i="1"/>
  <c r="Q266" i="1"/>
  <c r="AF266" i="1" s="1"/>
  <c r="Q264" i="1"/>
  <c r="T256" i="1"/>
  <c r="Q236" i="1"/>
  <c r="Q225" i="1"/>
  <c r="Q201" i="1"/>
  <c r="Q192" i="1"/>
  <c r="AF192" i="1" s="1"/>
  <c r="Q178" i="1"/>
  <c r="Q161" i="1"/>
  <c r="Q180" i="1"/>
  <c r="Q171" i="1"/>
  <c r="T87" i="1"/>
  <c r="Q137" i="1"/>
  <c r="P8" i="1"/>
  <c r="Q91" i="1"/>
  <c r="Q281" i="1"/>
  <c r="Q271" i="1"/>
  <c r="AF271" i="1" s="1"/>
  <c r="Q260" i="1"/>
  <c r="T239" i="1"/>
  <c r="Q240" i="1"/>
  <c r="T238" i="1"/>
  <c r="Q234" i="1"/>
  <c r="Q227" i="1"/>
  <c r="Q218" i="1"/>
  <c r="T206" i="1"/>
  <c r="Q187" i="1"/>
  <c r="Q144" i="1"/>
  <c r="AF144" i="1" s="1"/>
  <c r="Q150" i="1"/>
  <c r="Q142" i="1"/>
  <c r="AF142" i="1" s="1"/>
  <c r="T86" i="1"/>
  <c r="Q103" i="1"/>
  <c r="Q68" i="1"/>
  <c r="Q62" i="1"/>
  <c r="AF62" i="1" s="1"/>
  <c r="T27" i="1"/>
  <c r="T117" i="1"/>
  <c r="T58" i="1"/>
  <c r="T24" i="1"/>
  <c r="Q74" i="1"/>
  <c r="Q75" i="1"/>
  <c r="Q67" i="1"/>
  <c r="AF67" i="1" s="1"/>
  <c r="Q32" i="1"/>
  <c r="AF32" i="1" s="1"/>
  <c r="Q13" i="1"/>
  <c r="Q44" i="1"/>
  <c r="AF44" i="1" s="1"/>
  <c r="Q43" i="1"/>
  <c r="Q23" i="1"/>
  <c r="Q46" i="1"/>
  <c r="Q11" i="1"/>
  <c r="Q14" i="1"/>
  <c r="J8" i="1"/>
  <c r="T159" i="1"/>
  <c r="Q154" i="1"/>
  <c r="AF154" i="1" s="1"/>
  <c r="T153" i="1"/>
  <c r="Q89" i="1"/>
  <c r="AF89" i="1" s="1"/>
  <c r="Q113" i="1"/>
  <c r="Q110" i="1"/>
  <c r="AF110" i="1" s="1"/>
  <c r="T45" i="1"/>
  <c r="Q109" i="1"/>
  <c r="Q72" i="1"/>
  <c r="Q278" i="1"/>
  <c r="AF278" i="1" s="1"/>
  <c r="Q267" i="1"/>
  <c r="AF267" i="1" s="1"/>
  <c r="Q262" i="1"/>
  <c r="AF262" i="1" s="1"/>
  <c r="Q254" i="1"/>
  <c r="Q251" i="1"/>
  <c r="Q248" i="1"/>
  <c r="AF248" i="1" s="1"/>
  <c r="Q231" i="1"/>
  <c r="Q224" i="1"/>
  <c r="T177" i="1"/>
  <c r="Q191" i="1"/>
  <c r="Q164" i="1"/>
  <c r="AF164" i="1" s="1"/>
  <c r="Q186" i="1"/>
  <c r="Q173" i="1"/>
  <c r="Q184" i="1"/>
  <c r="Q146" i="1"/>
  <c r="Q112" i="1"/>
  <c r="AF112" i="1" s="1"/>
  <c r="Q134" i="1"/>
  <c r="Q97" i="1"/>
  <c r="Q136" i="1"/>
  <c r="Q96" i="1"/>
  <c r="T42" i="1"/>
  <c r="Q99" i="1"/>
  <c r="Q76" i="1"/>
  <c r="Q63" i="1"/>
  <c r="AF63" i="1" s="1"/>
  <c r="Q79" i="1"/>
  <c r="AF79" i="1" s="1"/>
  <c r="Q59" i="1"/>
  <c r="Q275" i="1"/>
  <c r="Q237" i="1"/>
  <c r="Q235" i="1"/>
  <c r="Q217" i="1"/>
  <c r="Q216" i="1"/>
  <c r="Q188" i="1"/>
  <c r="Q162" i="1"/>
  <c r="Q175" i="1"/>
  <c r="Q149" i="1"/>
  <c r="T139" i="1"/>
  <c r="Q151" i="1"/>
  <c r="Q122" i="1"/>
  <c r="AF122" i="1" s="1"/>
  <c r="Q124" i="1"/>
  <c r="Q121" i="1"/>
  <c r="Q88" i="1"/>
  <c r="Q125" i="1"/>
  <c r="Q138" i="1"/>
  <c r="Q94" i="1"/>
  <c r="Q98" i="1"/>
  <c r="Q95" i="1"/>
  <c r="Q36" i="1"/>
  <c r="AF36" i="1" s="1"/>
  <c r="Q66" i="1"/>
  <c r="Q69" i="1"/>
  <c r="R8" i="1"/>
  <c r="Q53" i="1"/>
  <c r="Q34" i="1"/>
  <c r="Q25" i="1"/>
  <c r="Q78" i="1"/>
  <c r="Q106" i="1"/>
  <c r="AF106" i="1" s="1"/>
  <c r="K8" i="1"/>
  <c r="Q56" i="1"/>
  <c r="Q49" i="1"/>
  <c r="AF49" i="1" s="1"/>
  <c r="Q48" i="1"/>
  <c r="AF48" i="1" s="1"/>
  <c r="Q30" i="1"/>
  <c r="AF30" i="1" s="1"/>
  <c r="Q22" i="1"/>
  <c r="AF22" i="1" s="1"/>
  <c r="Q15" i="1"/>
  <c r="T12" i="1"/>
  <c r="Q107" i="1"/>
  <c r="Q116" i="1"/>
  <c r="Q71" i="1"/>
  <c r="AF71" i="1" s="1"/>
  <c r="Q21" i="1"/>
  <c r="AF21" i="1" s="1"/>
  <c r="Q80" i="1"/>
  <c r="AF80" i="1" s="1"/>
  <c r="Q100" i="1"/>
  <c r="Q70" i="1"/>
  <c r="Q60" i="1"/>
  <c r="Q47" i="1"/>
  <c r="AF47" i="1" s="1"/>
  <c r="Q28" i="1"/>
  <c r="Q85" i="1"/>
  <c r="Q61" i="1"/>
  <c r="Q18" i="1"/>
  <c r="AF18" i="1" s="1"/>
  <c r="Q55" i="1"/>
  <c r="Q64" i="1"/>
  <c r="Q29" i="1"/>
  <c r="AF29" i="1" s="1"/>
  <c r="Q26" i="1"/>
  <c r="AF26" i="1" s="1"/>
  <c r="Q20" i="1"/>
  <c r="AF20" i="1" s="1"/>
  <c r="Q39" i="1"/>
  <c r="T65" i="1"/>
  <c r="Q54" i="1"/>
  <c r="Q31" i="1"/>
  <c r="AF31" i="1" s="1"/>
  <c r="AE8" i="1"/>
  <c r="Q38" i="1"/>
  <c r="T19" i="1"/>
  <c r="Q40" i="1"/>
  <c r="T35" i="1"/>
  <c r="Q17" i="1"/>
  <c r="AF17" i="1" s="1"/>
  <c r="Q50" i="1"/>
  <c r="V35" i="1" l="1"/>
  <c r="T248" i="1"/>
  <c r="T62" i="1"/>
  <c r="T240" i="1"/>
  <c r="T137" i="1"/>
  <c r="T171" i="1"/>
  <c r="T178" i="1"/>
  <c r="T201" i="1"/>
  <c r="T225" i="1"/>
  <c r="T183" i="1"/>
  <c r="T179" i="1"/>
  <c r="V193" i="1"/>
  <c r="V182" i="1"/>
  <c r="T259" i="1"/>
  <c r="V119" i="1"/>
  <c r="T261" i="1"/>
  <c r="T157" i="1"/>
  <c r="T232" i="1"/>
  <c r="T163" i="1"/>
  <c r="V172" i="1"/>
  <c r="V241" i="1"/>
  <c r="V16" i="1"/>
  <c r="T66" i="1"/>
  <c r="T79" i="1"/>
  <c r="T28" i="1"/>
  <c r="T30" i="1"/>
  <c r="T121" i="1"/>
  <c r="T191" i="1"/>
  <c r="T278" i="1"/>
  <c r="V153" i="1"/>
  <c r="T11" i="1"/>
  <c r="T43" i="1"/>
  <c r="T74" i="1"/>
  <c r="V58" i="1"/>
  <c r="V86" i="1"/>
  <c r="T187" i="1"/>
  <c r="T271" i="1"/>
  <c r="T118" i="1"/>
  <c r="T221" i="1"/>
  <c r="T273" i="1"/>
  <c r="V274" i="1"/>
  <c r="T82" i="1"/>
  <c r="V189" i="1"/>
  <c r="V101" i="1"/>
  <c r="T105" i="1"/>
  <c r="V168" i="1"/>
  <c r="V245" i="1"/>
  <c r="T269" i="1"/>
  <c r="V73" i="1"/>
  <c r="T229" i="1"/>
  <c r="V33" i="1"/>
  <c r="V205" i="1"/>
  <c r="T184" i="1"/>
  <c r="T36" i="1"/>
  <c r="T88" i="1"/>
  <c r="T188" i="1"/>
  <c r="T275" i="1"/>
  <c r="T63" i="1"/>
  <c r="T134" i="1"/>
  <c r="T251" i="1"/>
  <c r="V45" i="1"/>
  <c r="V206" i="1"/>
  <c r="T180" i="1"/>
  <c r="V250" i="1"/>
  <c r="T120" i="1"/>
  <c r="V185" i="1"/>
  <c r="T77" i="1"/>
  <c r="V203" i="1"/>
  <c r="T242" i="1"/>
  <c r="T284" i="1"/>
  <c r="V51" i="1"/>
  <c r="V160" i="1"/>
  <c r="T213" i="1"/>
  <c r="T133" i="1"/>
  <c r="T257" i="1"/>
  <c r="T249" i="1"/>
  <c r="V253" i="1"/>
  <c r="V111" i="1"/>
  <c r="T39" i="1"/>
  <c r="T49" i="1"/>
  <c r="T20" i="1"/>
  <c r="T61" i="1"/>
  <c r="T70" i="1"/>
  <c r="T15" i="1"/>
  <c r="T25" i="1"/>
  <c r="T98" i="1"/>
  <c r="T94" i="1"/>
  <c r="T124" i="1"/>
  <c r="T151" i="1"/>
  <c r="T175" i="1"/>
  <c r="T76" i="1"/>
  <c r="T99" i="1"/>
  <c r="T97" i="1"/>
  <c r="T267" i="1"/>
  <c r="T14" i="1"/>
  <c r="T44" i="1"/>
  <c r="V117" i="1"/>
  <c r="T218" i="1"/>
  <c r="T234" i="1"/>
  <c r="V87" i="1"/>
  <c r="V256" i="1"/>
  <c r="V147" i="1"/>
  <c r="T165" i="1"/>
  <c r="T176" i="1"/>
  <c r="T207" i="1"/>
  <c r="T199" i="1"/>
  <c r="V148" i="1"/>
  <c r="V143" i="1"/>
  <c r="T140" i="1"/>
  <c r="T272" i="1"/>
  <c r="T102" i="1"/>
  <c r="V115" i="1"/>
  <c r="T197" i="1"/>
  <c r="V167" i="1"/>
  <c r="V190" i="1"/>
  <c r="T219" i="1"/>
  <c r="T230" i="1"/>
  <c r="T106" i="1"/>
  <c r="T29" i="1"/>
  <c r="T50" i="1"/>
  <c r="T18" i="1"/>
  <c r="T47" i="1"/>
  <c r="T21" i="1"/>
  <c r="T22" i="1"/>
  <c r="T48" i="1"/>
  <c r="T78" i="1"/>
  <c r="T34" i="1"/>
  <c r="V139" i="1"/>
  <c r="T186" i="1"/>
  <c r="T231" i="1"/>
  <c r="T103" i="1"/>
  <c r="T142" i="1"/>
  <c r="V239" i="1"/>
  <c r="T281" i="1"/>
  <c r="T161" i="1"/>
  <c r="T192" i="1"/>
  <c r="T152" i="1"/>
  <c r="T141" i="1"/>
  <c r="V200" i="1"/>
  <c r="T270" i="1"/>
  <c r="V81" i="1"/>
  <c r="T158" i="1"/>
  <c r="T208" i="1"/>
  <c r="T255" i="1"/>
  <c r="T277" i="1"/>
  <c r="T131" i="1"/>
  <c r="T129" i="1"/>
  <c r="V211" i="1"/>
  <c r="V210" i="1"/>
  <c r="V194" i="1"/>
  <c r="T92" i="1"/>
  <c r="T84" i="1"/>
  <c r="V222" i="1"/>
  <c r="V155" i="1"/>
  <c r="T216" i="1"/>
  <c r="T110" i="1"/>
  <c r="T53" i="1"/>
  <c r="T125" i="1"/>
  <c r="T237" i="1"/>
  <c r="T136" i="1"/>
  <c r="V19" i="1"/>
  <c r="T38" i="1"/>
  <c r="T54" i="1"/>
  <c r="T64" i="1"/>
  <c r="T85" i="1"/>
  <c r="T56" i="1"/>
  <c r="T138" i="1"/>
  <c r="T122" i="1"/>
  <c r="T59" i="1"/>
  <c r="V42" i="1"/>
  <c r="T146" i="1"/>
  <c r="V177" i="1"/>
  <c r="T72" i="1"/>
  <c r="T89" i="1"/>
  <c r="T46" i="1"/>
  <c r="T13" i="1"/>
  <c r="V24" i="1"/>
  <c r="T68" i="1"/>
  <c r="V214" i="1"/>
  <c r="T130" i="1"/>
  <c r="T181" i="1"/>
  <c r="T246" i="1"/>
  <c r="T166" i="1"/>
  <c r="T170" i="1"/>
  <c r="V215" i="1"/>
  <c r="V244" i="1"/>
  <c r="T202" i="1"/>
  <c r="T209" i="1"/>
  <c r="V127" i="1"/>
  <c r="T258" i="1"/>
  <c r="V263" i="1"/>
  <c r="T126" i="1"/>
  <c r="V93" i="1"/>
  <c r="T226" i="1"/>
  <c r="V233" i="1"/>
  <c r="V123" i="1"/>
  <c r="T60" i="1"/>
  <c r="T107" i="1"/>
  <c r="T17" i="1"/>
  <c r="T26" i="1"/>
  <c r="T100" i="1"/>
  <c r="T116" i="1"/>
  <c r="T149" i="1"/>
  <c r="T162" i="1"/>
  <c r="T96" i="1"/>
  <c r="T112" i="1"/>
  <c r="T164" i="1"/>
  <c r="T254" i="1"/>
  <c r="T113" i="1"/>
  <c r="T154" i="1"/>
  <c r="V159" i="1"/>
  <c r="Q10" i="1"/>
  <c r="M8" i="1"/>
  <c r="T23" i="1"/>
  <c r="T32" i="1"/>
  <c r="T75" i="1"/>
  <c r="V27" i="1"/>
  <c r="T150" i="1"/>
  <c r="V238" i="1"/>
  <c r="T260" i="1"/>
  <c r="T91" i="1"/>
  <c r="T236" i="1"/>
  <c r="T264" i="1"/>
  <c r="V276" i="1"/>
  <c r="V283" i="1"/>
  <c r="T132" i="1"/>
  <c r="T280" i="1"/>
  <c r="V104" i="1"/>
  <c r="T228" i="1"/>
  <c r="T265" i="1"/>
  <c r="V37" i="1"/>
  <c r="V169" i="1"/>
  <c r="T282" i="1"/>
  <c r="T57" i="1"/>
  <c r="V198" i="1"/>
  <c r="V196" i="1"/>
  <c r="T220" i="1"/>
  <c r="V268" i="1"/>
  <c r="V204" i="1"/>
  <c r="T243" i="1"/>
  <c r="T252" i="1"/>
  <c r="T156" i="1"/>
  <c r="V174" i="1"/>
  <c r="V212" i="1"/>
  <c r="V114" i="1"/>
  <c r="T40" i="1"/>
  <c r="T31" i="1"/>
  <c r="V65" i="1"/>
  <c r="T55" i="1"/>
  <c r="T80" i="1"/>
  <c r="T71" i="1"/>
  <c r="V12" i="1"/>
  <c r="T69" i="1"/>
  <c r="T95" i="1"/>
  <c r="T217" i="1"/>
  <c r="T235" i="1"/>
  <c r="T173" i="1"/>
  <c r="T224" i="1"/>
  <c r="T262" i="1"/>
  <c r="T109" i="1"/>
  <c r="T67" i="1"/>
  <c r="T144" i="1"/>
  <c r="T227" i="1"/>
  <c r="T266" i="1"/>
  <c r="T90" i="1"/>
  <c r="T108" i="1"/>
  <c r="T128" i="1"/>
  <c r="T135" i="1"/>
  <c r="V279" i="1"/>
  <c r="V41" i="1"/>
  <c r="T145" i="1"/>
  <c r="V247" i="1"/>
  <c r="T195" i="1"/>
  <c r="T223" i="1"/>
  <c r="T83" i="1"/>
  <c r="V52" i="1"/>
  <c r="W174" i="1" l="1"/>
  <c r="V92" i="1"/>
  <c r="V142" i="1"/>
  <c r="V50" i="1"/>
  <c r="V102" i="1"/>
  <c r="V267" i="1"/>
  <c r="V98" i="1"/>
  <c r="W111" i="1"/>
  <c r="V133" i="1"/>
  <c r="W45" i="1"/>
  <c r="V36" i="1"/>
  <c r="V271" i="1"/>
  <c r="V66" i="1"/>
  <c r="W279" i="1"/>
  <c r="V128" i="1"/>
  <c r="V235" i="1"/>
  <c r="V95" i="1"/>
  <c r="W212" i="1"/>
  <c r="V220" i="1"/>
  <c r="W104" i="1"/>
  <c r="V132" i="1"/>
  <c r="V154" i="1"/>
  <c r="V226" i="1"/>
  <c r="V258" i="1"/>
  <c r="V209" i="1"/>
  <c r="W215" i="1"/>
  <c r="V181" i="1"/>
  <c r="V68" i="1"/>
  <c r="V72" i="1"/>
  <c r="V136" i="1"/>
  <c r="V141" i="1"/>
  <c r="V192" i="1"/>
  <c r="W239" i="1"/>
  <c r="V231" i="1"/>
  <c r="V78" i="1"/>
  <c r="V47" i="1"/>
  <c r="V219" i="1"/>
  <c r="V175" i="1"/>
  <c r="V61" i="1"/>
  <c r="W51" i="1"/>
  <c r="W203" i="1"/>
  <c r="V120" i="1"/>
  <c r="V229" i="1"/>
  <c r="W168" i="1"/>
  <c r="V221" i="1"/>
  <c r="V11" i="1"/>
  <c r="V191" i="1"/>
  <c r="V30" i="1"/>
  <c r="W172" i="1"/>
  <c r="V157" i="1"/>
  <c r="W119" i="1"/>
  <c r="V178" i="1"/>
  <c r="V240" i="1"/>
  <c r="V109" i="1"/>
  <c r="W139" i="1"/>
  <c r="V234" i="1"/>
  <c r="V49" i="1"/>
  <c r="W101" i="1"/>
  <c r="V83" i="1"/>
  <c r="V164" i="1"/>
  <c r="V116" i="1"/>
  <c r="W123" i="1"/>
  <c r="V53" i="1"/>
  <c r="W256" i="1"/>
  <c r="V14" i="1"/>
  <c r="W253" i="1"/>
  <c r="V180" i="1"/>
  <c r="V188" i="1"/>
  <c r="W193" i="1"/>
  <c r="V266" i="1"/>
  <c r="V227" i="1"/>
  <c r="V69" i="1"/>
  <c r="V40" i="1"/>
  <c r="W283" i="1"/>
  <c r="W238" i="1"/>
  <c r="V75" i="1"/>
  <c r="W93" i="1"/>
  <c r="V170" i="1"/>
  <c r="V130" i="1"/>
  <c r="W24" i="1"/>
  <c r="V146" i="1"/>
  <c r="W222" i="1"/>
  <c r="V129" i="1"/>
  <c r="V255" i="1"/>
  <c r="V152" i="1"/>
  <c r="V161" i="1"/>
  <c r="V186" i="1"/>
  <c r="V48" i="1"/>
  <c r="V18" i="1"/>
  <c r="V197" i="1"/>
  <c r="V272" i="1"/>
  <c r="W143" i="1"/>
  <c r="V151" i="1"/>
  <c r="V257" i="1"/>
  <c r="V77" i="1"/>
  <c r="W250" i="1"/>
  <c r="W274" i="1"/>
  <c r="W58" i="1"/>
  <c r="V28" i="1"/>
  <c r="W16" i="1"/>
  <c r="V259" i="1"/>
  <c r="V171" i="1"/>
  <c r="V90" i="1"/>
  <c r="V67" i="1"/>
  <c r="V80" i="1"/>
  <c r="W159" i="1"/>
  <c r="V59" i="1"/>
  <c r="W211" i="1"/>
  <c r="V15" i="1"/>
  <c r="V118" i="1"/>
  <c r="V217" i="1"/>
  <c r="W12" i="1"/>
  <c r="V31" i="1"/>
  <c r="W204" i="1"/>
  <c r="W169" i="1"/>
  <c r="W155" i="1"/>
  <c r="V270" i="1"/>
  <c r="W247" i="1"/>
  <c r="V145" i="1"/>
  <c r="V262" i="1"/>
  <c r="V173" i="1"/>
  <c r="V55" i="1"/>
  <c r="V156" i="1"/>
  <c r="W196" i="1"/>
  <c r="V228" i="1"/>
  <c r="W276" i="1"/>
  <c r="V113" i="1"/>
  <c r="V162" i="1"/>
  <c r="V17" i="1"/>
  <c r="W127" i="1"/>
  <c r="V122" i="1"/>
  <c r="V85" i="1"/>
  <c r="V38" i="1"/>
  <c r="V110" i="1"/>
  <c r="W194" i="1"/>
  <c r="V103" i="1"/>
  <c r="V34" i="1"/>
  <c r="V29" i="1"/>
  <c r="V140" i="1"/>
  <c r="V94" i="1"/>
  <c r="V251" i="1"/>
  <c r="V63" i="1"/>
  <c r="W205" i="1"/>
  <c r="W73" i="1"/>
  <c r="W189" i="1"/>
  <c r="V74" i="1"/>
  <c r="W153" i="1"/>
  <c r="V121" i="1"/>
  <c r="V163" i="1"/>
  <c r="V261" i="1"/>
  <c r="W182" i="1"/>
  <c r="V179" i="1"/>
  <c r="V195" i="1"/>
  <c r="V243" i="1"/>
  <c r="V260" i="1"/>
  <c r="V125" i="1"/>
  <c r="V202" i="1"/>
  <c r="V208" i="1"/>
  <c r="V176" i="1"/>
  <c r="V99" i="1"/>
  <c r="V134" i="1"/>
  <c r="V248" i="1"/>
  <c r="V223" i="1"/>
  <c r="V108" i="1"/>
  <c r="V71" i="1"/>
  <c r="V252" i="1"/>
  <c r="V57" i="1"/>
  <c r="W37" i="1"/>
  <c r="V280" i="1"/>
  <c r="W27" i="1"/>
  <c r="V32" i="1"/>
  <c r="V112" i="1"/>
  <c r="V100" i="1"/>
  <c r="V126" i="1"/>
  <c r="V166" i="1"/>
  <c r="V64" i="1"/>
  <c r="V237" i="1"/>
  <c r="W210" i="1"/>
  <c r="W200" i="1"/>
  <c r="V22" i="1"/>
  <c r="W167" i="1"/>
  <c r="W115" i="1"/>
  <c r="V199" i="1"/>
  <c r="V165" i="1"/>
  <c r="V218" i="1"/>
  <c r="V25" i="1"/>
  <c r="V20" i="1"/>
  <c r="V39" i="1"/>
  <c r="V213" i="1"/>
  <c r="V284" i="1"/>
  <c r="W33" i="1"/>
  <c r="V269" i="1"/>
  <c r="V273" i="1"/>
  <c r="V187" i="1"/>
  <c r="V225" i="1"/>
  <c r="V62" i="1"/>
  <c r="W52" i="1"/>
  <c r="V144" i="1"/>
  <c r="V26" i="1"/>
  <c r="V46" i="1"/>
  <c r="V216" i="1"/>
  <c r="W81" i="1"/>
  <c r="V106" i="1"/>
  <c r="W117" i="1"/>
  <c r="V82" i="1"/>
  <c r="V236" i="1"/>
  <c r="V150" i="1"/>
  <c r="W190" i="1"/>
  <c r="W41" i="1"/>
  <c r="V135" i="1"/>
  <c r="W65" i="1"/>
  <c r="W268" i="1"/>
  <c r="W198" i="1"/>
  <c r="V282" i="1"/>
  <c r="T10" i="1"/>
  <c r="Q8" i="1"/>
  <c r="V254" i="1"/>
  <c r="V149" i="1"/>
  <c r="V107" i="1"/>
  <c r="W244" i="1"/>
  <c r="V246" i="1"/>
  <c r="W214" i="1"/>
  <c r="V89" i="1"/>
  <c r="W42" i="1"/>
  <c r="V138" i="1"/>
  <c r="V56" i="1"/>
  <c r="W19" i="1"/>
  <c r="V84" i="1"/>
  <c r="V131" i="1"/>
  <c r="V158" i="1"/>
  <c r="V230" i="1"/>
  <c r="W148" i="1"/>
  <c r="W87" i="1"/>
  <c r="V76" i="1"/>
  <c r="W185" i="1"/>
  <c r="W206" i="1"/>
  <c r="V88" i="1"/>
  <c r="V184" i="1"/>
  <c r="W245" i="1"/>
  <c r="W86" i="1"/>
  <c r="V43" i="1"/>
  <c r="V79" i="1"/>
  <c r="V137" i="1"/>
  <c r="W35" i="1"/>
  <c r="V224" i="1"/>
  <c r="W114" i="1"/>
  <c r="V265" i="1"/>
  <c r="V264" i="1"/>
  <c r="V91" i="1"/>
  <c r="V23" i="1"/>
  <c r="V96" i="1"/>
  <c r="V60" i="1"/>
  <c r="W233" i="1"/>
  <c r="W263" i="1"/>
  <c r="V13" i="1"/>
  <c r="W177" i="1"/>
  <c r="V54" i="1"/>
  <c r="V277" i="1"/>
  <c r="V281" i="1"/>
  <c r="V21" i="1"/>
  <c r="V207" i="1"/>
  <c r="W147" i="1"/>
  <c r="V44" i="1"/>
  <c r="V97" i="1"/>
  <c r="V124" i="1"/>
  <c r="V70" i="1"/>
  <c r="V249" i="1"/>
  <c r="W160" i="1"/>
  <c r="V242" i="1"/>
  <c r="V275" i="1"/>
  <c r="V105" i="1"/>
  <c r="V278" i="1"/>
  <c r="W241" i="1"/>
  <c r="V232" i="1"/>
  <c r="V183" i="1"/>
  <c r="V201" i="1"/>
  <c r="W48" i="1" l="1"/>
  <c r="X238" i="1"/>
  <c r="X253" i="1"/>
  <c r="W30" i="1"/>
  <c r="W141" i="1"/>
  <c r="W278" i="1"/>
  <c r="X160" i="1"/>
  <c r="W60" i="1"/>
  <c r="X114" i="1"/>
  <c r="W137" i="1"/>
  <c r="W88" i="1"/>
  <c r="W149" i="1"/>
  <c r="X268" i="1"/>
  <c r="W106" i="1"/>
  <c r="W213" i="1"/>
  <c r="W199" i="1"/>
  <c r="W166" i="1"/>
  <c r="X37" i="1"/>
  <c r="X153" i="1"/>
  <c r="W38" i="1"/>
  <c r="W262" i="1"/>
  <c r="X204" i="1"/>
  <c r="W118" i="1"/>
  <c r="W272" i="1"/>
  <c r="W69" i="1"/>
  <c r="X193" i="1"/>
  <c r="X123" i="1"/>
  <c r="W83" i="1"/>
  <c r="X119" i="1"/>
  <c r="W175" i="1"/>
  <c r="W136" i="1"/>
  <c r="W181" i="1"/>
  <c r="W95" i="1"/>
  <c r="W66" i="1"/>
  <c r="W267" i="1"/>
  <c r="W92" i="1"/>
  <c r="W281" i="1"/>
  <c r="W25" i="1"/>
  <c r="W280" i="1"/>
  <c r="X182" i="1"/>
  <c r="W94" i="1"/>
  <c r="X139" i="1"/>
  <c r="X104" i="1"/>
  <c r="W207" i="1"/>
  <c r="W277" i="1"/>
  <c r="W91" i="1"/>
  <c r="W76" i="1"/>
  <c r="W84" i="1"/>
  <c r="W246" i="1"/>
  <c r="X41" i="1"/>
  <c r="W236" i="1"/>
  <c r="X81" i="1"/>
  <c r="W26" i="1"/>
  <c r="W62" i="1"/>
  <c r="W269" i="1"/>
  <c r="X115" i="1"/>
  <c r="X210" i="1"/>
  <c r="W112" i="1"/>
  <c r="W248" i="1"/>
  <c r="W176" i="1"/>
  <c r="W261" i="1"/>
  <c r="X205" i="1"/>
  <c r="W140" i="1"/>
  <c r="W17" i="1"/>
  <c r="X276" i="1"/>
  <c r="W270" i="1"/>
  <c r="W59" i="1"/>
  <c r="W90" i="1"/>
  <c r="X16" i="1"/>
  <c r="W257" i="1"/>
  <c r="W186" i="1"/>
  <c r="W146" i="1"/>
  <c r="W170" i="1"/>
  <c r="X283" i="1"/>
  <c r="X101" i="1"/>
  <c r="W191" i="1"/>
  <c r="X51" i="1"/>
  <c r="W219" i="1"/>
  <c r="X239" i="1"/>
  <c r="X215" i="1"/>
  <c r="W226" i="1"/>
  <c r="W235" i="1"/>
  <c r="W102" i="1"/>
  <c r="X214" i="1"/>
  <c r="W202" i="1"/>
  <c r="W266" i="1"/>
  <c r="W178" i="1"/>
  <c r="W183" i="1"/>
  <c r="W105" i="1"/>
  <c r="W97" i="1"/>
  <c r="W224" i="1"/>
  <c r="W79" i="1"/>
  <c r="X245" i="1"/>
  <c r="X206" i="1"/>
  <c r="X87" i="1"/>
  <c r="W138" i="1"/>
  <c r="W32" i="1"/>
  <c r="W57" i="1"/>
  <c r="W125" i="1"/>
  <c r="W103" i="1"/>
  <c r="W85" i="1"/>
  <c r="W156" i="1"/>
  <c r="W31" i="1"/>
  <c r="W15" i="1"/>
  <c r="W255" i="1"/>
  <c r="W109" i="1"/>
  <c r="W157" i="1"/>
  <c r="W229" i="1"/>
  <c r="W133" i="1"/>
  <c r="X174" i="1"/>
  <c r="W201" i="1"/>
  <c r="X86" i="1"/>
  <c r="V10" i="1"/>
  <c r="T8" i="1"/>
  <c r="W135" i="1"/>
  <c r="W273" i="1"/>
  <c r="W100" i="1"/>
  <c r="X274" i="1"/>
  <c r="W232" i="1"/>
  <c r="W249" i="1"/>
  <c r="W54" i="1"/>
  <c r="W13" i="1"/>
  <c r="W158" i="1"/>
  <c r="X42" i="1"/>
  <c r="X244" i="1"/>
  <c r="W254" i="1"/>
  <c r="X65" i="1"/>
  <c r="X190" i="1"/>
  <c r="W82" i="1"/>
  <c r="W216" i="1"/>
  <c r="W144" i="1"/>
  <c r="W225" i="1"/>
  <c r="X33" i="1"/>
  <c r="W39" i="1"/>
  <c r="W218" i="1"/>
  <c r="X167" i="1"/>
  <c r="W237" i="1"/>
  <c r="W126" i="1"/>
  <c r="W74" i="1"/>
  <c r="W63" i="1"/>
  <c r="W29" i="1"/>
  <c r="X194" i="1"/>
  <c r="W162" i="1"/>
  <c r="X155" i="1"/>
  <c r="X159" i="1"/>
  <c r="W171" i="1"/>
  <c r="X250" i="1"/>
  <c r="W151" i="1"/>
  <c r="X93" i="1"/>
  <c r="W188" i="1"/>
  <c r="W14" i="1"/>
  <c r="W116" i="1"/>
  <c r="W192" i="1"/>
  <c r="W72" i="1"/>
  <c r="W271" i="1"/>
  <c r="X111" i="1"/>
  <c r="W124" i="1"/>
  <c r="W23" i="1"/>
  <c r="W230" i="1"/>
  <c r="X200" i="1"/>
  <c r="W71" i="1"/>
  <c r="W243" i="1"/>
  <c r="X73" i="1"/>
  <c r="W67" i="1"/>
  <c r="W152" i="1"/>
  <c r="X203" i="1"/>
  <c r="X263" i="1"/>
  <c r="W264" i="1"/>
  <c r="X185" i="1"/>
  <c r="X148" i="1"/>
  <c r="X19" i="1"/>
  <c r="X52" i="1"/>
  <c r="W20" i="1"/>
  <c r="W165" i="1"/>
  <c r="X27" i="1"/>
  <c r="W134" i="1"/>
  <c r="W208" i="1"/>
  <c r="W260" i="1"/>
  <c r="W195" i="1"/>
  <c r="W163" i="1"/>
  <c r="W55" i="1"/>
  <c r="W145" i="1"/>
  <c r="X12" i="1"/>
  <c r="W28" i="1"/>
  <c r="W197" i="1"/>
  <c r="W161" i="1"/>
  <c r="W129" i="1"/>
  <c r="X24" i="1"/>
  <c r="W40" i="1"/>
  <c r="X256" i="1"/>
  <c r="W164" i="1"/>
  <c r="W49" i="1"/>
  <c r="X172" i="1"/>
  <c r="W11" i="1"/>
  <c r="W61" i="1"/>
  <c r="W47" i="1"/>
  <c r="W68" i="1"/>
  <c r="W154" i="1"/>
  <c r="W220" i="1"/>
  <c r="W50" i="1"/>
  <c r="W242" i="1"/>
  <c r="X241" i="1"/>
  <c r="W275" i="1"/>
  <c r="W70" i="1"/>
  <c r="W44" i="1"/>
  <c r="W21" i="1"/>
  <c r="W43" i="1"/>
  <c r="W184" i="1"/>
  <c r="W89" i="1"/>
  <c r="W107" i="1"/>
  <c r="W282" i="1"/>
  <c r="X117" i="1"/>
  <c r="W284" i="1"/>
  <c r="W22" i="1"/>
  <c r="W252" i="1"/>
  <c r="W108" i="1"/>
  <c r="X189" i="1"/>
  <c r="W251" i="1"/>
  <c r="W110" i="1"/>
  <c r="W122" i="1"/>
  <c r="W228" i="1"/>
  <c r="X211" i="1"/>
  <c r="X58" i="1"/>
  <c r="W18" i="1"/>
  <c r="W227" i="1"/>
  <c r="W234" i="1"/>
  <c r="W240" i="1"/>
  <c r="W120" i="1"/>
  <c r="W78" i="1"/>
  <c r="W209" i="1"/>
  <c r="W132" i="1"/>
  <c r="X212" i="1"/>
  <c r="W128" i="1"/>
  <c r="W36" i="1"/>
  <c r="W98" i="1"/>
  <c r="W223" i="1"/>
  <c r="X168" i="1"/>
  <c r="W231" i="1"/>
  <c r="X147" i="1"/>
  <c r="X177" i="1"/>
  <c r="X233" i="1"/>
  <c r="W96" i="1"/>
  <c r="W265" i="1"/>
  <c r="X35" i="1"/>
  <c r="W131" i="1"/>
  <c r="W56" i="1"/>
  <c r="X198" i="1"/>
  <c r="W150" i="1"/>
  <c r="W46" i="1"/>
  <c r="W187" i="1"/>
  <c r="W64" i="1"/>
  <c r="W99" i="1"/>
  <c r="W179" i="1"/>
  <c r="W121" i="1"/>
  <c r="W34" i="1"/>
  <c r="X127" i="1"/>
  <c r="W113" i="1"/>
  <c r="X196" i="1"/>
  <c r="W173" i="1"/>
  <c r="X247" i="1"/>
  <c r="X169" i="1"/>
  <c r="W217" i="1"/>
  <c r="W80" i="1"/>
  <c r="W259" i="1"/>
  <c r="W77" i="1"/>
  <c r="X143" i="1"/>
  <c r="X222" i="1"/>
  <c r="W130" i="1"/>
  <c r="W75" i="1"/>
  <c r="W180" i="1"/>
  <c r="W53" i="1"/>
  <c r="W221" i="1"/>
  <c r="W258" i="1"/>
  <c r="X279" i="1"/>
  <c r="X45" i="1"/>
  <c r="W142" i="1"/>
  <c r="Z45" i="1" l="1"/>
  <c r="AA45" i="1" s="1"/>
  <c r="X259" i="1"/>
  <c r="Z35" i="1"/>
  <c r="AA35" i="1" s="1"/>
  <c r="X78" i="1"/>
  <c r="X227" i="1"/>
  <c r="X228" i="1"/>
  <c r="X282" i="1"/>
  <c r="X184" i="1"/>
  <c r="X68" i="1"/>
  <c r="X145" i="1"/>
  <c r="X260" i="1"/>
  <c r="X165" i="1"/>
  <c r="Z148" i="1"/>
  <c r="Z263" i="1"/>
  <c r="AA263" i="1" s="1"/>
  <c r="Z200" i="1"/>
  <c r="AA200" i="1" s="1"/>
  <c r="Z111" i="1"/>
  <c r="AA111" i="1" s="1"/>
  <c r="X116" i="1"/>
  <c r="X151" i="1"/>
  <c r="X237" i="1"/>
  <c r="X82" i="1"/>
  <c r="Z274" i="1"/>
  <c r="AA274" i="1" s="1"/>
  <c r="Z174" i="1"/>
  <c r="AA174" i="1" s="1"/>
  <c r="X31" i="1"/>
  <c r="X125" i="1"/>
  <c r="X183" i="1"/>
  <c r="X170" i="1"/>
  <c r="X269" i="1"/>
  <c r="X236" i="1"/>
  <c r="X76" i="1"/>
  <c r="Z182" i="1"/>
  <c r="AA182" i="1" s="1"/>
  <c r="X92" i="1"/>
  <c r="X262" i="1"/>
  <c r="X53" i="1"/>
  <c r="Z247" i="1"/>
  <c r="AA247" i="1" s="1"/>
  <c r="Z127" i="1"/>
  <c r="AA127" i="1" s="1"/>
  <c r="Z212" i="1"/>
  <c r="AA212" i="1" s="1"/>
  <c r="X70" i="1"/>
  <c r="X50" i="1"/>
  <c r="Z172" i="1"/>
  <c r="AA172" i="1" s="1"/>
  <c r="X40" i="1"/>
  <c r="X197" i="1"/>
  <c r="Z73" i="1"/>
  <c r="AA73" i="1" s="1"/>
  <c r="Z155" i="1"/>
  <c r="Z33" i="1"/>
  <c r="Z244" i="1"/>
  <c r="X54" i="1"/>
  <c r="V8" i="1"/>
  <c r="W10" i="1"/>
  <c r="X133" i="1"/>
  <c r="X224" i="1"/>
  <c r="Z214" i="1"/>
  <c r="AA214" i="1" s="1"/>
  <c r="Z215" i="1"/>
  <c r="AA215" i="1" s="1"/>
  <c r="X191" i="1"/>
  <c r="Z205" i="1"/>
  <c r="AA205" i="1" s="1"/>
  <c r="X112" i="1"/>
  <c r="X280" i="1"/>
  <c r="X181" i="1"/>
  <c r="X83" i="1"/>
  <c r="X166" i="1"/>
  <c r="Z268" i="1"/>
  <c r="AA268" i="1" s="1"/>
  <c r="Z114" i="1"/>
  <c r="AA114" i="1" s="1"/>
  <c r="X141" i="1"/>
  <c r="X48" i="1"/>
  <c r="X223" i="1"/>
  <c r="Z279" i="1"/>
  <c r="Z222" i="1"/>
  <c r="AA222" i="1" s="1"/>
  <c r="X80" i="1"/>
  <c r="X173" i="1"/>
  <c r="X34" i="1"/>
  <c r="X64" i="1"/>
  <c r="X265" i="1"/>
  <c r="Z147" i="1"/>
  <c r="X98" i="1"/>
  <c r="X120" i="1"/>
  <c r="X18" i="1"/>
  <c r="X122" i="1"/>
  <c r="Z189" i="1"/>
  <c r="AA189" i="1" s="1"/>
  <c r="X22" i="1"/>
  <c r="X43" i="1"/>
  <c r="X47" i="1"/>
  <c r="X49" i="1"/>
  <c r="X55" i="1"/>
  <c r="X208" i="1"/>
  <c r="X20" i="1"/>
  <c r="Z185" i="1"/>
  <c r="AA185" i="1" s="1"/>
  <c r="X230" i="1"/>
  <c r="X271" i="1"/>
  <c r="X14" i="1"/>
  <c r="X162" i="1"/>
  <c r="X63" i="1"/>
  <c r="X225" i="1"/>
  <c r="Z190" i="1"/>
  <c r="AA190" i="1" s="1"/>
  <c r="X100" i="1"/>
  <c r="X156" i="1"/>
  <c r="X57" i="1"/>
  <c r="Z87" i="1"/>
  <c r="AA87" i="1" s="1"/>
  <c r="X178" i="1"/>
  <c r="X102" i="1"/>
  <c r="X146" i="1"/>
  <c r="Z16" i="1"/>
  <c r="AA16" i="1" s="1"/>
  <c r="X62" i="1"/>
  <c r="Z41" i="1"/>
  <c r="AA41" i="1" s="1"/>
  <c r="X91" i="1"/>
  <c r="Z104" i="1"/>
  <c r="X272" i="1"/>
  <c r="X38" i="1"/>
  <c r="Z177" i="1"/>
  <c r="AA177" i="1" s="1"/>
  <c r="X180" i="1"/>
  <c r="Z198" i="1"/>
  <c r="AA198" i="1" s="1"/>
  <c r="X132" i="1"/>
  <c r="X107" i="1"/>
  <c r="X275" i="1"/>
  <c r="X220" i="1"/>
  <c r="Z24" i="1"/>
  <c r="X28" i="1"/>
  <c r="Z203" i="1"/>
  <c r="AA203" i="1" s="1"/>
  <c r="X243" i="1"/>
  <c r="Z250" i="1"/>
  <c r="AA250" i="1" s="1"/>
  <c r="Z167" i="1"/>
  <c r="AA167" i="1" s="1"/>
  <c r="Z42" i="1"/>
  <c r="AA42" i="1" s="1"/>
  <c r="X249" i="1"/>
  <c r="Z86" i="1"/>
  <c r="AA86" i="1" s="1"/>
  <c r="X229" i="1"/>
  <c r="X255" i="1"/>
  <c r="Z206" i="1"/>
  <c r="AA206" i="1" s="1"/>
  <c r="X97" i="1"/>
  <c r="X90" i="1"/>
  <c r="Z276" i="1"/>
  <c r="X261" i="1"/>
  <c r="Z139" i="1"/>
  <c r="AA139" i="1" s="1"/>
  <c r="X25" i="1"/>
  <c r="X267" i="1"/>
  <c r="X136" i="1"/>
  <c r="Z123" i="1"/>
  <c r="AA123" i="1" s="1"/>
  <c r="X199" i="1"/>
  <c r="X149" i="1"/>
  <c r="X60" i="1"/>
  <c r="X30" i="1"/>
  <c r="X258" i="1"/>
  <c r="Z143" i="1"/>
  <c r="AA143" i="1" s="1"/>
  <c r="X217" i="1"/>
  <c r="X121" i="1"/>
  <c r="X187" i="1"/>
  <c r="X56" i="1"/>
  <c r="X96" i="1"/>
  <c r="X231" i="1"/>
  <c r="X36" i="1"/>
  <c r="X240" i="1"/>
  <c r="Z58" i="1"/>
  <c r="AA58" i="1" s="1"/>
  <c r="X108" i="1"/>
  <c r="X284" i="1"/>
  <c r="X61" i="1"/>
  <c r="X164" i="1"/>
  <c r="X163" i="1"/>
  <c r="X134" i="1"/>
  <c r="Z52" i="1"/>
  <c r="AA52" i="1" s="1"/>
  <c r="X152" i="1"/>
  <c r="X23" i="1"/>
  <c r="X72" i="1"/>
  <c r="X188" i="1"/>
  <c r="X171" i="1"/>
  <c r="Z194" i="1"/>
  <c r="AA194" i="1" s="1"/>
  <c r="X74" i="1"/>
  <c r="X218" i="1"/>
  <c r="X144" i="1"/>
  <c r="Z65" i="1"/>
  <c r="X158" i="1"/>
  <c r="X273" i="1"/>
  <c r="X85" i="1"/>
  <c r="X266" i="1"/>
  <c r="Z239" i="1"/>
  <c r="AA239" i="1" s="1"/>
  <c r="Z101" i="1"/>
  <c r="X186" i="1"/>
  <c r="X17" i="1"/>
  <c r="Z210" i="1"/>
  <c r="AA210" i="1" s="1"/>
  <c r="X26" i="1"/>
  <c r="X246" i="1"/>
  <c r="X118" i="1"/>
  <c r="X150" i="1"/>
  <c r="X75" i="1"/>
  <c r="Z196" i="1"/>
  <c r="AA196" i="1" s="1"/>
  <c r="X110" i="1"/>
  <c r="X21" i="1"/>
  <c r="Z241" i="1"/>
  <c r="AA241" i="1" s="1"/>
  <c r="X129" i="1"/>
  <c r="X71" i="1"/>
  <c r="X201" i="1"/>
  <c r="X157" i="1"/>
  <c r="X32" i="1"/>
  <c r="Z245" i="1"/>
  <c r="X235" i="1"/>
  <c r="X219" i="1"/>
  <c r="X59" i="1"/>
  <c r="X176" i="1"/>
  <c r="X277" i="1"/>
  <c r="X94" i="1"/>
  <c r="X281" i="1"/>
  <c r="X66" i="1"/>
  <c r="X175" i="1"/>
  <c r="Z193" i="1"/>
  <c r="AA193" i="1" s="1"/>
  <c r="Z153" i="1"/>
  <c r="X213" i="1"/>
  <c r="X88" i="1"/>
  <c r="Z160" i="1"/>
  <c r="Z253" i="1"/>
  <c r="X99" i="1"/>
  <c r="X142" i="1"/>
  <c r="X77" i="1"/>
  <c r="Z169" i="1"/>
  <c r="X113" i="1"/>
  <c r="X179" i="1"/>
  <c r="X46" i="1"/>
  <c r="X131" i="1"/>
  <c r="Z233" i="1"/>
  <c r="AA233" i="1" s="1"/>
  <c r="Z168" i="1"/>
  <c r="X209" i="1"/>
  <c r="X234" i="1"/>
  <c r="Z211" i="1"/>
  <c r="AA211" i="1" s="1"/>
  <c r="X252" i="1"/>
  <c r="X89" i="1"/>
  <c r="X154" i="1"/>
  <c r="X11" i="1"/>
  <c r="X195" i="1"/>
  <c r="Z27" i="1"/>
  <c r="AA27" i="1" s="1"/>
  <c r="X264" i="1"/>
  <c r="X67" i="1"/>
  <c r="X124" i="1"/>
  <c r="X192" i="1"/>
  <c r="X126" i="1"/>
  <c r="X39" i="1"/>
  <c r="X216" i="1"/>
  <c r="X254" i="1"/>
  <c r="X232" i="1"/>
  <c r="X135" i="1"/>
  <c r="X15" i="1"/>
  <c r="X103" i="1"/>
  <c r="X105" i="1"/>
  <c r="X202" i="1"/>
  <c r="X257" i="1"/>
  <c r="Z115" i="1"/>
  <c r="AA115" i="1" s="1"/>
  <c r="X84" i="1"/>
  <c r="Z204" i="1"/>
  <c r="AA204" i="1" s="1"/>
  <c r="Z37" i="1"/>
  <c r="AA37" i="1" s="1"/>
  <c r="X221" i="1"/>
  <c r="X130" i="1"/>
  <c r="X128" i="1"/>
  <c r="X251" i="1"/>
  <c r="Z117" i="1"/>
  <c r="X44" i="1"/>
  <c r="X242" i="1"/>
  <c r="Z256" i="1"/>
  <c r="AA256" i="1" s="1"/>
  <c r="X161" i="1"/>
  <c r="Z12" i="1"/>
  <c r="AA12" i="1" s="1"/>
  <c r="Z19" i="1"/>
  <c r="Z93" i="1"/>
  <c r="AA93" i="1" s="1"/>
  <c r="Z159" i="1"/>
  <c r="X29" i="1"/>
  <c r="X13" i="1"/>
  <c r="X109" i="1"/>
  <c r="X138" i="1"/>
  <c r="X79" i="1"/>
  <c r="X226" i="1"/>
  <c r="Z51" i="1"/>
  <c r="AA51" i="1" s="1"/>
  <c r="Z283" i="1"/>
  <c r="AA283" i="1" s="1"/>
  <c r="X270" i="1"/>
  <c r="X140" i="1"/>
  <c r="X248" i="1"/>
  <c r="Z81" i="1"/>
  <c r="AA81" i="1" s="1"/>
  <c r="X207" i="1"/>
  <c r="X95" i="1"/>
  <c r="Z119" i="1"/>
  <c r="AA119" i="1" s="1"/>
  <c r="X69" i="1"/>
  <c r="X106" i="1"/>
  <c r="X137" i="1"/>
  <c r="X278" i="1"/>
  <c r="Z238" i="1"/>
  <c r="AA238" i="1" s="1"/>
  <c r="Z69" i="1" l="1"/>
  <c r="AA69" i="1" s="1"/>
  <c r="Z270" i="1"/>
  <c r="Z13" i="1"/>
  <c r="AA13" i="1" s="1"/>
  <c r="Z221" i="1"/>
  <c r="AA221" i="1" s="1"/>
  <c r="Z84" i="1"/>
  <c r="AA84" i="1" s="1"/>
  <c r="Z105" i="1"/>
  <c r="Z179" i="1"/>
  <c r="AA179" i="1" s="1"/>
  <c r="Z88" i="1"/>
  <c r="AA88" i="1" s="1"/>
  <c r="Z175" i="1"/>
  <c r="AA175" i="1" s="1"/>
  <c r="Z277" i="1"/>
  <c r="Z201" i="1"/>
  <c r="AA201" i="1" s="1"/>
  <c r="AB241" i="1"/>
  <c r="AF241" i="1" s="1"/>
  <c r="Z186" i="1"/>
  <c r="AA186" i="1" s="1"/>
  <c r="Z144" i="1"/>
  <c r="AB194" i="1"/>
  <c r="AF194" i="1" s="1"/>
  <c r="Z163" i="1"/>
  <c r="Z108" i="1"/>
  <c r="AA108" i="1" s="1"/>
  <c r="Z187" i="1"/>
  <c r="AA187" i="1" s="1"/>
  <c r="Z199" i="1"/>
  <c r="AA199" i="1" s="1"/>
  <c r="Z267" i="1"/>
  <c r="AA276" i="1"/>
  <c r="AB206" i="1"/>
  <c r="AF206" i="1" s="1"/>
  <c r="Z107" i="1"/>
  <c r="AA107" i="1" s="1"/>
  <c r="AA104" i="1"/>
  <c r="Z156" i="1"/>
  <c r="AA156" i="1" s="1"/>
  <c r="Z208" i="1"/>
  <c r="AA208" i="1" s="1"/>
  <c r="Z43" i="1"/>
  <c r="AA43" i="1" s="1"/>
  <c r="Z265" i="1"/>
  <c r="AA265" i="1" s="1"/>
  <c r="Z80" i="1"/>
  <c r="Z181" i="1"/>
  <c r="AA181" i="1" s="1"/>
  <c r="Z191" i="1"/>
  <c r="AA191" i="1" s="1"/>
  <c r="Z54" i="1"/>
  <c r="AA54" i="1" s="1"/>
  <c r="AB172" i="1"/>
  <c r="AF172" i="1" s="1"/>
  <c r="Z262" i="1"/>
  <c r="Z76" i="1"/>
  <c r="AA76" i="1" s="1"/>
  <c r="Z260" i="1"/>
  <c r="AA260" i="1" s="1"/>
  <c r="AB238" i="1"/>
  <c r="AF238" i="1" s="1"/>
  <c r="Z226" i="1"/>
  <c r="AA226" i="1" s="1"/>
  <c r="AA19" i="1"/>
  <c r="Z251" i="1"/>
  <c r="AA251" i="1" s="1"/>
  <c r="Z232" i="1"/>
  <c r="AA232" i="1" s="1"/>
  <c r="Z126" i="1"/>
  <c r="AA126" i="1" s="1"/>
  <c r="Z264" i="1"/>
  <c r="AA264" i="1" s="1"/>
  <c r="Z154" i="1"/>
  <c r="AB211" i="1"/>
  <c r="AF211" i="1" s="1"/>
  <c r="Z99" i="1"/>
  <c r="AA99" i="1" s="1"/>
  <c r="Z235" i="1"/>
  <c r="AA235" i="1" s="1"/>
  <c r="Z75" i="1"/>
  <c r="AA75" i="1" s="1"/>
  <c r="Z26" i="1"/>
  <c r="AA101" i="1"/>
  <c r="Z85" i="1"/>
  <c r="AA85" i="1" s="1"/>
  <c r="Z171" i="1"/>
  <c r="AA171" i="1" s="1"/>
  <c r="Z152" i="1"/>
  <c r="AA152" i="1" s="1"/>
  <c r="Z121" i="1"/>
  <c r="AA121" i="1" s="1"/>
  <c r="Z258" i="1"/>
  <c r="Z249" i="1"/>
  <c r="AB250" i="1"/>
  <c r="AF250" i="1" s="1"/>
  <c r="Z28" i="1"/>
  <c r="AA28" i="1" s="1"/>
  <c r="Z178" i="1"/>
  <c r="AA178" i="1" s="1"/>
  <c r="Z63" i="1"/>
  <c r="Z230" i="1"/>
  <c r="AA230" i="1" s="1"/>
  <c r="Z22" i="1"/>
  <c r="Z18" i="1"/>
  <c r="Z48" i="1"/>
  <c r="AB268" i="1"/>
  <c r="AF268" i="1" s="1"/>
  <c r="Z224" i="1"/>
  <c r="AA224" i="1" s="1"/>
  <c r="AA244" i="1"/>
  <c r="AB73" i="1"/>
  <c r="AF73" i="1" s="1"/>
  <c r="AB127" i="1"/>
  <c r="AF127" i="1" s="1"/>
  <c r="Z236" i="1"/>
  <c r="AA236" i="1" s="1"/>
  <c r="AB274" i="1"/>
  <c r="AF274" i="1" s="1"/>
  <c r="Z282" i="1"/>
  <c r="AA282" i="1" s="1"/>
  <c r="AB35" i="1"/>
  <c r="AF35" i="1" s="1"/>
  <c r="Z278" i="1"/>
  <c r="AB81" i="1"/>
  <c r="AF81" i="1" s="1"/>
  <c r="Z79" i="1"/>
  <c r="Z29" i="1"/>
  <c r="AB256" i="1"/>
  <c r="AF256" i="1" s="1"/>
  <c r="AB115" i="1"/>
  <c r="AF115" i="1" s="1"/>
  <c r="AB233" i="1"/>
  <c r="AF233" i="1" s="1"/>
  <c r="Z113" i="1"/>
  <c r="AA113" i="1" s="1"/>
  <c r="Z213" i="1"/>
  <c r="AA213" i="1" s="1"/>
  <c r="Z66" i="1"/>
  <c r="AA66" i="1" s="1"/>
  <c r="AA245" i="1"/>
  <c r="Z71" i="1"/>
  <c r="Z21" i="1"/>
  <c r="Z218" i="1"/>
  <c r="AA218" i="1" s="1"/>
  <c r="Z231" i="1"/>
  <c r="AA231" i="1" s="1"/>
  <c r="Z30" i="1"/>
  <c r="Z25" i="1"/>
  <c r="AA25" i="1" s="1"/>
  <c r="Z90" i="1"/>
  <c r="AA90" i="1" s="1"/>
  <c r="Z255" i="1"/>
  <c r="AB177" i="1"/>
  <c r="AF177" i="1" s="1"/>
  <c r="Z91" i="1"/>
  <c r="AA91" i="1" s="1"/>
  <c r="Z100" i="1"/>
  <c r="AA100" i="1" s="1"/>
  <c r="Z55" i="1"/>
  <c r="AA55" i="1" s="1"/>
  <c r="Z120" i="1"/>
  <c r="AA120" i="1" s="1"/>
  <c r="Z280" i="1"/>
  <c r="AA280" i="1" s="1"/>
  <c r="Z133" i="1"/>
  <c r="AA133" i="1" s="1"/>
  <c r="Z197" i="1"/>
  <c r="AA197" i="1" s="1"/>
  <c r="Z50" i="1"/>
  <c r="AA50" i="1" s="1"/>
  <c r="Z125" i="1"/>
  <c r="AA125" i="1" s="1"/>
  <c r="Z116" i="1"/>
  <c r="AA116" i="1" s="1"/>
  <c r="AB119" i="1"/>
  <c r="AF119" i="1" s="1"/>
  <c r="AB283" i="1"/>
  <c r="AF283" i="1" s="1"/>
  <c r="Z128" i="1"/>
  <c r="AB37" i="1"/>
  <c r="AF37" i="1" s="1"/>
  <c r="Z103" i="1"/>
  <c r="AA103" i="1" s="1"/>
  <c r="Z254" i="1"/>
  <c r="AA254" i="1" s="1"/>
  <c r="Z192" i="1"/>
  <c r="Z234" i="1"/>
  <c r="AA234" i="1" s="1"/>
  <c r="Z176" i="1"/>
  <c r="AA176" i="1" s="1"/>
  <c r="Z110" i="1"/>
  <c r="Z150" i="1"/>
  <c r="AA150" i="1" s="1"/>
  <c r="AB210" i="1"/>
  <c r="AF210" i="1" s="1"/>
  <c r="Z273" i="1"/>
  <c r="AA273" i="1" s="1"/>
  <c r="Z188" i="1"/>
  <c r="AA188" i="1" s="1"/>
  <c r="Z164" i="1"/>
  <c r="AB123" i="1"/>
  <c r="AF123" i="1" s="1"/>
  <c r="Z243" i="1"/>
  <c r="AA243" i="1" s="1"/>
  <c r="AA24" i="1"/>
  <c r="Z132" i="1"/>
  <c r="AB16" i="1"/>
  <c r="AF16" i="1" s="1"/>
  <c r="AB87" i="1"/>
  <c r="AF87" i="1" s="1"/>
  <c r="Z162" i="1"/>
  <c r="AA162" i="1" s="1"/>
  <c r="Z49" i="1"/>
  <c r="Z64" i="1"/>
  <c r="AA64" i="1" s="1"/>
  <c r="AB222" i="1"/>
  <c r="AF222" i="1" s="1"/>
  <c r="Z141" i="1"/>
  <c r="AA141" i="1" s="1"/>
  <c r="Z166" i="1"/>
  <c r="Z70" i="1"/>
  <c r="AA70" i="1" s="1"/>
  <c r="Z92" i="1"/>
  <c r="Z31" i="1"/>
  <c r="Z82" i="1"/>
  <c r="AA82" i="1" s="1"/>
  <c r="AB263" i="1"/>
  <c r="AF263" i="1" s="1"/>
  <c r="Z145" i="1"/>
  <c r="AA145" i="1" s="1"/>
  <c r="Z228" i="1"/>
  <c r="AA228" i="1" s="1"/>
  <c r="Z248" i="1"/>
  <c r="Z138" i="1"/>
  <c r="AA138" i="1" s="1"/>
  <c r="AA159" i="1"/>
  <c r="Z242" i="1"/>
  <c r="AA242" i="1" s="1"/>
  <c r="Z257" i="1"/>
  <c r="AA257" i="1" s="1"/>
  <c r="Z15" i="1"/>
  <c r="AA15" i="1" s="1"/>
  <c r="Z216" i="1"/>
  <c r="AA216" i="1" s="1"/>
  <c r="AB27" i="1"/>
  <c r="AF27" i="1" s="1"/>
  <c r="Z89" i="1"/>
  <c r="Z131" i="1"/>
  <c r="AA131" i="1" s="1"/>
  <c r="AA169" i="1"/>
  <c r="AA253" i="1"/>
  <c r="AA153" i="1"/>
  <c r="Z129" i="1"/>
  <c r="AA129" i="1" s="1"/>
  <c r="Z158" i="1"/>
  <c r="AA158" i="1" s="1"/>
  <c r="AB58" i="1"/>
  <c r="AF58" i="1" s="1"/>
  <c r="Z96" i="1"/>
  <c r="AA96" i="1" s="1"/>
  <c r="Z217" i="1"/>
  <c r="AA217" i="1" s="1"/>
  <c r="Z60" i="1"/>
  <c r="AA60" i="1" s="1"/>
  <c r="Z97" i="1"/>
  <c r="AA97" i="1" s="1"/>
  <c r="Z229" i="1"/>
  <c r="AA229" i="1" s="1"/>
  <c r="AB42" i="1"/>
  <c r="AF42" i="1" s="1"/>
  <c r="Z220" i="1"/>
  <c r="AA220" i="1" s="1"/>
  <c r="Z38" i="1"/>
  <c r="AA38" i="1" s="1"/>
  <c r="Z14" i="1"/>
  <c r="AA14" i="1" s="1"/>
  <c r="AB185" i="1"/>
  <c r="AF185" i="1" s="1"/>
  <c r="AB189" i="1"/>
  <c r="AF189" i="1" s="1"/>
  <c r="Z112" i="1"/>
  <c r="AB215" i="1"/>
  <c r="AF215" i="1" s="1"/>
  <c r="W8" i="1"/>
  <c r="X10" i="1"/>
  <c r="AA33" i="1"/>
  <c r="Z40" i="1"/>
  <c r="AA40" i="1" s="1"/>
  <c r="Z269" i="1"/>
  <c r="AA148" i="1"/>
  <c r="Z68" i="1"/>
  <c r="AA68" i="1" s="1"/>
  <c r="Z259" i="1"/>
  <c r="AA259" i="1" s="1"/>
  <c r="Z137" i="1"/>
  <c r="AA137" i="1" s="1"/>
  <c r="AB12" i="1"/>
  <c r="AF12" i="1" s="1"/>
  <c r="Z130" i="1"/>
  <c r="AB204" i="1"/>
  <c r="AF204" i="1" s="1"/>
  <c r="Z124" i="1"/>
  <c r="AA124" i="1" s="1"/>
  <c r="Z252" i="1"/>
  <c r="Z209" i="1"/>
  <c r="AA209" i="1" s="1"/>
  <c r="Z46" i="1"/>
  <c r="AA46" i="1" s="1"/>
  <c r="Z77" i="1"/>
  <c r="AA77" i="1" s="1"/>
  <c r="AA160" i="1"/>
  <c r="Z281" i="1"/>
  <c r="AA281" i="1" s="1"/>
  <c r="Z59" i="1"/>
  <c r="AA59" i="1" s="1"/>
  <c r="Z32" i="1"/>
  <c r="Z118" i="1"/>
  <c r="AA118" i="1" s="1"/>
  <c r="AB239" i="1"/>
  <c r="AF239" i="1" s="1"/>
  <c r="Z74" i="1"/>
  <c r="AA74" i="1" s="1"/>
  <c r="Z72" i="1"/>
  <c r="AA72" i="1" s="1"/>
  <c r="AB52" i="1"/>
  <c r="AF52" i="1" s="1"/>
  <c r="Z61" i="1"/>
  <c r="AA61" i="1" s="1"/>
  <c r="Z56" i="1"/>
  <c r="AA56" i="1" s="1"/>
  <c r="Z136" i="1"/>
  <c r="AA136" i="1" s="1"/>
  <c r="AB139" i="1"/>
  <c r="AF139" i="1" s="1"/>
  <c r="AB41" i="1"/>
  <c r="AF41" i="1" s="1"/>
  <c r="Z146" i="1"/>
  <c r="AA146" i="1" s="1"/>
  <c r="Z57" i="1"/>
  <c r="AA57" i="1" s="1"/>
  <c r="AB190" i="1"/>
  <c r="AF190" i="1" s="1"/>
  <c r="Z20" i="1"/>
  <c r="Z98" i="1"/>
  <c r="AA98" i="1" s="1"/>
  <c r="Z34" i="1"/>
  <c r="AA34" i="1" s="1"/>
  <c r="AA155" i="1"/>
  <c r="AB247" i="1"/>
  <c r="AF247" i="1" s="1"/>
  <c r="Z237" i="1"/>
  <c r="AA237" i="1" s="1"/>
  <c r="AB111" i="1"/>
  <c r="AF111" i="1" s="1"/>
  <c r="Z227" i="1"/>
  <c r="AA227" i="1" s="1"/>
  <c r="Z95" i="1"/>
  <c r="AA95" i="1" s="1"/>
  <c r="Z140" i="1"/>
  <c r="AA140" i="1" s="1"/>
  <c r="AB51" i="1"/>
  <c r="AF51" i="1" s="1"/>
  <c r="Z161" i="1"/>
  <c r="AA161" i="1" s="1"/>
  <c r="Z44" i="1"/>
  <c r="Z202" i="1"/>
  <c r="AA202" i="1" s="1"/>
  <c r="Z135" i="1"/>
  <c r="Z39" i="1"/>
  <c r="AA39" i="1" s="1"/>
  <c r="Z195" i="1"/>
  <c r="AA195" i="1" s="1"/>
  <c r="AA168" i="1"/>
  <c r="Z94" i="1"/>
  <c r="AA94" i="1" s="1"/>
  <c r="Z157" i="1"/>
  <c r="AA157" i="1" s="1"/>
  <c r="AB196" i="1"/>
  <c r="AF196" i="1" s="1"/>
  <c r="Z17" i="1"/>
  <c r="Z266" i="1"/>
  <c r="AA65" i="1"/>
  <c r="Z284" i="1"/>
  <c r="AA284" i="1" s="1"/>
  <c r="Z240" i="1"/>
  <c r="AA240" i="1" s="1"/>
  <c r="AB143" i="1"/>
  <c r="AF143" i="1" s="1"/>
  <c r="Z149" i="1"/>
  <c r="AA149" i="1" s="1"/>
  <c r="Z261" i="1"/>
  <c r="AB86" i="1"/>
  <c r="AF86" i="1" s="1"/>
  <c r="AB167" i="1"/>
  <c r="AF167" i="1" s="1"/>
  <c r="AB198" i="1"/>
  <c r="AF198" i="1" s="1"/>
  <c r="Z102" i="1"/>
  <c r="Z271" i="1"/>
  <c r="Z47" i="1"/>
  <c r="AA147" i="1"/>
  <c r="AA279" i="1"/>
  <c r="AB114" i="1"/>
  <c r="AF114" i="1" s="1"/>
  <c r="Z83" i="1"/>
  <c r="AA83" i="1" s="1"/>
  <c r="AB182" i="1"/>
  <c r="AF182" i="1" s="1"/>
  <c r="Z170" i="1"/>
  <c r="AA170" i="1" s="1"/>
  <c r="AB174" i="1"/>
  <c r="AF174" i="1" s="1"/>
  <c r="Z165" i="1"/>
  <c r="AA165" i="1" s="1"/>
  <c r="Z184" i="1"/>
  <c r="AA184" i="1" s="1"/>
  <c r="Z106" i="1"/>
  <c r="Z207" i="1"/>
  <c r="AA207" i="1" s="1"/>
  <c r="Z109" i="1"/>
  <c r="AB93" i="1"/>
  <c r="AF93" i="1" s="1"/>
  <c r="AA117" i="1"/>
  <c r="Z67" i="1"/>
  <c r="Z11" i="1"/>
  <c r="AA11" i="1" s="1"/>
  <c r="Z142" i="1"/>
  <c r="AB193" i="1"/>
  <c r="AF193" i="1" s="1"/>
  <c r="Z219" i="1"/>
  <c r="Z246" i="1"/>
  <c r="AA246" i="1" s="1"/>
  <c r="Z23" i="1"/>
  <c r="AA23" i="1" s="1"/>
  <c r="Z134" i="1"/>
  <c r="AA134" i="1" s="1"/>
  <c r="Z36" i="1"/>
  <c r="AB203" i="1"/>
  <c r="AF203" i="1" s="1"/>
  <c r="Z275" i="1"/>
  <c r="AA275" i="1" s="1"/>
  <c r="Z180" i="1"/>
  <c r="AA180" i="1" s="1"/>
  <c r="Z272" i="1"/>
  <c r="Z62" i="1"/>
  <c r="Z225" i="1"/>
  <c r="AA225" i="1" s="1"/>
  <c r="Z122" i="1"/>
  <c r="Z173" i="1"/>
  <c r="AA173" i="1" s="1"/>
  <c r="Z223" i="1"/>
  <c r="AA223" i="1" s="1"/>
  <c r="AB205" i="1"/>
  <c r="AF205" i="1" s="1"/>
  <c r="AB214" i="1"/>
  <c r="AF214" i="1" s="1"/>
  <c r="AB212" i="1"/>
  <c r="AF212" i="1" s="1"/>
  <c r="Z53" i="1"/>
  <c r="AA53" i="1" s="1"/>
  <c r="Z183" i="1"/>
  <c r="AA183" i="1" s="1"/>
  <c r="Z151" i="1"/>
  <c r="AA151" i="1" s="1"/>
  <c r="AB200" i="1"/>
  <c r="AF200" i="1" s="1"/>
  <c r="Z78" i="1"/>
  <c r="AA78" i="1" s="1"/>
  <c r="AB45" i="1"/>
  <c r="AF45" i="1" s="1"/>
  <c r="AB183" i="1" l="1"/>
  <c r="AF183" i="1" s="1"/>
  <c r="AA122" i="1"/>
  <c r="AD203" i="1"/>
  <c r="AH203" i="1"/>
  <c r="AI203" i="1" s="1"/>
  <c r="AA142" i="1"/>
  <c r="AB207" i="1"/>
  <c r="AF207" i="1" s="1"/>
  <c r="AD198" i="1"/>
  <c r="AH198" i="1"/>
  <c r="AI198" i="1" s="1"/>
  <c r="AB284" i="1"/>
  <c r="AF284" i="1" s="1"/>
  <c r="AB168" i="1"/>
  <c r="AD168" i="1" s="1"/>
  <c r="AH168" i="1" s="1"/>
  <c r="AI168" i="1" s="1"/>
  <c r="AB237" i="1"/>
  <c r="AF237" i="1" s="1"/>
  <c r="AD41" i="1"/>
  <c r="AH41" i="1"/>
  <c r="AI41" i="1" s="1"/>
  <c r="AB118" i="1"/>
  <c r="AF118" i="1" s="1"/>
  <c r="AB281" i="1"/>
  <c r="AF281" i="1" s="1"/>
  <c r="AB46" i="1"/>
  <c r="AF46" i="1" s="1"/>
  <c r="AB124" i="1"/>
  <c r="AF124" i="1" s="1"/>
  <c r="AB137" i="1"/>
  <c r="AF137" i="1" s="1"/>
  <c r="AB148" i="1"/>
  <c r="AD148" i="1" s="1"/>
  <c r="AH148" i="1" s="1"/>
  <c r="AI148" i="1" s="1"/>
  <c r="AB229" i="1"/>
  <c r="AF229" i="1" s="1"/>
  <c r="AB253" i="1"/>
  <c r="AD253" i="1" s="1"/>
  <c r="AH253" i="1" s="1"/>
  <c r="AI253" i="1" s="1"/>
  <c r="AB82" i="1"/>
  <c r="AF82" i="1" s="1"/>
  <c r="AB64" i="1"/>
  <c r="AF64" i="1" s="1"/>
  <c r="AD87" i="1"/>
  <c r="AH87" i="1"/>
  <c r="AI87" i="1" s="1"/>
  <c r="AB243" i="1"/>
  <c r="AF243" i="1" s="1"/>
  <c r="AB188" i="1"/>
  <c r="AF188" i="1" s="1"/>
  <c r="AB234" i="1"/>
  <c r="AF234" i="1" s="1"/>
  <c r="AD119" i="1"/>
  <c r="AH119" i="1" s="1"/>
  <c r="AI119" i="1" s="1"/>
  <c r="AB50" i="1"/>
  <c r="AF50" i="1" s="1"/>
  <c r="AD177" i="1"/>
  <c r="AH177" i="1"/>
  <c r="AI177" i="1" s="1"/>
  <c r="AB25" i="1"/>
  <c r="AF25" i="1" s="1"/>
  <c r="AA79" i="1"/>
  <c r="AB178" i="1"/>
  <c r="AF178" i="1" s="1"/>
  <c r="AA258" i="1"/>
  <c r="AB264" i="1"/>
  <c r="AF264" i="1" s="1"/>
  <c r="AA262" i="1"/>
  <c r="AB265" i="1"/>
  <c r="AF265" i="1" s="1"/>
  <c r="AB199" i="1"/>
  <c r="AF199" i="1" s="1"/>
  <c r="AB175" i="1"/>
  <c r="AF175" i="1" s="1"/>
  <c r="AD205" i="1"/>
  <c r="AH205" i="1"/>
  <c r="AI205" i="1" s="1"/>
  <c r="AA106" i="1"/>
  <c r="AB83" i="1"/>
  <c r="AF83" i="1" s="1"/>
  <c r="AA47" i="1"/>
  <c r="AB149" i="1"/>
  <c r="AF149" i="1" s="1"/>
  <c r="AD196" i="1"/>
  <c r="AH196" i="1"/>
  <c r="AI196" i="1" s="1"/>
  <c r="AA135" i="1"/>
  <c r="AB161" i="1"/>
  <c r="AF161" i="1" s="1"/>
  <c r="AB95" i="1"/>
  <c r="AF95" i="1" s="1"/>
  <c r="AB34" i="1"/>
  <c r="AF34" i="1" s="1"/>
  <c r="AB160" i="1"/>
  <c r="AD160" i="1" s="1"/>
  <c r="AH160" i="1" s="1"/>
  <c r="AI160" i="1" s="1"/>
  <c r="X8" i="1"/>
  <c r="Z10" i="1"/>
  <c r="AD189" i="1"/>
  <c r="AB38" i="1"/>
  <c r="AF38" i="1" s="1"/>
  <c r="AA31" i="1"/>
  <c r="AA166" i="1"/>
  <c r="AA192" i="1"/>
  <c r="AA255" i="1"/>
  <c r="AA30" i="1"/>
  <c r="AB66" i="1"/>
  <c r="AF66" i="1" s="1"/>
  <c r="AD233" i="1"/>
  <c r="AD127" i="1"/>
  <c r="AH127" i="1"/>
  <c r="AI127" i="1" s="1"/>
  <c r="AA26" i="1"/>
  <c r="AB99" i="1"/>
  <c r="AF99" i="1" s="1"/>
  <c r="AB251" i="1"/>
  <c r="AF251" i="1" s="1"/>
  <c r="AD238" i="1"/>
  <c r="AH238" i="1"/>
  <c r="AI238" i="1" s="1"/>
  <c r="AB191" i="1"/>
  <c r="AF191" i="1" s="1"/>
  <c r="AB156" i="1"/>
  <c r="AF156" i="1" s="1"/>
  <c r="AD206" i="1"/>
  <c r="AH206" i="1"/>
  <c r="AI206" i="1" s="1"/>
  <c r="AD241" i="1"/>
  <c r="AH241" i="1"/>
  <c r="AI241" i="1" s="1"/>
  <c r="AA105" i="1"/>
  <c r="AB13" i="1"/>
  <c r="AF13" i="1" s="1"/>
  <c r="AD200" i="1"/>
  <c r="AH200" i="1" s="1"/>
  <c r="AI200" i="1" s="1"/>
  <c r="AA36" i="1"/>
  <c r="AD93" i="1"/>
  <c r="AD174" i="1"/>
  <c r="AH174" i="1"/>
  <c r="AI174" i="1" s="1"/>
  <c r="AD167" i="1"/>
  <c r="AH167" i="1"/>
  <c r="AI167" i="1" s="1"/>
  <c r="AB65" i="1"/>
  <c r="AD65" i="1" s="1"/>
  <c r="AH65" i="1" s="1"/>
  <c r="AI65" i="1" s="1"/>
  <c r="AD139" i="1"/>
  <c r="AB74" i="1"/>
  <c r="AF74" i="1" s="1"/>
  <c r="AA32" i="1"/>
  <c r="AD204" i="1"/>
  <c r="AH204" i="1" s="1"/>
  <c r="AI204" i="1" s="1"/>
  <c r="AB217" i="1"/>
  <c r="AF217" i="1" s="1"/>
  <c r="AB158" i="1"/>
  <c r="AF158" i="1" s="1"/>
  <c r="AB169" i="1"/>
  <c r="AD169" i="1" s="1"/>
  <c r="AH169" i="1" s="1"/>
  <c r="AI169" i="1" s="1"/>
  <c r="AD27" i="1"/>
  <c r="AH27" i="1"/>
  <c r="AI27" i="1" s="1"/>
  <c r="AB138" i="1"/>
  <c r="AF138" i="1" s="1"/>
  <c r="AD16" i="1"/>
  <c r="AH16" i="1" s="1"/>
  <c r="AI16" i="1" s="1"/>
  <c r="AA110" i="1"/>
  <c r="AD37" i="1"/>
  <c r="AH37" i="1"/>
  <c r="AI37" i="1" s="1"/>
  <c r="AB280" i="1"/>
  <c r="AF280" i="1" s="1"/>
  <c r="AA21" i="1"/>
  <c r="AB282" i="1"/>
  <c r="AF282" i="1" s="1"/>
  <c r="AD268" i="1"/>
  <c r="AH268" i="1" s="1"/>
  <c r="AI268" i="1" s="1"/>
  <c r="AB230" i="1"/>
  <c r="AF230" i="1" s="1"/>
  <c r="AB28" i="1"/>
  <c r="AF28" i="1" s="1"/>
  <c r="AB171" i="1"/>
  <c r="AF171" i="1" s="1"/>
  <c r="AB276" i="1"/>
  <c r="AD276" i="1" s="1"/>
  <c r="AH276" i="1" s="1"/>
  <c r="AI276" i="1" s="1"/>
  <c r="AD194" i="1"/>
  <c r="AH194" i="1"/>
  <c r="AI194" i="1" s="1"/>
  <c r="AB53" i="1"/>
  <c r="AF53" i="1" s="1"/>
  <c r="AB225" i="1"/>
  <c r="AF225" i="1" s="1"/>
  <c r="AB180" i="1"/>
  <c r="AF180" i="1" s="1"/>
  <c r="AB246" i="1"/>
  <c r="AF246" i="1" s="1"/>
  <c r="AB11" i="1"/>
  <c r="AF11" i="1" s="1"/>
  <c r="AD143" i="1"/>
  <c r="AH143" i="1" s="1"/>
  <c r="AI143" i="1" s="1"/>
  <c r="AB157" i="1"/>
  <c r="AF157" i="1" s="1"/>
  <c r="AD51" i="1"/>
  <c r="AH51" i="1" s="1"/>
  <c r="AI51" i="1" s="1"/>
  <c r="AD247" i="1"/>
  <c r="AB98" i="1"/>
  <c r="AF98" i="1" s="1"/>
  <c r="AB57" i="1"/>
  <c r="AF57" i="1" s="1"/>
  <c r="AB61" i="1"/>
  <c r="AF61" i="1" s="1"/>
  <c r="AB209" i="1"/>
  <c r="AF209" i="1" s="1"/>
  <c r="AB259" i="1"/>
  <c r="AF259" i="1" s="1"/>
  <c r="AA269" i="1"/>
  <c r="AD185" i="1"/>
  <c r="AH185" i="1"/>
  <c r="AI185" i="1" s="1"/>
  <c r="AB97" i="1"/>
  <c r="AF97" i="1" s="1"/>
  <c r="AB257" i="1"/>
  <c r="AF257" i="1" s="1"/>
  <c r="AB145" i="1"/>
  <c r="AF145" i="1" s="1"/>
  <c r="AA49" i="1"/>
  <c r="AD123" i="1"/>
  <c r="AH123" i="1" s="1"/>
  <c r="AI123" i="1" s="1"/>
  <c r="AB273" i="1"/>
  <c r="AF273" i="1" s="1"/>
  <c r="AB116" i="1"/>
  <c r="AF116" i="1" s="1"/>
  <c r="AB100" i="1"/>
  <c r="AF100" i="1" s="1"/>
  <c r="AA71" i="1"/>
  <c r="AB213" i="1"/>
  <c r="AF213" i="1" s="1"/>
  <c r="AD115" i="1"/>
  <c r="AD81" i="1"/>
  <c r="AD73" i="1"/>
  <c r="AH73" i="1"/>
  <c r="AI73" i="1" s="1"/>
  <c r="AA48" i="1"/>
  <c r="AB19" i="1"/>
  <c r="AD19" i="1" s="1"/>
  <c r="AH19" i="1" s="1"/>
  <c r="AI19" i="1" s="1"/>
  <c r="AB260" i="1"/>
  <c r="AF260" i="1" s="1"/>
  <c r="AD172" i="1"/>
  <c r="AH172" i="1" s="1"/>
  <c r="AI172" i="1" s="1"/>
  <c r="AB181" i="1"/>
  <c r="AF181" i="1" s="1"/>
  <c r="AB104" i="1"/>
  <c r="AD104" i="1" s="1"/>
  <c r="AH104" i="1" s="1"/>
  <c r="AI104" i="1" s="1"/>
  <c r="AB187" i="1"/>
  <c r="AF187" i="1" s="1"/>
  <c r="AB201" i="1"/>
  <c r="AF201" i="1" s="1"/>
  <c r="AB84" i="1"/>
  <c r="AF84" i="1" s="1"/>
  <c r="AB151" i="1"/>
  <c r="AF151" i="1" s="1"/>
  <c r="AB223" i="1"/>
  <c r="AF223" i="1" s="1"/>
  <c r="AB134" i="1"/>
  <c r="AF134" i="1" s="1"/>
  <c r="AB184" i="1"/>
  <c r="AF184" i="1" s="1"/>
  <c r="AD114" i="1"/>
  <c r="AH114" i="1"/>
  <c r="AI114" i="1" s="1"/>
  <c r="AA271" i="1"/>
  <c r="AD86" i="1"/>
  <c r="AB195" i="1"/>
  <c r="AF195" i="1" s="1"/>
  <c r="AB202" i="1"/>
  <c r="AF202" i="1" s="1"/>
  <c r="AB227" i="1"/>
  <c r="AF227" i="1" s="1"/>
  <c r="AB155" i="1"/>
  <c r="AD155" i="1" s="1"/>
  <c r="AH155" i="1" s="1"/>
  <c r="AI155" i="1" s="1"/>
  <c r="AB59" i="1"/>
  <c r="AF59" i="1" s="1"/>
  <c r="AB77" i="1"/>
  <c r="AF77" i="1" s="1"/>
  <c r="AA252" i="1"/>
  <c r="AA130" i="1"/>
  <c r="AB220" i="1"/>
  <c r="AF220" i="1" s="1"/>
  <c r="AB96" i="1"/>
  <c r="AF96" i="1" s="1"/>
  <c r="AA92" i="1"/>
  <c r="AB141" i="1"/>
  <c r="AF141" i="1" s="1"/>
  <c r="AA132" i="1"/>
  <c r="AB176" i="1"/>
  <c r="AF176" i="1" s="1"/>
  <c r="AB254" i="1"/>
  <c r="AF254" i="1" s="1"/>
  <c r="AA128" i="1"/>
  <c r="AB197" i="1"/>
  <c r="AF197" i="1" s="1"/>
  <c r="AB90" i="1"/>
  <c r="AF90" i="1" s="1"/>
  <c r="AA278" i="1"/>
  <c r="AD274" i="1"/>
  <c r="AH274" i="1" s="1"/>
  <c r="AI274" i="1" s="1"/>
  <c r="AB244" i="1"/>
  <c r="AD244" i="1" s="1"/>
  <c r="AH244" i="1" s="1"/>
  <c r="AI244" i="1" s="1"/>
  <c r="AB121" i="1"/>
  <c r="AF121" i="1" s="1"/>
  <c r="AB75" i="1"/>
  <c r="AF75" i="1" s="1"/>
  <c r="AD211" i="1"/>
  <c r="AH211" i="1" s="1"/>
  <c r="AI211" i="1" s="1"/>
  <c r="AB126" i="1"/>
  <c r="AF126" i="1" s="1"/>
  <c r="AB43" i="1"/>
  <c r="AF43" i="1" s="1"/>
  <c r="AA267" i="1"/>
  <c r="AA144" i="1"/>
  <c r="AB88" i="1"/>
  <c r="AF88" i="1" s="1"/>
  <c r="AA270" i="1"/>
  <c r="AD45" i="1"/>
  <c r="AD212" i="1"/>
  <c r="AH212" i="1" s="1"/>
  <c r="AI212" i="1" s="1"/>
  <c r="AB275" i="1"/>
  <c r="AF275" i="1" s="1"/>
  <c r="AA219" i="1"/>
  <c r="AA67" i="1"/>
  <c r="AA109" i="1"/>
  <c r="AB170" i="1"/>
  <c r="AF170" i="1" s="1"/>
  <c r="AB279" i="1"/>
  <c r="AD279" i="1" s="1"/>
  <c r="AH279" i="1" s="1"/>
  <c r="AI279" i="1" s="1"/>
  <c r="AA102" i="1"/>
  <c r="AA261" i="1"/>
  <c r="AA266" i="1"/>
  <c r="AB140" i="1"/>
  <c r="AF140" i="1" s="1"/>
  <c r="AB146" i="1"/>
  <c r="AF146" i="1" s="1"/>
  <c r="AB136" i="1"/>
  <c r="AF136" i="1" s="1"/>
  <c r="AD52" i="1"/>
  <c r="AH52" i="1"/>
  <c r="AI52" i="1" s="1"/>
  <c r="AD239" i="1"/>
  <c r="AB40" i="1"/>
  <c r="AF40" i="1" s="1"/>
  <c r="AD215" i="1"/>
  <c r="AH215" i="1" s="1"/>
  <c r="AI215" i="1" s="1"/>
  <c r="AB14" i="1"/>
  <c r="AF14" i="1" s="1"/>
  <c r="AB129" i="1"/>
  <c r="AF129" i="1" s="1"/>
  <c r="AB131" i="1"/>
  <c r="AF131" i="1" s="1"/>
  <c r="AB216" i="1"/>
  <c r="AF216" i="1" s="1"/>
  <c r="AA248" i="1"/>
  <c r="AD263" i="1"/>
  <c r="AH263" i="1"/>
  <c r="AI263" i="1" s="1"/>
  <c r="AB24" i="1"/>
  <c r="AD24" i="1" s="1"/>
  <c r="AH24" i="1" s="1"/>
  <c r="AI24" i="1" s="1"/>
  <c r="AA164" i="1"/>
  <c r="AD210" i="1"/>
  <c r="AH210" i="1" s="1"/>
  <c r="AI210" i="1" s="1"/>
  <c r="AB125" i="1"/>
  <c r="AF125" i="1" s="1"/>
  <c r="AB120" i="1"/>
  <c r="AF120" i="1" s="1"/>
  <c r="AB91" i="1"/>
  <c r="AF91" i="1" s="1"/>
  <c r="AB231" i="1"/>
  <c r="AF231" i="1" s="1"/>
  <c r="AB245" i="1"/>
  <c r="AD245" i="1" s="1"/>
  <c r="AH245" i="1" s="1"/>
  <c r="AI245" i="1" s="1"/>
  <c r="AD256" i="1"/>
  <c r="AH256" i="1"/>
  <c r="AI256" i="1" s="1"/>
  <c r="AA18" i="1"/>
  <c r="AA63" i="1"/>
  <c r="AD250" i="1"/>
  <c r="AH250" i="1" s="1"/>
  <c r="AI250" i="1" s="1"/>
  <c r="AB85" i="1"/>
  <c r="AF85" i="1" s="1"/>
  <c r="AB54" i="1"/>
  <c r="AF54" i="1" s="1"/>
  <c r="AA277" i="1"/>
  <c r="AA62" i="1"/>
  <c r="AB240" i="1"/>
  <c r="AF240" i="1" s="1"/>
  <c r="AB94" i="1"/>
  <c r="AF94" i="1" s="1"/>
  <c r="AA44" i="1"/>
  <c r="AD111" i="1"/>
  <c r="AA20" i="1"/>
  <c r="AD12" i="1"/>
  <c r="AH12" i="1" s="1"/>
  <c r="AI12" i="1" s="1"/>
  <c r="AA112" i="1"/>
  <c r="AD42" i="1"/>
  <c r="AH42" i="1"/>
  <c r="AI42" i="1" s="1"/>
  <c r="AB60" i="1"/>
  <c r="AF60" i="1" s="1"/>
  <c r="AB153" i="1"/>
  <c r="AD153" i="1" s="1"/>
  <c r="AH153" i="1" s="1"/>
  <c r="AI153" i="1" s="1"/>
  <c r="AB242" i="1"/>
  <c r="AF242" i="1" s="1"/>
  <c r="AD222" i="1"/>
  <c r="AH222" i="1" s="1"/>
  <c r="AI222" i="1" s="1"/>
  <c r="AB162" i="1"/>
  <c r="AF162" i="1" s="1"/>
  <c r="AD283" i="1"/>
  <c r="AH283" i="1"/>
  <c r="AI283" i="1" s="1"/>
  <c r="AA29" i="1"/>
  <c r="AB236" i="1"/>
  <c r="AF236" i="1" s="1"/>
  <c r="AB101" i="1"/>
  <c r="AD101" i="1" s="1"/>
  <c r="AH101" i="1" s="1"/>
  <c r="AI101" i="1" s="1"/>
  <c r="AA154" i="1"/>
  <c r="AB232" i="1"/>
  <c r="AF232" i="1" s="1"/>
  <c r="AA80" i="1"/>
  <c r="AB208" i="1"/>
  <c r="AF208" i="1" s="1"/>
  <c r="AB107" i="1"/>
  <c r="AF107" i="1" s="1"/>
  <c r="AB108" i="1"/>
  <c r="AF108" i="1" s="1"/>
  <c r="AB179" i="1"/>
  <c r="AF179" i="1" s="1"/>
  <c r="AB221" i="1"/>
  <c r="AF221" i="1" s="1"/>
  <c r="AB78" i="1"/>
  <c r="AF78" i="1" s="1"/>
  <c r="AD214" i="1"/>
  <c r="AH214" i="1"/>
  <c r="AI214" i="1" s="1"/>
  <c r="AB173" i="1"/>
  <c r="AF173" i="1" s="1"/>
  <c r="AA272" i="1"/>
  <c r="AB23" i="1"/>
  <c r="AF23" i="1" s="1"/>
  <c r="AD193" i="1"/>
  <c r="AH193" i="1"/>
  <c r="AI193" i="1" s="1"/>
  <c r="AB117" i="1"/>
  <c r="AD117" i="1" s="1"/>
  <c r="AH117" i="1" s="1"/>
  <c r="AI117" i="1" s="1"/>
  <c r="AB165" i="1"/>
  <c r="AF165" i="1" s="1"/>
  <c r="AD182" i="1"/>
  <c r="AH182" i="1" s="1"/>
  <c r="AI182" i="1" s="1"/>
  <c r="AB147" i="1"/>
  <c r="AD147" i="1" s="1"/>
  <c r="AH147" i="1" s="1"/>
  <c r="AI147" i="1" s="1"/>
  <c r="AA17" i="1"/>
  <c r="AB39" i="1"/>
  <c r="AF39" i="1" s="1"/>
  <c r="AD190" i="1"/>
  <c r="AH190" i="1" s="1"/>
  <c r="AI190" i="1" s="1"/>
  <c r="AB56" i="1"/>
  <c r="AF56" i="1" s="1"/>
  <c r="AB72" i="1"/>
  <c r="AF72" i="1" s="1"/>
  <c r="AB68" i="1"/>
  <c r="AF68" i="1" s="1"/>
  <c r="AB33" i="1"/>
  <c r="AD33" i="1" s="1"/>
  <c r="AH33" i="1" s="1"/>
  <c r="AI33" i="1" s="1"/>
  <c r="AD58" i="1"/>
  <c r="AH58" i="1"/>
  <c r="AI58" i="1" s="1"/>
  <c r="AA89" i="1"/>
  <c r="AB15" i="1"/>
  <c r="AF15" i="1" s="1"/>
  <c r="AB159" i="1"/>
  <c r="AD159" i="1" s="1"/>
  <c r="AH159" i="1" s="1"/>
  <c r="AI159" i="1" s="1"/>
  <c r="AB228" i="1"/>
  <c r="AF228" i="1" s="1"/>
  <c r="AB70" i="1"/>
  <c r="AF70" i="1" s="1"/>
  <c r="AB150" i="1"/>
  <c r="AF150" i="1" s="1"/>
  <c r="AB103" i="1"/>
  <c r="AF103" i="1" s="1"/>
  <c r="AB133" i="1"/>
  <c r="AF133" i="1" s="1"/>
  <c r="AB55" i="1"/>
  <c r="AF55" i="1" s="1"/>
  <c r="AB218" i="1"/>
  <c r="AF218" i="1" s="1"/>
  <c r="AB113" i="1"/>
  <c r="AF113" i="1" s="1"/>
  <c r="AD35" i="1"/>
  <c r="AH35" i="1"/>
  <c r="AI35" i="1" s="1"/>
  <c r="AB224" i="1"/>
  <c r="AF224" i="1" s="1"/>
  <c r="AA22" i="1"/>
  <c r="AA249" i="1"/>
  <c r="AB152" i="1"/>
  <c r="AF152" i="1" s="1"/>
  <c r="AB235" i="1"/>
  <c r="AF235" i="1" s="1"/>
  <c r="AB226" i="1"/>
  <c r="AF226" i="1" s="1"/>
  <c r="AB76" i="1"/>
  <c r="AF76" i="1" s="1"/>
  <c r="AA163" i="1"/>
  <c r="AB186" i="1"/>
  <c r="AF186" i="1" s="1"/>
  <c r="AB69" i="1"/>
  <c r="AF69" i="1" s="1"/>
  <c r="AH111" i="1" l="1"/>
  <c r="AI111" i="1" s="1"/>
  <c r="AH115" i="1"/>
  <c r="AH139" i="1"/>
  <c r="AH93" i="1"/>
  <c r="AH239" i="1"/>
  <c r="AH45" i="1"/>
  <c r="AI45" i="1" s="1"/>
  <c r="AH247" i="1"/>
  <c r="AH233" i="1"/>
  <c r="AI233" i="1" s="1"/>
  <c r="AH189" i="1"/>
  <c r="AI189" i="1" s="1"/>
  <c r="AH86" i="1"/>
  <c r="AH81" i="1"/>
  <c r="AI81" i="1" s="1"/>
  <c r="AB22" i="1"/>
  <c r="AD22" i="1" s="1"/>
  <c r="AH22" i="1" s="1"/>
  <c r="AI22" i="1" s="1"/>
  <c r="AB271" i="1"/>
  <c r="AD271" i="1" s="1"/>
  <c r="AH271" i="1" s="1"/>
  <c r="AI271" i="1" s="1"/>
  <c r="AD69" i="1"/>
  <c r="AH69" i="1"/>
  <c r="AI69" i="1" s="1"/>
  <c r="AD226" i="1"/>
  <c r="AD218" i="1"/>
  <c r="AD150" i="1"/>
  <c r="AH150" i="1"/>
  <c r="AI150" i="1" s="1"/>
  <c r="AD15" i="1"/>
  <c r="AH15" i="1"/>
  <c r="AI15" i="1" s="1"/>
  <c r="AD68" i="1"/>
  <c r="AH68" i="1"/>
  <c r="AI68" i="1" s="1"/>
  <c r="AD39" i="1"/>
  <c r="AH39" i="1"/>
  <c r="AI39" i="1" s="1"/>
  <c r="AD165" i="1"/>
  <c r="AH165" i="1"/>
  <c r="AI165" i="1" s="1"/>
  <c r="AD221" i="1"/>
  <c r="AH221" i="1"/>
  <c r="AI221" i="1" s="1"/>
  <c r="AD208" i="1"/>
  <c r="AH208" i="1"/>
  <c r="AI208" i="1" s="1"/>
  <c r="AD162" i="1"/>
  <c r="AD60" i="1"/>
  <c r="AH60" i="1"/>
  <c r="AI60" i="1" s="1"/>
  <c r="AD240" i="1"/>
  <c r="AH240" i="1"/>
  <c r="AI240" i="1" s="1"/>
  <c r="AD85" i="1"/>
  <c r="AH85" i="1"/>
  <c r="AI85" i="1" s="1"/>
  <c r="AD120" i="1"/>
  <c r="AD131" i="1"/>
  <c r="AD40" i="1"/>
  <c r="AD146" i="1"/>
  <c r="AD75" i="1"/>
  <c r="AH75" i="1"/>
  <c r="AI75" i="1" s="1"/>
  <c r="AD254" i="1"/>
  <c r="AD227" i="1"/>
  <c r="AD223" i="1"/>
  <c r="AD187" i="1"/>
  <c r="AD260" i="1"/>
  <c r="AH260" i="1"/>
  <c r="AI260" i="1" s="1"/>
  <c r="AD100" i="1"/>
  <c r="AH100" i="1"/>
  <c r="AI100" i="1" s="1"/>
  <c r="AD61" i="1"/>
  <c r="AH61" i="1"/>
  <c r="AI61" i="1" s="1"/>
  <c r="AD246" i="1"/>
  <c r="AD230" i="1"/>
  <c r="AD280" i="1"/>
  <c r="AH280" i="1"/>
  <c r="AI280" i="1" s="1"/>
  <c r="AD138" i="1"/>
  <c r="AD217" i="1"/>
  <c r="AD191" i="1"/>
  <c r="AD161" i="1"/>
  <c r="AD175" i="1"/>
  <c r="AD264" i="1"/>
  <c r="AH264" i="1" s="1"/>
  <c r="AI264" i="1" s="1"/>
  <c r="AD25" i="1"/>
  <c r="AH25" i="1"/>
  <c r="AI25" i="1" s="1"/>
  <c r="AD234" i="1"/>
  <c r="AD64" i="1"/>
  <c r="AH64" i="1"/>
  <c r="AI64" i="1" s="1"/>
  <c r="AD281" i="1"/>
  <c r="AH281" i="1"/>
  <c r="AI281" i="1" s="1"/>
  <c r="AB20" i="1"/>
  <c r="AD20" i="1" s="1"/>
  <c r="AH20" i="1" s="1"/>
  <c r="AI20" i="1" s="1"/>
  <c r="AB102" i="1"/>
  <c r="AD102" i="1" s="1"/>
  <c r="AH102" i="1" s="1"/>
  <c r="AI102" i="1" s="1"/>
  <c r="AB26" i="1"/>
  <c r="AD26" i="1" s="1"/>
  <c r="AH26" i="1" s="1"/>
  <c r="AI26" i="1" s="1"/>
  <c r="AB89" i="1"/>
  <c r="AD89" i="1" s="1"/>
  <c r="AH89" i="1" s="1"/>
  <c r="AI89" i="1" s="1"/>
  <c r="AB17" i="1"/>
  <c r="AD17" i="1" s="1"/>
  <c r="AH17" i="1" s="1"/>
  <c r="AI17" i="1" s="1"/>
  <c r="AB80" i="1"/>
  <c r="AD80" i="1" s="1"/>
  <c r="AH80" i="1" s="1"/>
  <c r="AI80" i="1" s="1"/>
  <c r="AB62" i="1"/>
  <c r="AD62" i="1" s="1"/>
  <c r="AH62" i="1" s="1"/>
  <c r="AI62" i="1" s="1"/>
  <c r="AB219" i="1"/>
  <c r="AD219" i="1" s="1"/>
  <c r="AH219" i="1" s="1"/>
  <c r="AI219" i="1" s="1"/>
  <c r="AB270" i="1"/>
  <c r="AD270" i="1" s="1"/>
  <c r="AH270" i="1" s="1"/>
  <c r="AI270" i="1" s="1"/>
  <c r="AB269" i="1"/>
  <c r="AD269" i="1" s="1"/>
  <c r="AH269" i="1" s="1"/>
  <c r="AI269" i="1" s="1"/>
  <c r="AB36" i="1"/>
  <c r="AD36" i="1" s="1"/>
  <c r="AH36" i="1" s="1"/>
  <c r="AI36" i="1" s="1"/>
  <c r="AB255" i="1"/>
  <c r="AD255" i="1" s="1"/>
  <c r="AH255" i="1" s="1"/>
  <c r="AI255" i="1" s="1"/>
  <c r="AB135" i="1"/>
  <c r="AD135" i="1" s="1"/>
  <c r="AH135" i="1" s="1"/>
  <c r="AI135" i="1" s="1"/>
  <c r="AB258" i="1"/>
  <c r="AD258" i="1" s="1"/>
  <c r="AH258" i="1" s="1"/>
  <c r="AI258" i="1" s="1"/>
  <c r="AB272" i="1"/>
  <c r="AD272" i="1" s="1"/>
  <c r="AH272" i="1" s="1"/>
  <c r="AI272" i="1" s="1"/>
  <c r="AB67" i="1"/>
  <c r="AD67" i="1" s="1"/>
  <c r="AH67" i="1" s="1"/>
  <c r="AI67" i="1" s="1"/>
  <c r="AB278" i="1"/>
  <c r="AD278" i="1" s="1"/>
  <c r="AH278" i="1" s="1"/>
  <c r="AI278" i="1" s="1"/>
  <c r="AB252" i="1"/>
  <c r="AD252" i="1" s="1"/>
  <c r="AH252" i="1" s="1"/>
  <c r="AI252" i="1" s="1"/>
  <c r="AB49" i="1"/>
  <c r="AD49" i="1" s="1"/>
  <c r="AH49" i="1" s="1"/>
  <c r="AI49" i="1" s="1"/>
  <c r="AB105" i="1"/>
  <c r="AD105" i="1" s="1"/>
  <c r="AH105" i="1" s="1"/>
  <c r="AI105" i="1" s="1"/>
  <c r="AB142" i="1"/>
  <c r="AD142" i="1" s="1"/>
  <c r="AH142" i="1" s="1"/>
  <c r="AI142" i="1" s="1"/>
  <c r="AD186" i="1"/>
  <c r="AD235" i="1"/>
  <c r="AD224" i="1"/>
  <c r="AD55" i="1"/>
  <c r="AD70" i="1"/>
  <c r="AH70" i="1"/>
  <c r="AI70" i="1" s="1"/>
  <c r="AD72" i="1"/>
  <c r="AD173" i="1"/>
  <c r="AD179" i="1"/>
  <c r="AD236" i="1"/>
  <c r="AH236" i="1"/>
  <c r="AI236" i="1" s="1"/>
  <c r="AD125" i="1"/>
  <c r="AH125" i="1"/>
  <c r="AI125" i="1" s="1"/>
  <c r="AD129" i="1"/>
  <c r="AD140" i="1"/>
  <c r="AD43" i="1"/>
  <c r="AH43" i="1"/>
  <c r="AI43" i="1" s="1"/>
  <c r="AD121" i="1"/>
  <c r="AH121" i="1"/>
  <c r="AI121" i="1" s="1"/>
  <c r="AD90" i="1"/>
  <c r="AH90" i="1"/>
  <c r="AI90" i="1" s="1"/>
  <c r="AD176" i="1"/>
  <c r="AD96" i="1"/>
  <c r="AD77" i="1"/>
  <c r="AD202" i="1"/>
  <c r="AD151" i="1"/>
  <c r="AD116" i="1"/>
  <c r="AD145" i="1"/>
  <c r="AD57" i="1"/>
  <c r="AD157" i="1"/>
  <c r="AD180" i="1"/>
  <c r="AD38" i="1"/>
  <c r="AD83" i="1"/>
  <c r="AD199" i="1"/>
  <c r="AD188" i="1"/>
  <c r="AH188" i="1"/>
  <c r="AI188" i="1" s="1"/>
  <c r="AD82" i="1"/>
  <c r="AH82" i="1"/>
  <c r="AI82" i="1" s="1"/>
  <c r="AD137" i="1"/>
  <c r="AD118" i="1"/>
  <c r="AD284" i="1"/>
  <c r="AH284" i="1"/>
  <c r="AI284" i="1" s="1"/>
  <c r="AB92" i="1"/>
  <c r="AD92" i="1" s="1"/>
  <c r="AH92" i="1" s="1"/>
  <c r="AI92" i="1" s="1"/>
  <c r="AB31" i="1"/>
  <c r="AD31" i="1" s="1"/>
  <c r="AH31" i="1" s="1"/>
  <c r="AI31" i="1" s="1"/>
  <c r="AB163" i="1"/>
  <c r="AD163" i="1" s="1"/>
  <c r="AH163" i="1" s="1"/>
  <c r="AI163" i="1" s="1"/>
  <c r="AB29" i="1"/>
  <c r="AD29" i="1" s="1"/>
  <c r="AH29" i="1" s="1"/>
  <c r="AI29" i="1" s="1"/>
  <c r="AB112" i="1"/>
  <c r="AD112" i="1" s="1"/>
  <c r="AH112" i="1" s="1"/>
  <c r="AI112" i="1" s="1"/>
  <c r="AB44" i="1"/>
  <c r="AD44" i="1" s="1"/>
  <c r="AH44" i="1" s="1"/>
  <c r="AI44" i="1" s="1"/>
  <c r="AB277" i="1"/>
  <c r="AD277" i="1" s="1"/>
  <c r="AH277" i="1" s="1"/>
  <c r="AI277" i="1" s="1"/>
  <c r="AB63" i="1"/>
  <c r="AD63" i="1" s="1"/>
  <c r="AH63" i="1" s="1"/>
  <c r="AI63" i="1" s="1"/>
  <c r="AB248" i="1"/>
  <c r="AD248" i="1" s="1"/>
  <c r="AH248" i="1" s="1"/>
  <c r="AI248" i="1" s="1"/>
  <c r="AB266" i="1"/>
  <c r="AD266" i="1" s="1"/>
  <c r="AH266" i="1" s="1"/>
  <c r="AI266" i="1" s="1"/>
  <c r="AB132" i="1"/>
  <c r="AD132" i="1" s="1"/>
  <c r="AH132" i="1" s="1"/>
  <c r="AI132" i="1" s="1"/>
  <c r="AB48" i="1"/>
  <c r="AD48" i="1" s="1"/>
  <c r="AH48" i="1" s="1"/>
  <c r="AI48" i="1" s="1"/>
  <c r="AB110" i="1"/>
  <c r="AD110" i="1" s="1"/>
  <c r="AH110" i="1" s="1"/>
  <c r="AI110" i="1" s="1"/>
  <c r="AB32" i="1"/>
  <c r="AD32" i="1" s="1"/>
  <c r="AH32" i="1" s="1"/>
  <c r="AI32" i="1" s="1"/>
  <c r="AB192" i="1"/>
  <c r="AD192" i="1" s="1"/>
  <c r="AH192" i="1" s="1"/>
  <c r="AI192" i="1" s="1"/>
  <c r="AB106" i="1"/>
  <c r="AD106" i="1" s="1"/>
  <c r="AH106" i="1" s="1"/>
  <c r="AI106" i="1" s="1"/>
  <c r="AB122" i="1"/>
  <c r="AD122" i="1" s="1"/>
  <c r="AH122" i="1" s="1"/>
  <c r="AI122" i="1" s="1"/>
  <c r="AD152" i="1"/>
  <c r="AD133" i="1"/>
  <c r="AD228" i="1"/>
  <c r="AH228" i="1"/>
  <c r="AI228" i="1" s="1"/>
  <c r="AD56" i="1"/>
  <c r="AH56" i="1"/>
  <c r="AI56" i="1" s="1"/>
  <c r="AD108" i="1"/>
  <c r="AH108" i="1"/>
  <c r="AI108" i="1" s="1"/>
  <c r="AD232" i="1"/>
  <c r="AD242" i="1"/>
  <c r="AD231" i="1"/>
  <c r="AD14" i="1"/>
  <c r="AH14" i="1"/>
  <c r="AI14" i="1" s="1"/>
  <c r="AD170" i="1"/>
  <c r="AH170" i="1"/>
  <c r="AI170" i="1" s="1"/>
  <c r="AD275" i="1"/>
  <c r="AD88" i="1"/>
  <c r="AH88" i="1"/>
  <c r="AI88" i="1" s="1"/>
  <c r="AD126" i="1"/>
  <c r="AH126" i="1" s="1"/>
  <c r="AI126" i="1" s="1"/>
  <c r="AD197" i="1"/>
  <c r="AD220" i="1"/>
  <c r="AD59" i="1"/>
  <c r="AD195" i="1"/>
  <c r="AD184" i="1"/>
  <c r="AH184" i="1"/>
  <c r="AI184" i="1" s="1"/>
  <c r="AD84" i="1"/>
  <c r="AD181" i="1"/>
  <c r="AD213" i="1"/>
  <c r="AD273" i="1"/>
  <c r="AD257" i="1"/>
  <c r="AD259" i="1"/>
  <c r="AH259" i="1"/>
  <c r="AI259" i="1" s="1"/>
  <c r="AD98" i="1"/>
  <c r="AD225" i="1"/>
  <c r="AH225" i="1" s="1"/>
  <c r="AI225" i="1" s="1"/>
  <c r="AD171" i="1"/>
  <c r="AD282" i="1"/>
  <c r="AH282" i="1"/>
  <c r="AI282" i="1" s="1"/>
  <c r="AD251" i="1"/>
  <c r="AD34" i="1"/>
  <c r="AH34" i="1"/>
  <c r="AI34" i="1" s="1"/>
  <c r="AD265" i="1"/>
  <c r="AD178" i="1"/>
  <c r="AD50" i="1"/>
  <c r="AD243" i="1"/>
  <c r="AH243" i="1"/>
  <c r="AI243" i="1" s="1"/>
  <c r="AD124" i="1"/>
  <c r="AB267" i="1"/>
  <c r="AD267" i="1" s="1"/>
  <c r="AH267" i="1" s="1"/>
  <c r="AI267" i="1" s="1"/>
  <c r="AB30" i="1"/>
  <c r="AD30" i="1" s="1"/>
  <c r="AH30" i="1" s="1"/>
  <c r="AI30" i="1" s="1"/>
  <c r="AB47" i="1"/>
  <c r="AD47" i="1" s="1"/>
  <c r="AH47" i="1" s="1"/>
  <c r="AI47" i="1" s="1"/>
  <c r="AB249" i="1"/>
  <c r="AD249" i="1" s="1"/>
  <c r="AH249" i="1" s="1"/>
  <c r="AI249" i="1" s="1"/>
  <c r="AB154" i="1"/>
  <c r="AD154" i="1" s="1"/>
  <c r="AH154" i="1" s="1"/>
  <c r="AI154" i="1" s="1"/>
  <c r="AB18" i="1"/>
  <c r="AD18" i="1" s="1"/>
  <c r="AH18" i="1" s="1"/>
  <c r="AI18" i="1" s="1"/>
  <c r="AB164" i="1"/>
  <c r="AD164" i="1" s="1"/>
  <c r="AH164" i="1" s="1"/>
  <c r="AI164" i="1" s="1"/>
  <c r="AB261" i="1"/>
  <c r="AD261" i="1" s="1"/>
  <c r="AH261" i="1" s="1"/>
  <c r="AI261" i="1" s="1"/>
  <c r="AB109" i="1"/>
  <c r="AF109" i="1" s="1"/>
  <c r="AB144" i="1"/>
  <c r="AD144" i="1" s="1"/>
  <c r="AH144" i="1" s="1"/>
  <c r="AI144" i="1" s="1"/>
  <c r="AB128" i="1"/>
  <c r="AD128" i="1" s="1"/>
  <c r="AH128" i="1" s="1"/>
  <c r="AI128" i="1" s="1"/>
  <c r="AB130" i="1"/>
  <c r="AD130" i="1" s="1"/>
  <c r="AH130" i="1" s="1"/>
  <c r="AI130" i="1" s="1"/>
  <c r="AB71" i="1"/>
  <c r="AD71" i="1" s="1"/>
  <c r="AH71" i="1" s="1"/>
  <c r="AI71" i="1" s="1"/>
  <c r="AB21" i="1"/>
  <c r="AD21" i="1" s="1"/>
  <c r="AH21" i="1" s="1"/>
  <c r="AI21" i="1" s="1"/>
  <c r="AB166" i="1"/>
  <c r="AD166" i="1" s="1"/>
  <c r="AH166" i="1" s="1"/>
  <c r="AI166" i="1" s="1"/>
  <c r="AB262" i="1"/>
  <c r="AD262" i="1" s="1"/>
  <c r="AH262" i="1" s="1"/>
  <c r="AI262" i="1" s="1"/>
  <c r="AB79" i="1"/>
  <c r="AD79" i="1" s="1"/>
  <c r="AH79" i="1" s="1"/>
  <c r="AI79" i="1" s="1"/>
  <c r="AD76" i="1"/>
  <c r="AH76" i="1"/>
  <c r="AI76" i="1" s="1"/>
  <c r="AD113" i="1"/>
  <c r="AH113" i="1"/>
  <c r="AI113" i="1" s="1"/>
  <c r="AD103" i="1"/>
  <c r="AH103" i="1"/>
  <c r="AI103" i="1" s="1"/>
  <c r="AD23" i="1"/>
  <c r="AH23" i="1"/>
  <c r="AI23" i="1" s="1"/>
  <c r="AD78" i="1"/>
  <c r="AD107" i="1"/>
  <c r="AD94" i="1"/>
  <c r="AD54" i="1"/>
  <c r="AD91" i="1"/>
  <c r="AH91" i="1"/>
  <c r="AI91" i="1" s="1"/>
  <c r="AD216" i="1"/>
  <c r="AH216" i="1" s="1"/>
  <c r="AI216" i="1" s="1"/>
  <c r="AD136" i="1"/>
  <c r="AD141" i="1"/>
  <c r="AH141" i="1"/>
  <c r="AI141" i="1" s="1"/>
  <c r="AD134" i="1"/>
  <c r="AD201" i="1"/>
  <c r="AD97" i="1"/>
  <c r="AH97" i="1"/>
  <c r="AI97" i="1" s="1"/>
  <c r="AD209" i="1"/>
  <c r="AD11" i="1"/>
  <c r="AD53" i="1"/>
  <c r="AD28" i="1"/>
  <c r="AH28" i="1"/>
  <c r="AI28" i="1" s="1"/>
  <c r="AD158" i="1"/>
  <c r="AD74" i="1"/>
  <c r="AH74" i="1"/>
  <c r="AI74" i="1" s="1"/>
  <c r="AD13" i="1"/>
  <c r="AD156" i="1"/>
  <c r="AH156" i="1"/>
  <c r="AI156" i="1" s="1"/>
  <c r="AD99" i="1"/>
  <c r="AD66" i="1"/>
  <c r="AH66" i="1"/>
  <c r="AI66" i="1" s="1"/>
  <c r="Z8" i="1"/>
  <c r="AA10" i="1"/>
  <c r="AD95" i="1"/>
  <c r="AH95" i="1"/>
  <c r="AI95" i="1" s="1"/>
  <c r="AD149" i="1"/>
  <c r="AH149" i="1"/>
  <c r="AI149" i="1" s="1"/>
  <c r="AD229" i="1"/>
  <c r="AD46" i="1"/>
  <c r="AD237" i="1"/>
  <c r="AH237" i="1"/>
  <c r="AI237" i="1" s="1"/>
  <c r="AD207" i="1"/>
  <c r="AD183" i="1"/>
  <c r="AH183" i="1"/>
  <c r="AI183" i="1" s="1"/>
  <c r="AI86" i="1" l="1"/>
  <c r="AI247" i="1"/>
  <c r="AI239" i="1"/>
  <c r="AI93" i="1"/>
  <c r="AI139" i="1"/>
  <c r="AI115" i="1"/>
  <c r="AH229" i="1"/>
  <c r="AH11" i="1"/>
  <c r="AI11" i="1" s="1"/>
  <c r="AH134" i="1"/>
  <c r="AI134" i="1" s="1"/>
  <c r="AH181" i="1"/>
  <c r="AH59" i="1"/>
  <c r="AH145" i="1"/>
  <c r="AH96" i="1"/>
  <c r="AI96" i="1" s="1"/>
  <c r="AH179" i="1"/>
  <c r="AH234" i="1"/>
  <c r="AH161" i="1"/>
  <c r="AH107" i="1"/>
  <c r="AI107" i="1" s="1"/>
  <c r="AH124" i="1"/>
  <c r="AH152" i="1"/>
  <c r="AH57" i="1"/>
  <c r="AH77" i="1"/>
  <c r="AI77" i="1" s="1"/>
  <c r="AH175" i="1"/>
  <c r="AH138" i="1"/>
  <c r="AH273" i="1"/>
  <c r="AH197" i="1"/>
  <c r="AH157" i="1"/>
  <c r="AH202" i="1"/>
  <c r="AH217" i="1"/>
  <c r="AH246" i="1"/>
  <c r="AI246" i="1" s="1"/>
  <c r="AH187" i="1"/>
  <c r="AI187" i="1" s="1"/>
  <c r="AH186" i="1"/>
  <c r="AH226" i="1"/>
  <c r="AI226" i="1" s="1"/>
  <c r="AH50" i="1"/>
  <c r="AH251" i="1"/>
  <c r="AH207" i="1"/>
  <c r="AH99" i="1"/>
  <c r="AH158" i="1"/>
  <c r="AI158" i="1" s="1"/>
  <c r="AH209" i="1"/>
  <c r="AH171" i="1"/>
  <c r="AH257" i="1"/>
  <c r="AH84" i="1"/>
  <c r="AH220" i="1"/>
  <c r="AH133" i="1"/>
  <c r="AH38" i="1"/>
  <c r="AH180" i="1"/>
  <c r="AI180" i="1" s="1"/>
  <c r="AH116" i="1"/>
  <c r="AH151" i="1"/>
  <c r="AH176" i="1"/>
  <c r="AH173" i="1"/>
  <c r="AH191" i="1"/>
  <c r="AH46" i="1"/>
  <c r="AI46" i="1" s="1"/>
  <c r="AA8" i="1"/>
  <c r="AB10" i="1"/>
  <c r="AF10" i="1" s="1"/>
  <c r="AH13" i="1"/>
  <c r="AI13" i="1" s="1"/>
  <c r="AH53" i="1"/>
  <c r="AI53" i="1" s="1"/>
  <c r="AH201" i="1"/>
  <c r="AI201" i="1" s="1"/>
  <c r="AH78" i="1"/>
  <c r="AI78" i="1" s="1"/>
  <c r="AH98" i="1"/>
  <c r="AI98" i="1" s="1"/>
  <c r="AH213" i="1"/>
  <c r="AI213" i="1" s="1"/>
  <c r="AH195" i="1"/>
  <c r="AI195" i="1" s="1"/>
  <c r="AH223" i="1"/>
  <c r="AI223" i="1" s="1"/>
  <c r="AH146" i="1"/>
  <c r="AI146" i="1" s="1"/>
  <c r="AH231" i="1"/>
  <c r="AI231" i="1" s="1"/>
  <c r="AH118" i="1"/>
  <c r="AI118" i="1" s="1"/>
  <c r="AH199" i="1"/>
  <c r="AI199" i="1" s="1"/>
  <c r="AH55" i="1"/>
  <c r="AI55" i="1" s="1"/>
  <c r="AH227" i="1"/>
  <c r="AI227" i="1" s="1"/>
  <c r="AH40" i="1"/>
  <c r="AI40" i="1" s="1"/>
  <c r="AH54" i="1"/>
  <c r="AI54" i="1" s="1"/>
  <c r="AD109" i="1"/>
  <c r="AH178" i="1"/>
  <c r="AI178" i="1" s="1"/>
  <c r="AH275" i="1"/>
  <c r="AI275" i="1" s="1"/>
  <c r="AH242" i="1"/>
  <c r="AI242" i="1" s="1"/>
  <c r="AH137" i="1"/>
  <c r="AI137" i="1" s="1"/>
  <c r="AH83" i="1"/>
  <c r="AI83" i="1" s="1"/>
  <c r="AH140" i="1"/>
  <c r="AI140" i="1" s="1"/>
  <c r="AH224" i="1"/>
  <c r="AI224" i="1" s="1"/>
  <c r="AH230" i="1"/>
  <c r="AI230" i="1" s="1"/>
  <c r="AH254" i="1"/>
  <c r="AI254" i="1" s="1"/>
  <c r="AH131" i="1"/>
  <c r="AI131" i="1" s="1"/>
  <c r="AH136" i="1"/>
  <c r="AI136" i="1" s="1"/>
  <c r="AH94" i="1"/>
  <c r="AI94" i="1" s="1"/>
  <c r="AH265" i="1"/>
  <c r="AI265" i="1" s="1"/>
  <c r="AH232" i="1"/>
  <c r="AI232" i="1" s="1"/>
  <c r="AH129" i="1"/>
  <c r="AI129" i="1" s="1"/>
  <c r="AH72" i="1"/>
  <c r="AI72" i="1" s="1"/>
  <c r="AH235" i="1"/>
  <c r="AI235" i="1" s="1"/>
  <c r="AH120" i="1"/>
  <c r="AI120" i="1" s="1"/>
  <c r="AH162" i="1"/>
  <c r="AI162" i="1" s="1"/>
  <c r="AH218" i="1"/>
  <c r="AI218" i="1" s="1"/>
  <c r="AI191" i="1" l="1"/>
  <c r="AI173" i="1"/>
  <c r="AI176" i="1"/>
  <c r="AI151" i="1"/>
  <c r="AI116" i="1"/>
  <c r="AI38" i="1"/>
  <c r="AI133" i="1"/>
  <c r="AI220" i="1"/>
  <c r="AI84" i="1"/>
  <c r="AI257" i="1"/>
  <c r="AI171" i="1"/>
  <c r="AI209" i="1"/>
  <c r="AI99" i="1"/>
  <c r="AI207" i="1"/>
  <c r="AI251" i="1"/>
  <c r="AI50" i="1"/>
  <c r="AI186" i="1"/>
  <c r="AI217" i="1"/>
  <c r="AI202" i="1"/>
  <c r="AI157" i="1"/>
  <c r="AI197" i="1"/>
  <c r="AI273" i="1"/>
  <c r="AI138" i="1"/>
  <c r="AI175" i="1"/>
  <c r="AI57" i="1"/>
  <c r="AI152" i="1"/>
  <c r="AI124" i="1"/>
  <c r="AI161" i="1"/>
  <c r="AI234" i="1"/>
  <c r="AI179" i="1"/>
  <c r="AI145" i="1"/>
  <c r="AI59" i="1"/>
  <c r="AI181" i="1"/>
  <c r="AI229" i="1"/>
  <c r="AH109" i="1"/>
  <c r="AI109" i="1" s="1"/>
  <c r="AD10" i="1"/>
  <c r="AD8" i="1" s="1"/>
  <c r="AB8" i="1"/>
  <c r="V285" i="1" l="1"/>
  <c r="AE285" i="1"/>
  <c r="Z285" i="1"/>
  <c r="AI8" i="1"/>
  <c r="AF8" i="1"/>
  <c r="AH10" i="1" l="1"/>
  <c r="AI10" i="1" s="1"/>
  <c r="AG8" i="1"/>
  <c r="AH8" i="1" l="1"/>
</calcChain>
</file>

<file path=xl/sharedStrings.xml><?xml version="1.0" encoding="utf-8"?>
<sst xmlns="http://schemas.openxmlformats.org/spreadsheetml/2006/main" count="1370" uniqueCount="394">
  <si>
    <t>SKU duplicado</t>
  </si>
  <si>
    <t>Llave</t>
  </si>
  <si>
    <t>Sector</t>
  </si>
  <si>
    <t>Oficina</t>
  </si>
  <si>
    <t>Material</t>
  </si>
  <si>
    <t>Descripción</t>
  </si>
  <si>
    <t>Nivel Jer. 2</t>
  </si>
  <si>
    <t>Nivel Jer. 3</t>
  </si>
  <si>
    <t>Plan de producción PI</t>
  </si>
  <si>
    <t xml:space="preserve"> RV Producción mes n+1</t>
  </si>
  <si>
    <t xml:space="preserve"> RV  Venta mes n+1</t>
  </si>
  <si>
    <t>% Uti. producción</t>
  </si>
  <si>
    <t>Producción disponible</t>
  </si>
  <si>
    <t>Stock al día</t>
  </si>
  <si>
    <t>Por producir mes N</t>
  </si>
  <si>
    <t>Producción por despachar mes N</t>
  </si>
  <si>
    <t>Total disponible</t>
  </si>
  <si>
    <t>Delay</t>
  </si>
  <si>
    <t>Vol. prom. Por contenedor</t>
  </si>
  <si>
    <t>Atraso a facturar</t>
  </si>
  <si>
    <t>Ajuste atraso</t>
  </si>
  <si>
    <t>Facturación atraso</t>
  </si>
  <si>
    <t>Producción para venta nueva</t>
  </si>
  <si>
    <t>Venta del mes</t>
  </si>
  <si>
    <t>Ajuste venta nueva</t>
  </si>
  <si>
    <t>Facturación Venta nueva</t>
  </si>
  <si>
    <t>Saldo Volumen disponible</t>
  </si>
  <si>
    <t>Disponible stock sin venta</t>
  </si>
  <si>
    <t>Ajuste stock sin venta</t>
  </si>
  <si>
    <t>Facturación stock</t>
  </si>
  <si>
    <t>En puerto a facturar</t>
  </si>
  <si>
    <t>Plan Irrestricto Inicial</t>
  </si>
  <si>
    <t>Plan Irrestricto (DATO)</t>
  </si>
  <si>
    <t>Plan Ajustado</t>
  </si>
  <si>
    <t>Motivo Ajuste</t>
  </si>
  <si>
    <t>OBS</t>
  </si>
  <si>
    <t>Elaborado</t>
  </si>
  <si>
    <t>Agro Sudamerica</t>
  </si>
  <si>
    <t>Nugg Pollo Uru@ Film 2.5k SH</t>
  </si>
  <si>
    <t>Empanizado</t>
  </si>
  <si>
    <t>Empanizados Nuggets</t>
  </si>
  <si>
    <t>Nugg Pollo Uru@ Bo Cj 1k SH</t>
  </si>
  <si>
    <t>Pavo</t>
  </si>
  <si>
    <t>PV PchDeh S/p c/f MA@ Cj 15k SO</t>
  </si>
  <si>
    <t>Pech Desh</t>
  </si>
  <si>
    <t>Pech Desh s/Piel</t>
  </si>
  <si>
    <t>PV Tru Larg@ Bo Cj 15k AS</t>
  </si>
  <si>
    <t>Trutro</t>
  </si>
  <si>
    <t>Trutro Largo</t>
  </si>
  <si>
    <t>PV Tru Ala@ Ex Bo Cj AS</t>
  </si>
  <si>
    <t>Ala</t>
  </si>
  <si>
    <t>Ala Trutro</t>
  </si>
  <si>
    <t xml:space="preserve"> PV TruDeh Cort S/h S/p@ Bo Cj AS</t>
  </si>
  <si>
    <t>Trutro Desh</t>
  </si>
  <si>
    <t>Trutro Desh Corto</t>
  </si>
  <si>
    <t>Agro Mexico</t>
  </si>
  <si>
    <t>PV PDM @ Bo Cj 15k AS</t>
  </si>
  <si>
    <t>Carne Recuperada</t>
  </si>
  <si>
    <t>PV Pch Ent c/p s/m@ Bo Cj 20k AS</t>
  </si>
  <si>
    <t>Pech</t>
  </si>
  <si>
    <t>Pech Entera</t>
  </si>
  <si>
    <t>PV Osob@ Cj 14k AS</t>
  </si>
  <si>
    <t>Trutro Osobuco</t>
  </si>
  <si>
    <t>Agrosuper Brasil</t>
  </si>
  <si>
    <t>PV PchDeh S/p S/ten C/f@ Cj 20k AS</t>
  </si>
  <si>
    <t>Pech Desh c/Piel</t>
  </si>
  <si>
    <t>PV MA Tru Ala@ Bo Cj 15k AS</t>
  </si>
  <si>
    <t>PV PchDeh c/p@ Cj 17,5k AS</t>
  </si>
  <si>
    <t>PV PchDeh Mrps C/piel@ Cj 18k AS</t>
  </si>
  <si>
    <t>PV Piel Tru@ Bo Cj AS</t>
  </si>
  <si>
    <t>Recortes</t>
  </si>
  <si>
    <t>Recortes Piel</t>
  </si>
  <si>
    <t>PV Tru Larg He@ Ex Bo Cj 15K AS</t>
  </si>
  <si>
    <t>PV PchDeh S/p c/f MA@ Cj 15k AS</t>
  </si>
  <si>
    <t>PV PchDeh S/p c/f MA@ Bo Cj 16k SO</t>
  </si>
  <si>
    <t>PV TruDeh Cort S/h S/p@ Bo Cj AS</t>
  </si>
  <si>
    <t>Agrosuper Asia</t>
  </si>
  <si>
    <t>PV Tru Larg MA@ Bo Cj SO</t>
  </si>
  <si>
    <t>PV Contre@ Bo Cj 10k AS</t>
  </si>
  <si>
    <t>Menudencias</t>
  </si>
  <si>
    <t>Menudencias Contre</t>
  </si>
  <si>
    <t>PV Cog MA 15 kg@ Bo Cj 15k SO</t>
  </si>
  <si>
    <t>Menudencias Cogote</t>
  </si>
  <si>
    <t>Pv Piel Tru@ Bo Cj So</t>
  </si>
  <si>
    <t>Cerdo</t>
  </si>
  <si>
    <t>GO BAZO@ CJ 20K AS</t>
  </si>
  <si>
    <t>GO PPPAL 77@ CJ 20K AS</t>
  </si>
  <si>
    <t>GO TRIMING 70/30@ CJ 20K AS</t>
  </si>
  <si>
    <t>GO Hso femur@ Cj 20k AS</t>
  </si>
  <si>
    <t>Huesos</t>
  </si>
  <si>
    <t>Huesos Cuarto Traser</t>
  </si>
  <si>
    <t>GO Pana S/Corazón@ Cj 20k AS</t>
  </si>
  <si>
    <t>Subprod</t>
  </si>
  <si>
    <t>Subprod Visceras</t>
  </si>
  <si>
    <t>GO Manos@ Cj 20k AS</t>
  </si>
  <si>
    <t>Subprod Patas-Manos</t>
  </si>
  <si>
    <t>GO Cab Ent@ Cj 20k AS</t>
  </si>
  <si>
    <t>Cabeza</t>
  </si>
  <si>
    <t>Cabeza Entera</t>
  </si>
  <si>
    <t>GO Papda Cab@ Cj 20k AS</t>
  </si>
  <si>
    <t>Plancha</t>
  </si>
  <si>
    <t>Plancha s/Cuero</t>
  </si>
  <si>
    <t xml:space="preserve"> GO PpPna 59@ Cj 20k AS</t>
  </si>
  <si>
    <t>Pierna</t>
  </si>
  <si>
    <t>Pierna Pulpa</t>
  </si>
  <si>
    <t>Exportacion Directa</t>
  </si>
  <si>
    <t>GO Lom Tocino@ Bo Cj 20k AP</t>
  </si>
  <si>
    <t>Grasas</t>
  </si>
  <si>
    <t>Grasa Lomo Tocino</t>
  </si>
  <si>
    <t>GO GORD LOM TOCINO@ CJ 20K AS</t>
  </si>
  <si>
    <t>GO GORD REBAJE@ BO CJ 20K AS</t>
  </si>
  <si>
    <t>GO Gord Esp@ Cj 20k AS</t>
  </si>
  <si>
    <t>Grasa Gordura</t>
  </si>
  <si>
    <t>GO TRIMING 90/10@ CJ 20K AS</t>
  </si>
  <si>
    <t>GO Pal Nor@ Cj 20k AS</t>
  </si>
  <si>
    <t>Paleta</t>
  </si>
  <si>
    <t>Paleta Entera</t>
  </si>
  <si>
    <t>GO Pna Nor@ Cj 20k AS</t>
  </si>
  <si>
    <t>Pierna Entera</t>
  </si>
  <si>
    <t>GO Pulmon@ Cj 20k AS</t>
  </si>
  <si>
    <t>GO Panc Tec S/cue@ R VP Cj ch AP</t>
  </si>
  <si>
    <t>Panceta</t>
  </si>
  <si>
    <t>Panceta s/Cuero</t>
  </si>
  <si>
    <t>GO Panc S/tec L @VP Cj AP</t>
  </si>
  <si>
    <t>Lom Vet &gt;2.0@ VP Cj Lom Vet AP</t>
  </si>
  <si>
    <t>Lomo</t>
  </si>
  <si>
    <t>Lomo Vetado</t>
  </si>
  <si>
    <t>GO Lom Tecla VP@ Cj Lom Ctro</t>
  </si>
  <si>
    <t>Lomo Centro</t>
  </si>
  <si>
    <t>GO TRIMING 60/40@ BO CJ 20K AS</t>
  </si>
  <si>
    <t>Cue granel Esp CC@ Cj 20k AS</t>
  </si>
  <si>
    <t>Cueros</t>
  </si>
  <si>
    <t>Cuero Mixto</t>
  </si>
  <si>
    <t>GO Lom Vet 44@ Bo Cj 20k AS</t>
  </si>
  <si>
    <t>GO Cue Papda CP@ Cj 20k AS</t>
  </si>
  <si>
    <t>Cuero Papada</t>
  </si>
  <si>
    <t>GO Corazón Partido@ Cj 10k AS</t>
  </si>
  <si>
    <t>GO RECO 90/10 @ BO CJ 20K AS</t>
  </si>
  <si>
    <t>GO RECO 80/20 @ BO CJ 20K AS</t>
  </si>
  <si>
    <t>GO File C/cab@Cj 20k AS</t>
  </si>
  <si>
    <t>Filete</t>
  </si>
  <si>
    <t>Filete c/Cabeza</t>
  </si>
  <si>
    <t>GO Mucosa # Isotanque AS</t>
  </si>
  <si>
    <t>Subprod Proteína y O</t>
  </si>
  <si>
    <t>GO CC Loin LL@ Bo Cj Lom Mad AP</t>
  </si>
  <si>
    <t>Lomo CC Loin</t>
  </si>
  <si>
    <t>GO Trip Calib Tub 37/40 Azul# Cj AS</t>
  </si>
  <si>
    <t>Subprod Tripa</t>
  </si>
  <si>
    <t>GO Grasa Chaleco@ Cj 10k AS</t>
  </si>
  <si>
    <t>Subprod Grasa</t>
  </si>
  <si>
    <t>GO Cne Falda Panc@ Bo Cj AP</t>
  </si>
  <si>
    <t>GO Pech S/Cue@ Vp Cj AS</t>
  </si>
  <si>
    <t>Cost-Pec</t>
  </si>
  <si>
    <t>Cost-Pec Entero</t>
  </si>
  <si>
    <t>GO Lom Vet &gt;2.0@ Fi Cj 8k AP</t>
  </si>
  <si>
    <t>GO Papda C/Cue granel@ Bo Cj AS</t>
  </si>
  <si>
    <t>Plancha c/Cuero</t>
  </si>
  <si>
    <t>GO RECO 90/10 @ CJ 20K AS</t>
  </si>
  <si>
    <t>GO Lom Vet M@ Fi Cj Lom Vet AP</t>
  </si>
  <si>
    <t>GO Lom Vet L@ Fi Cj Lom Vet AP</t>
  </si>
  <si>
    <t>GO Lom Vet@ Cj 8k AS</t>
  </si>
  <si>
    <t>GO Panc S/cue@ Cj Panc 16k AS</t>
  </si>
  <si>
    <t>GO Visual Triming@ Cj 20k AS</t>
  </si>
  <si>
    <t>GO Panc Tec S/cue VP@ Cj ch AP</t>
  </si>
  <si>
    <t>GO Panc S/cue Mad@ Cj 16,4k Panc TJ</t>
  </si>
  <si>
    <t>GO Lom Vet Mad@ Cj 8,5k TJ</t>
  </si>
  <si>
    <t>GO File C/cab 6x1@ VP Cj AP</t>
  </si>
  <si>
    <t>GO Panc S/cue Hem@ Cj Panc TJ AS</t>
  </si>
  <si>
    <t>GO Cue Granel Esp CC@Cj 20k AS</t>
  </si>
  <si>
    <t>GO LOM TOCINO@ CJ 20K AS</t>
  </si>
  <si>
    <t>GO Triming Panc@ Cj 20k AS</t>
  </si>
  <si>
    <t>Recortes No Magro</t>
  </si>
  <si>
    <t>GO Gord chic@ Cj 20k AS</t>
  </si>
  <si>
    <t>GO Gord rebaje@ Cj 20k AS</t>
  </si>
  <si>
    <t>GO MM LOIN S VP@ Cj 10k AP</t>
  </si>
  <si>
    <t>Lomo MM Loin</t>
  </si>
  <si>
    <t>GO Panc Tec S/Cue L@ Fi CJ Ch AP</t>
  </si>
  <si>
    <t>GO Panc S/cue@ Cj Panc AK</t>
  </si>
  <si>
    <t>GO Panc S/cue@ Cj Panc TJ</t>
  </si>
  <si>
    <t>GO Patas@ Cj 20 kg AS</t>
  </si>
  <si>
    <t>GO Hso Pecho@ Cj 10k AP</t>
  </si>
  <si>
    <t>Huesos Cuarto Centra</t>
  </si>
  <si>
    <t>GO Grasa Forro Pal@ Cj 20k AS</t>
  </si>
  <si>
    <t>Grasa Forro</t>
  </si>
  <si>
    <t>GO Cne Falda Pan@ CJ 20k AS</t>
  </si>
  <si>
    <t>GO Cordon Lom@ CJ 20k AS</t>
  </si>
  <si>
    <t>GO Triming Lomo@ Cj 20k AS</t>
  </si>
  <si>
    <t>Recortes Magro</t>
  </si>
  <si>
    <t>GO Lom Vet L@ VP Cj Lom Vet Mad AP</t>
  </si>
  <si>
    <t>Muestra</t>
  </si>
  <si>
    <t>GO Trip Calib Tub 35/39 Azul# Bidon AS</t>
  </si>
  <si>
    <t>GO TRIPA CALIB 40/42# BO BIN AS</t>
  </si>
  <si>
    <t>GO TRIPA CALIB 38/40# BO BIDON AS</t>
  </si>
  <si>
    <t>GO TRIPA CALIB 35/38# BO BIDON AS</t>
  </si>
  <si>
    <t>GO TRIPA CALIB 32/35# BO BIDON AS</t>
  </si>
  <si>
    <t>GO Gord Esp@ 20kg AA</t>
  </si>
  <si>
    <t>GO PpPna 57@ Bo Cj AS</t>
  </si>
  <si>
    <t>GO Mantec@ Cj 20k AS</t>
  </si>
  <si>
    <t>Grasa Interior</t>
  </si>
  <si>
    <t>GO CC Loin L (S/T) (DF)@ Fi Cj AP</t>
  </si>
  <si>
    <t>GO Triming 90/10@ Cj 20k AS</t>
  </si>
  <si>
    <t>GO Platead Lom TF@ Cj 10k AK (TS)</t>
  </si>
  <si>
    <t>Prolijado</t>
  </si>
  <si>
    <t>Prolijado Plateada</t>
  </si>
  <si>
    <t>GO Recto Tubo Crud@ Cj 10k AS</t>
  </si>
  <si>
    <t>GO Lom Vet 2 a 2,3k@ Fi Verd Cj AP</t>
  </si>
  <si>
    <t>GO CC Loin L (S/T) 45@ Fi Cj AP</t>
  </si>
  <si>
    <t>GO BB Ribs 24-28 Oz@ Cj 10k AS</t>
  </si>
  <si>
    <t>Chuleta</t>
  </si>
  <si>
    <t>Chuleta Huesos</t>
  </si>
  <si>
    <t>GO Lom Vet Mit@ 4 Bo Cj 10k AP</t>
  </si>
  <si>
    <t>GO Lom Ctro S/Tecla(OY)Mit@ Cj Tf 20k AP</t>
  </si>
  <si>
    <t>GO Tripa s/Cal# Bidon AS</t>
  </si>
  <si>
    <t>GO Patas B@ Bo Cj 20 k AS</t>
  </si>
  <si>
    <t>GO BB Ribs Grd B@ Fi Cj 10k AS</t>
  </si>
  <si>
    <t>GO Panc S/tec SP@ Fi Cj AP</t>
  </si>
  <si>
    <t>GO MM Loin LL (29-32 VP)@ Bo Cj AP</t>
  </si>
  <si>
    <t>GO PpPal 1P Ex@ Bo AP</t>
  </si>
  <si>
    <t>Paleta Pulpa</t>
  </si>
  <si>
    <t>GO CC Loin L (S/T)@ Fi Cj AP</t>
  </si>
  <si>
    <t>GO CC Loin T@ Fi Cj AP</t>
  </si>
  <si>
    <t>GO Lom Tocino S/cue@ Cj 20k AS</t>
  </si>
  <si>
    <t>GO Malaya 5-6mm@ Bo Cj 9k AS</t>
  </si>
  <si>
    <t>Prolijado Malaya</t>
  </si>
  <si>
    <t>GO Malaya Japon@ Vp Fi Cj 20k AP</t>
  </si>
  <si>
    <t>GO Grasa Forro Pna Limp@ Bo Cj AS</t>
  </si>
  <si>
    <t>GO Triming 60/40@ Bo Cj AS</t>
  </si>
  <si>
    <t>GO Grasa Forro Pna Limp@ Cj 20k AS</t>
  </si>
  <si>
    <t>GO Lom Tocino@ Bo Cj 20k AS</t>
  </si>
  <si>
    <t>GO Pna Forro@ Cj 20k AS</t>
  </si>
  <si>
    <t>Cuero Forro</t>
  </si>
  <si>
    <t>GO Forro Pal@ Cj 20k AS</t>
  </si>
  <si>
    <t>GO BB Ribs 20-24 Oz@ Cj 10k AS</t>
  </si>
  <si>
    <t>GO Plancha Rebaje Ent@ Cj 20k AS</t>
  </si>
  <si>
    <t>GO Pecho S/cue K@ Cj 20k AS</t>
  </si>
  <si>
    <t>GO BB Ribs Grd B@ Fi Cj 20k AS</t>
  </si>
  <si>
    <t>GO PpPal 77@ Cj 20k AS</t>
  </si>
  <si>
    <t>GO PpPna 54@ Cj 20k AS</t>
  </si>
  <si>
    <t>Pierna Pulpa Fina</t>
  </si>
  <si>
    <t>GO Lom Vet 44@ Fi Cj 20k AS</t>
  </si>
  <si>
    <t>GO Lom Ctro 27@ Fi Cj 20k AS</t>
  </si>
  <si>
    <t>GO Pecho C/cue K@ Cj 20k AK</t>
  </si>
  <si>
    <t>GO Pecho C/cue K@ Cj 20k TJ</t>
  </si>
  <si>
    <t>GO Pecho S/cue K@ Cj 20k AK</t>
  </si>
  <si>
    <t>GO Pecho S/cue K@ Cj 20k TJ</t>
  </si>
  <si>
    <t>GO Estómago Pouch@ Bo Cj 10k AS</t>
  </si>
  <si>
    <t>GO File C/cab@ Cj 5k AS</t>
  </si>
  <si>
    <t>GO BB Ribs 24 oz@ Cj 10k AS</t>
  </si>
  <si>
    <t>GO File C/cab@ IWP Cj 10k SC</t>
  </si>
  <si>
    <t>GO MM Loin L (MC4-5)@ Fi Cj ch JP</t>
  </si>
  <si>
    <t>GO CUE GRANEL ESP CC@ CJ 20K AS</t>
  </si>
  <si>
    <t>GO Triming 85/15@ Cj 20k AS</t>
  </si>
  <si>
    <t>GO Panc Mit@ Va Cj 20k AP</t>
  </si>
  <si>
    <t>GO PernilM@ Cj 20k AK</t>
  </si>
  <si>
    <t>Pernil</t>
  </si>
  <si>
    <t>Pernil Mano</t>
  </si>
  <si>
    <t>GO Gord Lom Tocino@ Cj 20k AS</t>
  </si>
  <si>
    <t>GO PPPNA 59@ CJ 20K AS</t>
  </si>
  <si>
    <t>GO Cue granel Esp CC@ Cj 20k AS</t>
  </si>
  <si>
    <t>GO Lom Tocino@ Bo Cj AS</t>
  </si>
  <si>
    <t>GO Hso Pecho@ Cj 10k SC</t>
  </si>
  <si>
    <t>GO PpPna 59@ Fi Cj 20k AS</t>
  </si>
  <si>
    <t>GO Triming 80/20@ Bo c/f Cj 20k AS</t>
  </si>
  <si>
    <t>GO Lom Tocino@ Cj 20k AS</t>
  </si>
  <si>
    <t>GO Cue Back@ Cj 20k t-f AS</t>
  </si>
  <si>
    <t>Cuero Back</t>
  </si>
  <si>
    <t>GO Hso Pecho@ Cj Lom Vet TJ</t>
  </si>
  <si>
    <t>GO Hso Cogote@ Bo Cj 20k AK</t>
  </si>
  <si>
    <t>Huesos Cuarto Delant</t>
  </si>
  <si>
    <t>GO Hso Cogote@ Bo Cj 20k TJ</t>
  </si>
  <si>
    <t>GO Tira Hso Ctro@ Cj 20k AK</t>
  </si>
  <si>
    <t>GO Tira Hso Ctro@ Cj 20k TJ</t>
  </si>
  <si>
    <t>GO Tráquea@ Cj Lom Ctro AP</t>
  </si>
  <si>
    <t>GO Epiplón@ Cj 20k AS</t>
  </si>
  <si>
    <t>GO Pulmon@ Cj 20k bca AS</t>
  </si>
  <si>
    <t>GO Corazón Partido@ Cj t-f 20k AS</t>
  </si>
  <si>
    <t>GO Triming 85/15@ Cj t-f 20k AS</t>
  </si>
  <si>
    <t>GO Triming 70/30@ Cj 20k AS</t>
  </si>
  <si>
    <t>GO Triming 80/20@ Cj 20k AS</t>
  </si>
  <si>
    <t>GO PernilM C/M@ Cj 15k TJ</t>
  </si>
  <si>
    <t>GO PernilM C/M@ Cj 15k AK</t>
  </si>
  <si>
    <t>GO Cue Papda CP@ Cj 20k bca AS</t>
  </si>
  <si>
    <t>GO Gord rebaje@ Bo Cj 20k AS</t>
  </si>
  <si>
    <t>GO Papda K@ Cj 20k AK</t>
  </si>
  <si>
    <t>GO PpPal 77@ Bo Cj 20k AS</t>
  </si>
  <si>
    <t>GO Asiento C/g DA@ Cj 12k JP</t>
  </si>
  <si>
    <t>GO Ganso S/g S/abst DA@ Cj 12k AP</t>
  </si>
  <si>
    <t>GO Pna Nor@ Bo Cj 20k AS</t>
  </si>
  <si>
    <t>GO Panc Lam 2.5mm@ Cj ch AP</t>
  </si>
  <si>
    <t>Panceta c/Cuero</t>
  </si>
  <si>
    <t>GO Panc C/cue@ Cj Panc 230 AK</t>
  </si>
  <si>
    <t>GO Panc C/cue@ Cj Panc 230 TJ</t>
  </si>
  <si>
    <t>GO Panc Tecl Nor@ Cj 20k AS</t>
  </si>
  <si>
    <t>GO Cos 79@ Bo Cj 20k AS</t>
  </si>
  <si>
    <t>GO Lom Vet@ Cj 12k TJ</t>
  </si>
  <si>
    <t>GO Lom Vet@ Cj 12k AK</t>
  </si>
  <si>
    <t>GO Lom Ctro 27@ Cj 20k AS</t>
  </si>
  <si>
    <t>GO Recto@ Cj File AP</t>
  </si>
  <si>
    <t>GO Panc S/tec N@ Fi Cj 20k AP</t>
  </si>
  <si>
    <t>GO Malaya Japon@ Va Cj JP</t>
  </si>
  <si>
    <t>GO Lom Vet S/g@ Va Cj ch AP</t>
  </si>
  <si>
    <t>GO Panc S/tec/cue I@ Fi Cj Panc 4s AP</t>
  </si>
  <si>
    <t>GO Panc Tec C/cue@ Fi Cj Panc AP</t>
  </si>
  <si>
    <t>GO File N@ Va Cj File AP</t>
  </si>
  <si>
    <t>GO MM Loin D@ Fi Cj 12k AP</t>
  </si>
  <si>
    <t>GO Lom Tec@ Va Cj Lom Ctro AP</t>
  </si>
  <si>
    <t>GO Posta Rosada 3P@ Va Cj t-f AP</t>
  </si>
  <si>
    <t>GO Ganso C/asto C/abas S/g@ Va Cj JP</t>
  </si>
  <si>
    <t>GO Ganso C/asto 3P@ Va Cj t-f AP</t>
  </si>
  <si>
    <t>GO PERNILP@ BO CJ 20K AS</t>
  </si>
  <si>
    <t>GO Panc Tec S/cue@ Fi Cj ch AP</t>
  </si>
  <si>
    <t>GO File C/cab@ Va Cj 10k AP</t>
  </si>
  <si>
    <t>GO Lom Vet &lt;2.0@ Fi Cj AP</t>
  </si>
  <si>
    <t>GO Lom Vet &gt;2.0@ Fi Cj Lom Vet AP</t>
  </si>
  <si>
    <t>GO MM Loin S@ Fi Cj 12k AP</t>
  </si>
  <si>
    <t>GO Cne Long@ Cj t-f AS</t>
  </si>
  <si>
    <t>GO Gord Lom Tocino@ Cj t-f AS</t>
  </si>
  <si>
    <t>GO Cue 20@ Cj 20k AS</t>
  </si>
  <si>
    <t>Cuero Panceta</t>
  </si>
  <si>
    <t>GO Papda@ Cj t-f AS</t>
  </si>
  <si>
    <t>GO PpPal Pim@ Cj AP</t>
  </si>
  <si>
    <t>GO Posta Negra 3P T@ Va Cj t-f JP</t>
  </si>
  <si>
    <t>GO MM Loin L@ Cj 12k AP</t>
  </si>
  <si>
    <t>GO Lom Tecla@ Cj Lom Ctro JP</t>
  </si>
  <si>
    <t>GO Lom Ctro 27 S/f@ Va Cj t-f AS</t>
  </si>
  <si>
    <t>GO Chu Ctro@ Fi Cj 20k AS</t>
  </si>
  <si>
    <t>Chuleta Centro</t>
  </si>
  <si>
    <t>Pollo</t>
  </si>
  <si>
    <t>PO PPA ESP@CF CJ AS</t>
  </si>
  <si>
    <t>PO GARRA LARG@CJ20 KG AS</t>
  </si>
  <si>
    <t>PO Pch Piel@CF Cj 18 k</t>
  </si>
  <si>
    <t>Subprod Piel</t>
  </si>
  <si>
    <t>PO Corazón@ Placa Cj 19kg SD</t>
  </si>
  <si>
    <t>Menudencias Corazón</t>
  </si>
  <si>
    <t>PO Ppa Esp@ Bo Cj 20k AS</t>
  </si>
  <si>
    <t>Carne Recuperada Pulpa</t>
  </si>
  <si>
    <t>PO Pana S/cora blo@Cj 20kg AS</t>
  </si>
  <si>
    <t>Menudencias Pana</t>
  </si>
  <si>
    <t>PO Pch Deh NMr@SD Cj 20kg AS</t>
  </si>
  <si>
    <t>Pechuga Desh</t>
  </si>
  <si>
    <t>Pechuga Desh s/Piel</t>
  </si>
  <si>
    <t>PO Ppa Esp@ 2 Blox10kg CJ AS SD</t>
  </si>
  <si>
    <t>Carne Recuperada ADM</t>
  </si>
  <si>
    <t>PO Tru- Ctro Ala 4x10NMr@Bo Cj 20k SD</t>
  </si>
  <si>
    <t>PO File 4x10 NMr SD@ CJ AS</t>
  </si>
  <si>
    <t>PO Corazon@Pla Cj 19k</t>
  </si>
  <si>
    <t>PO Ppa Esp Blo@ Bo Cj 20k AS</t>
  </si>
  <si>
    <t>Carne Recuperada Pul</t>
  </si>
  <si>
    <t>PO Ala Ctro NMr IQF@ Cj 20k AS</t>
  </si>
  <si>
    <t>Ala Centro</t>
  </si>
  <si>
    <t>PO PANA S/CORAZON@ CJ 18K AS</t>
  </si>
  <si>
    <t>PO CDM 14% proteina@ Cj 20k AS</t>
  </si>
  <si>
    <t>PO PchDeh Random@ Cj 10k AS</t>
  </si>
  <si>
    <t>PO Tru Ctro Ala 60-80 8x5 Mr@ Fi Cj AS</t>
  </si>
  <si>
    <t>Ala Trutro-Centro</t>
  </si>
  <si>
    <t>PO Pech c/h c/p@ Cj 16k AS</t>
  </si>
  <si>
    <t>Pechuga</t>
  </si>
  <si>
    <t>Pechuga Entera</t>
  </si>
  <si>
    <t>PO Corazon@ Cj 18k AS</t>
  </si>
  <si>
    <t>PO Pana S/Corazón@ Cj 20k AS</t>
  </si>
  <si>
    <t>GA S/m@ Bo Cj AS</t>
  </si>
  <si>
    <t>Reproductor</t>
  </si>
  <si>
    <t>Reproductor Gallina</t>
  </si>
  <si>
    <t>PO Ctre Mrps@ Bo 12x1k Cj AS</t>
  </si>
  <si>
    <t>GA C/M@BO CJ AS</t>
  </si>
  <si>
    <t>PO Ala Ctro Mr@ Fi Cj 18k AS</t>
  </si>
  <si>
    <t>PO Tru Larg@ NNII Cj 15k</t>
  </si>
  <si>
    <t>PO Piel de pollo@ CJ As</t>
  </si>
  <si>
    <t>GA S/m@ Gr Cj bca AS</t>
  </si>
  <si>
    <t>PO Corazón@ Bo Cj 18k AS</t>
  </si>
  <si>
    <t>PO Ppa Esp@ 2 blo x 10k Cj AS</t>
  </si>
  <si>
    <t>PO Corazón@ Bo 20k Cj SP</t>
  </si>
  <si>
    <t>PO Pch Piel Pim 50 ppm@ Cj 14 AS</t>
  </si>
  <si>
    <t>PO Ppa Esp 50 Pim@ Cj 20k AS</t>
  </si>
  <si>
    <t>PO Pch Piel@ Cj 20k AS</t>
  </si>
  <si>
    <t>PO PchDeh NMr s/cal 4x10@ Cj 20k Am AS</t>
  </si>
  <si>
    <t>PO Tru-Ctro Ala 60-80 4x10 NMr@ Cj20k AS</t>
  </si>
  <si>
    <t>PO PchDeh &gt;170g NMr@ Cj 10k SP</t>
  </si>
  <si>
    <t>PO Pta Espinaz@ Cj 10k AS</t>
  </si>
  <si>
    <t>Cazuela</t>
  </si>
  <si>
    <t>Cazuela Espinazo</t>
  </si>
  <si>
    <t>PO Molleja Mrps@ Cj 10k AS</t>
  </si>
  <si>
    <t>GO Cordon Lom@ Bo Cj 20k AS</t>
  </si>
  <si>
    <t>AGRO SUDAMERICA</t>
  </si>
  <si>
    <t>GO Panc S/cue S/h@ Cj Panc 16k AS</t>
  </si>
  <si>
    <t>PV PechDeh S/p@ Bo Cj 20k SO</t>
  </si>
  <si>
    <t>PV Pch Filete 1 kg @Bo CJ 14Kg AS</t>
  </si>
  <si>
    <t>Pech Desh Filete</t>
  </si>
  <si>
    <t>GO Cue 20@ Bo Cj 20k AS</t>
  </si>
  <si>
    <t>GO Pna S/Hso C/Cue F (7-8Kg)@ Cj 20k AS</t>
  </si>
  <si>
    <t>GO Pna S/Hso C/Cue F (8-9Kg)@ Cj 20k AS</t>
  </si>
  <si>
    <t>PV Fil C/ten MA NMr@ Cj 15 kg AS</t>
  </si>
  <si>
    <t>GO Lom Vet Mad@ Cj AP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</si>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</sst>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0_ ;_ * \-#,##0.00_ ;_ * &quot;-&quot;_ ;_ @_ 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slantDashDot">
        <color rgb="FFC00000"/>
      </left>
      <right style="slantDashDot">
        <color rgb="FFC00000"/>
      </right>
      <top style="slantDashDot">
        <color rgb="FFC00000"/>
      </top>
      <bottom style="slantDashDot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41" fontId="0" fillId="0" borderId="0" xfId="0" applyNumberFormat="1"/>
    <xf numFmtId="0" fontId="2" fillId="0" borderId="0" xfId="0" applyFont="1"/>
    <xf numFmtId="41" fontId="0" fillId="0" borderId="0" xfId="1" applyFont="1"/>
    <xf numFmtId="41" fontId="2" fillId="0" borderId="0" xfId="0" applyNumberFormat="1" applyFont="1"/>
    <xf numFmtId="9" fontId="0" fillId="0" borderId="0" xfId="2" applyFont="1"/>
    <xf numFmtId="41" fontId="7" fillId="0" borderId="0" xfId="1" applyFo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9" fontId="8" fillId="0" borderId="0" xfId="2" applyFont="1"/>
    <xf numFmtId="41" fontId="9" fillId="0" borderId="0" xfId="1" applyFont="1"/>
    <xf numFmtId="41" fontId="8" fillId="0" borderId="0" xfId="1" applyFont="1"/>
    <xf numFmtId="41" fontId="3" fillId="0" borderId="0" xfId="1" applyFont="1"/>
    <xf numFmtId="165" fontId="3" fillId="0" borderId="0" xfId="1" applyNumberFormat="1" applyFont="1"/>
    <xf numFmtId="41" fontId="3" fillId="0" borderId="0" xfId="0" applyNumberFormat="1" applyFont="1"/>
    <xf numFmtId="41" fontId="1" fillId="0" borderId="0" xfId="1" applyFont="1"/>
    <xf numFmtId="0" fontId="0" fillId="6" borderId="0" xfId="0" applyFill="1"/>
  </cellXfs>
  <cellStyles count="3">
    <cellStyle name="Millares [0]" xfId="1" builtinId="6"/>
    <cellStyle name="Normal" xfId="0" builtinId="0"/>
    <cellStyle name="Porcentaje" xfId="2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numFmt numFmtId="33" formatCode="_ * #,##0_ ;_ * \-#,##0_ ;_ * &quot;-&quot;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 * #,##0_ ;_ * \-#,##0_ ;_ * &quot;-&quot;_ ;_ @_ "/>
    </dxf>
    <dxf>
      <numFmt numFmtId="33" formatCode="_ * #,##0_ ;_ * \-#,##0_ ;_ * &quot;-&quot;_ ;_ @_ "/>
    </dxf>
    <dxf>
      <font>
        <b/>
      </font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/>
      </font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_ ;[Red]\-#,##0\ "/>
    </dxf>
    <dxf>
      <font>
        <b/>
      </font>
      <numFmt numFmtId="33" formatCode="_ * #,##0_ ;_ * \-#,##0_ ;_ * &quot;-&quot;_ ;_ @_ "/>
    </dxf>
    <dxf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_ ;[Red]\-#,##0\ "/>
    </dxf>
    <dxf>
      <font>
        <b/>
      </font>
      <numFmt numFmtId="33" formatCode="_ * #,##0_ ;_ * \-#,##0_ ;_ * &quot;-&quot;_ ;_ @_ 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33" formatCode="_ * #,##0_ ;_ * \-#,##0_ ;_ * &quot;-&quot;_ ;_ @_ "/>
    </dxf>
    <dxf>
      <numFmt numFmtId="33" formatCode="_ * #,##0_ ;_ * \-#,##0_ ;_ * &quot;-&quot;_ ;_ @_ 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13" formatCode="0%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792156</xdr:colOff>
      <xdr:row>0</xdr:row>
      <xdr:rowOff>31749</xdr:rowOff>
    </xdr:from>
    <xdr:to>
      <xdr:col>6</xdr:col>
      <xdr:colOff>1012015</xdr:colOff>
      <xdr:row>6</xdr:row>
      <xdr:rowOff>154215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ctor 2">
              <a:extLst>
                <a:ext uri="{FF2B5EF4-FFF2-40B4-BE49-F238E27FC236}">
                  <a16:creationId xmlns:a16="http://schemas.microsoft.com/office/drawing/2014/main" id="{5C17B287-ACF2-480D-A205-386379740B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0823" y="31749"/>
              <a:ext cx="2781025" cy="1201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99785</xdr:colOff>
      <xdr:row>0</xdr:row>
      <xdr:rowOff>29029</xdr:rowOff>
    </xdr:from>
    <xdr:to>
      <xdr:col>5</xdr:col>
      <xdr:colOff>759800</xdr:colOff>
      <xdr:row>6</xdr:row>
      <xdr:rowOff>136072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Oficina 2">
              <a:extLst>
                <a:ext uri="{FF2B5EF4-FFF2-40B4-BE49-F238E27FC236}">
                  <a16:creationId xmlns:a16="http://schemas.microsoft.com/office/drawing/2014/main" id="{0A007DDD-01CE-4AFC-A2FB-5FB63661C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icin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85" y="29029"/>
              <a:ext cx="3538682" cy="1186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super.sharepoint.com/sites/PlanesdeventaVVII/Shared%20Documents/General/Colaboraci&#243;n%20PV%20-%20Proyecci&#243;n/Semana%2048/Planificacion%20Industrial%20-%20Produccion-Plan%20Congel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laboraci&#243;n/Log&#237;stica%20-%20Pedidos%20Planta-Puerto-Embarca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otogo/Desktop/S&amp;OP/Plan%20de%20ventas/Diciembre/Colaboraciones/Pedidos%20Stock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ificacion Pollo"/>
      <sheetName val="Planificacion Cerdo"/>
      <sheetName val="Planificacion Pavo"/>
      <sheetName val="Plan Congelado "/>
      <sheetName val="Plan Pollo Sept y Oct"/>
      <sheetName val="Plan Cerdo Sept y Oct"/>
      <sheetName val="Plan Pavo Sept y Oct"/>
    </sheetNames>
    <sheetDataSet>
      <sheetData sheetId="0">
        <row r="7">
          <cell r="A7" t="str">
            <v>Etiquetas de fila</v>
          </cell>
          <cell r="B7" t="str">
            <v>Suma de Valor</v>
          </cell>
        </row>
        <row r="8">
          <cell r="A8">
            <v>1020017</v>
          </cell>
          <cell r="B8">
            <v>0</v>
          </cell>
        </row>
        <row r="9">
          <cell r="A9">
            <v>1020037</v>
          </cell>
          <cell r="B9">
            <v>0</v>
          </cell>
        </row>
        <row r="10">
          <cell r="A10">
            <v>1020065</v>
          </cell>
          <cell r="B10">
            <v>0</v>
          </cell>
        </row>
        <row r="11">
          <cell r="A11">
            <v>1020086</v>
          </cell>
          <cell r="B11">
            <v>0</v>
          </cell>
        </row>
        <row r="12">
          <cell r="A12">
            <v>1020105</v>
          </cell>
          <cell r="B12">
            <v>3580.7525954175549</v>
          </cell>
        </row>
        <row r="13">
          <cell r="A13">
            <v>1020110</v>
          </cell>
          <cell r="B13">
            <v>17948.995510865701</v>
          </cell>
        </row>
        <row r="14">
          <cell r="A14">
            <v>1020182</v>
          </cell>
          <cell r="B14">
            <v>0</v>
          </cell>
        </row>
        <row r="15">
          <cell r="A15">
            <v>1020242</v>
          </cell>
          <cell r="B15">
            <v>0</v>
          </cell>
        </row>
        <row r="16">
          <cell r="A16">
            <v>1020284</v>
          </cell>
          <cell r="B16">
            <v>0</v>
          </cell>
        </row>
        <row r="17">
          <cell r="A17">
            <v>1020326</v>
          </cell>
          <cell r="B17">
            <v>33300</v>
          </cell>
        </row>
        <row r="18">
          <cell r="A18">
            <v>1020339</v>
          </cell>
          <cell r="B18">
            <v>0</v>
          </cell>
        </row>
        <row r="19">
          <cell r="A19">
            <v>1020349</v>
          </cell>
          <cell r="B19">
            <v>0</v>
          </cell>
        </row>
        <row r="20">
          <cell r="A20">
            <v>1020352</v>
          </cell>
          <cell r="B20">
            <v>1499</v>
          </cell>
        </row>
        <row r="21">
          <cell r="A21">
            <v>1020367</v>
          </cell>
          <cell r="B21">
            <v>11756.0424</v>
          </cell>
        </row>
        <row r="22">
          <cell r="A22">
            <v>1020412</v>
          </cell>
          <cell r="B22">
            <v>2488.2428531999999</v>
          </cell>
        </row>
        <row r="23">
          <cell r="A23">
            <v>1020589</v>
          </cell>
          <cell r="B23">
            <v>6887.497884892432</v>
          </cell>
        </row>
        <row r="24">
          <cell r="A24">
            <v>1020592</v>
          </cell>
          <cell r="B24">
            <v>10908.283824833528</v>
          </cell>
        </row>
        <row r="25">
          <cell r="A25">
            <v>1020620</v>
          </cell>
          <cell r="B25">
            <v>4785.2112319567586</v>
          </cell>
        </row>
        <row r="26">
          <cell r="A26">
            <v>1020636</v>
          </cell>
          <cell r="B26">
            <v>915.13520737807664</v>
          </cell>
        </row>
        <row r="27">
          <cell r="A27">
            <v>1020637</v>
          </cell>
          <cell r="B27">
            <v>2496.8194053581828</v>
          </cell>
        </row>
        <row r="28">
          <cell r="A28">
            <v>1020662</v>
          </cell>
          <cell r="B28">
            <v>1202.5800000000002</v>
          </cell>
        </row>
        <row r="29">
          <cell r="A29">
            <v>1020664</v>
          </cell>
          <cell r="B29">
            <v>406.1</v>
          </cell>
        </row>
        <row r="30">
          <cell r="A30">
            <v>1020665</v>
          </cell>
          <cell r="B30">
            <v>0</v>
          </cell>
        </row>
        <row r="31">
          <cell r="A31">
            <v>1020678</v>
          </cell>
          <cell r="B31">
            <v>0</v>
          </cell>
        </row>
        <row r="32">
          <cell r="A32">
            <v>1020681</v>
          </cell>
          <cell r="B32">
            <v>0</v>
          </cell>
        </row>
        <row r="33">
          <cell r="A33">
            <v>1020682</v>
          </cell>
          <cell r="B33">
            <v>0</v>
          </cell>
        </row>
        <row r="34">
          <cell r="A34">
            <v>1020704</v>
          </cell>
          <cell r="B34">
            <v>0</v>
          </cell>
        </row>
        <row r="35">
          <cell r="A35">
            <v>1020715</v>
          </cell>
          <cell r="B35">
            <v>0</v>
          </cell>
        </row>
        <row r="36">
          <cell r="A36">
            <v>1020731</v>
          </cell>
          <cell r="B36">
            <v>1794.6361136958319</v>
          </cell>
        </row>
        <row r="37">
          <cell r="A37">
            <v>1020758</v>
          </cell>
          <cell r="B37">
            <v>0</v>
          </cell>
        </row>
        <row r="38">
          <cell r="A38">
            <v>1020774</v>
          </cell>
          <cell r="B38">
            <v>0</v>
          </cell>
        </row>
        <row r="39">
          <cell r="A39">
            <v>1020802</v>
          </cell>
          <cell r="B39">
            <v>2079.2980791775308</v>
          </cell>
        </row>
        <row r="40">
          <cell r="A40">
            <v>1020810</v>
          </cell>
          <cell r="B40">
            <v>0</v>
          </cell>
        </row>
        <row r="41">
          <cell r="A41">
            <v>1020822</v>
          </cell>
          <cell r="B41">
            <v>0</v>
          </cell>
        </row>
        <row r="42">
          <cell r="A42">
            <v>1020828</v>
          </cell>
          <cell r="B42">
            <v>5455.9174237900534</v>
          </cell>
        </row>
        <row r="43">
          <cell r="A43">
            <v>1020845</v>
          </cell>
          <cell r="B43">
            <v>0</v>
          </cell>
        </row>
        <row r="44">
          <cell r="A44">
            <v>1020848</v>
          </cell>
          <cell r="B44">
            <v>23922.126762623699</v>
          </cell>
        </row>
        <row r="45">
          <cell r="A45">
            <v>1020853</v>
          </cell>
          <cell r="B45">
            <v>9595.1074502031061</v>
          </cell>
        </row>
        <row r="46">
          <cell r="A46">
            <v>1020860</v>
          </cell>
          <cell r="B46">
            <v>11213.861477310489</v>
          </cell>
        </row>
        <row r="47">
          <cell r="A47">
            <v>1020861</v>
          </cell>
          <cell r="B47">
            <v>0</v>
          </cell>
        </row>
        <row r="48">
          <cell r="A48">
            <v>1020862</v>
          </cell>
          <cell r="B48">
            <v>0</v>
          </cell>
        </row>
        <row r="49">
          <cell r="A49">
            <v>1020864</v>
          </cell>
          <cell r="B49">
            <v>0</v>
          </cell>
        </row>
        <row r="50">
          <cell r="A50">
            <v>1020868</v>
          </cell>
          <cell r="B50">
            <v>0</v>
          </cell>
        </row>
        <row r="51">
          <cell r="A51">
            <v>1020869</v>
          </cell>
          <cell r="B51">
            <v>0</v>
          </cell>
        </row>
        <row r="52">
          <cell r="A52">
            <v>1020878</v>
          </cell>
          <cell r="B52">
            <v>0</v>
          </cell>
        </row>
        <row r="53">
          <cell r="A53">
            <v>1020886</v>
          </cell>
          <cell r="B53">
            <v>0</v>
          </cell>
        </row>
        <row r="54">
          <cell r="A54">
            <v>1020895</v>
          </cell>
          <cell r="B54">
            <v>0</v>
          </cell>
        </row>
        <row r="55">
          <cell r="A55">
            <v>1020896</v>
          </cell>
          <cell r="B55">
            <v>0</v>
          </cell>
        </row>
        <row r="56">
          <cell r="A56">
            <v>1020897</v>
          </cell>
          <cell r="B56">
            <v>0</v>
          </cell>
        </row>
        <row r="57">
          <cell r="A57">
            <v>1020901</v>
          </cell>
          <cell r="B57">
            <v>0</v>
          </cell>
        </row>
        <row r="58">
          <cell r="A58">
            <v>1020904</v>
          </cell>
          <cell r="B58">
            <v>0</v>
          </cell>
        </row>
        <row r="59">
          <cell r="A59">
            <v>1020905</v>
          </cell>
          <cell r="B59">
            <v>0</v>
          </cell>
        </row>
        <row r="60">
          <cell r="A60">
            <v>1020906</v>
          </cell>
          <cell r="B60">
            <v>0</v>
          </cell>
        </row>
        <row r="61">
          <cell r="A61">
            <v>1020914</v>
          </cell>
          <cell r="B61">
            <v>0</v>
          </cell>
        </row>
        <row r="62">
          <cell r="A62">
            <v>1020915</v>
          </cell>
          <cell r="B62">
            <v>0</v>
          </cell>
        </row>
        <row r="63">
          <cell r="A63">
            <v>1020921</v>
          </cell>
          <cell r="B63">
            <v>0</v>
          </cell>
        </row>
        <row r="64">
          <cell r="A64">
            <v>1020925</v>
          </cell>
          <cell r="B64">
            <v>0</v>
          </cell>
        </row>
        <row r="65">
          <cell r="A65">
            <v>1020944</v>
          </cell>
          <cell r="B65">
            <v>88982.440662048597</v>
          </cell>
        </row>
        <row r="66">
          <cell r="A66">
            <v>1020945</v>
          </cell>
          <cell r="B66">
            <v>0</v>
          </cell>
        </row>
        <row r="67">
          <cell r="A67">
            <v>1020990</v>
          </cell>
          <cell r="B67">
            <v>0</v>
          </cell>
        </row>
        <row r="68">
          <cell r="A68">
            <v>1020991</v>
          </cell>
          <cell r="B68">
            <v>165.76</v>
          </cell>
        </row>
        <row r="69">
          <cell r="A69">
            <v>1020993</v>
          </cell>
          <cell r="B69">
            <v>0</v>
          </cell>
        </row>
        <row r="70">
          <cell r="A70">
            <v>1021005</v>
          </cell>
          <cell r="B70">
            <v>0</v>
          </cell>
        </row>
        <row r="71">
          <cell r="A71">
            <v>1021007</v>
          </cell>
          <cell r="B71">
            <v>0</v>
          </cell>
        </row>
        <row r="72">
          <cell r="A72">
            <v>1021009</v>
          </cell>
          <cell r="B72">
            <v>0</v>
          </cell>
        </row>
        <row r="73">
          <cell r="A73">
            <v>1021012</v>
          </cell>
          <cell r="B73">
            <v>5535.2767545599991</v>
          </cell>
        </row>
        <row r="74">
          <cell r="A74">
            <v>1021013</v>
          </cell>
          <cell r="B74">
            <v>0</v>
          </cell>
        </row>
        <row r="75">
          <cell r="A75">
            <v>1021020</v>
          </cell>
          <cell r="B75">
            <v>0</v>
          </cell>
        </row>
        <row r="76">
          <cell r="A76">
            <v>1021023</v>
          </cell>
          <cell r="B76">
            <v>8572.7999999999993</v>
          </cell>
        </row>
        <row r="77">
          <cell r="A77">
            <v>1021026</v>
          </cell>
          <cell r="B77">
            <v>0</v>
          </cell>
        </row>
        <row r="78">
          <cell r="A78">
            <v>1021039</v>
          </cell>
          <cell r="B78">
            <v>4531.5538196690914</v>
          </cell>
        </row>
        <row r="79">
          <cell r="A79">
            <v>1021045</v>
          </cell>
          <cell r="B79">
            <v>0</v>
          </cell>
        </row>
        <row r="80">
          <cell r="A80">
            <v>1021046</v>
          </cell>
          <cell r="B80">
            <v>0</v>
          </cell>
        </row>
        <row r="81">
          <cell r="A81">
            <v>1021047</v>
          </cell>
          <cell r="B81">
            <v>0</v>
          </cell>
        </row>
        <row r="82">
          <cell r="A82">
            <v>1021068</v>
          </cell>
          <cell r="B82">
            <v>0</v>
          </cell>
        </row>
        <row r="83">
          <cell r="A83">
            <v>1021077</v>
          </cell>
          <cell r="B83">
            <v>0</v>
          </cell>
        </row>
        <row r="84">
          <cell r="A84">
            <v>1021078</v>
          </cell>
          <cell r="B84">
            <v>7528.5142183200005</v>
          </cell>
        </row>
        <row r="85">
          <cell r="A85">
            <v>1021082</v>
          </cell>
          <cell r="B85">
            <v>0</v>
          </cell>
        </row>
        <row r="86">
          <cell r="A86">
            <v>1021085</v>
          </cell>
          <cell r="B86">
            <v>0</v>
          </cell>
        </row>
        <row r="87">
          <cell r="A87">
            <v>1021092</v>
          </cell>
          <cell r="B87">
            <v>4545.4222212000004</v>
          </cell>
        </row>
        <row r="88">
          <cell r="A88">
            <v>1021101</v>
          </cell>
          <cell r="B88">
            <v>0</v>
          </cell>
        </row>
        <row r="89">
          <cell r="A89">
            <v>1021105</v>
          </cell>
          <cell r="B89">
            <v>2781.6</v>
          </cell>
        </row>
        <row r="90">
          <cell r="A90">
            <v>1021106</v>
          </cell>
          <cell r="B90">
            <v>946</v>
          </cell>
        </row>
        <row r="91">
          <cell r="A91">
            <v>1021111</v>
          </cell>
          <cell r="B91">
            <v>174</v>
          </cell>
        </row>
        <row r="92">
          <cell r="A92">
            <v>1021115</v>
          </cell>
          <cell r="B92">
            <v>0</v>
          </cell>
        </row>
        <row r="93">
          <cell r="A93">
            <v>1021136</v>
          </cell>
          <cell r="B93">
            <v>481.42732075471696</v>
          </cell>
        </row>
        <row r="94">
          <cell r="A94">
            <v>1021140</v>
          </cell>
          <cell r="B94">
            <v>0</v>
          </cell>
        </row>
        <row r="95">
          <cell r="A95">
            <v>1021149</v>
          </cell>
          <cell r="B95">
            <v>0</v>
          </cell>
        </row>
        <row r="96">
          <cell r="A96">
            <v>1021150</v>
          </cell>
          <cell r="B96">
            <v>2606.9689319312188</v>
          </cell>
        </row>
        <row r="97">
          <cell r="A97">
            <v>1021151</v>
          </cell>
          <cell r="B97">
            <v>3000</v>
          </cell>
        </row>
        <row r="98">
          <cell r="A98">
            <v>1021152</v>
          </cell>
          <cell r="B98">
            <v>0</v>
          </cell>
        </row>
        <row r="99">
          <cell r="A99">
            <v>1021153</v>
          </cell>
          <cell r="B99">
            <v>0</v>
          </cell>
        </row>
        <row r="100">
          <cell r="A100">
            <v>1021156</v>
          </cell>
          <cell r="B100">
            <v>2695.68</v>
          </cell>
        </row>
        <row r="101">
          <cell r="A101">
            <v>1021164</v>
          </cell>
          <cell r="B101">
            <v>0</v>
          </cell>
        </row>
        <row r="102">
          <cell r="A102">
            <v>1021187</v>
          </cell>
          <cell r="B102">
            <v>2367.7368455455071</v>
          </cell>
        </row>
        <row r="103">
          <cell r="A103">
            <v>1021204</v>
          </cell>
          <cell r="B103">
            <v>0</v>
          </cell>
        </row>
        <row r="104">
          <cell r="A104">
            <v>1021212</v>
          </cell>
          <cell r="B104">
            <v>0</v>
          </cell>
        </row>
        <row r="105">
          <cell r="A105">
            <v>1021237</v>
          </cell>
          <cell r="B105">
            <v>0</v>
          </cell>
        </row>
        <row r="106">
          <cell r="A106">
            <v>1021260</v>
          </cell>
          <cell r="B106">
            <v>0</v>
          </cell>
        </row>
        <row r="107">
          <cell r="A107">
            <v>1021263</v>
          </cell>
          <cell r="B107">
            <v>0</v>
          </cell>
        </row>
        <row r="108">
          <cell r="A108">
            <v>1021270</v>
          </cell>
          <cell r="B108">
            <v>12503</v>
          </cell>
        </row>
        <row r="109">
          <cell r="A109">
            <v>1021272</v>
          </cell>
          <cell r="B109">
            <v>14957.61168</v>
          </cell>
        </row>
        <row r="110">
          <cell r="A110">
            <v>1021278</v>
          </cell>
          <cell r="B110">
            <v>0</v>
          </cell>
        </row>
        <row r="111">
          <cell r="A111">
            <v>1021279</v>
          </cell>
          <cell r="B111">
            <v>0</v>
          </cell>
        </row>
        <row r="112">
          <cell r="A112">
            <v>1021281</v>
          </cell>
          <cell r="B112">
            <v>0</v>
          </cell>
        </row>
        <row r="113">
          <cell r="A113">
            <v>1021287</v>
          </cell>
          <cell r="B113">
            <v>0</v>
          </cell>
        </row>
        <row r="114">
          <cell r="A114">
            <v>1021385</v>
          </cell>
          <cell r="B114">
            <v>38320.332903999995</v>
          </cell>
        </row>
        <row r="115">
          <cell r="A115">
            <v>1021398</v>
          </cell>
          <cell r="B115">
            <v>1104.148070523798</v>
          </cell>
        </row>
        <row r="116">
          <cell r="A116">
            <v>1021433</v>
          </cell>
          <cell r="B116">
            <v>0</v>
          </cell>
        </row>
        <row r="117">
          <cell r="A117">
            <v>1021435</v>
          </cell>
          <cell r="B117">
            <v>0</v>
          </cell>
        </row>
        <row r="118">
          <cell r="A118">
            <v>1021470</v>
          </cell>
          <cell r="B118">
            <v>0</v>
          </cell>
        </row>
        <row r="119">
          <cell r="A119">
            <v>1021474</v>
          </cell>
          <cell r="B119">
            <v>0</v>
          </cell>
        </row>
        <row r="120">
          <cell r="A120">
            <v>1021500</v>
          </cell>
          <cell r="B120">
            <v>0</v>
          </cell>
        </row>
        <row r="121">
          <cell r="A121">
            <v>1021533</v>
          </cell>
          <cell r="B121">
            <v>0</v>
          </cell>
        </row>
        <row r="122">
          <cell r="A122">
            <v>1021538</v>
          </cell>
          <cell r="B122">
            <v>6512.8952396278837</v>
          </cell>
        </row>
        <row r="123">
          <cell r="A123">
            <v>1021539</v>
          </cell>
          <cell r="B123">
            <v>0</v>
          </cell>
        </row>
        <row r="124">
          <cell r="A124">
            <v>1021549</v>
          </cell>
          <cell r="B124">
            <v>0</v>
          </cell>
        </row>
        <row r="125">
          <cell r="A125">
            <v>1021550</v>
          </cell>
          <cell r="B125">
            <v>0</v>
          </cell>
        </row>
        <row r="126">
          <cell r="A126">
            <v>1021555</v>
          </cell>
          <cell r="B126">
            <v>5345.8285706400002</v>
          </cell>
        </row>
        <row r="127">
          <cell r="A127">
            <v>1021557</v>
          </cell>
          <cell r="B127">
            <v>0</v>
          </cell>
        </row>
        <row r="128">
          <cell r="A128">
            <v>1021596</v>
          </cell>
          <cell r="B128">
            <v>0</v>
          </cell>
        </row>
        <row r="129">
          <cell r="A129">
            <v>1021603</v>
          </cell>
          <cell r="B129">
            <v>225.4537780805471</v>
          </cell>
        </row>
        <row r="130">
          <cell r="A130">
            <v>1021609</v>
          </cell>
          <cell r="B130">
            <v>0</v>
          </cell>
        </row>
        <row r="131">
          <cell r="A131">
            <v>1021622</v>
          </cell>
          <cell r="B131">
            <v>0</v>
          </cell>
        </row>
        <row r="132">
          <cell r="A132">
            <v>1021623</v>
          </cell>
          <cell r="B132">
            <v>0</v>
          </cell>
        </row>
        <row r="133">
          <cell r="A133">
            <v>1021639</v>
          </cell>
          <cell r="B133">
            <v>0</v>
          </cell>
        </row>
        <row r="134">
          <cell r="A134">
            <v>1021649</v>
          </cell>
          <cell r="B134">
            <v>0</v>
          </cell>
        </row>
        <row r="135">
          <cell r="A135">
            <v>1021650</v>
          </cell>
          <cell r="B135">
            <v>0</v>
          </cell>
        </row>
        <row r="136">
          <cell r="A136">
            <v>1021652</v>
          </cell>
          <cell r="B136">
            <v>0</v>
          </cell>
        </row>
        <row r="137">
          <cell r="A137">
            <v>1021655</v>
          </cell>
          <cell r="B137">
            <v>0</v>
          </cell>
        </row>
        <row r="138">
          <cell r="A138">
            <v>1021656</v>
          </cell>
          <cell r="B138">
            <v>0</v>
          </cell>
        </row>
        <row r="139">
          <cell r="A139">
            <v>1021657</v>
          </cell>
          <cell r="B139">
            <v>0</v>
          </cell>
        </row>
        <row r="140">
          <cell r="A140">
            <v>1021664</v>
          </cell>
          <cell r="B140">
            <v>0</v>
          </cell>
        </row>
        <row r="141">
          <cell r="A141">
            <v>1021665</v>
          </cell>
          <cell r="B141">
            <v>8449.5780560773383</v>
          </cell>
        </row>
        <row r="142">
          <cell r="A142">
            <v>1021666</v>
          </cell>
          <cell r="B142">
            <v>0</v>
          </cell>
        </row>
        <row r="143">
          <cell r="A143">
            <v>1021667</v>
          </cell>
          <cell r="B143">
            <v>0</v>
          </cell>
        </row>
        <row r="144">
          <cell r="A144">
            <v>1021706</v>
          </cell>
          <cell r="B144">
            <v>0</v>
          </cell>
        </row>
        <row r="145">
          <cell r="A145">
            <v>1021707</v>
          </cell>
          <cell r="B145">
            <v>0</v>
          </cell>
        </row>
        <row r="146">
          <cell r="A146">
            <v>1021708</v>
          </cell>
          <cell r="B146">
            <v>0</v>
          </cell>
        </row>
        <row r="147">
          <cell r="A147">
            <v>1021709</v>
          </cell>
          <cell r="B147">
            <v>0</v>
          </cell>
        </row>
        <row r="148">
          <cell r="A148">
            <v>1021710</v>
          </cell>
          <cell r="B148">
            <v>0</v>
          </cell>
        </row>
        <row r="149">
          <cell r="A149">
            <v>1021731</v>
          </cell>
          <cell r="B149">
            <v>6813.7199999999984</v>
          </cell>
        </row>
        <row r="150">
          <cell r="A150">
            <v>1021732</v>
          </cell>
          <cell r="B150">
            <v>16844.25</v>
          </cell>
        </row>
        <row r="151">
          <cell r="A151">
            <v>1021733</v>
          </cell>
          <cell r="B151">
            <v>0</v>
          </cell>
        </row>
        <row r="152">
          <cell r="A152">
            <v>1021735</v>
          </cell>
          <cell r="B152">
            <v>7308.9000000000005</v>
          </cell>
        </row>
        <row r="153">
          <cell r="A153">
            <v>1021736</v>
          </cell>
          <cell r="B153">
            <v>0</v>
          </cell>
        </row>
        <row r="154">
          <cell r="A154">
            <v>1021737</v>
          </cell>
          <cell r="B154">
            <v>1029.95</v>
          </cell>
        </row>
        <row r="155">
          <cell r="A155">
            <v>1021738</v>
          </cell>
          <cell r="B155">
            <v>6814.2240000000002</v>
          </cell>
        </row>
        <row r="156">
          <cell r="A156">
            <v>1021739</v>
          </cell>
          <cell r="B156">
            <v>238.0429158457396</v>
          </cell>
        </row>
        <row r="157">
          <cell r="A157">
            <v>1021740</v>
          </cell>
          <cell r="B157">
            <v>0</v>
          </cell>
        </row>
        <row r="158">
          <cell r="A158">
            <v>1021751</v>
          </cell>
          <cell r="B158">
            <v>0</v>
          </cell>
        </row>
        <row r="159">
          <cell r="A159">
            <v>1021765</v>
          </cell>
          <cell r="B159">
            <v>0</v>
          </cell>
        </row>
        <row r="160">
          <cell r="A160">
            <v>1021766</v>
          </cell>
          <cell r="B160">
            <v>16051.550000000001</v>
          </cell>
        </row>
        <row r="161">
          <cell r="A161">
            <v>1021767</v>
          </cell>
          <cell r="B161">
            <v>24654.127507839512</v>
          </cell>
        </row>
        <row r="162">
          <cell r="A162">
            <v>1021774</v>
          </cell>
          <cell r="B162">
            <v>4524.08</v>
          </cell>
        </row>
        <row r="163">
          <cell r="A163">
            <v>1021788</v>
          </cell>
          <cell r="B163">
            <v>0</v>
          </cell>
        </row>
        <row r="164">
          <cell r="A164">
            <v>1021819</v>
          </cell>
          <cell r="B164">
            <v>0</v>
          </cell>
        </row>
        <row r="165">
          <cell r="A165">
            <v>1021820</v>
          </cell>
          <cell r="B165">
            <v>0</v>
          </cell>
        </row>
        <row r="166">
          <cell r="A166">
            <v>1021864</v>
          </cell>
          <cell r="B166">
            <v>0</v>
          </cell>
        </row>
        <row r="167">
          <cell r="A167">
            <v>1021868</v>
          </cell>
          <cell r="B167">
            <v>0</v>
          </cell>
        </row>
        <row r="168">
          <cell r="A168">
            <v>1021874</v>
          </cell>
          <cell r="B168">
            <v>10764</v>
          </cell>
        </row>
        <row r="169">
          <cell r="A169">
            <v>1021900</v>
          </cell>
          <cell r="B169">
            <v>0</v>
          </cell>
        </row>
        <row r="170">
          <cell r="A170">
            <v>1021903</v>
          </cell>
          <cell r="B170">
            <v>0</v>
          </cell>
        </row>
        <row r="171">
          <cell r="A171">
            <v>1021905</v>
          </cell>
          <cell r="B171">
            <v>7130</v>
          </cell>
        </row>
        <row r="172">
          <cell r="A172">
            <v>1021920</v>
          </cell>
          <cell r="B172">
            <v>0</v>
          </cell>
        </row>
        <row r="173">
          <cell r="A173">
            <v>1021921</v>
          </cell>
          <cell r="B173">
            <v>0</v>
          </cell>
        </row>
        <row r="174">
          <cell r="A174">
            <v>1021922</v>
          </cell>
          <cell r="B174">
            <v>0</v>
          </cell>
        </row>
        <row r="175">
          <cell r="A175">
            <v>1021923</v>
          </cell>
          <cell r="B175">
            <v>0</v>
          </cell>
        </row>
        <row r="176">
          <cell r="A176">
            <v>1021924</v>
          </cell>
          <cell r="B176">
            <v>0</v>
          </cell>
        </row>
        <row r="177">
          <cell r="A177">
            <v>1021925</v>
          </cell>
          <cell r="B177">
            <v>0</v>
          </cell>
        </row>
        <row r="178">
          <cell r="A178">
            <v>1021929</v>
          </cell>
          <cell r="B178">
            <v>0</v>
          </cell>
        </row>
        <row r="179">
          <cell r="A179">
            <v>1021930</v>
          </cell>
          <cell r="B179">
            <v>0</v>
          </cell>
        </row>
        <row r="180">
          <cell r="A180">
            <v>1021931</v>
          </cell>
          <cell r="B180">
            <v>0</v>
          </cell>
        </row>
        <row r="181">
          <cell r="A181">
            <v>1021936</v>
          </cell>
          <cell r="B181">
            <v>0</v>
          </cell>
        </row>
        <row r="182">
          <cell r="A182">
            <v>1021944</v>
          </cell>
          <cell r="B182">
            <v>299</v>
          </cell>
        </row>
        <row r="183">
          <cell r="A183">
            <v>1021945</v>
          </cell>
          <cell r="B183">
            <v>0</v>
          </cell>
        </row>
        <row r="184">
          <cell r="A184">
            <v>1021952</v>
          </cell>
          <cell r="B184">
            <v>213</v>
          </cell>
        </row>
        <row r="185">
          <cell r="A185">
            <v>1021963</v>
          </cell>
          <cell r="B185">
            <v>0</v>
          </cell>
        </row>
        <row r="186">
          <cell r="A186">
            <v>1021971</v>
          </cell>
          <cell r="B186">
            <v>0</v>
          </cell>
        </row>
        <row r="187">
          <cell r="A187">
            <v>1021976</v>
          </cell>
          <cell r="B187">
            <v>19847.729622913928</v>
          </cell>
        </row>
        <row r="188">
          <cell r="A188">
            <v>1021980</v>
          </cell>
          <cell r="B188">
            <v>0</v>
          </cell>
        </row>
        <row r="189">
          <cell r="A189">
            <v>1021984</v>
          </cell>
          <cell r="B189">
            <v>0</v>
          </cell>
        </row>
        <row r="190">
          <cell r="A190">
            <v>1021985</v>
          </cell>
          <cell r="B190">
            <v>0</v>
          </cell>
        </row>
        <row r="191">
          <cell r="A191">
            <v>1021987</v>
          </cell>
          <cell r="B191">
            <v>900</v>
          </cell>
        </row>
        <row r="192">
          <cell r="A192">
            <v>1021992</v>
          </cell>
          <cell r="B192">
            <v>6739.7142880800002</v>
          </cell>
        </row>
        <row r="193">
          <cell r="A193">
            <v>1022005</v>
          </cell>
          <cell r="B193">
            <v>0</v>
          </cell>
        </row>
        <row r="194">
          <cell r="A194">
            <v>1022033</v>
          </cell>
          <cell r="B194">
            <v>2140.5040000000004</v>
          </cell>
        </row>
        <row r="195">
          <cell r="A195">
            <v>1022047</v>
          </cell>
          <cell r="B195">
            <v>0</v>
          </cell>
        </row>
        <row r="196">
          <cell r="A196">
            <v>1022073</v>
          </cell>
          <cell r="B196">
            <v>7638.37176</v>
          </cell>
        </row>
        <row r="197">
          <cell r="A197">
            <v>1022080</v>
          </cell>
          <cell r="B197">
            <v>4064</v>
          </cell>
        </row>
        <row r="198">
          <cell r="A198">
            <v>1022082</v>
          </cell>
          <cell r="B198">
            <v>0</v>
          </cell>
        </row>
        <row r="199">
          <cell r="A199">
            <v>1022087</v>
          </cell>
          <cell r="B199">
            <v>0</v>
          </cell>
        </row>
        <row r="200">
          <cell r="A200">
            <v>1022091</v>
          </cell>
          <cell r="B200">
            <v>0</v>
          </cell>
        </row>
        <row r="201">
          <cell r="A201">
            <v>1022096</v>
          </cell>
          <cell r="B201">
            <v>10530.930561108888</v>
          </cell>
        </row>
        <row r="202">
          <cell r="A202">
            <v>1022097</v>
          </cell>
          <cell r="B202">
            <v>0</v>
          </cell>
        </row>
        <row r="203">
          <cell r="A203">
            <v>1022098</v>
          </cell>
          <cell r="B203">
            <v>0</v>
          </cell>
        </row>
        <row r="204">
          <cell r="A204">
            <v>1022099</v>
          </cell>
          <cell r="B204">
            <v>9338.44</v>
          </cell>
        </row>
        <row r="205">
          <cell r="A205">
            <v>1022100</v>
          </cell>
          <cell r="B205">
            <v>0</v>
          </cell>
        </row>
        <row r="206">
          <cell r="A206">
            <v>1022101</v>
          </cell>
          <cell r="B206">
            <v>0</v>
          </cell>
        </row>
        <row r="207">
          <cell r="A207">
            <v>1022102</v>
          </cell>
          <cell r="B207">
            <v>0</v>
          </cell>
        </row>
        <row r="208">
          <cell r="A208">
            <v>1022109</v>
          </cell>
          <cell r="B208">
            <v>0</v>
          </cell>
        </row>
        <row r="209">
          <cell r="A209">
            <v>1022115</v>
          </cell>
          <cell r="B209">
            <v>0</v>
          </cell>
        </row>
        <row r="210">
          <cell r="A210">
            <v>1022124</v>
          </cell>
          <cell r="B210">
            <v>0</v>
          </cell>
        </row>
        <row r="211">
          <cell r="A211">
            <v>1022125</v>
          </cell>
          <cell r="B211">
            <v>16282</v>
          </cell>
        </row>
        <row r="212">
          <cell r="A212">
            <v>1022128</v>
          </cell>
          <cell r="B212">
            <v>0</v>
          </cell>
        </row>
        <row r="213">
          <cell r="A213">
            <v>1022141</v>
          </cell>
          <cell r="B213">
            <v>428.33</v>
          </cell>
        </row>
        <row r="214">
          <cell r="A214">
            <v>1022142</v>
          </cell>
          <cell r="B214">
            <v>672.1</v>
          </cell>
        </row>
        <row r="215">
          <cell r="A215">
            <v>1022145</v>
          </cell>
          <cell r="B215">
            <v>0</v>
          </cell>
        </row>
        <row r="216">
          <cell r="A216">
            <v>1022149</v>
          </cell>
          <cell r="B216">
            <v>0</v>
          </cell>
        </row>
        <row r="217">
          <cell r="A217">
            <v>1022150</v>
          </cell>
          <cell r="B217">
            <v>14000</v>
          </cell>
        </row>
        <row r="218">
          <cell r="A218">
            <v>1022169</v>
          </cell>
          <cell r="B218">
            <v>10167.145218803518</v>
          </cell>
        </row>
        <row r="219">
          <cell r="A219">
            <v>1022181</v>
          </cell>
          <cell r="B219">
            <v>0</v>
          </cell>
        </row>
        <row r="220">
          <cell r="A220">
            <v>1022182</v>
          </cell>
          <cell r="B220">
            <v>731</v>
          </cell>
        </row>
        <row r="221">
          <cell r="A221">
            <v>1022183</v>
          </cell>
          <cell r="B221">
            <v>37632.479999999996</v>
          </cell>
        </row>
        <row r="222">
          <cell r="A222">
            <v>1022186</v>
          </cell>
          <cell r="B222">
            <v>2281.01554128</v>
          </cell>
        </row>
        <row r="223">
          <cell r="A223">
            <v>1022193</v>
          </cell>
          <cell r="B223">
            <v>4530.3047086855031</v>
          </cell>
        </row>
        <row r="224">
          <cell r="A224">
            <v>1022196</v>
          </cell>
          <cell r="B224">
            <v>0</v>
          </cell>
        </row>
        <row r="225">
          <cell r="A225">
            <v>1022197</v>
          </cell>
          <cell r="B225">
            <v>0</v>
          </cell>
        </row>
        <row r="226">
          <cell r="A226">
            <v>1022212</v>
          </cell>
          <cell r="B226">
            <v>30958.920800088148</v>
          </cell>
        </row>
        <row r="227">
          <cell r="A227">
            <v>1022217</v>
          </cell>
          <cell r="B227">
            <v>14015.400000000001</v>
          </cell>
        </row>
        <row r="228">
          <cell r="A228">
            <v>1022218</v>
          </cell>
          <cell r="B228">
            <v>2195.7060105600003</v>
          </cell>
        </row>
        <row r="229">
          <cell r="A229">
            <v>1022219</v>
          </cell>
          <cell r="B229">
            <v>0</v>
          </cell>
        </row>
        <row r="230">
          <cell r="A230">
            <v>1022220</v>
          </cell>
          <cell r="B230">
            <v>0</v>
          </cell>
        </row>
        <row r="231">
          <cell r="A231">
            <v>1022247</v>
          </cell>
          <cell r="B231">
            <v>0</v>
          </cell>
        </row>
        <row r="232">
          <cell r="A232">
            <v>1022254</v>
          </cell>
          <cell r="B232">
            <v>0</v>
          </cell>
        </row>
        <row r="233">
          <cell r="A233">
            <v>1022273</v>
          </cell>
          <cell r="B233">
            <v>3844.2857119199998</v>
          </cell>
        </row>
        <row r="234">
          <cell r="A234">
            <v>1022281</v>
          </cell>
          <cell r="B234">
            <v>0</v>
          </cell>
        </row>
        <row r="235">
          <cell r="A235">
            <v>1022282</v>
          </cell>
          <cell r="B235">
            <v>0</v>
          </cell>
        </row>
        <row r="236">
          <cell r="A236">
            <v>1022283</v>
          </cell>
          <cell r="B236">
            <v>0</v>
          </cell>
        </row>
        <row r="237">
          <cell r="A237">
            <v>1022290</v>
          </cell>
          <cell r="B237">
            <v>0</v>
          </cell>
        </row>
        <row r="238">
          <cell r="A238">
            <v>1022291</v>
          </cell>
          <cell r="B238">
            <v>2842.76</v>
          </cell>
        </row>
        <row r="239">
          <cell r="A239">
            <v>1022293</v>
          </cell>
          <cell r="B239">
            <v>610</v>
          </cell>
        </row>
        <row r="240">
          <cell r="A240">
            <v>1022295</v>
          </cell>
          <cell r="B240">
            <v>0</v>
          </cell>
        </row>
        <row r="241">
          <cell r="A241">
            <v>1022304</v>
          </cell>
          <cell r="B241">
            <v>1155.136</v>
          </cell>
        </row>
        <row r="242">
          <cell r="A242">
            <v>1022313</v>
          </cell>
          <cell r="B242">
            <v>0</v>
          </cell>
        </row>
        <row r="243">
          <cell r="A243">
            <v>1022314</v>
          </cell>
          <cell r="B243">
            <v>0</v>
          </cell>
        </row>
        <row r="244">
          <cell r="A244">
            <v>1022318</v>
          </cell>
          <cell r="B244">
            <v>0</v>
          </cell>
        </row>
        <row r="245">
          <cell r="A245">
            <v>1022326</v>
          </cell>
          <cell r="B245">
            <v>1411.0968499255848</v>
          </cell>
        </row>
        <row r="246">
          <cell r="A246">
            <v>1022328</v>
          </cell>
          <cell r="B246">
            <v>0</v>
          </cell>
        </row>
        <row r="247">
          <cell r="A247">
            <v>1022335</v>
          </cell>
          <cell r="B247">
            <v>0</v>
          </cell>
        </row>
        <row r="248">
          <cell r="A248">
            <v>1022339</v>
          </cell>
          <cell r="B248">
            <v>0</v>
          </cell>
        </row>
        <row r="249">
          <cell r="A249">
            <v>1022340</v>
          </cell>
          <cell r="B249">
            <v>0</v>
          </cell>
        </row>
        <row r="250">
          <cell r="A250">
            <v>1022346</v>
          </cell>
          <cell r="B250">
            <v>0</v>
          </cell>
        </row>
        <row r="251">
          <cell r="A251">
            <v>1022347</v>
          </cell>
          <cell r="B251">
            <v>0</v>
          </cell>
        </row>
        <row r="252">
          <cell r="A252">
            <v>1022351</v>
          </cell>
          <cell r="B252">
            <v>0</v>
          </cell>
        </row>
        <row r="253">
          <cell r="A253">
            <v>1022356</v>
          </cell>
          <cell r="B253">
            <v>0</v>
          </cell>
        </row>
        <row r="254">
          <cell r="A254">
            <v>1022357</v>
          </cell>
          <cell r="B254">
            <v>0</v>
          </cell>
        </row>
        <row r="255">
          <cell r="A255">
            <v>1022359</v>
          </cell>
          <cell r="B255">
            <v>0</v>
          </cell>
        </row>
        <row r="256">
          <cell r="A256">
            <v>1022370</v>
          </cell>
          <cell r="B256">
            <v>0</v>
          </cell>
        </row>
        <row r="257">
          <cell r="A257">
            <v>1022371</v>
          </cell>
          <cell r="B257">
            <v>0</v>
          </cell>
        </row>
        <row r="258">
          <cell r="A258">
            <v>1022373</v>
          </cell>
          <cell r="B258">
            <v>14865.584000000003</v>
          </cell>
        </row>
        <row r="259">
          <cell r="A259">
            <v>1022378</v>
          </cell>
          <cell r="B259">
            <v>4349.3786871675293</v>
          </cell>
        </row>
        <row r="260">
          <cell r="A260">
            <v>1022379</v>
          </cell>
          <cell r="B260">
            <v>0</v>
          </cell>
        </row>
        <row r="261">
          <cell r="A261">
            <v>1022381</v>
          </cell>
          <cell r="B261">
            <v>4468.8</v>
          </cell>
        </row>
        <row r="262">
          <cell r="A262">
            <v>1022384</v>
          </cell>
          <cell r="B262">
            <v>0</v>
          </cell>
        </row>
        <row r="263">
          <cell r="A263">
            <v>1022388</v>
          </cell>
          <cell r="B263">
            <v>6036.1064337600001</v>
          </cell>
        </row>
        <row r="264">
          <cell r="A264">
            <v>1022389</v>
          </cell>
          <cell r="B264">
            <v>0</v>
          </cell>
        </row>
        <row r="265">
          <cell r="A265">
            <v>1022397</v>
          </cell>
          <cell r="B265">
            <v>0</v>
          </cell>
        </row>
        <row r="266">
          <cell r="A266">
            <v>1022398</v>
          </cell>
          <cell r="B266">
            <v>1713.6</v>
          </cell>
        </row>
        <row r="267">
          <cell r="A267">
            <v>1022403</v>
          </cell>
          <cell r="B267">
            <v>0</v>
          </cell>
        </row>
        <row r="268">
          <cell r="A268">
            <v>1022404</v>
          </cell>
          <cell r="B268">
            <v>0</v>
          </cell>
        </row>
        <row r="269">
          <cell r="A269">
            <v>1022405</v>
          </cell>
          <cell r="B269">
            <v>0</v>
          </cell>
        </row>
        <row r="270">
          <cell r="A270">
            <v>1022406</v>
          </cell>
          <cell r="B270">
            <v>0</v>
          </cell>
        </row>
        <row r="271">
          <cell r="A271">
            <v>1022409</v>
          </cell>
          <cell r="B271">
            <v>1800</v>
          </cell>
        </row>
        <row r="272">
          <cell r="A272">
            <v>1022412</v>
          </cell>
          <cell r="B272">
            <v>0</v>
          </cell>
        </row>
        <row r="273">
          <cell r="A273">
            <v>1022413</v>
          </cell>
          <cell r="B273">
            <v>921.19426415094335</v>
          </cell>
        </row>
        <row r="274">
          <cell r="A274">
            <v>1022414</v>
          </cell>
          <cell r="B274">
            <v>9537.17142384</v>
          </cell>
        </row>
        <row r="275">
          <cell r="A275">
            <v>1022415</v>
          </cell>
          <cell r="B275">
            <v>0</v>
          </cell>
        </row>
        <row r="276">
          <cell r="A276">
            <v>1022416</v>
          </cell>
          <cell r="B276">
            <v>0</v>
          </cell>
        </row>
        <row r="277">
          <cell r="A277">
            <v>1022417</v>
          </cell>
          <cell r="B277">
            <v>0</v>
          </cell>
        </row>
        <row r="278">
          <cell r="A278">
            <v>1022418</v>
          </cell>
          <cell r="B278">
            <v>0</v>
          </cell>
        </row>
        <row r="279">
          <cell r="A279">
            <v>1022449</v>
          </cell>
          <cell r="B279">
            <v>0</v>
          </cell>
        </row>
        <row r="280">
          <cell r="A280">
            <v>1022454</v>
          </cell>
          <cell r="B280">
            <v>0</v>
          </cell>
        </row>
        <row r="281">
          <cell r="A281">
            <v>1022457</v>
          </cell>
          <cell r="B281">
            <v>0</v>
          </cell>
        </row>
        <row r="282">
          <cell r="A282">
            <v>1022459</v>
          </cell>
          <cell r="B282">
            <v>0</v>
          </cell>
        </row>
        <row r="283">
          <cell r="A283">
            <v>1022472</v>
          </cell>
          <cell r="B283">
            <v>0</v>
          </cell>
        </row>
        <row r="284">
          <cell r="A284">
            <v>1022477</v>
          </cell>
          <cell r="B284">
            <v>0</v>
          </cell>
        </row>
        <row r="285">
          <cell r="A285">
            <v>1022499</v>
          </cell>
          <cell r="B285">
            <v>2674.1448333757689</v>
          </cell>
        </row>
        <row r="286">
          <cell r="A286">
            <v>1022500</v>
          </cell>
          <cell r="B286">
            <v>0</v>
          </cell>
        </row>
        <row r="287">
          <cell r="A287">
            <v>1022513</v>
          </cell>
          <cell r="B287">
            <v>0</v>
          </cell>
        </row>
        <row r="288">
          <cell r="A288">
            <v>1022515</v>
          </cell>
          <cell r="B288">
            <v>1310.0390289574043</v>
          </cell>
        </row>
        <row r="289">
          <cell r="A289">
            <v>1022541</v>
          </cell>
          <cell r="B289">
            <v>0</v>
          </cell>
        </row>
        <row r="290">
          <cell r="A290">
            <v>1022550</v>
          </cell>
          <cell r="B290">
            <v>0</v>
          </cell>
        </row>
        <row r="291">
          <cell r="A291">
            <v>1022561</v>
          </cell>
          <cell r="B291">
            <v>0</v>
          </cell>
        </row>
        <row r="292">
          <cell r="A292">
            <v>1022568</v>
          </cell>
          <cell r="B292">
            <v>0</v>
          </cell>
        </row>
        <row r="293">
          <cell r="A293">
            <v>1022569</v>
          </cell>
          <cell r="B293">
            <v>0</v>
          </cell>
        </row>
        <row r="294">
          <cell r="A294">
            <v>1022570</v>
          </cell>
          <cell r="B294">
            <v>0</v>
          </cell>
        </row>
        <row r="295">
          <cell r="A295">
            <v>1022584</v>
          </cell>
          <cell r="B295">
            <v>0</v>
          </cell>
        </row>
        <row r="296">
          <cell r="A296">
            <v>1022587</v>
          </cell>
          <cell r="B296">
            <v>0</v>
          </cell>
        </row>
        <row r="297">
          <cell r="A297">
            <v>1022588</v>
          </cell>
          <cell r="B297">
            <v>0</v>
          </cell>
        </row>
        <row r="298">
          <cell r="A298">
            <v>1022600</v>
          </cell>
          <cell r="B298">
            <v>863.91498016269543</v>
          </cell>
        </row>
        <row r="299">
          <cell r="A299">
            <v>1022605</v>
          </cell>
          <cell r="B299">
            <v>0</v>
          </cell>
        </row>
        <row r="300">
          <cell r="A300">
            <v>1022607</v>
          </cell>
          <cell r="B300">
            <v>1314</v>
          </cell>
        </row>
        <row r="301">
          <cell r="A301">
            <v>1022619</v>
          </cell>
          <cell r="B301">
            <v>700</v>
          </cell>
        </row>
        <row r="302">
          <cell r="A302">
            <v>1022621</v>
          </cell>
          <cell r="B302">
            <v>1112.8940586157817</v>
          </cell>
        </row>
        <row r="303">
          <cell r="A303">
            <v>1022622</v>
          </cell>
          <cell r="B303">
            <v>0</v>
          </cell>
        </row>
        <row r="304">
          <cell r="A304">
            <v>1022636</v>
          </cell>
          <cell r="B304">
            <v>9406.6500000000015</v>
          </cell>
        </row>
        <row r="305">
          <cell r="A305">
            <v>1022637</v>
          </cell>
          <cell r="B305">
            <v>6037.5479999999998</v>
          </cell>
        </row>
        <row r="306">
          <cell r="A306">
            <v>1022639</v>
          </cell>
          <cell r="B306">
            <v>44649.54829022081</v>
          </cell>
        </row>
        <row r="307">
          <cell r="A307">
            <v>1022640</v>
          </cell>
          <cell r="B307">
            <v>3011.4366352611737</v>
          </cell>
        </row>
        <row r="308">
          <cell r="A308">
            <v>1022641</v>
          </cell>
          <cell r="B308">
            <v>0</v>
          </cell>
        </row>
        <row r="309">
          <cell r="A309">
            <v>1022645</v>
          </cell>
          <cell r="B309">
            <v>0</v>
          </cell>
        </row>
        <row r="310">
          <cell r="A310">
            <v>1022646</v>
          </cell>
          <cell r="B310">
            <v>3879.6045562893014</v>
          </cell>
        </row>
        <row r="311">
          <cell r="A311">
            <v>1022654</v>
          </cell>
          <cell r="B311">
            <v>0</v>
          </cell>
        </row>
        <row r="312">
          <cell r="A312">
            <v>1022657</v>
          </cell>
          <cell r="B312">
            <v>0</v>
          </cell>
        </row>
        <row r="313">
          <cell r="A313">
            <v>1022664</v>
          </cell>
          <cell r="B313">
            <v>4739.1355504702487</v>
          </cell>
        </row>
        <row r="314">
          <cell r="A314">
            <v>1022692</v>
          </cell>
          <cell r="B314">
            <v>0</v>
          </cell>
        </row>
        <row r="315">
          <cell r="A315">
            <v>1022699</v>
          </cell>
          <cell r="B315">
            <v>0</v>
          </cell>
        </row>
        <row r="316">
          <cell r="A316">
            <v>1022705</v>
          </cell>
          <cell r="B316">
            <v>0</v>
          </cell>
        </row>
        <row r="317">
          <cell r="A317">
            <v>1022709</v>
          </cell>
          <cell r="B317">
            <v>0</v>
          </cell>
        </row>
        <row r="318">
          <cell r="A318">
            <v>1022748</v>
          </cell>
          <cell r="B318">
            <v>7829.9</v>
          </cell>
        </row>
        <row r="319">
          <cell r="A319">
            <v>1022750</v>
          </cell>
          <cell r="B319">
            <v>0</v>
          </cell>
        </row>
        <row r="320">
          <cell r="A320">
            <v>1022751</v>
          </cell>
          <cell r="B320">
            <v>0</v>
          </cell>
        </row>
        <row r="321">
          <cell r="A321">
            <v>1022753</v>
          </cell>
          <cell r="B321">
            <v>12020.3</v>
          </cell>
        </row>
        <row r="322">
          <cell r="A322">
            <v>1022759</v>
          </cell>
          <cell r="B322">
            <v>0</v>
          </cell>
        </row>
        <row r="323">
          <cell r="A323">
            <v>1022760</v>
          </cell>
          <cell r="B323">
            <v>0</v>
          </cell>
        </row>
        <row r="324">
          <cell r="A324">
            <v>1022767</v>
          </cell>
          <cell r="B324">
            <v>1774.28571192</v>
          </cell>
        </row>
        <row r="325">
          <cell r="A325">
            <v>1022776</v>
          </cell>
          <cell r="B325">
            <v>0</v>
          </cell>
        </row>
        <row r="326">
          <cell r="A326">
            <v>1022777</v>
          </cell>
          <cell r="B326">
            <v>0</v>
          </cell>
        </row>
        <row r="327">
          <cell r="A327">
            <v>1022780</v>
          </cell>
          <cell r="B327">
            <v>0</v>
          </cell>
        </row>
        <row r="328">
          <cell r="A328">
            <v>1022781</v>
          </cell>
          <cell r="B328">
            <v>0</v>
          </cell>
        </row>
        <row r="329">
          <cell r="A329">
            <v>1022782</v>
          </cell>
          <cell r="B329">
            <v>0</v>
          </cell>
        </row>
        <row r="330">
          <cell r="A330">
            <v>1022783</v>
          </cell>
          <cell r="B330">
            <v>0</v>
          </cell>
        </row>
        <row r="331">
          <cell r="A331">
            <v>1022784</v>
          </cell>
          <cell r="B331">
            <v>0</v>
          </cell>
        </row>
        <row r="332">
          <cell r="A332">
            <v>1022786</v>
          </cell>
          <cell r="B332">
            <v>0</v>
          </cell>
        </row>
        <row r="333">
          <cell r="A333">
            <v>1022793</v>
          </cell>
          <cell r="B333">
            <v>0</v>
          </cell>
        </row>
        <row r="334">
          <cell r="A334">
            <v>1022794</v>
          </cell>
          <cell r="B334">
            <v>0</v>
          </cell>
        </row>
        <row r="335">
          <cell r="A335">
            <v>1022809</v>
          </cell>
          <cell r="B335">
            <v>0</v>
          </cell>
        </row>
        <row r="336">
          <cell r="A336">
            <v>1022810</v>
          </cell>
          <cell r="B336">
            <v>0</v>
          </cell>
        </row>
        <row r="337">
          <cell r="A337">
            <v>1022812</v>
          </cell>
          <cell r="B337">
            <v>0</v>
          </cell>
        </row>
        <row r="338">
          <cell r="A338">
            <v>1022813</v>
          </cell>
          <cell r="B338">
            <v>0</v>
          </cell>
        </row>
        <row r="339">
          <cell r="A339">
            <v>1022817</v>
          </cell>
          <cell r="B339">
            <v>0</v>
          </cell>
        </row>
        <row r="340">
          <cell r="A340">
            <v>1022824</v>
          </cell>
          <cell r="B340">
            <v>0</v>
          </cell>
        </row>
        <row r="341">
          <cell r="A341">
            <v>1022825</v>
          </cell>
          <cell r="B341">
            <v>0</v>
          </cell>
        </row>
        <row r="342">
          <cell r="A342">
            <v>1022826</v>
          </cell>
          <cell r="B342">
            <v>0</v>
          </cell>
        </row>
        <row r="343">
          <cell r="A343">
            <v>1022842</v>
          </cell>
          <cell r="B343">
            <v>0</v>
          </cell>
        </row>
        <row r="344">
          <cell r="A344">
            <v>1022844</v>
          </cell>
          <cell r="B344">
            <v>0</v>
          </cell>
        </row>
        <row r="345">
          <cell r="A345">
            <v>1022845</v>
          </cell>
          <cell r="B345">
            <v>0</v>
          </cell>
        </row>
        <row r="346">
          <cell r="A346">
            <v>1022846</v>
          </cell>
          <cell r="B346">
            <v>0</v>
          </cell>
        </row>
        <row r="347">
          <cell r="A347">
            <v>1022847</v>
          </cell>
          <cell r="B347">
            <v>2000</v>
          </cell>
        </row>
        <row r="348">
          <cell r="A348">
            <v>1022849</v>
          </cell>
          <cell r="B348">
            <v>0</v>
          </cell>
        </row>
        <row r="349">
          <cell r="A349">
            <v>1022850</v>
          </cell>
          <cell r="B349">
            <v>0</v>
          </cell>
        </row>
        <row r="350">
          <cell r="A350">
            <v>1022851</v>
          </cell>
          <cell r="B350">
            <v>12804.995701469556</v>
          </cell>
        </row>
        <row r="351">
          <cell r="A351">
            <v>1022854</v>
          </cell>
          <cell r="B351">
            <v>0</v>
          </cell>
        </row>
        <row r="352">
          <cell r="A352">
            <v>1022855</v>
          </cell>
          <cell r="B352">
            <v>397.35839999999996</v>
          </cell>
        </row>
        <row r="353">
          <cell r="A353">
            <v>1022856</v>
          </cell>
          <cell r="B353">
            <v>0</v>
          </cell>
        </row>
        <row r="354">
          <cell r="A354">
            <v>1022858</v>
          </cell>
          <cell r="B354">
            <v>0</v>
          </cell>
        </row>
        <row r="355">
          <cell r="A355">
            <v>1022863</v>
          </cell>
          <cell r="B355">
            <v>0</v>
          </cell>
        </row>
        <row r="356">
          <cell r="A356">
            <v>1022864</v>
          </cell>
          <cell r="B356">
            <v>267.14217849783995</v>
          </cell>
        </row>
        <row r="357">
          <cell r="A357">
            <v>1022865</v>
          </cell>
          <cell r="B357">
            <v>3989.1168355091359</v>
          </cell>
        </row>
        <row r="358">
          <cell r="A358">
            <v>1022866</v>
          </cell>
          <cell r="B358">
            <v>2349.7936902031502</v>
          </cell>
        </row>
        <row r="359">
          <cell r="A359">
            <v>1022869</v>
          </cell>
          <cell r="B359">
            <v>0</v>
          </cell>
        </row>
        <row r="360">
          <cell r="A360">
            <v>1022883</v>
          </cell>
          <cell r="B360">
            <v>0</v>
          </cell>
        </row>
        <row r="361">
          <cell r="A361">
            <v>1022885</v>
          </cell>
          <cell r="B361">
            <v>40241.20836891848</v>
          </cell>
        </row>
        <row r="362">
          <cell r="A362">
            <v>1022886</v>
          </cell>
          <cell r="B362">
            <v>0</v>
          </cell>
        </row>
        <row r="363">
          <cell r="A363">
            <v>1022887</v>
          </cell>
          <cell r="B363">
            <v>0</v>
          </cell>
        </row>
        <row r="364">
          <cell r="A364">
            <v>1022896</v>
          </cell>
          <cell r="B364">
            <v>0</v>
          </cell>
        </row>
        <row r="365">
          <cell r="A365">
            <v>1022901</v>
          </cell>
          <cell r="B365">
            <v>1598.9767972545567</v>
          </cell>
        </row>
        <row r="366">
          <cell r="A366">
            <v>1022907</v>
          </cell>
          <cell r="B366">
            <v>0</v>
          </cell>
        </row>
        <row r="367">
          <cell r="A367">
            <v>1022914</v>
          </cell>
          <cell r="B367">
            <v>0</v>
          </cell>
        </row>
        <row r="368">
          <cell r="A368">
            <v>1022917</v>
          </cell>
          <cell r="B368">
            <v>0</v>
          </cell>
        </row>
        <row r="369">
          <cell r="A369">
            <v>1022918</v>
          </cell>
          <cell r="B369">
            <v>4849</v>
          </cell>
        </row>
        <row r="370">
          <cell r="A370">
            <v>1022919</v>
          </cell>
          <cell r="B370">
            <v>0</v>
          </cell>
        </row>
        <row r="371">
          <cell r="A371">
            <v>1022920</v>
          </cell>
          <cell r="B371">
            <v>0</v>
          </cell>
        </row>
        <row r="372">
          <cell r="A372">
            <v>1022921</v>
          </cell>
          <cell r="B372">
            <v>1000</v>
          </cell>
        </row>
        <row r="373">
          <cell r="A373">
            <v>1022922</v>
          </cell>
          <cell r="B373">
            <v>0</v>
          </cell>
        </row>
        <row r="374">
          <cell r="A374">
            <v>1022923</v>
          </cell>
          <cell r="B374">
            <v>0</v>
          </cell>
        </row>
        <row r="375">
          <cell r="A375">
            <v>1022925</v>
          </cell>
          <cell r="B375">
            <v>0</v>
          </cell>
        </row>
        <row r="376">
          <cell r="A376">
            <v>1022928</v>
          </cell>
          <cell r="B376">
            <v>0</v>
          </cell>
        </row>
        <row r="377">
          <cell r="A377">
            <v>1022930</v>
          </cell>
          <cell r="B377">
            <v>12869.71756193874</v>
          </cell>
        </row>
        <row r="378">
          <cell r="A378">
            <v>1022931</v>
          </cell>
          <cell r="B378">
            <v>0</v>
          </cell>
        </row>
        <row r="379">
          <cell r="A379">
            <v>1022932</v>
          </cell>
          <cell r="B379">
            <v>0</v>
          </cell>
        </row>
        <row r="380">
          <cell r="A380">
            <v>1022936</v>
          </cell>
          <cell r="B380">
            <v>0</v>
          </cell>
        </row>
        <row r="381">
          <cell r="A381">
            <v>1022939</v>
          </cell>
          <cell r="B381">
            <v>2872</v>
          </cell>
        </row>
        <row r="382">
          <cell r="A382">
            <v>1022940</v>
          </cell>
          <cell r="B382">
            <v>98</v>
          </cell>
        </row>
        <row r="383">
          <cell r="A383">
            <v>1022941</v>
          </cell>
          <cell r="B383">
            <v>0</v>
          </cell>
        </row>
        <row r="384">
          <cell r="A384">
            <v>1022943</v>
          </cell>
          <cell r="B384">
            <v>0</v>
          </cell>
        </row>
        <row r="385">
          <cell r="A385">
            <v>1022945</v>
          </cell>
          <cell r="B385">
            <v>6810</v>
          </cell>
        </row>
        <row r="386">
          <cell r="A386">
            <v>1022946</v>
          </cell>
          <cell r="B386">
            <v>0</v>
          </cell>
        </row>
        <row r="387">
          <cell r="A387">
            <v>1022951</v>
          </cell>
          <cell r="B387">
            <v>0</v>
          </cell>
        </row>
        <row r="388">
          <cell r="A388">
            <v>1022954</v>
          </cell>
          <cell r="B388">
            <v>0</v>
          </cell>
        </row>
        <row r="389">
          <cell r="A389">
            <v>1022964</v>
          </cell>
          <cell r="B389">
            <v>0</v>
          </cell>
        </row>
        <row r="390">
          <cell r="A390">
            <v>1022965</v>
          </cell>
          <cell r="B390">
            <v>0</v>
          </cell>
        </row>
        <row r="391">
          <cell r="A391">
            <v>1022969</v>
          </cell>
          <cell r="B391">
            <v>0</v>
          </cell>
        </row>
        <row r="392">
          <cell r="A392">
            <v>1022971</v>
          </cell>
          <cell r="B392">
            <v>0</v>
          </cell>
        </row>
        <row r="393">
          <cell r="A393">
            <v>1022975</v>
          </cell>
          <cell r="B393">
            <v>0</v>
          </cell>
        </row>
        <row r="394">
          <cell r="A394">
            <v>1022985</v>
          </cell>
          <cell r="B394">
            <v>0</v>
          </cell>
        </row>
        <row r="395">
          <cell r="A395">
            <v>1022986</v>
          </cell>
          <cell r="B395">
            <v>0</v>
          </cell>
        </row>
        <row r="396">
          <cell r="A396">
            <v>1022987</v>
          </cell>
          <cell r="B396">
            <v>2526</v>
          </cell>
        </row>
        <row r="397">
          <cell r="A397">
            <v>1022988</v>
          </cell>
          <cell r="B397">
            <v>0</v>
          </cell>
        </row>
        <row r="398">
          <cell r="A398">
            <v>1022989</v>
          </cell>
          <cell r="B398">
            <v>0</v>
          </cell>
        </row>
        <row r="399">
          <cell r="A399">
            <v>1022990</v>
          </cell>
          <cell r="B399">
            <v>0</v>
          </cell>
        </row>
        <row r="400">
          <cell r="A400">
            <v>1022994</v>
          </cell>
          <cell r="B400">
            <v>0</v>
          </cell>
        </row>
        <row r="401">
          <cell r="A401">
            <v>1022995</v>
          </cell>
          <cell r="B401">
            <v>0</v>
          </cell>
        </row>
        <row r="402">
          <cell r="A402">
            <v>1022996</v>
          </cell>
          <cell r="B402">
            <v>0</v>
          </cell>
        </row>
        <row r="403">
          <cell r="A403">
            <v>1023002</v>
          </cell>
          <cell r="B403">
            <v>0</v>
          </cell>
        </row>
        <row r="404">
          <cell r="A404">
            <v>1023018</v>
          </cell>
          <cell r="B404">
            <v>0</v>
          </cell>
        </row>
        <row r="405">
          <cell r="A405">
            <v>1023019</v>
          </cell>
          <cell r="B405">
            <v>0</v>
          </cell>
        </row>
        <row r="406">
          <cell r="A406">
            <v>1023034</v>
          </cell>
          <cell r="B406">
            <v>0</v>
          </cell>
        </row>
        <row r="407">
          <cell r="A407">
            <v>1023035</v>
          </cell>
          <cell r="B407">
            <v>0</v>
          </cell>
        </row>
        <row r="408">
          <cell r="A408">
            <v>1023037</v>
          </cell>
          <cell r="B408">
            <v>0</v>
          </cell>
        </row>
        <row r="409">
          <cell r="A409">
            <v>1023038</v>
          </cell>
          <cell r="B409">
            <v>0</v>
          </cell>
        </row>
        <row r="410">
          <cell r="A410">
            <v>1023047</v>
          </cell>
          <cell r="B410">
            <v>0</v>
          </cell>
        </row>
        <row r="411">
          <cell r="A411">
            <v>1023048</v>
          </cell>
          <cell r="B411">
            <v>0</v>
          </cell>
        </row>
        <row r="412">
          <cell r="A412">
            <v>1023050</v>
          </cell>
          <cell r="B412">
            <v>0</v>
          </cell>
        </row>
        <row r="413">
          <cell r="A413">
            <v>1023051</v>
          </cell>
          <cell r="B413">
            <v>0</v>
          </cell>
        </row>
        <row r="414">
          <cell r="A414">
            <v>1023055</v>
          </cell>
          <cell r="B414">
            <v>0</v>
          </cell>
        </row>
        <row r="415">
          <cell r="A415">
            <v>1023056</v>
          </cell>
          <cell r="B415">
            <v>0</v>
          </cell>
        </row>
        <row r="416">
          <cell r="A416">
            <v>1023066</v>
          </cell>
          <cell r="B416">
            <v>681.89600000000007</v>
          </cell>
        </row>
        <row r="417">
          <cell r="A417">
            <v>1023084</v>
          </cell>
          <cell r="B417">
            <v>0</v>
          </cell>
        </row>
        <row r="418">
          <cell r="A418">
            <v>1023090</v>
          </cell>
          <cell r="B418">
            <v>0</v>
          </cell>
        </row>
        <row r="419">
          <cell r="A419">
            <v>1023093</v>
          </cell>
          <cell r="B419">
            <v>3016</v>
          </cell>
        </row>
        <row r="420">
          <cell r="A420">
            <v>1023102</v>
          </cell>
          <cell r="B420">
            <v>0</v>
          </cell>
        </row>
        <row r="421">
          <cell r="A421">
            <v>1023109</v>
          </cell>
          <cell r="B421">
            <v>1429.28571192</v>
          </cell>
        </row>
        <row r="422">
          <cell r="A422">
            <v>1023110</v>
          </cell>
          <cell r="B422">
            <v>0</v>
          </cell>
        </row>
        <row r="423">
          <cell r="A423">
            <v>1023111</v>
          </cell>
          <cell r="B423">
            <v>0</v>
          </cell>
        </row>
        <row r="424">
          <cell r="A424">
            <v>1023123</v>
          </cell>
          <cell r="B424">
            <v>698.32932103571397</v>
          </cell>
        </row>
        <row r="425">
          <cell r="A425">
            <v>1023126</v>
          </cell>
          <cell r="B425">
            <v>0</v>
          </cell>
        </row>
        <row r="426">
          <cell r="A426">
            <v>1023130</v>
          </cell>
          <cell r="B426">
            <v>0</v>
          </cell>
        </row>
        <row r="427">
          <cell r="A427">
            <v>1023131</v>
          </cell>
          <cell r="B427">
            <v>0</v>
          </cell>
        </row>
        <row r="428">
          <cell r="A428">
            <v>1023132</v>
          </cell>
          <cell r="B428">
            <v>0</v>
          </cell>
        </row>
        <row r="429">
          <cell r="A429">
            <v>1023137</v>
          </cell>
          <cell r="B429">
            <v>0</v>
          </cell>
        </row>
        <row r="430">
          <cell r="A430">
            <v>1023138</v>
          </cell>
          <cell r="B430">
            <v>0</v>
          </cell>
        </row>
        <row r="431">
          <cell r="A431">
            <v>1023139</v>
          </cell>
          <cell r="B431">
            <v>0</v>
          </cell>
        </row>
        <row r="432">
          <cell r="A432">
            <v>1023140</v>
          </cell>
          <cell r="B432">
            <v>0</v>
          </cell>
        </row>
        <row r="433">
          <cell r="A433">
            <v>1023141</v>
          </cell>
          <cell r="B433">
            <v>0</v>
          </cell>
        </row>
        <row r="434">
          <cell r="A434">
            <v>1023143</v>
          </cell>
          <cell r="B434">
            <v>0</v>
          </cell>
        </row>
        <row r="435">
          <cell r="A435">
            <v>1023144</v>
          </cell>
          <cell r="B435">
            <v>2000</v>
          </cell>
        </row>
        <row r="436">
          <cell r="A436">
            <v>1023157</v>
          </cell>
          <cell r="B436">
            <v>0</v>
          </cell>
        </row>
        <row r="437">
          <cell r="A437">
            <v>1023158</v>
          </cell>
          <cell r="B437">
            <v>0</v>
          </cell>
        </row>
        <row r="438">
          <cell r="A438">
            <v>1023163</v>
          </cell>
          <cell r="B438">
            <v>2599.4819929641553</v>
          </cell>
        </row>
        <row r="439">
          <cell r="A439">
            <v>1023164</v>
          </cell>
          <cell r="B439">
            <v>0</v>
          </cell>
        </row>
        <row r="440">
          <cell r="A440">
            <v>1023165</v>
          </cell>
          <cell r="B440">
            <v>0</v>
          </cell>
        </row>
        <row r="441">
          <cell r="A441">
            <v>1023183</v>
          </cell>
          <cell r="B441">
            <v>0</v>
          </cell>
        </row>
        <row r="442">
          <cell r="A442">
            <v>1023184</v>
          </cell>
          <cell r="B442">
            <v>0</v>
          </cell>
        </row>
        <row r="443">
          <cell r="A443">
            <v>1023190</v>
          </cell>
          <cell r="B443">
            <v>14263.68</v>
          </cell>
        </row>
        <row r="444">
          <cell r="A444">
            <v>1023194</v>
          </cell>
          <cell r="B444">
            <v>0</v>
          </cell>
        </row>
        <row r="445">
          <cell r="A445">
            <v>1023212</v>
          </cell>
          <cell r="B445">
            <v>0</v>
          </cell>
        </row>
        <row r="446">
          <cell r="A446">
            <v>1023218</v>
          </cell>
          <cell r="B446">
            <v>5600</v>
          </cell>
        </row>
        <row r="447">
          <cell r="A447">
            <v>1023219</v>
          </cell>
          <cell r="B447">
            <v>0</v>
          </cell>
        </row>
        <row r="448">
          <cell r="A448">
            <v>1023247</v>
          </cell>
          <cell r="B448">
            <v>0</v>
          </cell>
        </row>
        <row r="449">
          <cell r="A449">
            <v>1023250</v>
          </cell>
          <cell r="B449">
            <v>0</v>
          </cell>
        </row>
        <row r="450">
          <cell r="A450">
            <v>1023257</v>
          </cell>
          <cell r="B450">
            <v>0</v>
          </cell>
        </row>
        <row r="451">
          <cell r="A451">
            <v>1023265</v>
          </cell>
          <cell r="B451">
            <v>0</v>
          </cell>
        </row>
        <row r="452">
          <cell r="A452">
            <v>1023269</v>
          </cell>
          <cell r="B452">
            <v>5892.4801934336001</v>
          </cell>
        </row>
        <row r="453">
          <cell r="A453">
            <v>1023273</v>
          </cell>
          <cell r="B453">
            <v>1145.6199999999999</v>
          </cell>
        </row>
        <row r="454">
          <cell r="A454">
            <v>1023274</v>
          </cell>
          <cell r="B454">
            <v>0</v>
          </cell>
        </row>
        <row r="455">
          <cell r="A455">
            <v>1023276</v>
          </cell>
          <cell r="B455">
            <v>1433.7</v>
          </cell>
        </row>
        <row r="456">
          <cell r="A456">
            <v>1023283</v>
          </cell>
          <cell r="B456">
            <v>5431.68</v>
          </cell>
        </row>
        <row r="457">
          <cell r="A457">
            <v>1023284</v>
          </cell>
          <cell r="B457">
            <v>0</v>
          </cell>
        </row>
        <row r="458">
          <cell r="A458">
            <v>1023290</v>
          </cell>
          <cell r="B458">
            <v>0</v>
          </cell>
        </row>
        <row r="459">
          <cell r="A459">
            <v>1023291</v>
          </cell>
          <cell r="B459">
            <v>1600</v>
          </cell>
        </row>
        <row r="460">
          <cell r="A460">
            <v>1023301</v>
          </cell>
          <cell r="B460">
            <v>0</v>
          </cell>
        </row>
        <row r="461">
          <cell r="A461">
            <v>1023302</v>
          </cell>
          <cell r="B461">
            <v>0</v>
          </cell>
        </row>
        <row r="462">
          <cell r="A462">
            <v>1023306</v>
          </cell>
          <cell r="B462">
            <v>0</v>
          </cell>
        </row>
        <row r="463">
          <cell r="A463">
            <v>1023307</v>
          </cell>
          <cell r="B463">
            <v>0</v>
          </cell>
        </row>
        <row r="464">
          <cell r="A464">
            <v>1023312</v>
          </cell>
          <cell r="B464">
            <v>0</v>
          </cell>
        </row>
        <row r="465">
          <cell r="A465">
            <v>1023318</v>
          </cell>
          <cell r="B465">
            <v>0</v>
          </cell>
        </row>
        <row r="466">
          <cell r="A466">
            <v>1023319</v>
          </cell>
          <cell r="B466">
            <v>1295.3932966039642</v>
          </cell>
        </row>
        <row r="467">
          <cell r="A467">
            <v>1023324</v>
          </cell>
          <cell r="B467">
            <v>0</v>
          </cell>
        </row>
        <row r="468">
          <cell r="A468">
            <v>1023326</v>
          </cell>
          <cell r="B468">
            <v>0</v>
          </cell>
        </row>
        <row r="469">
          <cell r="A469">
            <v>1023329</v>
          </cell>
          <cell r="B469">
            <v>0</v>
          </cell>
        </row>
        <row r="470">
          <cell r="A470">
            <v>1023331</v>
          </cell>
          <cell r="B470">
            <v>0</v>
          </cell>
        </row>
        <row r="471">
          <cell r="A471">
            <v>1023334</v>
          </cell>
          <cell r="B471">
            <v>0</v>
          </cell>
        </row>
        <row r="472">
          <cell r="A472">
            <v>1023336</v>
          </cell>
          <cell r="B472">
            <v>0</v>
          </cell>
        </row>
        <row r="473">
          <cell r="A473">
            <v>1023343</v>
          </cell>
          <cell r="B473">
            <v>0</v>
          </cell>
        </row>
        <row r="474">
          <cell r="A474">
            <v>1023349</v>
          </cell>
          <cell r="B474">
            <v>0</v>
          </cell>
        </row>
        <row r="475">
          <cell r="A475">
            <v>1023350</v>
          </cell>
          <cell r="B475">
            <v>1481.5272803694911</v>
          </cell>
        </row>
        <row r="476">
          <cell r="A476">
            <v>1023351</v>
          </cell>
          <cell r="B476">
            <v>0</v>
          </cell>
        </row>
        <row r="477">
          <cell r="A477">
            <v>1023352</v>
          </cell>
          <cell r="B477">
            <v>10675.733504580738</v>
          </cell>
        </row>
        <row r="478">
          <cell r="A478">
            <v>1023353</v>
          </cell>
          <cell r="B478">
            <v>0</v>
          </cell>
        </row>
        <row r="479">
          <cell r="A479">
            <v>1023354</v>
          </cell>
          <cell r="B479">
            <v>316.8</v>
          </cell>
        </row>
        <row r="480">
          <cell r="A480">
            <v>1023355</v>
          </cell>
          <cell r="B480">
            <v>1264</v>
          </cell>
        </row>
        <row r="481">
          <cell r="A481">
            <v>1023370</v>
          </cell>
          <cell r="B481">
            <v>0</v>
          </cell>
        </row>
        <row r="482">
          <cell r="A482">
            <v>1023371</v>
          </cell>
          <cell r="B482">
            <v>0</v>
          </cell>
        </row>
        <row r="483">
          <cell r="A483">
            <v>1023372</v>
          </cell>
          <cell r="B483">
            <v>0</v>
          </cell>
        </row>
        <row r="484">
          <cell r="A484">
            <v>1023373</v>
          </cell>
          <cell r="B484">
            <v>0</v>
          </cell>
        </row>
        <row r="485">
          <cell r="A485">
            <v>1023375</v>
          </cell>
          <cell r="B485">
            <v>0</v>
          </cell>
        </row>
        <row r="486">
          <cell r="A486">
            <v>1023383</v>
          </cell>
          <cell r="B486">
            <v>0</v>
          </cell>
        </row>
        <row r="487">
          <cell r="A487">
            <v>1023387</v>
          </cell>
          <cell r="B487">
            <v>0</v>
          </cell>
        </row>
        <row r="488">
          <cell r="A488">
            <v>1023389</v>
          </cell>
          <cell r="B488">
            <v>0</v>
          </cell>
        </row>
        <row r="489">
          <cell r="A489">
            <v>1023391</v>
          </cell>
          <cell r="B489">
            <v>0</v>
          </cell>
        </row>
        <row r="490">
          <cell r="A490">
            <v>1023397</v>
          </cell>
          <cell r="B490">
            <v>0</v>
          </cell>
        </row>
        <row r="491">
          <cell r="A491">
            <v>1023400</v>
          </cell>
          <cell r="B491">
            <v>0</v>
          </cell>
        </row>
        <row r="492">
          <cell r="A492">
            <v>1023409</v>
          </cell>
          <cell r="B492">
            <v>0</v>
          </cell>
        </row>
        <row r="493">
          <cell r="A493">
            <v>1023410</v>
          </cell>
          <cell r="B493">
            <v>0</v>
          </cell>
        </row>
        <row r="494">
          <cell r="A494">
            <v>1023411</v>
          </cell>
          <cell r="B494">
            <v>14279.205694698807</v>
          </cell>
        </row>
        <row r="495">
          <cell r="A495">
            <v>1023412</v>
          </cell>
          <cell r="B495">
            <v>0</v>
          </cell>
        </row>
        <row r="496">
          <cell r="A496">
            <v>1023417</v>
          </cell>
          <cell r="B496">
            <v>0</v>
          </cell>
        </row>
        <row r="497">
          <cell r="A497">
            <v>1023419</v>
          </cell>
          <cell r="B497">
            <v>0</v>
          </cell>
        </row>
        <row r="498">
          <cell r="A498">
            <v>1023420</v>
          </cell>
          <cell r="B498">
            <v>0</v>
          </cell>
        </row>
        <row r="499">
          <cell r="A499">
            <v>1023421</v>
          </cell>
          <cell r="B499">
            <v>0</v>
          </cell>
        </row>
        <row r="500">
          <cell r="A500">
            <v>1023426</v>
          </cell>
          <cell r="B500">
            <v>0</v>
          </cell>
        </row>
        <row r="501">
          <cell r="A501">
            <v>1023433</v>
          </cell>
          <cell r="B501">
            <v>4858</v>
          </cell>
        </row>
        <row r="502">
          <cell r="A502">
            <v>1023434</v>
          </cell>
          <cell r="B502">
            <v>0</v>
          </cell>
        </row>
        <row r="503">
          <cell r="A503">
            <v>1023450</v>
          </cell>
          <cell r="B503">
            <v>0</v>
          </cell>
        </row>
        <row r="504">
          <cell r="A504">
            <v>3020245</v>
          </cell>
          <cell r="B504">
            <v>0</v>
          </cell>
        </row>
        <row r="505">
          <cell r="A505">
            <v>3020247</v>
          </cell>
          <cell r="B505">
            <v>0</v>
          </cell>
        </row>
        <row r="506">
          <cell r="A506" t="str">
            <v>Total general</v>
          </cell>
          <cell r="B506">
            <v>1001863.2117743223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Pedidos Planta-Puerto-Embarcado"/>
    </sheetNames>
    <sheetDataSet>
      <sheetData sheetId="0"/>
      <sheetData sheetId="1">
        <row r="1">
          <cell r="C1" t="str">
            <v>Tipo de venta</v>
          </cell>
          <cell r="D1" t="str">
            <v>(Todas)</v>
          </cell>
        </row>
        <row r="2">
          <cell r="C2" t="str">
            <v>ETD</v>
          </cell>
          <cell r="D2" t="str">
            <v>(Varios elementos)</v>
          </cell>
        </row>
        <row r="4">
          <cell r="C4" t="str">
            <v>Oficina</v>
          </cell>
          <cell r="D4" t="str">
            <v>Material</v>
          </cell>
          <cell r="E4" t="str">
            <v>Suma de Kilos</v>
          </cell>
        </row>
        <row r="5">
          <cell r="B5" t="str">
            <v>AGROSUPER ASIA1012612</v>
          </cell>
          <cell r="C5" t="str">
            <v>AGROSUPER ASIA</v>
          </cell>
          <cell r="D5">
            <v>1012612</v>
          </cell>
          <cell r="E5">
            <v>48903.46</v>
          </cell>
        </row>
        <row r="6">
          <cell r="B6" t="str">
            <v>AGROSUPER ASIA1020860</v>
          </cell>
          <cell r="C6" t="str">
            <v>AGROSUPER ASIA</v>
          </cell>
          <cell r="D6">
            <v>1020860</v>
          </cell>
          <cell r="E6">
            <v>22004.55</v>
          </cell>
        </row>
        <row r="7">
          <cell r="B7" t="str">
            <v>AGROSUPER ASIA1022885</v>
          </cell>
          <cell r="C7" t="str">
            <v>AGROSUPER ASIA</v>
          </cell>
          <cell r="D7">
            <v>1022885</v>
          </cell>
          <cell r="E7">
            <v>44006.130000000005</v>
          </cell>
        </row>
        <row r="8">
          <cell r="B8" t="str">
            <v>AGROSUPER ASIA1022887</v>
          </cell>
          <cell r="C8" t="str">
            <v>AGROSUPER ASIA</v>
          </cell>
          <cell r="D8">
            <v>1022887</v>
          </cell>
          <cell r="E8">
            <v>22000</v>
          </cell>
        </row>
        <row r="9">
          <cell r="B9" t="str">
            <v>AGROSUPER ASIA1023038</v>
          </cell>
          <cell r="C9" t="str">
            <v>AGROSUPER ASIA</v>
          </cell>
          <cell r="D9">
            <v>1023038</v>
          </cell>
          <cell r="E9">
            <v>22006.27</v>
          </cell>
        </row>
        <row r="10">
          <cell r="B10" t="str">
            <v>AGROSUPER ASIA1023397</v>
          </cell>
          <cell r="C10" t="str">
            <v>AGROSUPER ASIA</v>
          </cell>
          <cell r="D10">
            <v>1023397</v>
          </cell>
          <cell r="E10">
            <v>11000</v>
          </cell>
        </row>
        <row r="11">
          <cell r="B11" t="str">
            <v>AGROSUPER ASIA1023439</v>
          </cell>
          <cell r="C11" t="str">
            <v>AGROSUPER ASIA</v>
          </cell>
          <cell r="D11">
            <v>1023439</v>
          </cell>
          <cell r="E11">
            <v>13000</v>
          </cell>
        </row>
        <row r="12">
          <cell r="B12" t="str">
            <v>Total general</v>
          </cell>
          <cell r="C12" t="str">
            <v>Total general</v>
          </cell>
          <cell r="E12">
            <v>182920.41</v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didos"/>
      <sheetName val="DELAY"/>
      <sheetName val="Base Stock"/>
      <sheetName val="TD Stock"/>
      <sheetName val="Hoja5"/>
      <sheetName val="Calendario ciclo"/>
      <sheetName val="TD Conf-AP"/>
    </sheetNames>
    <sheetDataSet>
      <sheetData sheetId="0" refreshError="1">
        <row r="1">
          <cell r="D1" t="str">
            <v>Codigo Material</v>
          </cell>
          <cell r="E1" t="str">
            <v>Descripcion Material</v>
          </cell>
          <cell r="F1" t="str">
            <v>Cantidad Pedida</v>
          </cell>
          <cell r="G1" t="str">
            <v>UM</v>
          </cell>
          <cell r="H1" t="str">
            <v>Centro Sumin.</v>
          </cell>
          <cell r="I1" t="str">
            <v>Estado Pedido</v>
          </cell>
          <cell r="J1" t="str">
            <v>Fecha Ingreso</v>
          </cell>
          <cell r="K1" t="str">
            <v>Fecha requerida de Despacho</v>
          </cell>
          <cell r="L1" t="str">
            <v>Fecha Conf. Logíst.</v>
          </cell>
          <cell r="M1" t="str">
            <v>Fecha Producc.</v>
          </cell>
          <cell r="N1" t="str">
            <v>Fecha Real Despacho</v>
          </cell>
          <cell r="O1" t="str">
            <v>Organización Ventas</v>
          </cell>
          <cell r="P1" t="str">
            <v>Ofici</v>
          </cell>
          <cell r="Q1" t="str">
            <v>Oficina</v>
          </cell>
          <cell r="R1" t="str">
            <v>Sec</v>
          </cell>
          <cell r="S1" t="str">
            <v>Cod. sector</v>
          </cell>
          <cell r="T1" t="str">
            <v>País</v>
          </cell>
          <cell r="U1" t="str">
            <v>Puerto Destino Ped</v>
          </cell>
          <cell r="V1" t="str">
            <v>Cod. Solicitante</v>
          </cell>
          <cell r="W1" t="str">
            <v>Nombre Solicitante</v>
          </cell>
          <cell r="X1" t="str">
            <v>N°Pedido del Cliente</v>
          </cell>
          <cell r="Y1" t="str">
            <v>Incoterm</v>
          </cell>
          <cell r="Z1" t="str">
            <v>Vía de Pago</v>
          </cell>
          <cell r="AA1" t="str">
            <v>Estado del Producto</v>
          </cell>
          <cell r="AB1" t="str">
            <v>Nivel 1 Jerarquia</v>
          </cell>
          <cell r="AC1" t="str">
            <v>Nivel 2 Jerarquia</v>
          </cell>
          <cell r="AD1" t="str">
            <v>Tipo de venta</v>
          </cell>
        </row>
        <row r="2">
          <cell r="D2">
            <v>1020904</v>
          </cell>
          <cell r="E2" t="str">
            <v>GO PANC C/CUE@ CJ PANC 230 TJ</v>
          </cell>
          <cell r="F2">
            <v>22000</v>
          </cell>
          <cell r="G2" t="str">
            <v>KG</v>
          </cell>
          <cell r="H2" t="str">
            <v>PLANTA LO MIRANDA</v>
          </cell>
          <cell r="I2" t="str">
            <v>DECISION COMERCIAL</v>
          </cell>
          <cell r="J2">
            <v>44572</v>
          </cell>
          <cell r="K2">
            <v>44845</v>
          </cell>
          <cell r="L2"/>
          <cell r="M2"/>
          <cell r="N2"/>
          <cell r="O2" t="str">
            <v>U007 AGROSUPER S.A.</v>
          </cell>
          <cell r="P2" t="str">
            <v>00HK</v>
          </cell>
          <cell r="Q2" t="str">
            <v>AGROSUPER ASIA</v>
          </cell>
          <cell r="R2" t="str">
            <v>02</v>
          </cell>
          <cell r="S2" t="str">
            <v>COREA DEL SUR</v>
          </cell>
          <cell r="T2" t="str">
            <v>000045 BUSAN {PUSAN}, PUERTO</v>
          </cell>
          <cell r="U2" t="str">
            <v>200000725</v>
          </cell>
          <cell r="V2" t="str">
            <v>Tae won trade Co., Ltd</v>
          </cell>
          <cell r="W2" t="str">
            <v>M0304201NS00203</v>
          </cell>
          <cell r="X2" t="str">
            <v>CFR</v>
          </cell>
          <cell r="Y2" t="str">
            <v>CARTA CREDITO</v>
          </cell>
          <cell r="Z2" t="str">
            <v>CONGELADO</v>
          </cell>
          <cell r="AA2" t="str">
            <v>PANCETA</v>
          </cell>
          <cell r="AB2" t="str">
            <v>PANCETA C/CUERO</v>
          </cell>
          <cell r="AC2" t="str">
            <v>PANCETA C/CUERO</v>
          </cell>
          <cell r="AD2" t="str">
            <v>EX</v>
          </cell>
        </row>
        <row r="3">
          <cell r="D3">
            <v>1020905</v>
          </cell>
          <cell r="E3" t="str">
            <v>GO PANC C/CUE@ CJ PANC 230 AK</v>
          </cell>
          <cell r="F3">
            <v>22000</v>
          </cell>
          <cell r="G3" t="str">
            <v>KG</v>
          </cell>
          <cell r="H3" t="str">
            <v>PLANTA LO MIRANDA</v>
          </cell>
          <cell r="I3" t="str">
            <v>A PROGRAMAR</v>
          </cell>
          <cell r="J3">
            <v>44580</v>
          </cell>
          <cell r="K3">
            <v>44840</v>
          </cell>
          <cell r="L3">
            <v>44878</v>
          </cell>
          <cell r="M3"/>
          <cell r="N3"/>
          <cell r="O3" t="str">
            <v>U007 AGROSUPER S.A.</v>
          </cell>
          <cell r="P3" t="str">
            <v>00HK</v>
          </cell>
          <cell r="Q3" t="str">
            <v>AGROSUPER ASIA</v>
          </cell>
          <cell r="R3" t="str">
            <v>02</v>
          </cell>
          <cell r="S3" t="str">
            <v>COREA DEL SUR</v>
          </cell>
          <cell r="T3" t="str">
            <v>000045 BUSAN {PUSAN}, PUERTO</v>
          </cell>
          <cell r="U3" t="str">
            <v>200001410</v>
          </cell>
          <cell r="V3" t="str">
            <v>Meat and Meat Co. Ltd</v>
          </cell>
          <cell r="W3" t="str">
            <v>2022_FEB</v>
          </cell>
          <cell r="X3" t="str">
            <v>CFR</v>
          </cell>
          <cell r="Y3" t="str">
            <v>PAGO C/COPIA DOCTO.</v>
          </cell>
          <cell r="Z3" t="str">
            <v>CONGELADO</v>
          </cell>
          <cell r="AA3" t="str">
            <v>PANCETA</v>
          </cell>
          <cell r="AB3" t="str">
            <v>PANCETA C/CUERO</v>
          </cell>
          <cell r="AC3" t="str">
            <v>PANCETA C/CUERO</v>
          </cell>
          <cell r="AD3" t="str">
            <v>EX</v>
          </cell>
        </row>
        <row r="4">
          <cell r="D4">
            <v>1020905</v>
          </cell>
          <cell r="E4" t="str">
            <v>GO PANC C/CUE@ CJ PANC 230 AK</v>
          </cell>
          <cell r="F4">
            <v>22000</v>
          </cell>
          <cell r="G4" t="str">
            <v>KG</v>
          </cell>
          <cell r="H4" t="str">
            <v>PLANTA LO MIRANDA</v>
          </cell>
          <cell r="I4" t="str">
            <v>DECISION COMERCIAL</v>
          </cell>
          <cell r="J4">
            <v>44580</v>
          </cell>
          <cell r="K4">
            <v>44779</v>
          </cell>
          <cell r="L4">
            <v>44778</v>
          </cell>
          <cell r="M4"/>
          <cell r="N4"/>
          <cell r="O4" t="str">
            <v>U007 AGROSUPER S.A.</v>
          </cell>
          <cell r="P4" t="str">
            <v>00HK</v>
          </cell>
          <cell r="Q4" t="str">
            <v>AGROSUPER ASIA</v>
          </cell>
          <cell r="R4" t="str">
            <v>02</v>
          </cell>
          <cell r="S4" t="str">
            <v>COREA DEL SUR</v>
          </cell>
          <cell r="T4" t="str">
            <v>000045 BUSAN {PUSAN}, PUERTO</v>
          </cell>
          <cell r="U4" t="str">
            <v>200001410</v>
          </cell>
          <cell r="V4" t="str">
            <v>Meat and Meat Co. Ltd</v>
          </cell>
          <cell r="W4" t="str">
            <v>2022_FEB</v>
          </cell>
          <cell r="X4" t="str">
            <v>CFR</v>
          </cell>
          <cell r="Y4" t="str">
            <v>PAGO C/COPIA DOCTO.</v>
          </cell>
          <cell r="Z4" t="str">
            <v>CONGELADO</v>
          </cell>
          <cell r="AA4" t="str">
            <v>PANCETA</v>
          </cell>
          <cell r="AB4" t="str">
            <v>PANCETA C/CUERO</v>
          </cell>
          <cell r="AC4" t="str">
            <v>PANCETA C/CUERO</v>
          </cell>
          <cell r="AD4" t="str">
            <v>EX</v>
          </cell>
        </row>
        <row r="5">
          <cell r="D5">
            <v>1020905</v>
          </cell>
          <cell r="E5" t="str">
            <v>GO PANC C/CUE@ CJ PANC 230 AK</v>
          </cell>
          <cell r="F5">
            <v>22000</v>
          </cell>
          <cell r="G5" t="str">
            <v>KG</v>
          </cell>
          <cell r="H5" t="str">
            <v>PLANTA LO MIRANDA</v>
          </cell>
          <cell r="I5" t="str">
            <v>EN PRODUCCION</v>
          </cell>
          <cell r="J5">
            <v>44589</v>
          </cell>
          <cell r="K5">
            <v>44840</v>
          </cell>
          <cell r="L5"/>
          <cell r="M5"/>
          <cell r="N5"/>
          <cell r="O5" t="str">
            <v>U007 AGROSUPER S.A.</v>
          </cell>
          <cell r="P5" t="str">
            <v>00HK</v>
          </cell>
          <cell r="Q5" t="str">
            <v>AGROSUPER ASIA</v>
          </cell>
          <cell r="R5" t="str">
            <v>02</v>
          </cell>
          <cell r="S5" t="str">
            <v>COREA DEL SUR</v>
          </cell>
          <cell r="T5" t="str">
            <v>000045 BUSAN {PUSAN}, PUERTO</v>
          </cell>
          <cell r="U5" t="str">
            <v>200001410</v>
          </cell>
          <cell r="V5" t="str">
            <v>Meat and Meat Co. Ltd</v>
          </cell>
          <cell r="W5" t="str">
            <v>2022_FEB</v>
          </cell>
          <cell r="X5" t="str">
            <v>CFR</v>
          </cell>
          <cell r="Y5" t="str">
            <v>PAGO C/COPIA DOCTO.</v>
          </cell>
          <cell r="Z5" t="str">
            <v>CONGELADO</v>
          </cell>
          <cell r="AA5" t="str">
            <v>PANCETA</v>
          </cell>
          <cell r="AB5" t="str">
            <v>PANCETA C/CUERO</v>
          </cell>
          <cell r="AC5" t="str">
            <v>PANCETA C/CUERO</v>
          </cell>
          <cell r="AD5" t="str">
            <v>EX</v>
          </cell>
        </row>
        <row r="6">
          <cell r="D6">
            <v>1020925</v>
          </cell>
          <cell r="E6" t="str">
            <v>GO GRASA FORRO PNA LIMP@ CJ 20K AS</v>
          </cell>
          <cell r="F6">
            <v>24000</v>
          </cell>
          <cell r="G6" t="str">
            <v>KG</v>
          </cell>
          <cell r="H6" t="str">
            <v>PLANTA LO MIRANDA</v>
          </cell>
          <cell r="I6" t="str">
            <v>A PROGRAMAR</v>
          </cell>
          <cell r="J6">
            <v>44607</v>
          </cell>
          <cell r="K6">
            <v>44691</v>
          </cell>
          <cell r="L6">
            <v>44650</v>
          </cell>
          <cell r="M6">
            <v>44713</v>
          </cell>
          <cell r="N6"/>
          <cell r="O6" t="str">
            <v>U007 AGROSUPER S.A.</v>
          </cell>
          <cell r="P6" t="str">
            <v>00AS</v>
          </cell>
          <cell r="Q6" t="str">
            <v>AGRO SUDAMERICA</v>
          </cell>
          <cell r="R6" t="str">
            <v>02</v>
          </cell>
          <cell r="S6" t="str">
            <v>ECUADOR</v>
          </cell>
          <cell r="T6" t="str">
            <v>000027 GUAYAQUIL, PUERTO</v>
          </cell>
          <cell r="U6" t="str">
            <v>200001485</v>
          </cell>
          <cell r="V6" t="str">
            <v>ITALIMENTOS CIA. LTDA.</v>
          </cell>
          <cell r="W6" t="str">
            <v>ROSARIO***</v>
          </cell>
          <cell r="X6" t="str">
            <v>CFR</v>
          </cell>
          <cell r="Y6" t="str">
            <v>CTA CTE O CRED.DIRECTO</v>
          </cell>
          <cell r="Z6" t="str">
            <v>CONGELADO</v>
          </cell>
          <cell r="AA6" t="str">
            <v>GRASAS</v>
          </cell>
          <cell r="AB6" t="str">
            <v>GRASA FORRO</v>
          </cell>
          <cell r="AC6" t="str">
            <v>SUBPROD GRASA FORRO PIERNA LIMPIO</v>
          </cell>
          <cell r="AD6" t="str">
            <v>EX</v>
          </cell>
        </row>
        <row r="7">
          <cell r="D7">
            <v>1012674</v>
          </cell>
          <cell r="E7" t="str">
            <v>PO CORAZON@PLA CJ 19K</v>
          </cell>
          <cell r="F7">
            <v>23995</v>
          </cell>
          <cell r="G7" t="str">
            <v>KG</v>
          </cell>
          <cell r="H7" t="str">
            <v>PLANTA LO MIRANDA</v>
          </cell>
          <cell r="I7" t="str">
            <v>EN PRODUCCION</v>
          </cell>
          <cell r="J7">
            <v>44617</v>
          </cell>
          <cell r="K7">
            <v>44657</v>
          </cell>
          <cell r="L7"/>
          <cell r="M7"/>
          <cell r="N7"/>
          <cell r="O7" t="str">
            <v>U007 AGROSUPER S.A.</v>
          </cell>
          <cell r="P7" t="str">
            <v>00AB</v>
          </cell>
          <cell r="Q7" t="str">
            <v>AGROSUPER BRASIL</v>
          </cell>
          <cell r="R7" t="str">
            <v>01</v>
          </cell>
          <cell r="S7" t="str">
            <v>BRASIL</v>
          </cell>
          <cell r="T7" t="str">
            <v>000285 ITAJAI, TERRESTRE</v>
          </cell>
          <cell r="U7" t="str">
            <v>200003994</v>
          </cell>
          <cell r="V7" t="str">
            <v>PARKER-MIGLIORINI INTERNATIONAL</v>
          </cell>
          <cell r="W7" t="str">
            <v>PMI 868527  ###</v>
          </cell>
          <cell r="X7" t="str">
            <v>FCA</v>
          </cell>
          <cell r="Y7" t="str">
            <v>CTA CTE O CRED.DIRECTO</v>
          </cell>
          <cell r="Z7" t="str">
            <v>CONGELADO</v>
          </cell>
          <cell r="AA7" t="str">
            <v>MENUDENCIAS</v>
          </cell>
          <cell r="AB7" t="str">
            <v>MENUDENCIAS CORAZÓN</v>
          </cell>
          <cell r="AC7" t="str">
            <v>MENUDENCIAS CORAZÓN NORMAL</v>
          </cell>
          <cell r="AD7" t="str">
            <v>EX</v>
          </cell>
        </row>
        <row r="8">
          <cell r="D8">
            <v>1021929</v>
          </cell>
          <cell r="E8" t="str">
            <v>GO PANC LAM 3MM@ CJ 10K AS</v>
          </cell>
          <cell r="F8">
            <v>1000</v>
          </cell>
          <cell r="G8" t="str">
            <v>KG</v>
          </cell>
          <cell r="H8" t="str">
            <v>PLANTA LO MIRANDA</v>
          </cell>
          <cell r="I8" t="str">
            <v>EN PRODUCCION</v>
          </cell>
          <cell r="J8">
            <v>44624</v>
          </cell>
          <cell r="K8">
            <v>44648</v>
          </cell>
          <cell r="L8"/>
          <cell r="M8"/>
          <cell r="N8"/>
          <cell r="O8" t="str">
            <v>U007 AGROSUPER S.A.</v>
          </cell>
          <cell r="P8" t="str">
            <v>00AJ</v>
          </cell>
          <cell r="Q8" t="str">
            <v>ANDES ASIA</v>
          </cell>
          <cell r="R8" t="str">
            <v>02</v>
          </cell>
          <cell r="S8" t="str">
            <v>JAPÓN</v>
          </cell>
          <cell r="T8" t="str">
            <v>2000 YOKOHAMA (ADUANA PRINCIPA</v>
          </cell>
          <cell r="U8" t="str">
            <v>200000018</v>
          </cell>
          <cell r="V8" t="str">
            <v>Andes Asia, Inc.</v>
          </cell>
          <cell r="W8" t="str">
            <v>AA2564</v>
          </cell>
          <cell r="X8" t="str">
            <v>CIF</v>
          </cell>
          <cell r="Y8" t="str">
            <v>CTA CTE O CRED.DIRECTO</v>
          </cell>
          <cell r="Z8" t="str">
            <v>CONGELADO</v>
          </cell>
          <cell r="AA8" t="str">
            <v>PANCETA</v>
          </cell>
          <cell r="AB8" t="str">
            <v>PANCETA C/CUERO</v>
          </cell>
          <cell r="AC8" t="str">
            <v>PANCETA C/CUERO LAMINADO</v>
          </cell>
          <cell r="AD8" t="str">
            <v>NA</v>
          </cell>
        </row>
        <row r="9">
          <cell r="D9">
            <v>1022863</v>
          </cell>
          <cell r="E9" t="str">
            <v>GO LOM VET M@ CJ 9K AS</v>
          </cell>
          <cell r="F9">
            <v>9000</v>
          </cell>
          <cell r="G9" t="str">
            <v>KG</v>
          </cell>
          <cell r="H9" t="str">
            <v>PLANTA LO MIRANDA</v>
          </cell>
          <cell r="I9" t="str">
            <v>EN PRODUCCION</v>
          </cell>
          <cell r="J9">
            <v>44624</v>
          </cell>
          <cell r="K9">
            <v>44648</v>
          </cell>
          <cell r="L9"/>
          <cell r="M9"/>
          <cell r="N9"/>
          <cell r="O9" t="str">
            <v>U007 AGROSUPER S.A.</v>
          </cell>
          <cell r="P9" t="str">
            <v>00AJ</v>
          </cell>
          <cell r="Q9" t="str">
            <v>ANDES ASIA</v>
          </cell>
          <cell r="R9" t="str">
            <v>02</v>
          </cell>
          <cell r="S9" t="str">
            <v>JAPÓN</v>
          </cell>
          <cell r="T9" t="str">
            <v>2000 YOKOHAMA (ADUANA PRINCIPA</v>
          </cell>
          <cell r="U9" t="str">
            <v>200000018</v>
          </cell>
          <cell r="V9" t="str">
            <v>Andes Asia, Inc.</v>
          </cell>
          <cell r="W9" t="str">
            <v>AA2564</v>
          </cell>
          <cell r="X9" t="str">
            <v>CIF</v>
          </cell>
          <cell r="Y9" t="str">
            <v>CTA CTE O CRED.DIRECTO</v>
          </cell>
          <cell r="Z9" t="str">
            <v>CONGELADO</v>
          </cell>
          <cell r="AA9" t="str">
            <v>LOMO</v>
          </cell>
          <cell r="AB9" t="str">
            <v>LOMO VETADO</v>
          </cell>
          <cell r="AC9" t="str">
            <v>LOMO VETADO &gt;2.0K</v>
          </cell>
          <cell r="AD9" t="str">
            <v>NA</v>
          </cell>
        </row>
        <row r="10">
          <cell r="D10">
            <v>1022865</v>
          </cell>
          <cell r="E10" t="str">
            <v>GO PAN TEC S/CUERO M@ CJ 17K AS</v>
          </cell>
          <cell r="F10">
            <v>5000</v>
          </cell>
          <cell r="G10" t="str">
            <v>KG</v>
          </cell>
          <cell r="H10" t="str">
            <v>PLANTA LO MIRANDA</v>
          </cell>
          <cell r="I10" t="str">
            <v>EN PRODUCCION</v>
          </cell>
          <cell r="J10">
            <v>44624</v>
          </cell>
          <cell r="K10">
            <v>44648</v>
          </cell>
          <cell r="L10"/>
          <cell r="M10"/>
          <cell r="N10"/>
          <cell r="O10" t="str">
            <v>U007 AGROSUPER S.A.</v>
          </cell>
          <cell r="P10" t="str">
            <v>00AJ</v>
          </cell>
          <cell r="Q10" t="str">
            <v>ANDES ASIA</v>
          </cell>
          <cell r="R10" t="str">
            <v>02</v>
          </cell>
          <cell r="S10" t="str">
            <v>JAPÓN</v>
          </cell>
          <cell r="T10" t="str">
            <v>2000 YOKOHAMA (ADUANA PRINCIPA</v>
          </cell>
          <cell r="U10" t="str">
            <v>200000018</v>
          </cell>
          <cell r="V10" t="str">
            <v>Andes Asia, Inc.</v>
          </cell>
          <cell r="W10" t="str">
            <v>AA2564</v>
          </cell>
          <cell r="X10" t="str">
            <v>CIF</v>
          </cell>
          <cell r="Y10" t="str">
            <v>CTA CTE O CRED.DIRECTO</v>
          </cell>
          <cell r="Z10" t="str">
            <v>CONGELADO</v>
          </cell>
          <cell r="AA10" t="str">
            <v>PANCETA</v>
          </cell>
          <cell r="AB10" t="str">
            <v>PANCETA S/CUERO</v>
          </cell>
          <cell r="AC10" t="str">
            <v>PANCETA S/CUERO TECLA</v>
          </cell>
          <cell r="AD10" t="str">
            <v>NA</v>
          </cell>
        </row>
        <row r="11">
          <cell r="D11">
            <v>1021944</v>
          </cell>
          <cell r="E11" t="str">
            <v>GO DIAFRAG@ VA CJ 8K AS</v>
          </cell>
          <cell r="F11">
            <v>3000</v>
          </cell>
          <cell r="G11" t="str">
            <v>KG</v>
          </cell>
          <cell r="H11" t="str">
            <v>PLANTA LO MIRANDA</v>
          </cell>
          <cell r="I11" t="str">
            <v>EN PRODUCCION</v>
          </cell>
          <cell r="J11">
            <v>44624</v>
          </cell>
          <cell r="K11">
            <v>44648</v>
          </cell>
          <cell r="L11"/>
          <cell r="M11"/>
          <cell r="N11"/>
          <cell r="O11" t="str">
            <v>U007 AGROSUPER S.A.</v>
          </cell>
          <cell r="P11" t="str">
            <v>00AJ</v>
          </cell>
          <cell r="Q11" t="str">
            <v>ANDES ASIA</v>
          </cell>
          <cell r="R11" t="str">
            <v>02</v>
          </cell>
          <cell r="S11" t="str">
            <v>JAPÓN</v>
          </cell>
          <cell r="T11" t="str">
            <v>2000 YOKOHAMA (ADUANA PRINCIPA</v>
          </cell>
          <cell r="U11" t="str">
            <v>200000018</v>
          </cell>
          <cell r="V11" t="str">
            <v>Andes Asia, Inc.</v>
          </cell>
          <cell r="W11" t="str">
            <v>AA2564</v>
          </cell>
          <cell r="X11" t="str">
            <v>CIF</v>
          </cell>
          <cell r="Y11" t="str">
            <v>CTA CTE O CRED.DIRECTO</v>
          </cell>
          <cell r="Z11" t="str">
            <v>CONGELADO</v>
          </cell>
          <cell r="AA11" t="str">
            <v>RECORTES</v>
          </cell>
          <cell r="AB11" t="str">
            <v>DIAFRAGMA</v>
          </cell>
          <cell r="AC11" t="str">
            <v>DIAFRAGMA</v>
          </cell>
          <cell r="AD11" t="str">
            <v>NA</v>
          </cell>
        </row>
        <row r="12">
          <cell r="D12">
            <v>1021945</v>
          </cell>
          <cell r="E12" t="str">
            <v>GO LENGUA JAPON@ CJ 10K AS</v>
          </cell>
          <cell r="F12">
            <v>3000</v>
          </cell>
          <cell r="G12" t="str">
            <v>KG</v>
          </cell>
          <cell r="H12" t="str">
            <v>PLANTA LO MIRANDA</v>
          </cell>
          <cell r="I12" t="str">
            <v>EN PRODUCCION</v>
          </cell>
          <cell r="J12">
            <v>44624</v>
          </cell>
          <cell r="K12">
            <v>44648</v>
          </cell>
          <cell r="L12"/>
          <cell r="M12"/>
          <cell r="N12"/>
          <cell r="O12" t="str">
            <v>U007 AGROSUPER S.A.</v>
          </cell>
          <cell r="P12" t="str">
            <v>00AJ</v>
          </cell>
          <cell r="Q12" t="str">
            <v>ANDES ASIA</v>
          </cell>
          <cell r="R12" t="str">
            <v>02</v>
          </cell>
          <cell r="S12" t="str">
            <v>JAPÓN</v>
          </cell>
          <cell r="T12" t="str">
            <v>2000 YOKOHAMA (ADUANA PRINCIPA</v>
          </cell>
          <cell r="U12" t="str">
            <v>200000018</v>
          </cell>
          <cell r="V12" t="str">
            <v>Andes Asia, Inc.</v>
          </cell>
          <cell r="W12" t="str">
            <v>AA2564</v>
          </cell>
          <cell r="X12" t="str">
            <v>CIF</v>
          </cell>
          <cell r="Y12" t="str">
            <v>CTA CTE O CRED.DIRECTO</v>
          </cell>
          <cell r="Z12" t="str">
            <v>CONGELADO</v>
          </cell>
          <cell r="AA12" t="str">
            <v>CABEZA</v>
          </cell>
          <cell r="AB12" t="str">
            <v>CABEZA DERIVADOS</v>
          </cell>
          <cell r="AC12" t="str">
            <v>CABEZA DERIVADOS LENGUA</v>
          </cell>
          <cell r="AD12" t="str">
            <v>NA</v>
          </cell>
        </row>
        <row r="13">
          <cell r="D13">
            <v>1021931</v>
          </cell>
          <cell r="E13" t="str">
            <v>GO PTA COS 3H@ BO CJ 10K AS</v>
          </cell>
          <cell r="F13">
            <v>3000</v>
          </cell>
          <cell r="G13" t="str">
            <v>KG</v>
          </cell>
          <cell r="H13" t="str">
            <v>PLANTA LO MIRANDA</v>
          </cell>
          <cell r="I13" t="str">
            <v>EN PRODUCCION</v>
          </cell>
          <cell r="J13">
            <v>44624</v>
          </cell>
          <cell r="K13">
            <v>44648</v>
          </cell>
          <cell r="L13"/>
          <cell r="M13">
            <v>44768</v>
          </cell>
          <cell r="N13"/>
          <cell r="O13" t="str">
            <v>U007 AGROSUPER S.A.</v>
          </cell>
          <cell r="P13" t="str">
            <v>00AJ</v>
          </cell>
          <cell r="Q13" t="str">
            <v>ANDES ASIA</v>
          </cell>
          <cell r="R13" t="str">
            <v>02</v>
          </cell>
          <cell r="S13" t="str">
            <v>JAPÓN</v>
          </cell>
          <cell r="T13" t="str">
            <v>2000 YOKOHAMA (ADUANA PRINCIPA</v>
          </cell>
          <cell r="U13" t="str">
            <v>200000018</v>
          </cell>
          <cell r="V13" t="str">
            <v>Andes Asia, Inc.</v>
          </cell>
          <cell r="W13" t="str">
            <v>AA2564</v>
          </cell>
          <cell r="X13" t="str">
            <v>CIF</v>
          </cell>
          <cell r="Y13" t="str">
            <v>CTA CTE O CRED.DIRECTO</v>
          </cell>
          <cell r="Z13" t="str">
            <v>CONGELADO</v>
          </cell>
          <cell r="AA13" t="str">
            <v>COST-PEC</v>
          </cell>
          <cell r="AB13" t="str">
            <v>COST-PEC TROZOS</v>
          </cell>
          <cell r="AC13" t="str">
            <v>COST-PEC TROZOS PUNTA COSTILLAR</v>
          </cell>
          <cell r="AD13" t="str">
            <v>NA</v>
          </cell>
        </row>
        <row r="14">
          <cell r="D14">
            <v>1023391</v>
          </cell>
          <cell r="E14" t="str">
            <v>GO TRIMING 90/10@ CJ 20K AS</v>
          </cell>
          <cell r="F14">
            <v>23380</v>
          </cell>
          <cell r="G14" t="str">
            <v>KG</v>
          </cell>
          <cell r="H14" t="str">
            <v>PLANTA ROSARIO</v>
          </cell>
          <cell r="I14" t="str">
            <v>A PROGRAMAR</v>
          </cell>
          <cell r="J14">
            <v>44642</v>
          </cell>
          <cell r="K14">
            <v>44645</v>
          </cell>
          <cell r="L14"/>
          <cell r="M14"/>
          <cell r="N14"/>
          <cell r="O14" t="str">
            <v>U007 AGROSUPER S.A.</v>
          </cell>
          <cell r="P14" t="str">
            <v>00AS</v>
          </cell>
          <cell r="Q14" t="str">
            <v>AGRO SUDAMERICA</v>
          </cell>
          <cell r="R14" t="str">
            <v>02</v>
          </cell>
          <cell r="S14" t="str">
            <v>REP.DOMINICANA</v>
          </cell>
          <cell r="T14" t="str">
            <v>000158 CAUCEDO, PUERTO</v>
          </cell>
          <cell r="U14" t="str">
            <v>200003241</v>
          </cell>
          <cell r="V14" t="str">
            <v>LIBOMI ENTERPRISE S.R.L.</v>
          </cell>
          <cell r="W14" t="str">
            <v>STOCK RUSIA</v>
          </cell>
          <cell r="X14" t="str">
            <v>CIF</v>
          </cell>
          <cell r="Y14" t="str">
            <v>PAGO ANTIC. – PAGO C/COPIA DOC</v>
          </cell>
          <cell r="Z14" t="str">
            <v>CONGELADO</v>
          </cell>
          <cell r="AA14" t="str">
            <v>RECORTES</v>
          </cell>
          <cell r="AB14" t="str">
            <v>RECORTES NO MAGRO</v>
          </cell>
          <cell r="AC14" t="str">
            <v>RECORTES NO MAGRO TRIMING 90/10</v>
          </cell>
          <cell r="AD14" t="str">
            <v>EX</v>
          </cell>
        </row>
        <row r="15">
          <cell r="D15">
            <v>1023319</v>
          </cell>
          <cell r="E15" t="str">
            <v>GO RECO 90/10 @ BO CJ 20K AS</v>
          </cell>
          <cell r="F15">
            <v>620</v>
          </cell>
          <cell r="G15" t="str">
            <v>KG</v>
          </cell>
          <cell r="H15" t="str">
            <v>PLANTA ROSARIO</v>
          </cell>
          <cell r="I15" t="str">
            <v>A PROGRAMAR</v>
          </cell>
          <cell r="J15">
            <v>44642</v>
          </cell>
          <cell r="K15">
            <v>44645</v>
          </cell>
          <cell r="L15"/>
          <cell r="M15"/>
          <cell r="N15"/>
          <cell r="O15" t="str">
            <v>U007 AGROSUPER S.A.</v>
          </cell>
          <cell r="P15" t="str">
            <v>00AS</v>
          </cell>
          <cell r="Q15" t="str">
            <v>AGRO SUDAMERICA</v>
          </cell>
          <cell r="R15" t="str">
            <v>02</v>
          </cell>
          <cell r="S15" t="str">
            <v>REP.DOMINICANA</v>
          </cell>
          <cell r="T15" t="str">
            <v>000158 CAUCEDO, PUERTO</v>
          </cell>
          <cell r="U15" t="str">
            <v>200003241</v>
          </cell>
          <cell r="V15" t="str">
            <v>LIBOMI ENTERPRISE S.R.L.</v>
          </cell>
          <cell r="W15" t="str">
            <v>STOCK RUSIA</v>
          </cell>
          <cell r="X15" t="str">
            <v>CIF</v>
          </cell>
          <cell r="Y15" t="str">
            <v>PAGO ANTIC. – PAGO C/COPIA DOC</v>
          </cell>
          <cell r="Z15" t="str">
            <v>CONGELADO</v>
          </cell>
          <cell r="AA15" t="str">
            <v>RECORTES</v>
          </cell>
          <cell r="AB15" t="str">
            <v>RECORTES NO MAGRO</v>
          </cell>
          <cell r="AC15" t="str">
            <v>RECORTES NO MAGRO TRIMING 90/10</v>
          </cell>
          <cell r="AD15" t="str">
            <v>EX</v>
          </cell>
        </row>
        <row r="16">
          <cell r="D16">
            <v>1012525</v>
          </cell>
          <cell r="E16" t="str">
            <v>PO GARRA J@ BO CJ 20K AS</v>
          </cell>
          <cell r="F16">
            <v>24000</v>
          </cell>
          <cell r="G16" t="str">
            <v>KG</v>
          </cell>
          <cell r="H16" t="str">
            <v>PLANTA LO MIRANDA</v>
          </cell>
          <cell r="I16" t="str">
            <v>EN PRODUCCION</v>
          </cell>
          <cell r="J16">
            <v>44652</v>
          </cell>
          <cell r="K16">
            <v>44665</v>
          </cell>
          <cell r="L16"/>
          <cell r="M16"/>
          <cell r="N16"/>
          <cell r="O16" t="str">
            <v>U007 AGROSUPER S.A.</v>
          </cell>
          <cell r="P16" t="str">
            <v>00GO</v>
          </cell>
          <cell r="Q16" t="str">
            <v>AGROSUPER SHANGHAI</v>
          </cell>
          <cell r="R16" t="str">
            <v>01</v>
          </cell>
          <cell r="S16" t="str">
            <v>CHINA</v>
          </cell>
          <cell r="T16" t="str">
            <v>000020 YANTIAN, CHINA</v>
          </cell>
          <cell r="U16" t="str">
            <v>200002390</v>
          </cell>
          <cell r="V16" t="str">
            <v>Agrosuper China Co., Ltd.</v>
          </cell>
          <cell r="W16" t="str">
            <v/>
          </cell>
          <cell r="X16" t="str">
            <v>CIF</v>
          </cell>
          <cell r="Y16" t="str">
            <v>CTA CTE O CRED.DIRECTO</v>
          </cell>
          <cell r="Z16" t="str">
            <v>CONGELADO</v>
          </cell>
          <cell r="AA16" t="str">
            <v>PATAS</v>
          </cell>
          <cell r="AB16" t="str">
            <v>PATAS GARRAS</v>
          </cell>
          <cell r="AC16" t="str">
            <v>PATAS GARRAS JUMBO</v>
          </cell>
          <cell r="AD16" t="str">
            <v>NA</v>
          </cell>
        </row>
        <row r="17">
          <cell r="D17">
            <v>1030710</v>
          </cell>
          <cell r="E17" t="str">
            <v>PV CORAZON S/A@BLO 15KG JP SO</v>
          </cell>
          <cell r="F17">
            <v>11025</v>
          </cell>
          <cell r="G17" t="str">
            <v>KG</v>
          </cell>
          <cell r="H17" t="str">
            <v>SOPRAVAL PLANTA / CECINAS 2</v>
          </cell>
          <cell r="I17" t="str">
            <v>A PROGRAMAR</v>
          </cell>
          <cell r="J17">
            <v>44679</v>
          </cell>
          <cell r="K17">
            <v>44711</v>
          </cell>
          <cell r="L17"/>
          <cell r="M17"/>
          <cell r="N17"/>
          <cell r="O17" t="str">
            <v>U020 AGROSUPER COMER ALIM</v>
          </cell>
          <cell r="P17" t="str">
            <v>00AE</v>
          </cell>
          <cell r="Q17" t="str">
            <v>AGRO EUROPA</v>
          </cell>
          <cell r="R17" t="str">
            <v>03</v>
          </cell>
          <cell r="S17" t="str">
            <v>ALEMANIA</v>
          </cell>
          <cell r="T17" t="str">
            <v>4532 HAMBURG, PORT</v>
          </cell>
          <cell r="U17" t="str">
            <v>200000007</v>
          </cell>
          <cell r="V17" t="str">
            <v>AGROEUROPA S.P.A</v>
          </cell>
          <cell r="W17" t="str">
            <v/>
          </cell>
          <cell r="X17" t="str">
            <v>CFR</v>
          </cell>
          <cell r="Y17" t="str">
            <v>CTA CTE O CRED.DIRECTO</v>
          </cell>
          <cell r="Z17" t="str">
            <v>CONGELADO</v>
          </cell>
          <cell r="AA17" t="str">
            <v>MENUDENCIAS</v>
          </cell>
          <cell r="AB17" t="str">
            <v>MENUDENCIAS CORAZÓN</v>
          </cell>
          <cell r="AC17" t="str">
            <v>MENUDENCIAS CORAZÓN NORMAL</v>
          </cell>
          <cell r="AD17" t="str">
            <v>NA</v>
          </cell>
        </row>
        <row r="18">
          <cell r="D18">
            <v>1030804</v>
          </cell>
          <cell r="E18" t="str">
            <v>PV HIGA INDUS@ BO JP 600K AS</v>
          </cell>
          <cell r="F18">
            <v>10800</v>
          </cell>
          <cell r="G18" t="str">
            <v>KG</v>
          </cell>
          <cell r="H18" t="str">
            <v>SOPRAVAL PLANTA / CECINAS 2</v>
          </cell>
          <cell r="I18" t="str">
            <v>A PROGRAMAR</v>
          </cell>
          <cell r="J18">
            <v>44679</v>
          </cell>
          <cell r="K18">
            <v>44711</v>
          </cell>
          <cell r="L18"/>
          <cell r="M18"/>
          <cell r="N18"/>
          <cell r="O18" t="str">
            <v>U020 AGROSUPER COMER ALIM</v>
          </cell>
          <cell r="P18" t="str">
            <v>00AE</v>
          </cell>
          <cell r="Q18" t="str">
            <v>AGRO EUROPA</v>
          </cell>
          <cell r="R18" t="str">
            <v>03</v>
          </cell>
          <cell r="S18" t="str">
            <v>ALEMANIA</v>
          </cell>
          <cell r="T18" t="str">
            <v>4532 HAMBURG, PORT</v>
          </cell>
          <cell r="U18" t="str">
            <v>200000007</v>
          </cell>
          <cell r="V18" t="str">
            <v>AGROEUROPA S.P.A</v>
          </cell>
          <cell r="W18" t="str">
            <v/>
          </cell>
          <cell r="X18" t="str">
            <v>CFR</v>
          </cell>
          <cell r="Y18" t="str">
            <v>CTA CTE O CRED.DIRECTO</v>
          </cell>
          <cell r="Z18" t="str">
            <v>CONGELADO</v>
          </cell>
          <cell r="AA18" t="str">
            <v>MENUDENCIAS</v>
          </cell>
          <cell r="AB18" t="str">
            <v>MENUDENCIAS HÍGADO</v>
          </cell>
          <cell r="AC18" t="str">
            <v>MENUDENCIAS HÍGADO NORMAL</v>
          </cell>
          <cell r="AD18" t="str">
            <v>NA</v>
          </cell>
        </row>
        <row r="19">
          <cell r="D19">
            <v>1011968</v>
          </cell>
          <cell r="E19" t="str">
            <v>PO GARRA L A@ BO CJ 20K AS</v>
          </cell>
          <cell r="F19">
            <v>24000</v>
          </cell>
          <cell r="G19" t="str">
            <v>KG</v>
          </cell>
          <cell r="H19" t="str">
            <v>PLANTA LO MIRANDA</v>
          </cell>
          <cell r="I19" t="str">
            <v>EN PRODUCCION</v>
          </cell>
          <cell r="J19">
            <v>44680</v>
          </cell>
          <cell r="K19">
            <v>44702</v>
          </cell>
          <cell r="L19"/>
          <cell r="M19"/>
          <cell r="N19"/>
          <cell r="O19" t="str">
            <v>U007 AGROSUPER S.A.</v>
          </cell>
          <cell r="P19" t="str">
            <v>00GO</v>
          </cell>
          <cell r="Q19" t="str">
            <v>AGROSUPER SHANGHAI</v>
          </cell>
          <cell r="R19" t="str">
            <v>01</v>
          </cell>
          <cell r="S19" t="str">
            <v>CHINA</v>
          </cell>
          <cell r="T19" t="str">
            <v>000020 YANTIAN, CHINA</v>
          </cell>
          <cell r="U19" t="str">
            <v>200002390</v>
          </cell>
          <cell r="V19" t="str">
            <v>Agrosuper China Co., Ltd.</v>
          </cell>
          <cell r="W19" t="str">
            <v/>
          </cell>
          <cell r="X19" t="str">
            <v>CIF</v>
          </cell>
          <cell r="Y19" t="str">
            <v>CTA CTE O CRED.DIRECTO</v>
          </cell>
          <cell r="Z19" t="str">
            <v>CONGELADO</v>
          </cell>
          <cell r="AA19" t="str">
            <v>PATAS</v>
          </cell>
          <cell r="AB19" t="str">
            <v>PATAS GARRAS</v>
          </cell>
          <cell r="AC19" t="str">
            <v>PATAS GARRAS LARGE A</v>
          </cell>
          <cell r="AD19" t="str">
            <v>NA</v>
          </cell>
        </row>
        <row r="20">
          <cell r="D20">
            <v>1022995</v>
          </cell>
          <cell r="E20" t="str">
            <v>GO PANC TEC /C CUE S/H@ CJ 20K AS</v>
          </cell>
          <cell r="F20">
            <v>2000</v>
          </cell>
          <cell r="G20" t="str">
            <v>KG</v>
          </cell>
          <cell r="H20" t="str">
            <v>PLANTA LO MIRANDA</v>
          </cell>
          <cell r="I20" t="str">
            <v>EN PRODUCCION</v>
          </cell>
          <cell r="J20">
            <v>44680</v>
          </cell>
          <cell r="K20">
            <v>44709</v>
          </cell>
          <cell r="L20"/>
          <cell r="M20"/>
          <cell r="N20"/>
          <cell r="O20" t="str">
            <v>U007 AGROSUPER S.A.</v>
          </cell>
          <cell r="P20" t="str">
            <v>00GO</v>
          </cell>
          <cell r="Q20" t="str">
            <v>AGROSUPER SHANGHAI</v>
          </cell>
          <cell r="R20" t="str">
            <v>02</v>
          </cell>
          <cell r="S20" t="str">
            <v>CHINA</v>
          </cell>
          <cell r="T20" t="str">
            <v>000020 YANTIAN, CHINA</v>
          </cell>
          <cell r="U20" t="str">
            <v>200002390</v>
          </cell>
          <cell r="V20" t="str">
            <v>Agrosuper China Co., Ltd.</v>
          </cell>
          <cell r="W20" t="str">
            <v/>
          </cell>
          <cell r="X20" t="str">
            <v>CIF</v>
          </cell>
          <cell r="Y20" t="str">
            <v>CTA CTE O CRED.DIRECTO</v>
          </cell>
          <cell r="Z20" t="str">
            <v>CONGELADO</v>
          </cell>
          <cell r="AA20" t="str">
            <v>PANCETA</v>
          </cell>
          <cell r="AB20" t="str">
            <v>PANCETA C/CUERO</v>
          </cell>
          <cell r="AC20" t="str">
            <v>PANCETA C/CUERO TECLA</v>
          </cell>
          <cell r="AD20" t="str">
            <v>NA</v>
          </cell>
        </row>
        <row r="21">
          <cell r="D21">
            <v>1023143</v>
          </cell>
          <cell r="E21" t="str">
            <v>GO PLATEAD@ FI CJ 20K AS</v>
          </cell>
          <cell r="F21">
            <v>1000</v>
          </cell>
          <cell r="G21" t="str">
            <v>KG</v>
          </cell>
          <cell r="H21" t="str">
            <v>PLANTA LO MIRANDA</v>
          </cell>
          <cell r="I21" t="str">
            <v>EN PRODUCCION</v>
          </cell>
          <cell r="J21">
            <v>44680</v>
          </cell>
          <cell r="K21">
            <v>44709</v>
          </cell>
          <cell r="L21"/>
          <cell r="M21"/>
          <cell r="N21"/>
          <cell r="O21" t="str">
            <v>U007 AGROSUPER S.A.</v>
          </cell>
          <cell r="P21" t="str">
            <v>00GO</v>
          </cell>
          <cell r="Q21" t="str">
            <v>AGROSUPER SHANGHAI</v>
          </cell>
          <cell r="R21" t="str">
            <v>02</v>
          </cell>
          <cell r="S21" t="str">
            <v>CHINA</v>
          </cell>
          <cell r="T21" t="str">
            <v>000020 YANTIAN, CHINA</v>
          </cell>
          <cell r="U21" t="str">
            <v>200002390</v>
          </cell>
          <cell r="V21" t="str">
            <v>Agrosuper China Co., Ltd.</v>
          </cell>
          <cell r="W21" t="str">
            <v/>
          </cell>
          <cell r="X21" t="str">
            <v>CIF</v>
          </cell>
          <cell r="Y21" t="str">
            <v>CTA CTE O CRED.DIRECTO</v>
          </cell>
          <cell r="Z21" t="str">
            <v>CONGELADO</v>
          </cell>
          <cell r="AA21" t="str">
            <v>PROLIJADO</v>
          </cell>
          <cell r="AB21" t="str">
            <v>PROLIJADO PLATEADA</v>
          </cell>
          <cell r="AC21" t="str">
            <v>PROLIJADO PLATEADA</v>
          </cell>
          <cell r="AD21" t="str">
            <v>NA</v>
          </cell>
        </row>
        <row r="22">
          <cell r="D22">
            <v>1021082</v>
          </cell>
          <cell r="E22" t="str">
            <v>GO TRIMING 70/30@ CJ 20K AS</v>
          </cell>
          <cell r="F22">
            <v>24000</v>
          </cell>
          <cell r="G22" t="str">
            <v>KG</v>
          </cell>
          <cell r="H22" t="str">
            <v>PRECISA</v>
          </cell>
          <cell r="I22" t="str">
            <v>EN PRODUCCION</v>
          </cell>
          <cell r="J22">
            <v>44683</v>
          </cell>
          <cell r="K22">
            <v>44691</v>
          </cell>
          <cell r="L22">
            <v>44722</v>
          </cell>
          <cell r="M22">
            <v>44741</v>
          </cell>
          <cell r="N22"/>
          <cell r="O22" t="str">
            <v>U007 AGROSUPER S.A.</v>
          </cell>
          <cell r="P22" t="str">
            <v>00AS</v>
          </cell>
          <cell r="Q22" t="str">
            <v>AGRO SUDAMERICA</v>
          </cell>
          <cell r="R22" t="str">
            <v>02</v>
          </cell>
          <cell r="S22" t="str">
            <v>COLOMBIA</v>
          </cell>
          <cell r="T22" t="str">
            <v>000218 CARTAGENA, PUERTO</v>
          </cell>
          <cell r="U22" t="str">
            <v>200003895</v>
          </cell>
          <cell r="V22" t="str">
            <v>COM. HERMANOS ALVAREZ NUÑEZ SAS</v>
          </cell>
          <cell r="W22" t="str">
            <v>DO I10127*** NO PROGRAMAR</v>
          </cell>
          <cell r="X22" t="str">
            <v>CIF</v>
          </cell>
          <cell r="Y22" t="str">
            <v>CTA CTE O CRED.DIRECTO</v>
          </cell>
          <cell r="Z22" t="str">
            <v>CONGELADO</v>
          </cell>
          <cell r="AA22" t="str">
            <v>RECORTES</v>
          </cell>
          <cell r="AB22" t="str">
            <v>RECORTES NO MAGRO</v>
          </cell>
          <cell r="AC22" t="str">
            <v>RECORTES NO MAGRO TRIMING 70/30</v>
          </cell>
          <cell r="AD22" t="str">
            <v>EX</v>
          </cell>
        </row>
        <row r="23">
          <cell r="D23">
            <v>1023265</v>
          </cell>
          <cell r="E23" t="str">
            <v>GO PTA COS 2H@ BO CJ 10K AS</v>
          </cell>
          <cell r="F23">
            <v>2000</v>
          </cell>
          <cell r="G23" t="str">
            <v>KG</v>
          </cell>
          <cell r="H23" t="str">
            <v>PLANTA ROSARIO</v>
          </cell>
          <cell r="I23" t="str">
            <v>EN PRODUCCION</v>
          </cell>
          <cell r="J23">
            <v>44687</v>
          </cell>
          <cell r="K23">
            <v>44711</v>
          </cell>
          <cell r="L23">
            <v>44787</v>
          </cell>
          <cell r="M23">
            <v>44768</v>
          </cell>
          <cell r="N23"/>
          <cell r="O23" t="str">
            <v>U007 AGROSUPER S.A.</v>
          </cell>
          <cell r="P23" t="str">
            <v>00AJ</v>
          </cell>
          <cell r="Q23" t="str">
            <v>ANDES ASIA</v>
          </cell>
          <cell r="R23" t="str">
            <v>02</v>
          </cell>
          <cell r="S23" t="str">
            <v>JAPÓN</v>
          </cell>
          <cell r="T23" t="str">
            <v>2000 YOKOHAMA (ADUANA PRINCIPA</v>
          </cell>
          <cell r="U23" t="str">
            <v>200000018</v>
          </cell>
          <cell r="V23" t="str">
            <v>Andes Asia, Inc.</v>
          </cell>
          <cell r="W23" t="str">
            <v>AA2874</v>
          </cell>
          <cell r="X23" t="str">
            <v>CIF</v>
          </cell>
          <cell r="Y23" t="str">
            <v>CTA CTE O CRED.DIRECTO</v>
          </cell>
          <cell r="Z23" t="str">
            <v>CONGELADO</v>
          </cell>
          <cell r="AA23" t="str">
            <v>COST-PEC</v>
          </cell>
          <cell r="AB23" t="str">
            <v>COST-PEC TROZOS</v>
          </cell>
          <cell r="AC23" t="str">
            <v>COST-PEC TROZOS PUNTA COSTILLAR</v>
          </cell>
          <cell r="AD23" t="str">
            <v>NA</v>
          </cell>
        </row>
        <row r="24">
          <cell r="D24">
            <v>1022128</v>
          </cell>
          <cell r="E24" t="str">
            <v>GO GANSO C/ASIENTO@ BOL CJ 14K AS</v>
          </cell>
          <cell r="F24">
            <v>3000</v>
          </cell>
          <cell r="G24" t="str">
            <v>KG</v>
          </cell>
          <cell r="H24" t="str">
            <v>PLANTA LO MIRANDA</v>
          </cell>
          <cell r="I24" t="str">
            <v>A PROGRAMAR</v>
          </cell>
          <cell r="J24">
            <v>44687</v>
          </cell>
          <cell r="K24">
            <v>44711</v>
          </cell>
          <cell r="L24"/>
          <cell r="M24"/>
          <cell r="N24"/>
          <cell r="O24" t="str">
            <v>U007 AGROSUPER S.A.</v>
          </cell>
          <cell r="P24" t="str">
            <v>00AJ</v>
          </cell>
          <cell r="Q24" t="str">
            <v>ANDES ASIA</v>
          </cell>
          <cell r="R24" t="str">
            <v>02</v>
          </cell>
          <cell r="S24" t="str">
            <v>JAPÓN</v>
          </cell>
          <cell r="T24" t="str">
            <v>2000 YOKOHAMA (ADUANA PRINCIPA</v>
          </cell>
          <cell r="U24" t="str">
            <v>200000018</v>
          </cell>
          <cell r="V24" t="str">
            <v>Andes Asia, Inc.</v>
          </cell>
          <cell r="W24" t="str">
            <v>AA2665</v>
          </cell>
          <cell r="X24" t="str">
            <v>CIF</v>
          </cell>
          <cell r="Y24" t="str">
            <v>CTA CTE O CRED.DIRECTO</v>
          </cell>
          <cell r="Z24" t="str">
            <v>CONGELADO</v>
          </cell>
          <cell r="AA24" t="str">
            <v>PIERNA</v>
          </cell>
          <cell r="AB24" t="str">
            <v>PIERNA PULPA FINA</v>
          </cell>
          <cell r="AC24" t="str">
            <v>PIERNA PULPA FINA MUSC SEP</v>
          </cell>
          <cell r="AD24" t="str">
            <v>NA</v>
          </cell>
        </row>
        <row r="25">
          <cell r="D25">
            <v>1022621</v>
          </cell>
          <cell r="E25" t="str">
            <v>GO PANC S/TEC N @ FI CJ AS</v>
          </cell>
          <cell r="F25">
            <v>3000</v>
          </cell>
          <cell r="G25" t="str">
            <v>KG</v>
          </cell>
          <cell r="H25" t="str">
            <v>PLANTA LO MIRANDA</v>
          </cell>
          <cell r="I25" t="str">
            <v>A PROGRAMAR</v>
          </cell>
          <cell r="J25">
            <v>44687</v>
          </cell>
          <cell r="K25">
            <v>44711</v>
          </cell>
          <cell r="L25"/>
          <cell r="M25"/>
          <cell r="N25"/>
          <cell r="O25" t="str">
            <v>U007 AGROSUPER S.A.</v>
          </cell>
          <cell r="P25" t="str">
            <v>00AJ</v>
          </cell>
          <cell r="Q25" t="str">
            <v>ANDES ASIA</v>
          </cell>
          <cell r="R25" t="str">
            <v>02</v>
          </cell>
          <cell r="S25" t="str">
            <v>JAPÓN</v>
          </cell>
          <cell r="T25" t="str">
            <v>2000 YOKOHAMA (ADUANA PRINCIPA</v>
          </cell>
          <cell r="U25" t="str">
            <v>200000018</v>
          </cell>
          <cell r="V25" t="str">
            <v>Andes Asia, Inc.</v>
          </cell>
          <cell r="W25" t="str">
            <v>AA2665</v>
          </cell>
          <cell r="X25" t="str">
            <v>CIF</v>
          </cell>
          <cell r="Y25" t="str">
            <v>CTA CTE O CRED.DIRECTO</v>
          </cell>
          <cell r="Z25" t="str">
            <v>CONGELADO</v>
          </cell>
          <cell r="AA25" t="str">
            <v>PANCETA</v>
          </cell>
          <cell r="AB25" t="str">
            <v>PANCETA S/CUERO</v>
          </cell>
          <cell r="AC25" t="str">
            <v>PANCETA S/CUERO S/TECLA</v>
          </cell>
          <cell r="AD25" t="str">
            <v>NA</v>
          </cell>
        </row>
        <row r="26">
          <cell r="D26">
            <v>1022751</v>
          </cell>
          <cell r="E26" t="str">
            <v>GO PPPAL 1P EX@ CJ 14K AS</v>
          </cell>
          <cell r="F26">
            <v>3000</v>
          </cell>
          <cell r="G26" t="str">
            <v>KG</v>
          </cell>
          <cell r="H26" t="str">
            <v>PLANTA LO MIRANDA</v>
          </cell>
          <cell r="I26" t="str">
            <v>A PROGRAMAR</v>
          </cell>
          <cell r="J26">
            <v>44687</v>
          </cell>
          <cell r="K26">
            <v>44711</v>
          </cell>
          <cell r="L26"/>
          <cell r="M26"/>
          <cell r="N26"/>
          <cell r="O26" t="str">
            <v>U007 AGROSUPER S.A.</v>
          </cell>
          <cell r="P26" t="str">
            <v>00AJ</v>
          </cell>
          <cell r="Q26" t="str">
            <v>ANDES ASIA</v>
          </cell>
          <cell r="R26" t="str">
            <v>02</v>
          </cell>
          <cell r="S26" t="str">
            <v>JAPÓN</v>
          </cell>
          <cell r="T26" t="str">
            <v>2000 YOKOHAMA (ADUANA PRINCIPA</v>
          </cell>
          <cell r="U26" t="str">
            <v>200000018</v>
          </cell>
          <cell r="V26" t="str">
            <v>Andes Asia, Inc.</v>
          </cell>
          <cell r="W26" t="str">
            <v>AA2665</v>
          </cell>
          <cell r="X26" t="str">
            <v>CIF</v>
          </cell>
          <cell r="Y26" t="str">
            <v>CTA CTE O CRED.DIRECTO</v>
          </cell>
          <cell r="Z26" t="str">
            <v>CONGELADO</v>
          </cell>
          <cell r="AA26" t="str">
            <v>PALETA</v>
          </cell>
          <cell r="AB26" t="str">
            <v>PALETA ENTERA</v>
          </cell>
          <cell r="AC26" t="str">
            <v>PALETA ENTERA PICNIC</v>
          </cell>
          <cell r="AD26" t="str">
            <v>NA</v>
          </cell>
        </row>
        <row r="27">
          <cell r="D27">
            <v>1022863</v>
          </cell>
          <cell r="E27" t="str">
            <v>GO LOM VET M@ CJ 9K AS</v>
          </cell>
          <cell r="F27">
            <v>3000</v>
          </cell>
          <cell r="G27" t="str">
            <v>KG</v>
          </cell>
          <cell r="H27" t="str">
            <v>PLANTA LO MIRANDA</v>
          </cell>
          <cell r="I27" t="str">
            <v>A PROGRAMAR</v>
          </cell>
          <cell r="J27">
            <v>44687</v>
          </cell>
          <cell r="K27">
            <v>44711</v>
          </cell>
          <cell r="L27"/>
          <cell r="M27"/>
          <cell r="N27"/>
          <cell r="O27" t="str">
            <v>U007 AGROSUPER S.A.</v>
          </cell>
          <cell r="P27" t="str">
            <v>00AJ</v>
          </cell>
          <cell r="Q27" t="str">
            <v>ANDES ASIA</v>
          </cell>
          <cell r="R27" t="str">
            <v>02</v>
          </cell>
          <cell r="S27" t="str">
            <v>JAPÓN</v>
          </cell>
          <cell r="T27" t="str">
            <v>2000 YOKOHAMA (ADUANA PRINCIPA</v>
          </cell>
          <cell r="U27" t="str">
            <v>200000018</v>
          </cell>
          <cell r="V27" t="str">
            <v>Andes Asia, Inc.</v>
          </cell>
          <cell r="W27" t="str">
            <v>AA2665</v>
          </cell>
          <cell r="X27" t="str">
            <v>CIF</v>
          </cell>
          <cell r="Y27" t="str">
            <v>CTA CTE O CRED.DIRECTO</v>
          </cell>
          <cell r="Z27" t="str">
            <v>CONGELADO</v>
          </cell>
          <cell r="AA27" t="str">
            <v>LOMO</v>
          </cell>
          <cell r="AB27" t="str">
            <v>LOMO VETADO</v>
          </cell>
          <cell r="AC27" t="str">
            <v>LOMO VETADO &gt;2.0K</v>
          </cell>
          <cell r="AD27" t="str">
            <v>NA</v>
          </cell>
        </row>
        <row r="28">
          <cell r="D28">
            <v>1022864</v>
          </cell>
          <cell r="E28" t="str">
            <v>GO LOM VET L@ CJ 11K AS</v>
          </cell>
          <cell r="F28">
            <v>2000</v>
          </cell>
          <cell r="G28" t="str">
            <v>KG</v>
          </cell>
          <cell r="H28" t="str">
            <v>PLANTA LO MIRANDA</v>
          </cell>
          <cell r="I28" t="str">
            <v>A PROGRAMAR</v>
          </cell>
          <cell r="J28">
            <v>44687</v>
          </cell>
          <cell r="K28">
            <v>44711</v>
          </cell>
          <cell r="L28"/>
          <cell r="M28"/>
          <cell r="N28"/>
          <cell r="O28" t="str">
            <v>U007 AGROSUPER S.A.</v>
          </cell>
          <cell r="P28" t="str">
            <v>00AJ</v>
          </cell>
          <cell r="Q28" t="str">
            <v>ANDES ASIA</v>
          </cell>
          <cell r="R28" t="str">
            <v>02</v>
          </cell>
          <cell r="S28" t="str">
            <v>JAPÓN</v>
          </cell>
          <cell r="T28" t="str">
            <v>2000 YOKOHAMA (ADUANA PRINCIPA</v>
          </cell>
          <cell r="U28" t="str">
            <v>200000018</v>
          </cell>
          <cell r="V28" t="str">
            <v>Andes Asia, Inc.</v>
          </cell>
          <cell r="W28" t="str">
            <v>AA2665</v>
          </cell>
          <cell r="X28" t="str">
            <v>CIF</v>
          </cell>
          <cell r="Y28" t="str">
            <v>CTA CTE O CRED.DIRECTO</v>
          </cell>
          <cell r="Z28" t="str">
            <v>CONGELADO</v>
          </cell>
          <cell r="AA28" t="str">
            <v>LOMO</v>
          </cell>
          <cell r="AB28" t="str">
            <v>LOMO VETADO</v>
          </cell>
          <cell r="AC28" t="str">
            <v>LOMO VETADO &gt;2.0K</v>
          </cell>
          <cell r="AD28" t="str">
            <v>NA</v>
          </cell>
        </row>
        <row r="29">
          <cell r="D29">
            <v>1022866</v>
          </cell>
          <cell r="E29" t="str">
            <v>GO PAN TEC S/CUERO L@ CJ 19K AS</v>
          </cell>
          <cell r="F29">
            <v>3000</v>
          </cell>
          <cell r="G29" t="str">
            <v>KG</v>
          </cell>
          <cell r="H29" t="str">
            <v>PLANTA LO MIRANDA</v>
          </cell>
          <cell r="I29" t="str">
            <v>A PROGRAMAR</v>
          </cell>
          <cell r="J29">
            <v>44687</v>
          </cell>
          <cell r="K29">
            <v>44711</v>
          </cell>
          <cell r="L29"/>
          <cell r="M29"/>
          <cell r="N29"/>
          <cell r="O29" t="str">
            <v>U007 AGROSUPER S.A.</v>
          </cell>
          <cell r="P29" t="str">
            <v>00AJ</v>
          </cell>
          <cell r="Q29" t="str">
            <v>ANDES ASIA</v>
          </cell>
          <cell r="R29" t="str">
            <v>02</v>
          </cell>
          <cell r="S29" t="str">
            <v>JAPÓN</v>
          </cell>
          <cell r="T29" t="str">
            <v>2000 YOKOHAMA (ADUANA PRINCIPA</v>
          </cell>
          <cell r="U29" t="str">
            <v>200000018</v>
          </cell>
          <cell r="V29" t="str">
            <v>Andes Asia, Inc.</v>
          </cell>
          <cell r="W29" t="str">
            <v>AA2665</v>
          </cell>
          <cell r="X29" t="str">
            <v>CIF</v>
          </cell>
          <cell r="Y29" t="str">
            <v>CTA CTE O CRED.DIRECTO</v>
          </cell>
          <cell r="Z29" t="str">
            <v>CONGELADO</v>
          </cell>
          <cell r="AA29" t="str">
            <v>PANCETA</v>
          </cell>
          <cell r="AB29" t="str">
            <v>PANCETA S/CUERO</v>
          </cell>
          <cell r="AC29" t="str">
            <v>PANCETA S/CUERO TECLA</v>
          </cell>
          <cell r="AD29" t="str">
            <v>NA</v>
          </cell>
        </row>
        <row r="30">
          <cell r="D30">
            <v>1023247</v>
          </cell>
          <cell r="E30" t="str">
            <v>GO PANC LAM 2.5MM@ CJ 5K AS</v>
          </cell>
          <cell r="F30">
            <v>1000</v>
          </cell>
          <cell r="G30" t="str">
            <v>KG</v>
          </cell>
          <cell r="H30" t="str">
            <v>PLANTA LO MIRANDA</v>
          </cell>
          <cell r="I30" t="str">
            <v>A PROGRAMAR</v>
          </cell>
          <cell r="J30">
            <v>44687</v>
          </cell>
          <cell r="K30">
            <v>44711</v>
          </cell>
          <cell r="L30"/>
          <cell r="M30"/>
          <cell r="N30"/>
          <cell r="O30" t="str">
            <v>U007 AGROSUPER S.A.</v>
          </cell>
          <cell r="P30" t="str">
            <v>00AJ</v>
          </cell>
          <cell r="Q30" t="str">
            <v>ANDES ASIA</v>
          </cell>
          <cell r="R30" t="str">
            <v>02</v>
          </cell>
          <cell r="S30" t="str">
            <v>JAPÓN</v>
          </cell>
          <cell r="T30" t="str">
            <v>2000 YOKOHAMA (ADUANA PRINCIPA</v>
          </cell>
          <cell r="U30" t="str">
            <v>200000018</v>
          </cell>
          <cell r="V30" t="str">
            <v>Andes Asia, Inc.</v>
          </cell>
          <cell r="W30" t="str">
            <v>AA2665</v>
          </cell>
          <cell r="X30" t="str">
            <v>CIF</v>
          </cell>
          <cell r="Y30" t="str">
            <v>CTA CTE O CRED.DIRECTO</v>
          </cell>
          <cell r="Z30" t="str">
            <v>CONGELADO</v>
          </cell>
          <cell r="AA30" t="str">
            <v>PANCETA</v>
          </cell>
          <cell r="AB30" t="str">
            <v>PANCETA S/CUERO</v>
          </cell>
          <cell r="AC30" t="str">
            <v>PANCETA S/CUERO S/TECLA</v>
          </cell>
          <cell r="AD30" t="str">
            <v>NA</v>
          </cell>
        </row>
        <row r="31">
          <cell r="D31">
            <v>1021944</v>
          </cell>
          <cell r="E31" t="str">
            <v>GO DIAFRAG@ VA CJ 8K AS</v>
          </cell>
          <cell r="F31">
            <v>3000</v>
          </cell>
          <cell r="G31" t="str">
            <v>KG</v>
          </cell>
          <cell r="H31" t="str">
            <v>PLANTA LO MIRANDA</v>
          </cell>
          <cell r="I31" t="str">
            <v>A PROGRAMAR</v>
          </cell>
          <cell r="J31">
            <v>44687</v>
          </cell>
          <cell r="K31">
            <v>44711</v>
          </cell>
          <cell r="L31"/>
          <cell r="M31"/>
          <cell r="N31"/>
          <cell r="O31" t="str">
            <v>U007 AGROSUPER S.A.</v>
          </cell>
          <cell r="P31" t="str">
            <v>00AJ</v>
          </cell>
          <cell r="Q31" t="str">
            <v>ANDES ASIA</v>
          </cell>
          <cell r="R31" t="str">
            <v>02</v>
          </cell>
          <cell r="S31" t="str">
            <v>JAPÓN</v>
          </cell>
          <cell r="T31" t="str">
            <v>2000 YOKOHAMA (ADUANA PRINCIPA</v>
          </cell>
          <cell r="U31" t="str">
            <v>200000018</v>
          </cell>
          <cell r="V31" t="str">
            <v>Andes Asia, Inc.</v>
          </cell>
          <cell r="W31" t="str">
            <v>AA2665</v>
          </cell>
          <cell r="X31" t="str">
            <v>CIF</v>
          </cell>
          <cell r="Y31" t="str">
            <v>CTA CTE O CRED.DIRECTO</v>
          </cell>
          <cell r="Z31" t="str">
            <v>CONGELADO</v>
          </cell>
          <cell r="AA31" t="str">
            <v>RECORTES</v>
          </cell>
          <cell r="AB31" t="str">
            <v>DIAFRAGMA</v>
          </cell>
          <cell r="AC31" t="str">
            <v>DIAFRAGMA</v>
          </cell>
          <cell r="AD31" t="str">
            <v>NA</v>
          </cell>
        </row>
        <row r="32">
          <cell r="D32">
            <v>1021945</v>
          </cell>
          <cell r="E32" t="str">
            <v>GO LENGUA JAPON@ CJ 10K AS</v>
          </cell>
          <cell r="F32">
            <v>3000</v>
          </cell>
          <cell r="G32" t="str">
            <v>KG</v>
          </cell>
          <cell r="H32" t="str">
            <v>PLANTA LO MIRANDA</v>
          </cell>
          <cell r="I32" t="str">
            <v>A PROGRAMAR</v>
          </cell>
          <cell r="J32">
            <v>44687</v>
          </cell>
          <cell r="K32">
            <v>44711</v>
          </cell>
          <cell r="L32"/>
          <cell r="M32"/>
          <cell r="N32"/>
          <cell r="O32" t="str">
            <v>U007 AGROSUPER S.A.</v>
          </cell>
          <cell r="P32" t="str">
            <v>00AJ</v>
          </cell>
          <cell r="Q32" t="str">
            <v>ANDES ASIA</v>
          </cell>
          <cell r="R32" t="str">
            <v>02</v>
          </cell>
          <cell r="S32" t="str">
            <v>JAPÓN</v>
          </cell>
          <cell r="T32" t="str">
            <v>2000 YOKOHAMA (ADUANA PRINCIPA</v>
          </cell>
          <cell r="U32" t="str">
            <v>200000018</v>
          </cell>
          <cell r="V32" t="str">
            <v>Andes Asia, Inc.</v>
          </cell>
          <cell r="W32" t="str">
            <v>AA2665</v>
          </cell>
          <cell r="X32" t="str">
            <v>CIF</v>
          </cell>
          <cell r="Y32" t="str">
            <v>CTA CTE O CRED.DIRECTO</v>
          </cell>
          <cell r="Z32" t="str">
            <v>CONGELADO</v>
          </cell>
          <cell r="AA32" t="str">
            <v>CABEZA</v>
          </cell>
          <cell r="AB32" t="str">
            <v>CABEZA DERIVADOS</v>
          </cell>
          <cell r="AC32" t="str">
            <v>CABEZA DERIVADOS LENGUA</v>
          </cell>
          <cell r="AD32" t="str">
            <v>NA</v>
          </cell>
        </row>
        <row r="33">
          <cell r="D33">
            <v>1012674</v>
          </cell>
          <cell r="E33" t="str">
            <v>PO CORAZON@PLA CJ 19K</v>
          </cell>
          <cell r="F33">
            <v>23995</v>
          </cell>
          <cell r="G33" t="str">
            <v>KG</v>
          </cell>
          <cell r="H33" t="str">
            <v>PLANTA LO MIRANDA</v>
          </cell>
          <cell r="I33" t="str">
            <v>EN PRODUCCION</v>
          </cell>
          <cell r="J33">
            <v>44692</v>
          </cell>
          <cell r="K33">
            <v>44752</v>
          </cell>
          <cell r="L33"/>
          <cell r="M33"/>
          <cell r="N33"/>
          <cell r="O33" t="str">
            <v>U007 AGROSUPER S.A.</v>
          </cell>
          <cell r="P33" t="str">
            <v>00AB</v>
          </cell>
          <cell r="Q33" t="str">
            <v>AGROSUPER BRASIL</v>
          </cell>
          <cell r="R33" t="str">
            <v>01</v>
          </cell>
          <cell r="S33" t="str">
            <v>BRASIL</v>
          </cell>
          <cell r="T33" t="str">
            <v>000350 CANOAS - RIO GRANDE DO</v>
          </cell>
          <cell r="U33" t="str">
            <v>200003655</v>
          </cell>
          <cell r="V33" t="str">
            <v>PARKER-MIGLIORINI INTERNATIONAL DO</v>
          </cell>
          <cell r="W33" t="str">
            <v>PMI 512478  ETIQ NUEVA ###</v>
          </cell>
          <cell r="X33" t="str">
            <v>FCA</v>
          </cell>
          <cell r="Y33" t="str">
            <v>CTA CTE O CRED.DIRECTO</v>
          </cell>
          <cell r="Z33" t="str">
            <v>CONGELADO</v>
          </cell>
          <cell r="AA33" t="str">
            <v>MENUDENCIAS</v>
          </cell>
          <cell r="AB33" t="str">
            <v>MENUDENCIAS CORAZÓN</v>
          </cell>
          <cell r="AC33" t="str">
            <v>MENUDENCIAS CORAZÓN NORMAL</v>
          </cell>
          <cell r="AD33" t="str">
            <v>EX</v>
          </cell>
        </row>
        <row r="34">
          <cell r="D34">
            <v>1012208</v>
          </cell>
          <cell r="E34" t="str">
            <v>GA S/M@ BO CJ AS</v>
          </cell>
          <cell r="F34">
            <v>24000</v>
          </cell>
          <cell r="G34" t="str">
            <v>KG</v>
          </cell>
          <cell r="H34" t="str">
            <v>F. SAN VICENTE</v>
          </cell>
          <cell r="I34" t="str">
            <v>EN PRODUCCION</v>
          </cell>
          <cell r="J34">
            <v>44694</v>
          </cell>
          <cell r="K34">
            <v>44696</v>
          </cell>
          <cell r="L34">
            <v>44820</v>
          </cell>
          <cell r="M34">
            <v>44747</v>
          </cell>
          <cell r="N34"/>
          <cell r="O34" t="str">
            <v>U007 AGROSUPER S.A.</v>
          </cell>
          <cell r="P34" t="str">
            <v>00AS</v>
          </cell>
          <cell r="Q34" t="str">
            <v>AGRO SUDAMERICA</v>
          </cell>
          <cell r="R34" t="str">
            <v>01</v>
          </cell>
          <cell r="S34" t="str">
            <v>PERÚ</v>
          </cell>
          <cell r="T34" t="str">
            <v>000059 CALLAO, PUERTO</v>
          </cell>
          <cell r="U34" t="str">
            <v>200003271</v>
          </cell>
          <cell r="V34" t="str">
            <v>SODEXO PERU SAC</v>
          </cell>
          <cell r="W34" t="str">
            <v>***</v>
          </cell>
          <cell r="X34" t="str">
            <v>CIF</v>
          </cell>
          <cell r="Y34" t="str">
            <v>CTA CTE O CRED.DIRECTO</v>
          </cell>
          <cell r="Z34" t="str">
            <v>CONGELADO</v>
          </cell>
          <cell r="AA34" t="str">
            <v>REPRODUCTOR</v>
          </cell>
          <cell r="AB34" t="str">
            <v>REPRODUCTOR GALLINA</v>
          </cell>
          <cell r="AC34" t="str">
            <v>REPRODUCTOR GALLINA S/MENUDENCIA</v>
          </cell>
          <cell r="AD34" t="str">
            <v>EX</v>
          </cell>
        </row>
        <row r="35">
          <cell r="D35">
            <v>1011967</v>
          </cell>
          <cell r="E35" t="str">
            <v>PO GARRA J@ BO CJ 20K AS</v>
          </cell>
          <cell r="F35">
            <v>12000</v>
          </cell>
          <cell r="G35" t="str">
            <v>KG</v>
          </cell>
          <cell r="H35" t="str">
            <v>PLANTA LO MIRANDA</v>
          </cell>
          <cell r="I35" t="str">
            <v>EN PRODUCCION</v>
          </cell>
          <cell r="J35">
            <v>44711</v>
          </cell>
          <cell r="K35">
            <v>44719</v>
          </cell>
          <cell r="L35"/>
          <cell r="M35"/>
          <cell r="N35"/>
          <cell r="O35" t="str">
            <v>U007 AGROSUPER S.A.</v>
          </cell>
          <cell r="P35" t="str">
            <v>00GO</v>
          </cell>
          <cell r="Q35" t="str">
            <v>AGROSUPER SHANGHAI</v>
          </cell>
          <cell r="R35" t="str">
            <v>01</v>
          </cell>
          <cell r="S35" t="str">
            <v>CHINA</v>
          </cell>
          <cell r="T35" t="str">
            <v>000021 SHANGHAI, CHINA</v>
          </cell>
          <cell r="U35" t="str">
            <v>200002390</v>
          </cell>
          <cell r="V35" t="str">
            <v>Agrosuper China Co., Ltd.</v>
          </cell>
          <cell r="W35" t="str">
            <v/>
          </cell>
          <cell r="X35" t="str">
            <v>CIF</v>
          </cell>
          <cell r="Y35" t="str">
            <v>CTA CTE O CRED.DIRECTO</v>
          </cell>
          <cell r="Z35" t="str">
            <v>CONGELADO</v>
          </cell>
          <cell r="AA35" t="str">
            <v>PATAS</v>
          </cell>
          <cell r="AB35" t="str">
            <v>PATAS GARRAS</v>
          </cell>
          <cell r="AC35" t="str">
            <v>PATAS GARRAS JUMBO</v>
          </cell>
          <cell r="AD35" t="str">
            <v>NA</v>
          </cell>
        </row>
        <row r="36">
          <cell r="D36">
            <v>1012005</v>
          </cell>
          <cell r="E36" t="str">
            <v>PO GARRA IQF@ BO CJ AS</v>
          </cell>
          <cell r="F36">
            <v>12000</v>
          </cell>
          <cell r="G36" t="str">
            <v>KG</v>
          </cell>
          <cell r="H36" t="str">
            <v>PLANTA LO MIRANDA</v>
          </cell>
          <cell r="I36" t="str">
            <v>EN PRODUCCION</v>
          </cell>
          <cell r="J36">
            <v>44711</v>
          </cell>
          <cell r="K36">
            <v>44719</v>
          </cell>
          <cell r="L36"/>
          <cell r="M36"/>
          <cell r="N36"/>
          <cell r="O36" t="str">
            <v>U007 AGROSUPER S.A.</v>
          </cell>
          <cell r="P36" t="str">
            <v>00GO</v>
          </cell>
          <cell r="Q36" t="str">
            <v>AGROSUPER SHANGHAI</v>
          </cell>
          <cell r="R36" t="str">
            <v>01</v>
          </cell>
          <cell r="S36" t="str">
            <v>CHINA</v>
          </cell>
          <cell r="T36" t="str">
            <v>000021 SHANGHAI, CHINA</v>
          </cell>
          <cell r="U36" t="str">
            <v>200002390</v>
          </cell>
          <cell r="V36" t="str">
            <v>Agrosuper China Co., Ltd.</v>
          </cell>
          <cell r="W36" t="str">
            <v/>
          </cell>
          <cell r="X36" t="str">
            <v>CIF</v>
          </cell>
          <cell r="Y36" t="str">
            <v>CTA CTE O CRED.DIRECTO</v>
          </cell>
          <cell r="Z36" t="str">
            <v>CONGELADO</v>
          </cell>
          <cell r="AA36" t="str">
            <v>PATAS</v>
          </cell>
          <cell r="AB36" t="str">
            <v>PATAS GARRAS</v>
          </cell>
          <cell r="AC36" t="str">
            <v>PATAS GARRAS EXP</v>
          </cell>
          <cell r="AD36" t="str">
            <v>NA</v>
          </cell>
        </row>
        <row r="37">
          <cell r="D37">
            <v>1021664</v>
          </cell>
          <cell r="E37" t="str">
            <v>GO PECHO S/CUE K@ CJ 20K TJ</v>
          </cell>
          <cell r="F37">
            <v>17000</v>
          </cell>
          <cell r="G37" t="str">
            <v>KG</v>
          </cell>
          <cell r="H37" t="str">
            <v>ICESTAR</v>
          </cell>
          <cell r="I37" t="str">
            <v>PROGRAMADO</v>
          </cell>
          <cell r="J37">
            <v>44713</v>
          </cell>
          <cell r="K37">
            <v>44718</v>
          </cell>
          <cell r="L37">
            <v>44792</v>
          </cell>
          <cell r="M37"/>
          <cell r="N37"/>
          <cell r="O37" t="str">
            <v>U007 AGROSUPER S.A.</v>
          </cell>
          <cell r="P37" t="str">
            <v>00HK</v>
          </cell>
          <cell r="Q37" t="str">
            <v>AGROSUPER ASIA</v>
          </cell>
          <cell r="R37" t="str">
            <v>02</v>
          </cell>
          <cell r="S37" t="str">
            <v>COREA DEL SUR</v>
          </cell>
          <cell r="T37" t="str">
            <v>000045 BUSAN {PUSAN}, PUERTO</v>
          </cell>
          <cell r="U37" t="str">
            <v>200000725</v>
          </cell>
          <cell r="V37" t="str">
            <v>Tae won trade Co., Ltd</v>
          </cell>
          <cell r="W37" t="str">
            <v>MD19N2206NU00121</v>
          </cell>
          <cell r="X37" t="str">
            <v>CFR</v>
          </cell>
          <cell r="Y37" t="str">
            <v>CARTA CREDITO</v>
          </cell>
          <cell r="Z37" t="str">
            <v>CONGELADO</v>
          </cell>
          <cell r="AA37" t="str">
            <v>COST-PEC</v>
          </cell>
          <cell r="AB37" t="str">
            <v>COST-PEC ENTERO</v>
          </cell>
          <cell r="AC37" t="str">
            <v>COST-PEC ENTERO PECHO S/CUERO</v>
          </cell>
          <cell r="AD37" t="str">
            <v>EX</v>
          </cell>
        </row>
        <row r="38">
          <cell r="D38">
            <v>1022283</v>
          </cell>
          <cell r="E38" t="str">
            <v>GO MALAYA 5-6MM@ BO CJ 9K HW</v>
          </cell>
          <cell r="F38">
            <v>5000</v>
          </cell>
          <cell r="G38" t="str">
            <v>KG</v>
          </cell>
          <cell r="H38" t="str">
            <v>PLANTA ROSARIO</v>
          </cell>
          <cell r="I38" t="str">
            <v>PROGRAMADO</v>
          </cell>
          <cell r="J38">
            <v>44713</v>
          </cell>
          <cell r="K38">
            <v>44718</v>
          </cell>
          <cell r="L38">
            <v>44792</v>
          </cell>
          <cell r="M38"/>
          <cell r="N38"/>
          <cell r="O38" t="str">
            <v>U007 AGROSUPER S.A.</v>
          </cell>
          <cell r="P38" t="str">
            <v>00HK</v>
          </cell>
          <cell r="Q38" t="str">
            <v>AGROSUPER ASIA</v>
          </cell>
          <cell r="R38" t="str">
            <v>02</v>
          </cell>
          <cell r="S38" t="str">
            <v>COREA DEL SUR</v>
          </cell>
          <cell r="T38" t="str">
            <v>000045 BUSAN {PUSAN}, PUERTO</v>
          </cell>
          <cell r="U38" t="str">
            <v>200000725</v>
          </cell>
          <cell r="V38" t="str">
            <v>Tae won trade Co., Ltd</v>
          </cell>
          <cell r="W38" t="str">
            <v>MD19N2206NU00121</v>
          </cell>
          <cell r="X38" t="str">
            <v>CFR</v>
          </cell>
          <cell r="Y38" t="str">
            <v>CARTA CREDITO</v>
          </cell>
          <cell r="Z38" t="str">
            <v>CONGELADO</v>
          </cell>
          <cell r="AA38" t="str">
            <v>PROLIJADO</v>
          </cell>
          <cell r="AB38" t="str">
            <v>PROLIJADO MALAYA</v>
          </cell>
          <cell r="AC38" t="str">
            <v>PROLIJADO MALAYA PAPADA</v>
          </cell>
          <cell r="AD38" t="str">
            <v>EX</v>
          </cell>
        </row>
        <row r="39">
          <cell r="D39">
            <v>1022418</v>
          </cell>
          <cell r="E39" t="str">
            <v>GO TRIPA S/CAL # BIDON AS</v>
          </cell>
          <cell r="F39">
            <v>23940</v>
          </cell>
          <cell r="G39" t="str">
            <v>KG</v>
          </cell>
          <cell r="H39" t="str">
            <v>PLANTA LO MIRANDA</v>
          </cell>
          <cell r="I39" t="str">
            <v>A PROGRAMAR</v>
          </cell>
          <cell r="J39">
            <v>44713</v>
          </cell>
          <cell r="K39">
            <v>44719</v>
          </cell>
          <cell r="L39">
            <v>44822</v>
          </cell>
          <cell r="M39"/>
          <cell r="N39"/>
          <cell r="O39" t="str">
            <v>U007 AGROSUPER S.A.</v>
          </cell>
          <cell r="P39" t="str">
            <v>00GO</v>
          </cell>
          <cell r="Q39" t="str">
            <v>AGROSUPER SHANGHAI</v>
          </cell>
          <cell r="R39" t="str">
            <v>02</v>
          </cell>
          <cell r="S39" t="str">
            <v>CHINA</v>
          </cell>
          <cell r="T39" t="str">
            <v>000021 SHANGHAI, CHINA</v>
          </cell>
          <cell r="U39" t="str">
            <v>200004240</v>
          </cell>
          <cell r="V39" t="str">
            <v>Taizhou Cai Food Co,Ltd</v>
          </cell>
          <cell r="W39" t="str">
            <v>20220602</v>
          </cell>
          <cell r="X39" t="str">
            <v>CFR</v>
          </cell>
          <cell r="Y39" t="str">
            <v>PAGO ANTIC. – PAGO C/COPIA DOC</v>
          </cell>
          <cell r="Z39" t="str">
            <v>REFRIGERADO</v>
          </cell>
          <cell r="AA39" t="str">
            <v>SUBPROD</v>
          </cell>
          <cell r="AB39" t="str">
            <v>SUBPROD TRIPA</v>
          </cell>
          <cell r="AC39" t="str">
            <v>SUBPROD TRIPA SALADA SIN CALIBRE</v>
          </cell>
          <cell r="AD39" t="str">
            <v>EX</v>
          </cell>
        </row>
        <row r="40">
          <cell r="D40">
            <v>1030265</v>
          </cell>
          <cell r="E40" t="str">
            <v>PV PCHDEH S/P@ JP SO</v>
          </cell>
          <cell r="F40">
            <v>21600</v>
          </cell>
          <cell r="G40" t="str">
            <v>KG</v>
          </cell>
          <cell r="H40" t="str">
            <v>SOPRAVAL PLANTA / CECINAS 2</v>
          </cell>
          <cell r="I40" t="str">
            <v>EN PRODUCCION</v>
          </cell>
          <cell r="J40">
            <v>44713</v>
          </cell>
          <cell r="K40">
            <v>44722</v>
          </cell>
          <cell r="L40"/>
          <cell r="M40"/>
          <cell r="N40"/>
          <cell r="O40" t="str">
            <v>U020 AGROSUPER COMER ALIM</v>
          </cell>
          <cell r="P40" t="str">
            <v>00AE</v>
          </cell>
          <cell r="Q40" t="str">
            <v>AGRO EUROPA</v>
          </cell>
          <cell r="R40" t="str">
            <v>03</v>
          </cell>
          <cell r="S40" t="str">
            <v>PAÍSES BAJOS</v>
          </cell>
          <cell r="T40" t="str">
            <v>000058 ROTTERDAM, PUERTO</v>
          </cell>
          <cell r="U40" t="str">
            <v>200000007</v>
          </cell>
          <cell r="V40" t="str">
            <v>AGROEUROPA S.P.A</v>
          </cell>
          <cell r="W40" t="str">
            <v>TT ROTTERDAM</v>
          </cell>
          <cell r="X40" t="str">
            <v>CFR</v>
          </cell>
          <cell r="Y40" t="str">
            <v>CTA CTE O CRED.DIRECTO</v>
          </cell>
          <cell r="Z40" t="str">
            <v>CONGELADO</v>
          </cell>
          <cell r="AA40" t="str">
            <v>PECH DESH</v>
          </cell>
          <cell r="AB40" t="str">
            <v>PECH DESH S/PIEL</v>
          </cell>
          <cell r="AC40" t="str">
            <v>PECH DESH S/PIEL NORMAL</v>
          </cell>
          <cell r="AD40" t="str">
            <v>NA</v>
          </cell>
        </row>
        <row r="41">
          <cell r="D41">
            <v>1020861</v>
          </cell>
          <cell r="E41" t="str">
            <v>GO LOM VET@ CJ 12K TJ</v>
          </cell>
          <cell r="F41">
            <v>12000</v>
          </cell>
          <cell r="G41" t="str">
            <v>KG</v>
          </cell>
          <cell r="H41" t="str">
            <v>PLANTA LO MIRANDA</v>
          </cell>
          <cell r="I41" t="str">
            <v>EN PRODUCCION</v>
          </cell>
          <cell r="J41">
            <v>44721</v>
          </cell>
          <cell r="K41">
            <v>44721</v>
          </cell>
          <cell r="L41"/>
          <cell r="M41"/>
          <cell r="N41"/>
          <cell r="O41" t="str">
            <v>U007 AGROSUPER S.A.</v>
          </cell>
          <cell r="P41" t="str">
            <v>00HK</v>
          </cell>
          <cell r="Q41" t="str">
            <v>AGROSUPER ASIA</v>
          </cell>
          <cell r="R41" t="str">
            <v>02</v>
          </cell>
          <cell r="S41" t="str">
            <v>COREA DEL SUR</v>
          </cell>
          <cell r="T41" t="str">
            <v>000045 BUSAN {PUSAN}, PUERTO</v>
          </cell>
          <cell r="U41" t="str">
            <v>200000725</v>
          </cell>
          <cell r="V41" t="str">
            <v>Tae won trade Co., Ltd</v>
          </cell>
          <cell r="W41" t="str">
            <v>M04V82206NS00139</v>
          </cell>
          <cell r="X41" t="str">
            <v>CFR</v>
          </cell>
          <cell r="Y41" t="str">
            <v>CARTA CREDITO</v>
          </cell>
          <cell r="Z41" t="str">
            <v>CONGELADO</v>
          </cell>
          <cell r="AA41" t="str">
            <v>LOMO</v>
          </cell>
          <cell r="AB41" t="str">
            <v>LOMO VETADO</v>
          </cell>
          <cell r="AC41" t="str">
            <v>LOMO VETADO K (JAPÓN)</v>
          </cell>
          <cell r="AD41" t="str">
            <v>EX</v>
          </cell>
        </row>
        <row r="42">
          <cell r="D42">
            <v>1022986</v>
          </cell>
          <cell r="E42" t="str">
            <v>GO PANC S/CUE MAD@ CJ 16,4K PANC TJ</v>
          </cell>
          <cell r="F42">
            <v>5000</v>
          </cell>
          <cell r="G42" t="str">
            <v>KG</v>
          </cell>
          <cell r="H42" t="str">
            <v>PLANTA LO MIRANDA</v>
          </cell>
          <cell r="I42" t="str">
            <v>EN PRODUCCION</v>
          </cell>
          <cell r="J42">
            <v>44721</v>
          </cell>
          <cell r="K42">
            <v>44721</v>
          </cell>
          <cell r="L42"/>
          <cell r="M42"/>
          <cell r="N42"/>
          <cell r="O42" t="str">
            <v>U007 AGROSUPER S.A.</v>
          </cell>
          <cell r="P42" t="str">
            <v>00HK</v>
          </cell>
          <cell r="Q42" t="str">
            <v>AGROSUPER ASIA</v>
          </cell>
          <cell r="R42" t="str">
            <v>02</v>
          </cell>
          <cell r="S42" t="str">
            <v>COREA DEL SUR</v>
          </cell>
          <cell r="T42" t="str">
            <v>000045 BUSAN {PUSAN}, PUERTO</v>
          </cell>
          <cell r="U42" t="str">
            <v>200000725</v>
          </cell>
          <cell r="V42" t="str">
            <v>Tae won trade Co., Ltd</v>
          </cell>
          <cell r="W42" t="str">
            <v>M04V82206NS00139</v>
          </cell>
          <cell r="X42" t="str">
            <v>CFR</v>
          </cell>
          <cell r="Y42" t="str">
            <v>CARTA CREDITO</v>
          </cell>
          <cell r="Z42" t="str">
            <v>CONGELADO</v>
          </cell>
          <cell r="AA42" t="str">
            <v>PANCETA</v>
          </cell>
          <cell r="AB42" t="str">
            <v>PANCETA S/CUERO</v>
          </cell>
          <cell r="AC42" t="str">
            <v>PANCETA S/CUERO</v>
          </cell>
          <cell r="AD42" t="str">
            <v>EX</v>
          </cell>
        </row>
        <row r="43">
          <cell r="D43">
            <v>1022985</v>
          </cell>
          <cell r="E43" t="str">
            <v>GO LOM VET MAD@ CJ 8,5K TJ</v>
          </cell>
          <cell r="F43">
            <v>5000</v>
          </cell>
          <cell r="G43" t="str">
            <v>KG</v>
          </cell>
          <cell r="H43" t="str">
            <v>PLANTA LO MIRANDA</v>
          </cell>
          <cell r="I43" t="str">
            <v>EN PRODUCCION</v>
          </cell>
          <cell r="J43">
            <v>44721</v>
          </cell>
          <cell r="K43">
            <v>44721</v>
          </cell>
          <cell r="L43"/>
          <cell r="M43"/>
          <cell r="N43"/>
          <cell r="O43" t="str">
            <v>U007 AGROSUPER S.A.</v>
          </cell>
          <cell r="P43" t="str">
            <v>00HK</v>
          </cell>
          <cell r="Q43" t="str">
            <v>AGROSUPER ASIA</v>
          </cell>
          <cell r="R43" t="str">
            <v>02</v>
          </cell>
          <cell r="S43" t="str">
            <v>COREA DEL SUR</v>
          </cell>
          <cell r="T43" t="str">
            <v>000045 BUSAN {PUSAN}, PUERTO</v>
          </cell>
          <cell r="U43" t="str">
            <v>200000725</v>
          </cell>
          <cell r="V43" t="str">
            <v>Tae won trade Co., Ltd</v>
          </cell>
          <cell r="W43" t="str">
            <v>M04V82206NS00139</v>
          </cell>
          <cell r="X43" t="str">
            <v>CFR</v>
          </cell>
          <cell r="Y43" t="str">
            <v>CARTA CREDITO</v>
          </cell>
          <cell r="Z43" t="str">
            <v>CONGELADO</v>
          </cell>
          <cell r="AA43" t="str">
            <v>LOMO</v>
          </cell>
          <cell r="AB43" t="str">
            <v>LOMO VETADO</v>
          </cell>
          <cell r="AC43" t="str">
            <v>LOMO VETADO K (JAPÓN)</v>
          </cell>
          <cell r="AD43" t="str">
            <v>EX</v>
          </cell>
        </row>
        <row r="44">
          <cell r="D44">
            <v>1023292</v>
          </cell>
          <cell r="E44" t="str">
            <v>GO TRIPA CALIB 32/35# BIDON AS</v>
          </cell>
          <cell r="F44">
            <v>28274.400000000001</v>
          </cell>
          <cell r="G44" t="str">
            <v>KG</v>
          </cell>
          <cell r="H44" t="str">
            <v>PLANTA ROSARIO</v>
          </cell>
          <cell r="I44" t="str">
            <v>EN PRODUCCION</v>
          </cell>
          <cell r="J44">
            <v>44721</v>
          </cell>
          <cell r="K44">
            <v>44757</v>
          </cell>
          <cell r="L44"/>
          <cell r="M44"/>
          <cell r="N44"/>
          <cell r="O44" t="str">
            <v>U020 AGROSUPER COMER ALIM</v>
          </cell>
          <cell r="P44" t="str">
            <v>00AE</v>
          </cell>
          <cell r="Q44" t="str">
            <v>AGRO EUROPA</v>
          </cell>
          <cell r="R44" t="str">
            <v>02</v>
          </cell>
          <cell r="S44" t="str">
            <v>ESPAÑA</v>
          </cell>
          <cell r="T44" t="str">
            <v>0811 BARCELONA, MARÍTIMA (IMPO</v>
          </cell>
          <cell r="U44" t="str">
            <v>200000007</v>
          </cell>
          <cell r="V44" t="str">
            <v>AGROEUROPA S.P.A</v>
          </cell>
          <cell r="W44" t="str">
            <v>AGRIMARES</v>
          </cell>
          <cell r="X44" t="str">
            <v>CFR</v>
          </cell>
          <cell r="Y44" t="str">
            <v>CTA CTE O CRED.DIRECTO</v>
          </cell>
          <cell r="Z44" t="str">
            <v>NO REFRIGERADO</v>
          </cell>
          <cell r="AA44" t="str">
            <v>SUBPROD</v>
          </cell>
          <cell r="AB44" t="str">
            <v>SUBPROD TRIPA</v>
          </cell>
          <cell r="AC44" t="str">
            <v>SUBPROD TRIPA VÍCERAS</v>
          </cell>
          <cell r="AD44" t="str">
            <v>NA</v>
          </cell>
        </row>
        <row r="45">
          <cell r="D45">
            <v>1022409</v>
          </cell>
          <cell r="E45" t="str">
            <v>GO TRIPA S/CAL# BIDON AS</v>
          </cell>
          <cell r="F45">
            <v>23940</v>
          </cell>
          <cell r="G45" t="str">
            <v>KG</v>
          </cell>
          <cell r="H45" t="str">
            <v>PLANTA ROSARIO</v>
          </cell>
          <cell r="I45" t="str">
            <v>SOBRE INGRESO</v>
          </cell>
          <cell r="J45">
            <v>44725</v>
          </cell>
          <cell r="K45">
            <v>44762</v>
          </cell>
          <cell r="L45"/>
          <cell r="M45"/>
          <cell r="N45"/>
          <cell r="O45" t="str">
            <v>U007 AGROSUPER S.A.</v>
          </cell>
          <cell r="P45" t="str">
            <v>00AS</v>
          </cell>
          <cell r="Q45" t="str">
            <v>AGRO SUDAMERICA</v>
          </cell>
          <cell r="R45" t="str">
            <v>02</v>
          </cell>
          <cell r="S45" t="str">
            <v>COLOMBIA</v>
          </cell>
          <cell r="T45" t="str">
            <v>000023 BUENAVENTURA, PUERTO</v>
          </cell>
          <cell r="U45" t="str">
            <v>200001680</v>
          </cell>
          <cell r="V45" t="str">
            <v>GRUPO AL S.A.S.</v>
          </cell>
          <cell r="W45" t="str">
            <v>***</v>
          </cell>
          <cell r="X45" t="str">
            <v>CIF</v>
          </cell>
          <cell r="Y45" t="str">
            <v>CTA CTE O CRED.DIRECTO</v>
          </cell>
          <cell r="Z45" t="str">
            <v>REFRIGERADO</v>
          </cell>
          <cell r="AA45" t="str">
            <v>SUBPROD</v>
          </cell>
          <cell r="AB45" t="str">
            <v>SUBPROD TRIPA</v>
          </cell>
          <cell r="AC45" t="str">
            <v>SUBPROD TRIPA SALADA SIN CALIBRE</v>
          </cell>
          <cell r="AD45" t="str">
            <v>EX</v>
          </cell>
        </row>
        <row r="46">
          <cell r="D46">
            <v>1023444</v>
          </cell>
          <cell r="E46" t="str">
            <v>GO TRIMING 70/30@ CJ 20K AS</v>
          </cell>
          <cell r="F46">
            <v>11649</v>
          </cell>
          <cell r="G46" t="str">
            <v>KG</v>
          </cell>
          <cell r="H46" t="str">
            <v>PLANTA LO MIRANDA</v>
          </cell>
          <cell r="I46" t="str">
            <v>EN PRODUCCION</v>
          </cell>
          <cell r="J46">
            <v>44726</v>
          </cell>
          <cell r="K46">
            <v>44732</v>
          </cell>
          <cell r="L46"/>
          <cell r="M46"/>
          <cell r="N46"/>
          <cell r="O46" t="str">
            <v>U007 AGROSUPER S.A.</v>
          </cell>
          <cell r="P46" t="str">
            <v>00AS</v>
          </cell>
          <cell r="Q46" t="str">
            <v>AGRO SUDAMERICA</v>
          </cell>
          <cell r="R46" t="str">
            <v>02</v>
          </cell>
          <cell r="S46" t="str">
            <v>URUGUAY</v>
          </cell>
          <cell r="T46" t="str">
            <v>000074 MONTEVIDEO, TERRESTRE</v>
          </cell>
          <cell r="U46" t="str">
            <v>200000271</v>
          </cell>
          <cell r="V46" t="str">
            <v>Wilisol S.A.</v>
          </cell>
          <cell r="W46" t="str">
            <v>###</v>
          </cell>
          <cell r="X46" t="str">
            <v>FCA</v>
          </cell>
          <cell r="Y46" t="str">
            <v>CTA CTE O CRED.DIRECTO</v>
          </cell>
          <cell r="Z46" t="str">
            <v>CONGELADO</v>
          </cell>
          <cell r="AA46" t="str">
            <v>RECORTES</v>
          </cell>
          <cell r="AB46" t="str">
            <v>RECORTES NO MAGRO</v>
          </cell>
          <cell r="AC46" t="str">
            <v>RECORTES NO MAGRO TRIMING 70/30</v>
          </cell>
          <cell r="AD46" t="str">
            <v>EX</v>
          </cell>
        </row>
        <row r="47">
          <cell r="D47">
            <v>1022928</v>
          </cell>
          <cell r="E47" t="str">
            <v>GO CUE GRANEL ESP CC@CJ 20K AS</v>
          </cell>
          <cell r="F47">
            <v>11351</v>
          </cell>
          <cell r="G47" t="str">
            <v>KG</v>
          </cell>
          <cell r="H47" t="str">
            <v>PLANTA LO MIRANDA</v>
          </cell>
          <cell r="I47" t="str">
            <v>EN PRODUCCION</v>
          </cell>
          <cell r="J47">
            <v>44726</v>
          </cell>
          <cell r="K47">
            <v>44732</v>
          </cell>
          <cell r="L47"/>
          <cell r="M47"/>
          <cell r="N47"/>
          <cell r="O47" t="str">
            <v>U007 AGROSUPER S.A.</v>
          </cell>
          <cell r="P47" t="str">
            <v>00AS</v>
          </cell>
          <cell r="Q47" t="str">
            <v>AGRO SUDAMERICA</v>
          </cell>
          <cell r="R47" t="str">
            <v>02</v>
          </cell>
          <cell r="S47" t="str">
            <v>URUGUAY</v>
          </cell>
          <cell r="T47" t="str">
            <v>000074 MONTEVIDEO, TERRESTRE</v>
          </cell>
          <cell r="U47" t="str">
            <v>200000271</v>
          </cell>
          <cell r="V47" t="str">
            <v>Wilisol S.A.</v>
          </cell>
          <cell r="W47" t="str">
            <v>###</v>
          </cell>
          <cell r="X47" t="str">
            <v>FCA</v>
          </cell>
          <cell r="Y47" t="str">
            <v>CTA CTE O CRED.DIRECTO</v>
          </cell>
          <cell r="Z47" t="str">
            <v>CONGELADO</v>
          </cell>
          <cell r="AA47" t="str">
            <v>CUEROS</v>
          </cell>
          <cell r="AB47" t="str">
            <v>CUERO MIXTO</v>
          </cell>
          <cell r="AC47" t="str">
            <v>CUERO GRANEL ESPECIAL</v>
          </cell>
          <cell r="AD47" t="str">
            <v>EX</v>
          </cell>
        </row>
        <row r="48">
          <cell r="D48">
            <v>1030279</v>
          </cell>
          <cell r="E48" t="str">
            <v>PV TRUDEH CORT S/P@ JP SO</v>
          </cell>
          <cell r="F48">
            <v>21600</v>
          </cell>
          <cell r="G48" t="str">
            <v>KG</v>
          </cell>
          <cell r="H48" t="str">
            <v>SOPRAVAL PLANTA / CECINAS 2</v>
          </cell>
          <cell r="I48" t="str">
            <v>EN PRODUCCION</v>
          </cell>
          <cell r="J48">
            <v>44741</v>
          </cell>
          <cell r="K48">
            <v>44752</v>
          </cell>
          <cell r="L48"/>
          <cell r="M48"/>
          <cell r="N48"/>
          <cell r="O48" t="str">
            <v>U020 AGROSUPER COMER ALIM</v>
          </cell>
          <cell r="P48" t="str">
            <v>00AE</v>
          </cell>
          <cell r="Q48" t="str">
            <v>AGRO EUROPA</v>
          </cell>
          <cell r="R48" t="str">
            <v>03</v>
          </cell>
          <cell r="S48" t="str">
            <v>PAÍSES BAJOS</v>
          </cell>
          <cell r="T48" t="str">
            <v>000058 ROTTERDAM, PUERTO</v>
          </cell>
          <cell r="U48" t="str">
            <v>200000007</v>
          </cell>
          <cell r="V48" t="str">
            <v>AGROEUROPA S.P.A</v>
          </cell>
          <cell r="W48" t="str">
            <v>TT HOLLAND</v>
          </cell>
          <cell r="X48" t="str">
            <v>CFR</v>
          </cell>
          <cell r="Y48" t="str">
            <v>CTA CTE O CRED.DIRECTO</v>
          </cell>
          <cell r="Z48" t="str">
            <v>CONGELADO</v>
          </cell>
          <cell r="AA48" t="str">
            <v>TRUTRO DESH</v>
          </cell>
          <cell r="AB48" t="str">
            <v>TRUTRO DESH CORTO</v>
          </cell>
          <cell r="AC48" t="str">
            <v>TRUTRO DESH CORTO S/PIEL</v>
          </cell>
          <cell r="AD48" t="str">
            <v>NA</v>
          </cell>
        </row>
        <row r="49">
          <cell r="D49">
            <v>1022786</v>
          </cell>
          <cell r="E49" t="str">
            <v>GO TRIP CALIB TUB 35/39 AZUL# BIDON AS</v>
          </cell>
          <cell r="F49">
            <v>760.5</v>
          </cell>
          <cell r="G49" t="str">
            <v>KG</v>
          </cell>
          <cell r="H49" t="str">
            <v>PLANTA INSUBAN</v>
          </cell>
          <cell r="I49" t="str">
            <v>EN PRODUCCION</v>
          </cell>
          <cell r="J49">
            <v>44741</v>
          </cell>
          <cell r="K49">
            <v>44781</v>
          </cell>
          <cell r="L49"/>
          <cell r="M49"/>
          <cell r="N49"/>
          <cell r="O49" t="str">
            <v>U007 AGROSUPER S.A.</v>
          </cell>
          <cell r="P49" t="str">
            <v>00AS</v>
          </cell>
          <cell r="Q49" t="str">
            <v>AGRO SUDAMERICA</v>
          </cell>
          <cell r="R49" t="str">
            <v>02</v>
          </cell>
          <cell r="S49" t="str">
            <v>COSTA RICA</v>
          </cell>
          <cell r="T49" t="str">
            <v>000206 CALDERA, PUERTO</v>
          </cell>
          <cell r="U49" t="str">
            <v>200002899</v>
          </cell>
          <cell r="V49" t="str">
            <v>COINVERSIONES CORPORATIVAS S.A.</v>
          </cell>
          <cell r="W49" t="str">
            <v/>
          </cell>
          <cell r="X49" t="str">
            <v>CIF</v>
          </cell>
          <cell r="Y49" t="str">
            <v>PAGO ANTICIPADO</v>
          </cell>
          <cell r="Z49" t="str">
            <v>NO REFRIGERADO</v>
          </cell>
          <cell r="AA49" t="str">
            <v>SUBPROD</v>
          </cell>
          <cell r="AB49" t="str">
            <v>SUBPROD TRIPA</v>
          </cell>
          <cell r="AC49" t="str">
            <v>SUBPROD TRIPA VÍCERAS</v>
          </cell>
          <cell r="AD49" t="str">
            <v>EX</v>
          </cell>
        </row>
        <row r="50">
          <cell r="D50">
            <v>1022781</v>
          </cell>
          <cell r="E50" t="str">
            <v>GO TRIPA CALIB 32/35# BO BIDON AS</v>
          </cell>
          <cell r="F50">
            <v>3855.6</v>
          </cell>
          <cell r="G50" t="str">
            <v>KG</v>
          </cell>
          <cell r="H50" t="str">
            <v>PLANTA INSUBAN</v>
          </cell>
          <cell r="I50" t="str">
            <v>EN PRODUCCION</v>
          </cell>
          <cell r="J50">
            <v>44741</v>
          </cell>
          <cell r="K50">
            <v>44781</v>
          </cell>
          <cell r="L50"/>
          <cell r="M50"/>
          <cell r="N50"/>
          <cell r="O50" t="str">
            <v>U007 AGROSUPER S.A.</v>
          </cell>
          <cell r="P50" t="str">
            <v>00AS</v>
          </cell>
          <cell r="Q50" t="str">
            <v>AGRO SUDAMERICA</v>
          </cell>
          <cell r="R50" t="str">
            <v>02</v>
          </cell>
          <cell r="S50" t="str">
            <v>COSTA RICA</v>
          </cell>
          <cell r="T50" t="str">
            <v>000206 CALDERA, PUERTO</v>
          </cell>
          <cell r="U50" t="str">
            <v>200002899</v>
          </cell>
          <cell r="V50" t="str">
            <v>COINVERSIONES CORPORATIVAS S.A.</v>
          </cell>
          <cell r="W50" t="str">
            <v/>
          </cell>
          <cell r="X50" t="str">
            <v>CIF</v>
          </cell>
          <cell r="Y50" t="str">
            <v>PAGO ANTICIPADO</v>
          </cell>
          <cell r="Z50" t="str">
            <v>NO REFRIGERADO</v>
          </cell>
          <cell r="AA50" t="str">
            <v>SUBPROD</v>
          </cell>
          <cell r="AB50" t="str">
            <v>SUBPROD TRIPA</v>
          </cell>
          <cell r="AC50" t="str">
            <v>SUBPROD TRIPA VÍCERAS</v>
          </cell>
          <cell r="AD50" t="str">
            <v>EX</v>
          </cell>
        </row>
        <row r="51">
          <cell r="D51">
            <v>1012503</v>
          </cell>
          <cell r="E51" t="str">
            <v>PO GARRA M B@ CJ 20K AS</v>
          </cell>
          <cell r="F51">
            <v>24000</v>
          </cell>
          <cell r="G51" t="str">
            <v>KG</v>
          </cell>
          <cell r="H51" t="str">
            <v>PLANTA LO MIRANDA</v>
          </cell>
          <cell r="I51" t="str">
            <v>A PROGRAMAR</v>
          </cell>
          <cell r="J51">
            <v>44742</v>
          </cell>
          <cell r="K51">
            <v>44749</v>
          </cell>
          <cell r="L51">
            <v>44781</v>
          </cell>
          <cell r="M51"/>
          <cell r="N51"/>
          <cell r="O51" t="str">
            <v>U007 AGROSUPER S.A.</v>
          </cell>
          <cell r="P51" t="str">
            <v>00GO</v>
          </cell>
          <cell r="Q51" t="str">
            <v>AGROSUPER SHANGHAI</v>
          </cell>
          <cell r="R51" t="str">
            <v>01</v>
          </cell>
          <cell r="S51" t="str">
            <v>CHINA</v>
          </cell>
          <cell r="T51" t="str">
            <v>000020 YANTIAN, CHINA</v>
          </cell>
          <cell r="U51" t="str">
            <v>200002390</v>
          </cell>
          <cell r="V51" t="str">
            <v>Agrosuper China Co., Ltd.</v>
          </cell>
          <cell r="W51" t="str">
            <v/>
          </cell>
          <cell r="X51" t="str">
            <v>CIF</v>
          </cell>
          <cell r="Y51" t="str">
            <v>CTA CTE O CRED.DIRECTO</v>
          </cell>
          <cell r="Z51" t="str">
            <v>CONGELADO</v>
          </cell>
          <cell r="AA51" t="str">
            <v>PATAS</v>
          </cell>
          <cell r="AB51" t="str">
            <v>PATAS GARRAS</v>
          </cell>
          <cell r="AC51" t="str">
            <v>PATAS GARRAS MEDIUM B</v>
          </cell>
          <cell r="AD51" t="str">
            <v>NA</v>
          </cell>
        </row>
        <row r="52">
          <cell r="D52">
            <v>1012503</v>
          </cell>
          <cell r="E52" t="str">
            <v>PO GARRA M B@ CJ 20K AS</v>
          </cell>
          <cell r="F52">
            <v>24000</v>
          </cell>
          <cell r="G52" t="str">
            <v>KG</v>
          </cell>
          <cell r="H52" t="str">
            <v>PLANTA LO MIRANDA</v>
          </cell>
          <cell r="I52" t="str">
            <v>A PROGRAMAR</v>
          </cell>
          <cell r="J52">
            <v>44742</v>
          </cell>
          <cell r="K52">
            <v>44749</v>
          </cell>
          <cell r="L52">
            <v>44789</v>
          </cell>
          <cell r="M52"/>
          <cell r="N52"/>
          <cell r="O52" t="str">
            <v>U007 AGROSUPER S.A.</v>
          </cell>
          <cell r="P52" t="str">
            <v>00GO</v>
          </cell>
          <cell r="Q52" t="str">
            <v>AGROSUPER SHANGHAI</v>
          </cell>
          <cell r="R52" t="str">
            <v>01</v>
          </cell>
          <cell r="S52" t="str">
            <v>CHINA</v>
          </cell>
          <cell r="T52" t="str">
            <v>000020 YANTIAN, CHINA</v>
          </cell>
          <cell r="U52" t="str">
            <v>200002390</v>
          </cell>
          <cell r="V52" t="str">
            <v>Agrosuper China Co., Ltd.</v>
          </cell>
          <cell r="W52" t="str">
            <v/>
          </cell>
          <cell r="X52" t="str">
            <v>CIF</v>
          </cell>
          <cell r="Y52" t="str">
            <v>CTA CTE O CRED.DIRECTO</v>
          </cell>
          <cell r="Z52" t="str">
            <v>CONGELADO</v>
          </cell>
          <cell r="AA52" t="str">
            <v>PATAS</v>
          </cell>
          <cell r="AB52" t="str">
            <v>PATAS GARRAS</v>
          </cell>
          <cell r="AC52" t="str">
            <v>PATAS GARRAS MEDIUM B</v>
          </cell>
          <cell r="AD52" t="str">
            <v>NA</v>
          </cell>
        </row>
        <row r="53">
          <cell r="D53">
            <v>1012503</v>
          </cell>
          <cell r="E53" t="str">
            <v>PO GARRA M B@ CJ 20K AS</v>
          </cell>
          <cell r="F53">
            <v>24000</v>
          </cell>
          <cell r="G53" t="str">
            <v>KG</v>
          </cell>
          <cell r="H53" t="str">
            <v>PLANTA LO MIRANDA</v>
          </cell>
          <cell r="I53" t="str">
            <v>EN PRODUCCION</v>
          </cell>
          <cell r="J53">
            <v>44742</v>
          </cell>
          <cell r="K53">
            <v>44749</v>
          </cell>
          <cell r="L53"/>
          <cell r="M53"/>
          <cell r="N53"/>
          <cell r="O53" t="str">
            <v>U007 AGROSUPER S.A.</v>
          </cell>
          <cell r="P53" t="str">
            <v>00GO</v>
          </cell>
          <cell r="Q53" t="str">
            <v>AGROSUPER SHANGHAI</v>
          </cell>
          <cell r="R53" t="str">
            <v>01</v>
          </cell>
          <cell r="S53" t="str">
            <v>CHINA</v>
          </cell>
          <cell r="T53" t="str">
            <v>000020 YANTIAN, CHINA</v>
          </cell>
          <cell r="U53" t="str">
            <v>200002390</v>
          </cell>
          <cell r="V53" t="str">
            <v>Agrosuper China Co., Ltd.</v>
          </cell>
          <cell r="W53" t="str">
            <v/>
          </cell>
          <cell r="X53" t="str">
            <v>CIF</v>
          </cell>
          <cell r="Y53" t="str">
            <v>CTA CTE O CRED.DIRECTO</v>
          </cell>
          <cell r="Z53" t="str">
            <v>CONGELADO</v>
          </cell>
          <cell r="AA53" t="str">
            <v>PATAS</v>
          </cell>
          <cell r="AB53" t="str">
            <v>PATAS GARRAS</v>
          </cell>
          <cell r="AC53" t="str">
            <v>PATAS GARRAS MEDIUM B</v>
          </cell>
          <cell r="AD53" t="str">
            <v>NA</v>
          </cell>
        </row>
        <row r="54">
          <cell r="D54">
            <v>1012503</v>
          </cell>
          <cell r="E54" t="str">
            <v>PO GARRA M B@ CJ 20K AS</v>
          </cell>
          <cell r="F54">
            <v>24000</v>
          </cell>
          <cell r="G54" t="str">
            <v>KG</v>
          </cell>
          <cell r="H54" t="str">
            <v>PLANTA LO MIRANDA</v>
          </cell>
          <cell r="I54" t="str">
            <v>EN PRODUCCION</v>
          </cell>
          <cell r="J54">
            <v>44742</v>
          </cell>
          <cell r="K54">
            <v>44749</v>
          </cell>
          <cell r="L54"/>
          <cell r="M54"/>
          <cell r="N54"/>
          <cell r="O54" t="str">
            <v>U007 AGROSUPER S.A.</v>
          </cell>
          <cell r="P54" t="str">
            <v>00GO</v>
          </cell>
          <cell r="Q54" t="str">
            <v>AGROSUPER SHANGHAI</v>
          </cell>
          <cell r="R54" t="str">
            <v>01</v>
          </cell>
          <cell r="S54" t="str">
            <v>CHINA</v>
          </cell>
          <cell r="T54" t="str">
            <v>000020 YANTIAN, CHINA</v>
          </cell>
          <cell r="U54" t="str">
            <v>200002390</v>
          </cell>
          <cell r="V54" t="str">
            <v>Agrosuper China Co., Ltd.</v>
          </cell>
          <cell r="W54" t="str">
            <v/>
          </cell>
          <cell r="X54" t="str">
            <v>CIF</v>
          </cell>
          <cell r="Y54" t="str">
            <v>CTA CTE O CRED.DIRECTO</v>
          </cell>
          <cell r="Z54" t="str">
            <v>CONGELADO</v>
          </cell>
          <cell r="AA54" t="str">
            <v>PATAS</v>
          </cell>
          <cell r="AB54" t="str">
            <v>PATAS GARRAS</v>
          </cell>
          <cell r="AC54" t="str">
            <v>PATAS GARRAS MEDIUM B</v>
          </cell>
          <cell r="AD54" t="str">
            <v>NA</v>
          </cell>
        </row>
        <row r="55">
          <cell r="D55">
            <v>1012503</v>
          </cell>
          <cell r="E55" t="str">
            <v>PO GARRA M B@ CJ 20K AS</v>
          </cell>
          <cell r="F55">
            <v>24000</v>
          </cell>
          <cell r="G55" t="str">
            <v>KG</v>
          </cell>
          <cell r="H55" t="str">
            <v>PLANTA LO MIRANDA</v>
          </cell>
          <cell r="I55" t="str">
            <v>EN PRODUCCION</v>
          </cell>
          <cell r="J55">
            <v>44742</v>
          </cell>
          <cell r="K55">
            <v>44749</v>
          </cell>
          <cell r="L55"/>
          <cell r="M55"/>
          <cell r="N55"/>
          <cell r="O55" t="str">
            <v>U007 AGROSUPER S.A.</v>
          </cell>
          <cell r="P55" t="str">
            <v>00GO</v>
          </cell>
          <cell r="Q55" t="str">
            <v>AGROSUPER SHANGHAI</v>
          </cell>
          <cell r="R55" t="str">
            <v>01</v>
          </cell>
          <cell r="S55" t="str">
            <v>CHINA</v>
          </cell>
          <cell r="T55" t="str">
            <v>000020 YANTIAN, CHINA</v>
          </cell>
          <cell r="U55" t="str">
            <v>200002390</v>
          </cell>
          <cell r="V55" t="str">
            <v>Agrosuper China Co., Ltd.</v>
          </cell>
          <cell r="W55" t="str">
            <v/>
          </cell>
          <cell r="X55" t="str">
            <v>CIF</v>
          </cell>
          <cell r="Y55" t="str">
            <v>CTA CTE O CRED.DIRECTO</v>
          </cell>
          <cell r="Z55" t="str">
            <v>CONGELADO</v>
          </cell>
          <cell r="AA55" t="str">
            <v>PATAS</v>
          </cell>
          <cell r="AB55" t="str">
            <v>PATAS GARRAS</v>
          </cell>
          <cell r="AC55" t="str">
            <v>PATAS GARRAS MEDIUM B</v>
          </cell>
          <cell r="AD55" t="str">
            <v>NA</v>
          </cell>
        </row>
        <row r="56">
          <cell r="D56">
            <v>1012503</v>
          </cell>
          <cell r="E56" t="str">
            <v>PO GARRA M B@ CJ 20K AS</v>
          </cell>
          <cell r="F56">
            <v>24000</v>
          </cell>
          <cell r="G56" t="str">
            <v>KG</v>
          </cell>
          <cell r="H56" t="str">
            <v>PLANTA LO MIRANDA</v>
          </cell>
          <cell r="I56" t="str">
            <v>EN PRODUCCION</v>
          </cell>
          <cell r="J56">
            <v>44742</v>
          </cell>
          <cell r="K56">
            <v>44749</v>
          </cell>
          <cell r="L56"/>
          <cell r="M56"/>
          <cell r="N56"/>
          <cell r="O56" t="str">
            <v>U007 AGROSUPER S.A.</v>
          </cell>
          <cell r="P56" t="str">
            <v>00GO</v>
          </cell>
          <cell r="Q56" t="str">
            <v>AGROSUPER SHANGHAI</v>
          </cell>
          <cell r="R56" t="str">
            <v>01</v>
          </cell>
          <cell r="S56" t="str">
            <v>CHINA</v>
          </cell>
          <cell r="T56" t="str">
            <v>000020 YANTIAN, CHINA</v>
          </cell>
          <cell r="U56" t="str">
            <v>200002390</v>
          </cell>
          <cell r="V56" t="str">
            <v>Agrosuper China Co., Ltd.</v>
          </cell>
          <cell r="W56" t="str">
            <v/>
          </cell>
          <cell r="X56" t="str">
            <v>CIF</v>
          </cell>
          <cell r="Y56" t="str">
            <v>CTA CTE O CRED.DIRECTO</v>
          </cell>
          <cell r="Z56" t="str">
            <v>CONGELADO</v>
          </cell>
          <cell r="AA56" t="str">
            <v>PATAS</v>
          </cell>
          <cell r="AB56" t="str">
            <v>PATAS GARRAS</v>
          </cell>
          <cell r="AC56" t="str">
            <v>PATAS GARRAS MEDIUM B</v>
          </cell>
          <cell r="AD56" t="str">
            <v>NA</v>
          </cell>
        </row>
        <row r="57">
          <cell r="D57">
            <v>1022379</v>
          </cell>
          <cell r="E57" t="str">
            <v>GO PPPAL 77@ BO CJ AS</v>
          </cell>
          <cell r="F57">
            <v>24000</v>
          </cell>
          <cell r="G57" t="str">
            <v>KG</v>
          </cell>
          <cell r="H57" t="str">
            <v>FRIGORÍFICO EL MILAGRO</v>
          </cell>
          <cell r="I57" t="str">
            <v>A PROGRAMAR</v>
          </cell>
          <cell r="J57">
            <v>44742</v>
          </cell>
          <cell r="K57">
            <v>44749</v>
          </cell>
          <cell r="L57">
            <v>44791</v>
          </cell>
          <cell r="M57">
            <v>44782</v>
          </cell>
          <cell r="N57"/>
          <cell r="O57" t="str">
            <v>U007 AGROSUPER S.A.</v>
          </cell>
          <cell r="P57" t="str">
            <v>00GO</v>
          </cell>
          <cell r="Q57" t="str">
            <v>AGROSUPER SHANGHAI</v>
          </cell>
          <cell r="R57" t="str">
            <v>02</v>
          </cell>
          <cell r="S57" t="str">
            <v>CHINA</v>
          </cell>
          <cell r="T57" t="str">
            <v>000021 SHANGHAI, CHINA</v>
          </cell>
          <cell r="U57" t="str">
            <v>200002390</v>
          </cell>
          <cell r="V57" t="str">
            <v>Agrosuper China Co., Ltd.</v>
          </cell>
          <cell r="W57" t="str">
            <v/>
          </cell>
          <cell r="X57" t="str">
            <v>CIF</v>
          </cell>
          <cell r="Y57" t="str">
            <v>CTA CTE O CRED.DIRECTO</v>
          </cell>
          <cell r="Z57" t="str">
            <v>CONGELADO</v>
          </cell>
          <cell r="AA57" t="str">
            <v>PALETA</v>
          </cell>
          <cell r="AB57" t="str">
            <v>PALETA PULPA</v>
          </cell>
          <cell r="AC57" t="str">
            <v>PALETA PULPA 77</v>
          </cell>
          <cell r="AD57" t="str">
            <v>NA</v>
          </cell>
        </row>
        <row r="58">
          <cell r="D58">
            <v>1022379</v>
          </cell>
          <cell r="E58" t="str">
            <v>GO PPPAL 77@ BO CJ AS</v>
          </cell>
          <cell r="F58">
            <v>24000</v>
          </cell>
          <cell r="G58" t="str">
            <v>KG</v>
          </cell>
          <cell r="H58" t="str">
            <v>FRIOFORT</v>
          </cell>
          <cell r="I58" t="str">
            <v>A PROGRAMAR</v>
          </cell>
          <cell r="J58">
            <v>44742</v>
          </cell>
          <cell r="K58">
            <v>44756</v>
          </cell>
          <cell r="L58">
            <v>44799</v>
          </cell>
          <cell r="M58"/>
          <cell r="N58"/>
          <cell r="O58" t="str">
            <v>U007 AGROSUPER S.A.</v>
          </cell>
          <cell r="P58" t="str">
            <v>00GO</v>
          </cell>
          <cell r="Q58" t="str">
            <v>AGROSUPER SHANGHAI</v>
          </cell>
          <cell r="R58" t="str">
            <v>02</v>
          </cell>
          <cell r="S58" t="str">
            <v>CHINA</v>
          </cell>
          <cell r="T58" t="str">
            <v>000021 SHANGHAI, CHINA</v>
          </cell>
          <cell r="U58" t="str">
            <v>200002390</v>
          </cell>
          <cell r="V58" t="str">
            <v>Agrosuper China Co., Ltd.</v>
          </cell>
          <cell r="W58" t="str">
            <v/>
          </cell>
          <cell r="X58" t="str">
            <v>CIF</v>
          </cell>
          <cell r="Y58" t="str">
            <v>CTA CTE O CRED.DIRECTO</v>
          </cell>
          <cell r="Z58" t="str">
            <v>CONGELADO</v>
          </cell>
          <cell r="AA58" t="str">
            <v>PALETA</v>
          </cell>
          <cell r="AB58" t="str">
            <v>PALETA PULPA</v>
          </cell>
          <cell r="AC58" t="str">
            <v>PALETA PULPA 77</v>
          </cell>
          <cell r="AD58" t="str">
            <v>NA</v>
          </cell>
        </row>
        <row r="59">
          <cell r="D59">
            <v>1021737</v>
          </cell>
          <cell r="E59" t="str">
            <v>GO MANOS B@ CJ 20K AS</v>
          </cell>
          <cell r="F59">
            <v>24000</v>
          </cell>
          <cell r="G59" t="str">
            <v>KG</v>
          </cell>
          <cell r="H59" t="str">
            <v>PLANTA LO MIRANDA</v>
          </cell>
          <cell r="I59" t="str">
            <v>CONFIRMADO</v>
          </cell>
          <cell r="J59">
            <v>44742</v>
          </cell>
          <cell r="K59">
            <v>44749</v>
          </cell>
          <cell r="L59">
            <v>44872</v>
          </cell>
          <cell r="M59"/>
          <cell r="N59"/>
          <cell r="O59" t="str">
            <v>U007 AGROSUPER S.A.</v>
          </cell>
          <cell r="P59" t="str">
            <v>00GO</v>
          </cell>
          <cell r="Q59" t="str">
            <v>AGROSUPER SHANGHAI</v>
          </cell>
          <cell r="R59" t="str">
            <v>02</v>
          </cell>
          <cell r="S59" t="str">
            <v>CHINA</v>
          </cell>
          <cell r="T59" t="str">
            <v>000302 TIANJIN XINGANG, CHINA</v>
          </cell>
          <cell r="U59" t="str">
            <v>200002390</v>
          </cell>
          <cell r="V59" t="str">
            <v>Agrosuper China Co., Ltd.</v>
          </cell>
          <cell r="W59" t="str">
            <v/>
          </cell>
          <cell r="X59" t="str">
            <v>CIF</v>
          </cell>
          <cell r="Y59" t="str">
            <v>CTA CTE O CRED.DIRECTO</v>
          </cell>
          <cell r="Z59" t="str">
            <v>CONGELADO</v>
          </cell>
          <cell r="AA59" t="str">
            <v>SUBPROD</v>
          </cell>
          <cell r="AB59" t="str">
            <v>SUBPROD PATAS-MANOS</v>
          </cell>
          <cell r="AC59" t="str">
            <v>SUBPROD PATAS-MANOS MANOS</v>
          </cell>
          <cell r="AD59" t="str">
            <v>NA</v>
          </cell>
        </row>
        <row r="60">
          <cell r="D60">
            <v>1022169</v>
          </cell>
          <cell r="E60" t="str">
            <v>GO CARTILAG LOMO@ CJ 10K AS</v>
          </cell>
          <cell r="F60">
            <v>24000</v>
          </cell>
          <cell r="G60" t="str">
            <v>KG</v>
          </cell>
          <cell r="H60" t="str">
            <v>PRECISA</v>
          </cell>
          <cell r="I60" t="str">
            <v>A PROGRAMAR</v>
          </cell>
          <cell r="J60">
            <v>44742</v>
          </cell>
          <cell r="K60">
            <v>44749</v>
          </cell>
          <cell r="L60">
            <v>44778</v>
          </cell>
          <cell r="M60">
            <v>44768</v>
          </cell>
          <cell r="N60"/>
          <cell r="O60" t="str">
            <v>U007 AGROSUPER S.A.</v>
          </cell>
          <cell r="P60" t="str">
            <v>00GO</v>
          </cell>
          <cell r="Q60" t="str">
            <v>AGROSUPER SHANGHAI</v>
          </cell>
          <cell r="R60" t="str">
            <v>02</v>
          </cell>
          <cell r="S60" t="str">
            <v>CHINA</v>
          </cell>
          <cell r="T60" t="str">
            <v>000021 SHANGHAI, CHINA</v>
          </cell>
          <cell r="U60" t="str">
            <v>200002390</v>
          </cell>
          <cell r="V60" t="str">
            <v>Agrosuper China Co., Ltd.</v>
          </cell>
          <cell r="W60" t="str">
            <v/>
          </cell>
          <cell r="X60" t="str">
            <v>CIF</v>
          </cell>
          <cell r="Y60" t="str">
            <v>CTA CTE O CRED.DIRECTO</v>
          </cell>
          <cell r="Z60" t="str">
            <v>CONGELADO</v>
          </cell>
          <cell r="AA60" t="str">
            <v>RECORTES</v>
          </cell>
          <cell r="AB60" t="str">
            <v>RECORTES NO MAGRO</v>
          </cell>
          <cell r="AC60" t="str">
            <v>RECORTES NO MAGRO CARTILAGO LOMO</v>
          </cell>
          <cell r="AD60" t="str">
            <v>NA</v>
          </cell>
        </row>
        <row r="61">
          <cell r="D61">
            <v>1022640</v>
          </cell>
          <cell r="E61" t="str">
            <v>GO CAB ROJ ENT S/L@ CJ 20K AS</v>
          </cell>
          <cell r="F61">
            <v>24000</v>
          </cell>
          <cell r="G61" t="str">
            <v>KG</v>
          </cell>
          <cell r="H61" t="str">
            <v>PRECISA</v>
          </cell>
          <cell r="I61" t="str">
            <v>PROGRAMADO</v>
          </cell>
          <cell r="J61">
            <v>44742</v>
          </cell>
          <cell r="K61">
            <v>44756</v>
          </cell>
          <cell r="L61">
            <v>44865</v>
          </cell>
          <cell r="M61"/>
          <cell r="N61"/>
          <cell r="O61" t="str">
            <v>U007 AGROSUPER S.A.</v>
          </cell>
          <cell r="P61" t="str">
            <v>00GO</v>
          </cell>
          <cell r="Q61" t="str">
            <v>AGROSUPER SHANGHAI</v>
          </cell>
          <cell r="R61" t="str">
            <v>02</v>
          </cell>
          <cell r="S61" t="str">
            <v>CHINA</v>
          </cell>
          <cell r="T61" t="str">
            <v>000302 TIANJIN XINGANG, CHINA</v>
          </cell>
          <cell r="U61" t="str">
            <v>200002390</v>
          </cell>
          <cell r="V61" t="str">
            <v>Agrosuper China Co., Ltd.</v>
          </cell>
          <cell r="W61" t="str">
            <v/>
          </cell>
          <cell r="X61" t="str">
            <v>CIF</v>
          </cell>
          <cell r="Y61" t="str">
            <v>CTA CTE O CRED.DIRECTO</v>
          </cell>
          <cell r="Z61" t="str">
            <v>CONGELADO</v>
          </cell>
          <cell r="AA61" t="str">
            <v>CABEZA</v>
          </cell>
          <cell r="AB61" t="str">
            <v>CABEZA ENTERA</v>
          </cell>
          <cell r="AC61" t="str">
            <v>CABEZA ENTERA S/L</v>
          </cell>
          <cell r="AD61" t="str">
            <v>NA</v>
          </cell>
        </row>
        <row r="62">
          <cell r="D62">
            <v>1021733</v>
          </cell>
          <cell r="E62" t="str">
            <v>GO PPPNA 59@ CJ 20K AS</v>
          </cell>
          <cell r="F62">
            <v>18000</v>
          </cell>
          <cell r="G62" t="str">
            <v>KG</v>
          </cell>
          <cell r="H62" t="str">
            <v>PLANTA LO MIRANDA</v>
          </cell>
          <cell r="I62" t="str">
            <v>A PROGRAMAR</v>
          </cell>
          <cell r="J62">
            <v>44742</v>
          </cell>
          <cell r="K62">
            <v>44742</v>
          </cell>
          <cell r="L62"/>
          <cell r="M62"/>
          <cell r="N62"/>
          <cell r="O62" t="str">
            <v>U007 AGROSUPER S.A.</v>
          </cell>
          <cell r="P62" t="str">
            <v>00GO</v>
          </cell>
          <cell r="Q62" t="str">
            <v>AGROSUPER SHANGHAI</v>
          </cell>
          <cell r="R62" t="str">
            <v>02</v>
          </cell>
          <cell r="S62" t="str">
            <v>CHINA</v>
          </cell>
          <cell r="T62" t="str">
            <v>000021 SHANGHAI, CHINA</v>
          </cell>
          <cell r="U62" t="str">
            <v>200002390</v>
          </cell>
          <cell r="V62" t="str">
            <v>Agrosuper China Co., Ltd.</v>
          </cell>
          <cell r="W62" t="str">
            <v/>
          </cell>
          <cell r="X62" t="str">
            <v>CIF</v>
          </cell>
          <cell r="Y62" t="str">
            <v>CTA CTE O CRED.DIRECTO</v>
          </cell>
          <cell r="Z62" t="str">
            <v>CONGELADO</v>
          </cell>
          <cell r="AA62" t="str">
            <v>PIERNA</v>
          </cell>
          <cell r="AB62" t="str">
            <v>PIERNA PULPA</v>
          </cell>
          <cell r="AC62" t="str">
            <v>PIERNA PULPA 59</v>
          </cell>
          <cell r="AD62" t="str">
            <v>NA</v>
          </cell>
        </row>
        <row r="63">
          <cell r="D63">
            <v>1021905</v>
          </cell>
          <cell r="E63" t="str">
            <v>GO RECO 70/30 @ CJ 20K AS</v>
          </cell>
          <cell r="F63">
            <v>6000</v>
          </cell>
          <cell r="G63" t="str">
            <v>KG</v>
          </cell>
          <cell r="H63" t="str">
            <v>PLANTA LO MIRANDA</v>
          </cell>
          <cell r="I63" t="str">
            <v>A PROGRAMAR</v>
          </cell>
          <cell r="J63">
            <v>44742</v>
          </cell>
          <cell r="K63">
            <v>44742</v>
          </cell>
          <cell r="L63"/>
          <cell r="M63"/>
          <cell r="N63"/>
          <cell r="O63" t="str">
            <v>U007 AGROSUPER S.A.</v>
          </cell>
          <cell r="P63" t="str">
            <v>00GO</v>
          </cell>
          <cell r="Q63" t="str">
            <v>AGROSUPER SHANGHAI</v>
          </cell>
          <cell r="R63" t="str">
            <v>02</v>
          </cell>
          <cell r="S63" t="str">
            <v>CHINA</v>
          </cell>
          <cell r="T63" t="str">
            <v>000021 SHANGHAI, CHINA</v>
          </cell>
          <cell r="U63" t="str">
            <v>200002390</v>
          </cell>
          <cell r="V63" t="str">
            <v>Agrosuper China Co., Ltd.</v>
          </cell>
          <cell r="W63" t="str">
            <v/>
          </cell>
          <cell r="X63" t="str">
            <v>CIF</v>
          </cell>
          <cell r="Y63" t="str">
            <v>CTA CTE O CRED.DIRECTO</v>
          </cell>
          <cell r="Z63" t="str">
            <v>CONGELADO</v>
          </cell>
          <cell r="AA63" t="str">
            <v>RECORTES</v>
          </cell>
          <cell r="AB63" t="str">
            <v>RECORTES NO MAGRO</v>
          </cell>
          <cell r="AC63" t="str">
            <v>RECORTES NO MAGRO TRIMING 70/30</v>
          </cell>
          <cell r="AD63" t="str">
            <v>NA</v>
          </cell>
        </row>
        <row r="64">
          <cell r="D64">
            <v>1020925</v>
          </cell>
          <cell r="E64" t="str">
            <v>GO GRASA FORRO PNA LIMP@ CJ 20K AS</v>
          </cell>
          <cell r="F64">
            <v>24000</v>
          </cell>
          <cell r="G64" t="str">
            <v>KG</v>
          </cell>
          <cell r="H64" t="str">
            <v>FRIOFORT</v>
          </cell>
          <cell r="I64" t="str">
            <v>A PROGRAMAR</v>
          </cell>
          <cell r="J64">
            <v>44742</v>
          </cell>
          <cell r="K64">
            <v>44760</v>
          </cell>
          <cell r="L64"/>
          <cell r="M64">
            <v>44767</v>
          </cell>
          <cell r="N64"/>
          <cell r="O64" t="str">
            <v>U007 AGROSUPER S.A.</v>
          </cell>
          <cell r="P64" t="str">
            <v>00AS</v>
          </cell>
          <cell r="Q64" t="str">
            <v>AGRO SUDAMERICA</v>
          </cell>
          <cell r="R64" t="str">
            <v>02</v>
          </cell>
          <cell r="S64" t="str">
            <v>ECUADOR</v>
          </cell>
          <cell r="T64" t="str">
            <v>000027 GUAYAQUIL, PUERTO</v>
          </cell>
          <cell r="U64" t="str">
            <v>200001414</v>
          </cell>
          <cell r="V64" t="str">
            <v>DIGECA S. A. Distribuidora de carne</v>
          </cell>
          <cell r="W64" t="str">
            <v>ROSARIO***</v>
          </cell>
          <cell r="X64" t="str">
            <v>CIF</v>
          </cell>
          <cell r="Y64" t="str">
            <v>CTA CTE O CRED.DIRECTO</v>
          </cell>
          <cell r="Z64" t="str">
            <v>CONGELADO</v>
          </cell>
          <cell r="AA64" t="str">
            <v>GRASAS</v>
          </cell>
          <cell r="AB64" t="str">
            <v>GRASA FORRO</v>
          </cell>
          <cell r="AC64" t="str">
            <v>SUBPROD GRASA FORRO PIERNA LIMPIO</v>
          </cell>
          <cell r="AD64" t="str">
            <v>EX</v>
          </cell>
        </row>
        <row r="65">
          <cell r="D65">
            <v>1022866</v>
          </cell>
          <cell r="E65" t="str">
            <v>GO PAN TEC S/CUERO L@ CJ 19K AS</v>
          </cell>
          <cell r="F65">
            <v>3000</v>
          </cell>
          <cell r="G65" t="str">
            <v>KG</v>
          </cell>
          <cell r="H65" t="str">
            <v>PLANTA LO MIRANDA</v>
          </cell>
          <cell r="I65" t="str">
            <v>A PROGRAMAR</v>
          </cell>
          <cell r="J65">
            <v>44743</v>
          </cell>
          <cell r="K65">
            <v>44755</v>
          </cell>
          <cell r="L65">
            <v>44866</v>
          </cell>
          <cell r="M65"/>
          <cell r="N65"/>
          <cell r="O65" t="str">
            <v>U007 AGROSUPER S.A.</v>
          </cell>
          <cell r="P65" t="str">
            <v>00AJ</v>
          </cell>
          <cell r="Q65" t="str">
            <v>ANDES ASIA</v>
          </cell>
          <cell r="R65" t="str">
            <v>02</v>
          </cell>
          <cell r="S65" t="str">
            <v>JAPÓN</v>
          </cell>
          <cell r="T65" t="str">
            <v>2000 YOKOHAMA (ADUANA PRINCIPA</v>
          </cell>
          <cell r="U65" t="str">
            <v>200000018</v>
          </cell>
          <cell r="V65" t="str">
            <v>Andes Asia, Inc.</v>
          </cell>
          <cell r="W65" t="str">
            <v>AA2738</v>
          </cell>
          <cell r="X65" t="str">
            <v>CIF</v>
          </cell>
          <cell r="Y65" t="str">
            <v>CTA CTE O CRED.DIRECTO</v>
          </cell>
          <cell r="Z65" t="str">
            <v>CONGELADO</v>
          </cell>
          <cell r="AA65" t="str">
            <v>PANCETA</v>
          </cell>
          <cell r="AB65" t="str">
            <v>PANCETA S/CUERO</v>
          </cell>
          <cell r="AC65" t="str">
            <v>PANCETA S/CUERO TECLA</v>
          </cell>
          <cell r="AD65" t="str">
            <v>NA</v>
          </cell>
        </row>
        <row r="66">
          <cell r="D66">
            <v>1022864</v>
          </cell>
          <cell r="E66" t="str">
            <v>GO LOM VET L@ CJ 11K AS</v>
          </cell>
          <cell r="F66">
            <v>6000</v>
          </cell>
          <cell r="G66" t="str">
            <v>KG</v>
          </cell>
          <cell r="H66" t="str">
            <v>PLANTA LO MIRANDA</v>
          </cell>
          <cell r="I66" t="str">
            <v>A PROGRAMAR</v>
          </cell>
          <cell r="J66">
            <v>44743</v>
          </cell>
          <cell r="K66">
            <v>44755</v>
          </cell>
          <cell r="L66">
            <v>44866</v>
          </cell>
          <cell r="M66"/>
          <cell r="N66"/>
          <cell r="O66" t="str">
            <v>U007 AGROSUPER S.A.</v>
          </cell>
          <cell r="P66" t="str">
            <v>00AJ</v>
          </cell>
          <cell r="Q66" t="str">
            <v>ANDES ASIA</v>
          </cell>
          <cell r="R66" t="str">
            <v>02</v>
          </cell>
          <cell r="S66" t="str">
            <v>JAPÓN</v>
          </cell>
          <cell r="T66" t="str">
            <v>2000 YOKOHAMA (ADUANA PRINCIPA</v>
          </cell>
          <cell r="U66" t="str">
            <v>200000018</v>
          </cell>
          <cell r="V66" t="str">
            <v>Andes Asia, Inc.</v>
          </cell>
          <cell r="W66" t="str">
            <v>AA2738</v>
          </cell>
          <cell r="X66" t="str">
            <v>CIF</v>
          </cell>
          <cell r="Y66" t="str">
            <v>CTA CTE O CRED.DIRECTO</v>
          </cell>
          <cell r="Z66" t="str">
            <v>CONGELADO</v>
          </cell>
          <cell r="AA66" t="str">
            <v>LOMO</v>
          </cell>
          <cell r="AB66" t="str">
            <v>LOMO VETADO</v>
          </cell>
          <cell r="AC66" t="str">
            <v>LOMO VETADO &gt;2.0K</v>
          </cell>
          <cell r="AD66" t="str">
            <v>NA</v>
          </cell>
        </row>
        <row r="67">
          <cell r="D67">
            <v>1022863</v>
          </cell>
          <cell r="E67" t="str">
            <v>GO LOM VET M@ CJ 9K AS</v>
          </cell>
          <cell r="F67">
            <v>2000</v>
          </cell>
          <cell r="G67" t="str">
            <v>KG</v>
          </cell>
          <cell r="H67" t="str">
            <v>PLANTA LO MIRANDA</v>
          </cell>
          <cell r="I67" t="str">
            <v>A PROGRAMAR</v>
          </cell>
          <cell r="J67">
            <v>44743</v>
          </cell>
          <cell r="K67">
            <v>44755</v>
          </cell>
          <cell r="L67">
            <v>44866</v>
          </cell>
          <cell r="M67"/>
          <cell r="N67"/>
          <cell r="O67" t="str">
            <v>U007 AGROSUPER S.A.</v>
          </cell>
          <cell r="P67" t="str">
            <v>00AJ</v>
          </cell>
          <cell r="Q67" t="str">
            <v>ANDES ASIA</v>
          </cell>
          <cell r="R67" t="str">
            <v>02</v>
          </cell>
          <cell r="S67" t="str">
            <v>JAPÓN</v>
          </cell>
          <cell r="T67" t="str">
            <v>2000 YOKOHAMA (ADUANA PRINCIPA</v>
          </cell>
          <cell r="U67" t="str">
            <v>200000018</v>
          </cell>
          <cell r="V67" t="str">
            <v>Andes Asia, Inc.</v>
          </cell>
          <cell r="W67" t="str">
            <v>AA2738</v>
          </cell>
          <cell r="X67" t="str">
            <v>CIF</v>
          </cell>
          <cell r="Y67" t="str">
            <v>CTA CTE O CRED.DIRECTO</v>
          </cell>
          <cell r="Z67" t="str">
            <v>CONGELADO</v>
          </cell>
          <cell r="AA67" t="str">
            <v>LOMO</v>
          </cell>
          <cell r="AB67" t="str">
            <v>LOMO VETADO</v>
          </cell>
          <cell r="AC67" t="str">
            <v>LOMO VETADO &gt;2.0K</v>
          </cell>
          <cell r="AD67" t="str">
            <v>NA</v>
          </cell>
        </row>
        <row r="68">
          <cell r="D68">
            <v>1022751</v>
          </cell>
          <cell r="E68" t="str">
            <v>GO PPPAL 1P EX@ CJ 14K AS</v>
          </cell>
          <cell r="F68">
            <v>2000</v>
          </cell>
          <cell r="G68" t="str">
            <v>KG</v>
          </cell>
          <cell r="H68" t="str">
            <v>PLANTA LO MIRANDA</v>
          </cell>
          <cell r="I68" t="str">
            <v>A PROGRAMAR</v>
          </cell>
          <cell r="J68">
            <v>44743</v>
          </cell>
          <cell r="K68">
            <v>44755</v>
          </cell>
          <cell r="L68">
            <v>44866</v>
          </cell>
          <cell r="M68"/>
          <cell r="N68"/>
          <cell r="O68" t="str">
            <v>U007 AGROSUPER S.A.</v>
          </cell>
          <cell r="P68" t="str">
            <v>00AJ</v>
          </cell>
          <cell r="Q68" t="str">
            <v>ANDES ASIA</v>
          </cell>
          <cell r="R68" t="str">
            <v>02</v>
          </cell>
          <cell r="S68" t="str">
            <v>JAPÓN</v>
          </cell>
          <cell r="T68" t="str">
            <v>2000 YOKOHAMA (ADUANA PRINCIPA</v>
          </cell>
          <cell r="U68" t="str">
            <v>200000018</v>
          </cell>
          <cell r="V68" t="str">
            <v>Andes Asia, Inc.</v>
          </cell>
          <cell r="W68" t="str">
            <v>AA2738</v>
          </cell>
          <cell r="X68" t="str">
            <v>CIF</v>
          </cell>
          <cell r="Y68" t="str">
            <v>CTA CTE O CRED.DIRECTO</v>
          </cell>
          <cell r="Z68" t="str">
            <v>CONGELADO</v>
          </cell>
          <cell r="AA68" t="str">
            <v>PALETA</v>
          </cell>
          <cell r="AB68" t="str">
            <v>PALETA ENTERA</v>
          </cell>
          <cell r="AC68" t="str">
            <v>PALETA ENTERA PICNIC</v>
          </cell>
          <cell r="AD68" t="str">
            <v>NA</v>
          </cell>
        </row>
        <row r="69">
          <cell r="D69">
            <v>1022621</v>
          </cell>
          <cell r="E69" t="str">
            <v>GO PANC S/TEC N @ FI CJ AS</v>
          </cell>
          <cell r="F69">
            <v>2000</v>
          </cell>
          <cell r="G69" t="str">
            <v>KG</v>
          </cell>
          <cell r="H69" t="str">
            <v>PLANTA LO MIRANDA</v>
          </cell>
          <cell r="I69" t="str">
            <v>A PROGRAMAR</v>
          </cell>
          <cell r="J69">
            <v>44743</v>
          </cell>
          <cell r="K69">
            <v>44755</v>
          </cell>
          <cell r="L69">
            <v>44866</v>
          </cell>
          <cell r="M69"/>
          <cell r="N69"/>
          <cell r="O69" t="str">
            <v>U007 AGROSUPER S.A.</v>
          </cell>
          <cell r="P69" t="str">
            <v>00AJ</v>
          </cell>
          <cell r="Q69" t="str">
            <v>ANDES ASIA</v>
          </cell>
          <cell r="R69" t="str">
            <v>02</v>
          </cell>
          <cell r="S69" t="str">
            <v>JAPÓN</v>
          </cell>
          <cell r="T69" t="str">
            <v>2000 YOKOHAMA (ADUANA PRINCIPA</v>
          </cell>
          <cell r="U69" t="str">
            <v>200000018</v>
          </cell>
          <cell r="V69" t="str">
            <v>Andes Asia, Inc.</v>
          </cell>
          <cell r="W69" t="str">
            <v>AA2738</v>
          </cell>
          <cell r="X69" t="str">
            <v>CIF</v>
          </cell>
          <cell r="Y69" t="str">
            <v>CTA CTE O CRED.DIRECTO</v>
          </cell>
          <cell r="Z69" t="str">
            <v>CONGELADO</v>
          </cell>
          <cell r="AA69" t="str">
            <v>PANCETA</v>
          </cell>
          <cell r="AB69" t="str">
            <v>PANCETA S/CUERO</v>
          </cell>
          <cell r="AC69" t="str">
            <v>PANCETA S/CUERO S/TECLA</v>
          </cell>
          <cell r="AD69" t="str">
            <v>NA</v>
          </cell>
        </row>
        <row r="70">
          <cell r="D70">
            <v>1022398</v>
          </cell>
          <cell r="E70" t="str">
            <v>GO GANSO C/ASTO S/G 3P@ BO CJ AS</v>
          </cell>
          <cell r="F70">
            <v>2000</v>
          </cell>
          <cell r="G70" t="str">
            <v>KG</v>
          </cell>
          <cell r="H70" t="str">
            <v>PLANTA LO MIRANDA</v>
          </cell>
          <cell r="I70" t="str">
            <v>A PROGRAMAR</v>
          </cell>
          <cell r="J70">
            <v>44743</v>
          </cell>
          <cell r="K70">
            <v>44755</v>
          </cell>
          <cell r="L70">
            <v>44866</v>
          </cell>
          <cell r="M70"/>
          <cell r="N70"/>
          <cell r="O70" t="str">
            <v>U007 AGROSUPER S.A.</v>
          </cell>
          <cell r="P70" t="str">
            <v>00AJ</v>
          </cell>
          <cell r="Q70" t="str">
            <v>ANDES ASIA</v>
          </cell>
          <cell r="R70" t="str">
            <v>02</v>
          </cell>
          <cell r="S70" t="str">
            <v>JAPÓN</v>
          </cell>
          <cell r="T70" t="str">
            <v>2000 YOKOHAMA (ADUANA PRINCIPA</v>
          </cell>
          <cell r="U70" t="str">
            <v>200000018</v>
          </cell>
          <cell r="V70" t="str">
            <v>Andes Asia, Inc.</v>
          </cell>
          <cell r="W70" t="str">
            <v>AA2738</v>
          </cell>
          <cell r="X70" t="str">
            <v>CIF</v>
          </cell>
          <cell r="Y70" t="str">
            <v>CTA CTE O CRED.DIRECTO</v>
          </cell>
          <cell r="Z70" t="str">
            <v>CONGELADO</v>
          </cell>
          <cell r="AA70" t="str">
            <v>PIERNA</v>
          </cell>
          <cell r="AB70" t="str">
            <v>PIERNA PULPA FINA</v>
          </cell>
          <cell r="AC70" t="str">
            <v>PIERNA PULPA FINA MUSC SEP</v>
          </cell>
          <cell r="AD70" t="str">
            <v>NA</v>
          </cell>
        </row>
        <row r="71">
          <cell r="D71">
            <v>1022141</v>
          </cell>
          <cell r="E71" t="str">
            <v>GO POSTA NEGRA D@ CJ AS</v>
          </cell>
          <cell r="F71">
            <v>4000</v>
          </cell>
          <cell r="G71" t="str">
            <v>KG</v>
          </cell>
          <cell r="H71" t="str">
            <v>PLANTA LO MIRANDA</v>
          </cell>
          <cell r="I71" t="str">
            <v>A PROGRAMAR</v>
          </cell>
          <cell r="J71">
            <v>44743</v>
          </cell>
          <cell r="K71">
            <v>44755</v>
          </cell>
          <cell r="L71">
            <v>44866</v>
          </cell>
          <cell r="M71"/>
          <cell r="N71"/>
          <cell r="O71" t="str">
            <v>U007 AGROSUPER S.A.</v>
          </cell>
          <cell r="P71" t="str">
            <v>00AJ</v>
          </cell>
          <cell r="Q71" t="str">
            <v>ANDES ASIA</v>
          </cell>
          <cell r="R71" t="str">
            <v>02</v>
          </cell>
          <cell r="S71" t="str">
            <v>JAPÓN</v>
          </cell>
          <cell r="T71" t="str">
            <v>2000 YOKOHAMA (ADUANA PRINCIPA</v>
          </cell>
          <cell r="U71" t="str">
            <v>200000018</v>
          </cell>
          <cell r="V71" t="str">
            <v>Andes Asia, Inc.</v>
          </cell>
          <cell r="W71" t="str">
            <v>AA2738</v>
          </cell>
          <cell r="X71" t="str">
            <v>CIF</v>
          </cell>
          <cell r="Y71" t="str">
            <v>CTA CTE O CRED.DIRECTO</v>
          </cell>
          <cell r="Z71" t="str">
            <v>CONGELADO</v>
          </cell>
          <cell r="AA71" t="str">
            <v>PIERNA</v>
          </cell>
          <cell r="AB71" t="str">
            <v>PIERNA PULPA FINA</v>
          </cell>
          <cell r="AC71" t="str">
            <v>PIERNA PULPA FINA MUSC SEP</v>
          </cell>
          <cell r="AD71" t="str">
            <v>NA</v>
          </cell>
        </row>
        <row r="72">
          <cell r="D72">
            <v>1021922</v>
          </cell>
          <cell r="E72" t="str">
            <v>GO FILE C/CAB@ CJ 5K AS</v>
          </cell>
          <cell r="F72">
            <v>1000</v>
          </cell>
          <cell r="G72" t="str">
            <v>KG</v>
          </cell>
          <cell r="H72" t="str">
            <v>PLANTA LO MIRANDA</v>
          </cell>
          <cell r="I72" t="str">
            <v>A PROGRAMAR</v>
          </cell>
          <cell r="J72">
            <v>44743</v>
          </cell>
          <cell r="K72">
            <v>44755</v>
          </cell>
          <cell r="L72">
            <v>44866</v>
          </cell>
          <cell r="M72"/>
          <cell r="N72"/>
          <cell r="O72" t="str">
            <v>U007 AGROSUPER S.A.</v>
          </cell>
          <cell r="P72" t="str">
            <v>00AJ</v>
          </cell>
          <cell r="Q72" t="str">
            <v>ANDES ASIA</v>
          </cell>
          <cell r="R72" t="str">
            <v>02</v>
          </cell>
          <cell r="S72" t="str">
            <v>JAPÓN</v>
          </cell>
          <cell r="T72" t="str">
            <v>2000 YOKOHAMA (ADUANA PRINCIPA</v>
          </cell>
          <cell r="U72" t="str">
            <v>200000018</v>
          </cell>
          <cell r="V72" t="str">
            <v>Andes Asia, Inc.</v>
          </cell>
          <cell r="W72" t="str">
            <v>AA2738</v>
          </cell>
          <cell r="X72" t="str">
            <v>CIF</v>
          </cell>
          <cell r="Y72" t="str">
            <v>CTA CTE O CRED.DIRECTO</v>
          </cell>
          <cell r="Z72" t="str">
            <v>CONGELADO</v>
          </cell>
          <cell r="AA72" t="str">
            <v>FILETE</v>
          </cell>
          <cell r="AB72" t="str">
            <v>FILETE C/CABEZA</v>
          </cell>
          <cell r="AC72" t="str">
            <v>FILETE C/CABEZA</v>
          </cell>
          <cell r="AD72" t="str">
            <v>NA</v>
          </cell>
        </row>
        <row r="73">
          <cell r="D73">
            <v>1021931</v>
          </cell>
          <cell r="E73" t="str">
            <v>GO PTA COS 3H@ BO CJ 10K AS</v>
          </cell>
          <cell r="F73">
            <v>2000</v>
          </cell>
          <cell r="G73" t="str">
            <v>KG</v>
          </cell>
          <cell r="H73" t="str">
            <v>PLANTA LO MIRANDA</v>
          </cell>
          <cell r="I73" t="str">
            <v>A PROGRAMAR</v>
          </cell>
          <cell r="J73">
            <v>44743</v>
          </cell>
          <cell r="K73">
            <v>44755</v>
          </cell>
          <cell r="L73">
            <v>44866</v>
          </cell>
          <cell r="M73">
            <v>44768</v>
          </cell>
          <cell r="N73"/>
          <cell r="O73" t="str">
            <v>U007 AGROSUPER S.A.</v>
          </cell>
          <cell r="P73" t="str">
            <v>00AJ</v>
          </cell>
          <cell r="Q73" t="str">
            <v>ANDES ASIA</v>
          </cell>
          <cell r="R73" t="str">
            <v>02</v>
          </cell>
          <cell r="S73" t="str">
            <v>JAPÓN</v>
          </cell>
          <cell r="T73" t="str">
            <v>2000 YOKOHAMA (ADUANA PRINCIPA</v>
          </cell>
          <cell r="U73" t="str">
            <v>200000018</v>
          </cell>
          <cell r="V73" t="str">
            <v>Andes Asia, Inc.</v>
          </cell>
          <cell r="W73" t="str">
            <v>AA2738</v>
          </cell>
          <cell r="X73" t="str">
            <v>CIF</v>
          </cell>
          <cell r="Y73" t="str">
            <v>CTA CTE O CRED.DIRECTO</v>
          </cell>
          <cell r="Z73" t="str">
            <v>CONGELADO</v>
          </cell>
          <cell r="AA73" t="str">
            <v>COST-PEC</v>
          </cell>
          <cell r="AB73" t="str">
            <v>COST-PEC TROZOS</v>
          </cell>
          <cell r="AC73" t="str">
            <v>COST-PEC TROZOS PUNTA COSTILLAR</v>
          </cell>
          <cell r="AD73" t="str">
            <v>NA</v>
          </cell>
        </row>
        <row r="74">
          <cell r="D74">
            <v>1021922</v>
          </cell>
          <cell r="E74" t="str">
            <v>GO FILE C/CAB@ CJ 5K AS</v>
          </cell>
          <cell r="F74">
            <v>1000</v>
          </cell>
          <cell r="G74" t="str">
            <v>KG</v>
          </cell>
          <cell r="H74" t="str">
            <v>PLANTA LO MIRANDA</v>
          </cell>
          <cell r="I74" t="str">
            <v>EN PRODUCCION</v>
          </cell>
          <cell r="J74">
            <v>44743</v>
          </cell>
          <cell r="K74">
            <v>44762</v>
          </cell>
          <cell r="L74"/>
          <cell r="M74"/>
          <cell r="N74"/>
          <cell r="O74" t="str">
            <v>U007 AGROSUPER S.A.</v>
          </cell>
          <cell r="P74" t="str">
            <v>00AJ</v>
          </cell>
          <cell r="Q74" t="str">
            <v>ANDES ASIA</v>
          </cell>
          <cell r="R74" t="str">
            <v>02</v>
          </cell>
          <cell r="S74" t="str">
            <v>JAPÓN</v>
          </cell>
          <cell r="T74" t="str">
            <v>2000 YOKOHAMA (ADUANA PRINCIPA</v>
          </cell>
          <cell r="U74" t="str">
            <v>200000018</v>
          </cell>
          <cell r="V74" t="str">
            <v>Andes Asia, Inc.</v>
          </cell>
          <cell r="W74" t="str">
            <v>AA2741</v>
          </cell>
          <cell r="X74" t="str">
            <v>CIF</v>
          </cell>
          <cell r="Y74" t="str">
            <v>CTA CTE O CRED.DIRECTO</v>
          </cell>
          <cell r="Z74" t="str">
            <v>CONGELADO</v>
          </cell>
          <cell r="AA74" t="str">
            <v>FILETE</v>
          </cell>
          <cell r="AB74" t="str">
            <v>FILETE C/CABEZA</v>
          </cell>
          <cell r="AC74" t="str">
            <v>FILETE C/CABEZA</v>
          </cell>
          <cell r="AD74" t="str">
            <v>NA</v>
          </cell>
        </row>
        <row r="75">
          <cell r="D75">
            <v>1022141</v>
          </cell>
          <cell r="E75" t="str">
            <v>GO POSTA NEGRA D@ CJ AS</v>
          </cell>
          <cell r="F75">
            <v>4000</v>
          </cell>
          <cell r="G75" t="str">
            <v>KG</v>
          </cell>
          <cell r="H75" t="str">
            <v>PLANTA LO MIRANDA</v>
          </cell>
          <cell r="I75" t="str">
            <v>EN PRODUCCION</v>
          </cell>
          <cell r="J75">
            <v>44743</v>
          </cell>
          <cell r="K75">
            <v>44762</v>
          </cell>
          <cell r="L75"/>
          <cell r="M75"/>
          <cell r="N75"/>
          <cell r="O75" t="str">
            <v>U007 AGROSUPER S.A.</v>
          </cell>
          <cell r="P75" t="str">
            <v>00AJ</v>
          </cell>
          <cell r="Q75" t="str">
            <v>ANDES ASIA</v>
          </cell>
          <cell r="R75" t="str">
            <v>02</v>
          </cell>
          <cell r="S75" t="str">
            <v>JAPÓN</v>
          </cell>
          <cell r="T75" t="str">
            <v>2000 YOKOHAMA (ADUANA PRINCIPA</v>
          </cell>
          <cell r="U75" t="str">
            <v>200000018</v>
          </cell>
          <cell r="V75" t="str">
            <v>Andes Asia, Inc.</v>
          </cell>
          <cell r="W75" t="str">
            <v>AA2741</v>
          </cell>
          <cell r="X75" t="str">
            <v>CIF</v>
          </cell>
          <cell r="Y75" t="str">
            <v>CTA CTE O CRED.DIRECTO</v>
          </cell>
          <cell r="Z75" t="str">
            <v>CONGELADO</v>
          </cell>
          <cell r="AA75" t="str">
            <v>PIERNA</v>
          </cell>
          <cell r="AB75" t="str">
            <v>PIERNA PULPA FINA</v>
          </cell>
          <cell r="AC75" t="str">
            <v>PIERNA PULPA FINA MUSC SEP</v>
          </cell>
          <cell r="AD75" t="str">
            <v>NA</v>
          </cell>
        </row>
        <row r="76">
          <cell r="D76">
            <v>1022398</v>
          </cell>
          <cell r="E76" t="str">
            <v>GO GANSO C/ASTO S/G 3P@ BO CJ AS</v>
          </cell>
          <cell r="F76">
            <v>2000</v>
          </cell>
          <cell r="G76" t="str">
            <v>KG</v>
          </cell>
          <cell r="H76" t="str">
            <v>PLANTA LO MIRANDA</v>
          </cell>
          <cell r="I76" t="str">
            <v>EN PRODUCCION</v>
          </cell>
          <cell r="J76">
            <v>44743</v>
          </cell>
          <cell r="K76">
            <v>44762</v>
          </cell>
          <cell r="L76"/>
          <cell r="M76"/>
          <cell r="N76"/>
          <cell r="O76" t="str">
            <v>U007 AGROSUPER S.A.</v>
          </cell>
          <cell r="P76" t="str">
            <v>00AJ</v>
          </cell>
          <cell r="Q76" t="str">
            <v>ANDES ASIA</v>
          </cell>
          <cell r="R76" t="str">
            <v>02</v>
          </cell>
          <cell r="S76" t="str">
            <v>JAPÓN</v>
          </cell>
          <cell r="T76" t="str">
            <v>2000 YOKOHAMA (ADUANA PRINCIPA</v>
          </cell>
          <cell r="U76" t="str">
            <v>200000018</v>
          </cell>
          <cell r="V76" t="str">
            <v>Andes Asia, Inc.</v>
          </cell>
          <cell r="W76" t="str">
            <v>AA2741</v>
          </cell>
          <cell r="X76" t="str">
            <v>CIF</v>
          </cell>
          <cell r="Y76" t="str">
            <v>CTA CTE O CRED.DIRECTO</v>
          </cell>
          <cell r="Z76" t="str">
            <v>CONGELADO</v>
          </cell>
          <cell r="AA76" t="str">
            <v>PIERNA</v>
          </cell>
          <cell r="AB76" t="str">
            <v>PIERNA PULPA FINA</v>
          </cell>
          <cell r="AC76" t="str">
            <v>PIERNA PULPA FINA MUSC SEP</v>
          </cell>
          <cell r="AD76" t="str">
            <v>NA</v>
          </cell>
        </row>
        <row r="77">
          <cell r="D77">
            <v>1022621</v>
          </cell>
          <cell r="E77" t="str">
            <v>GO PANC S/TEC N @ FI CJ AS</v>
          </cell>
          <cell r="F77">
            <v>2000</v>
          </cell>
          <cell r="G77" t="str">
            <v>KG</v>
          </cell>
          <cell r="H77" t="str">
            <v>PLANTA LO MIRANDA</v>
          </cell>
          <cell r="I77" t="str">
            <v>EN PRODUCCION</v>
          </cell>
          <cell r="J77">
            <v>44743</v>
          </cell>
          <cell r="K77">
            <v>44762</v>
          </cell>
          <cell r="L77"/>
          <cell r="M77"/>
          <cell r="N77"/>
          <cell r="O77" t="str">
            <v>U007 AGROSUPER S.A.</v>
          </cell>
          <cell r="P77" t="str">
            <v>00AJ</v>
          </cell>
          <cell r="Q77" t="str">
            <v>ANDES ASIA</v>
          </cell>
          <cell r="R77" t="str">
            <v>02</v>
          </cell>
          <cell r="S77" t="str">
            <v>JAPÓN</v>
          </cell>
          <cell r="T77" t="str">
            <v>2000 YOKOHAMA (ADUANA PRINCIPA</v>
          </cell>
          <cell r="U77" t="str">
            <v>200000018</v>
          </cell>
          <cell r="V77" t="str">
            <v>Andes Asia, Inc.</v>
          </cell>
          <cell r="W77" t="str">
            <v>AA2741</v>
          </cell>
          <cell r="X77" t="str">
            <v>CIF</v>
          </cell>
          <cell r="Y77" t="str">
            <v>CTA CTE O CRED.DIRECTO</v>
          </cell>
          <cell r="Z77" t="str">
            <v>CONGELADO</v>
          </cell>
          <cell r="AA77" t="str">
            <v>PANCETA</v>
          </cell>
          <cell r="AB77" t="str">
            <v>PANCETA S/CUERO</v>
          </cell>
          <cell r="AC77" t="str">
            <v>PANCETA S/CUERO S/TECLA</v>
          </cell>
          <cell r="AD77" t="str">
            <v>NA</v>
          </cell>
        </row>
        <row r="78">
          <cell r="D78">
            <v>1022751</v>
          </cell>
          <cell r="E78" t="str">
            <v>GO PPPAL 1P EX@ CJ 14K AS</v>
          </cell>
          <cell r="F78">
            <v>2000</v>
          </cell>
          <cell r="G78" t="str">
            <v>KG</v>
          </cell>
          <cell r="H78" t="str">
            <v>PLANTA LO MIRANDA</v>
          </cell>
          <cell r="I78" t="str">
            <v>EN PRODUCCION</v>
          </cell>
          <cell r="J78">
            <v>44743</v>
          </cell>
          <cell r="K78">
            <v>44762</v>
          </cell>
          <cell r="L78"/>
          <cell r="M78"/>
          <cell r="N78"/>
          <cell r="O78" t="str">
            <v>U007 AGROSUPER S.A.</v>
          </cell>
          <cell r="P78" t="str">
            <v>00AJ</v>
          </cell>
          <cell r="Q78" t="str">
            <v>ANDES ASIA</v>
          </cell>
          <cell r="R78" t="str">
            <v>02</v>
          </cell>
          <cell r="S78" t="str">
            <v>JAPÓN</v>
          </cell>
          <cell r="T78" t="str">
            <v>2000 YOKOHAMA (ADUANA PRINCIPA</v>
          </cell>
          <cell r="U78" t="str">
            <v>200000018</v>
          </cell>
          <cell r="V78" t="str">
            <v>Andes Asia, Inc.</v>
          </cell>
          <cell r="W78" t="str">
            <v>AA2741</v>
          </cell>
          <cell r="X78" t="str">
            <v>CIF</v>
          </cell>
          <cell r="Y78" t="str">
            <v>CTA CTE O CRED.DIRECTO</v>
          </cell>
          <cell r="Z78" t="str">
            <v>CONGELADO</v>
          </cell>
          <cell r="AA78" t="str">
            <v>PALETA</v>
          </cell>
          <cell r="AB78" t="str">
            <v>PALETA ENTERA</v>
          </cell>
          <cell r="AC78" t="str">
            <v>PALETA ENTERA PICNIC</v>
          </cell>
          <cell r="AD78" t="str">
            <v>NA</v>
          </cell>
        </row>
        <row r="79">
          <cell r="D79">
            <v>1022863</v>
          </cell>
          <cell r="E79" t="str">
            <v>GO LOM VET M@ CJ 9K AS</v>
          </cell>
          <cell r="F79">
            <v>2000</v>
          </cell>
          <cell r="G79" t="str">
            <v>KG</v>
          </cell>
          <cell r="H79" t="str">
            <v>PLANTA LO MIRANDA</v>
          </cell>
          <cell r="I79" t="str">
            <v>EN PRODUCCION</v>
          </cell>
          <cell r="J79">
            <v>44743</v>
          </cell>
          <cell r="K79">
            <v>44762</v>
          </cell>
          <cell r="L79"/>
          <cell r="M79"/>
          <cell r="N79"/>
          <cell r="O79" t="str">
            <v>U007 AGROSUPER S.A.</v>
          </cell>
          <cell r="P79" t="str">
            <v>00AJ</v>
          </cell>
          <cell r="Q79" t="str">
            <v>ANDES ASIA</v>
          </cell>
          <cell r="R79" t="str">
            <v>02</v>
          </cell>
          <cell r="S79" t="str">
            <v>JAPÓN</v>
          </cell>
          <cell r="T79" t="str">
            <v>2000 YOKOHAMA (ADUANA PRINCIPA</v>
          </cell>
          <cell r="U79" t="str">
            <v>200000018</v>
          </cell>
          <cell r="V79" t="str">
            <v>Andes Asia, Inc.</v>
          </cell>
          <cell r="W79" t="str">
            <v>AA2741</v>
          </cell>
          <cell r="X79" t="str">
            <v>CIF</v>
          </cell>
          <cell r="Y79" t="str">
            <v>CTA CTE O CRED.DIRECTO</v>
          </cell>
          <cell r="Z79" t="str">
            <v>CONGELADO</v>
          </cell>
          <cell r="AA79" t="str">
            <v>LOMO</v>
          </cell>
          <cell r="AB79" t="str">
            <v>LOMO VETADO</v>
          </cell>
          <cell r="AC79" t="str">
            <v>LOMO VETADO &gt;2.0K</v>
          </cell>
          <cell r="AD79" t="str">
            <v>NA</v>
          </cell>
        </row>
        <row r="80">
          <cell r="D80">
            <v>1022864</v>
          </cell>
          <cell r="E80" t="str">
            <v>GO LOM VET L@ CJ 11K AS</v>
          </cell>
          <cell r="F80">
            <v>6000</v>
          </cell>
          <cell r="G80" t="str">
            <v>KG</v>
          </cell>
          <cell r="H80" t="str">
            <v>PLANTA LO MIRANDA</v>
          </cell>
          <cell r="I80" t="str">
            <v>EN PRODUCCION</v>
          </cell>
          <cell r="J80">
            <v>44743</v>
          </cell>
          <cell r="K80">
            <v>44762</v>
          </cell>
          <cell r="L80"/>
          <cell r="M80"/>
          <cell r="N80"/>
          <cell r="O80" t="str">
            <v>U007 AGROSUPER S.A.</v>
          </cell>
          <cell r="P80" t="str">
            <v>00AJ</v>
          </cell>
          <cell r="Q80" t="str">
            <v>ANDES ASIA</v>
          </cell>
          <cell r="R80" t="str">
            <v>02</v>
          </cell>
          <cell r="S80" t="str">
            <v>JAPÓN</v>
          </cell>
          <cell r="T80" t="str">
            <v>2000 YOKOHAMA (ADUANA PRINCIPA</v>
          </cell>
          <cell r="U80" t="str">
            <v>200000018</v>
          </cell>
          <cell r="V80" t="str">
            <v>Andes Asia, Inc.</v>
          </cell>
          <cell r="W80" t="str">
            <v>AA2741</v>
          </cell>
          <cell r="X80" t="str">
            <v>CIF</v>
          </cell>
          <cell r="Y80" t="str">
            <v>CTA CTE O CRED.DIRECTO</v>
          </cell>
          <cell r="Z80" t="str">
            <v>CONGELADO</v>
          </cell>
          <cell r="AA80" t="str">
            <v>LOMO</v>
          </cell>
          <cell r="AB80" t="str">
            <v>LOMO VETADO</v>
          </cell>
          <cell r="AC80" t="str">
            <v>LOMO VETADO &gt;2.0K</v>
          </cell>
          <cell r="AD80" t="str">
            <v>NA</v>
          </cell>
        </row>
        <row r="81">
          <cell r="D81">
            <v>1022866</v>
          </cell>
          <cell r="E81" t="str">
            <v>GO PAN TEC S/CUERO L@ CJ 19K AS</v>
          </cell>
          <cell r="F81">
            <v>3000</v>
          </cell>
          <cell r="G81" t="str">
            <v>KG</v>
          </cell>
          <cell r="H81" t="str">
            <v>PLANTA LO MIRANDA</v>
          </cell>
          <cell r="I81" t="str">
            <v>EN PRODUCCION</v>
          </cell>
          <cell r="J81">
            <v>44743</v>
          </cell>
          <cell r="K81">
            <v>44762</v>
          </cell>
          <cell r="L81"/>
          <cell r="M81"/>
          <cell r="N81"/>
          <cell r="O81" t="str">
            <v>U007 AGROSUPER S.A.</v>
          </cell>
          <cell r="P81" t="str">
            <v>00AJ</v>
          </cell>
          <cell r="Q81" t="str">
            <v>ANDES ASIA</v>
          </cell>
          <cell r="R81" t="str">
            <v>02</v>
          </cell>
          <cell r="S81" t="str">
            <v>JAPÓN</v>
          </cell>
          <cell r="T81" t="str">
            <v>2000 YOKOHAMA (ADUANA PRINCIPA</v>
          </cell>
          <cell r="U81" t="str">
            <v>200000018</v>
          </cell>
          <cell r="V81" t="str">
            <v>Andes Asia, Inc.</v>
          </cell>
          <cell r="W81" t="str">
            <v>AA2741</v>
          </cell>
          <cell r="X81" t="str">
            <v>CIF</v>
          </cell>
          <cell r="Y81" t="str">
            <v>CTA CTE O CRED.DIRECTO</v>
          </cell>
          <cell r="Z81" t="str">
            <v>CONGELADO</v>
          </cell>
          <cell r="AA81" t="str">
            <v>PANCETA</v>
          </cell>
          <cell r="AB81" t="str">
            <v>PANCETA S/CUERO</v>
          </cell>
          <cell r="AC81" t="str">
            <v>PANCETA S/CUERO TECLA</v>
          </cell>
          <cell r="AD81" t="str">
            <v>NA</v>
          </cell>
        </row>
        <row r="82">
          <cell r="D82">
            <v>1021931</v>
          </cell>
          <cell r="E82" t="str">
            <v>GO PTA COS 3H@ BO CJ 10K AS</v>
          </cell>
          <cell r="F82">
            <v>2000</v>
          </cell>
          <cell r="G82" t="str">
            <v>KG</v>
          </cell>
          <cell r="H82" t="str">
            <v>PLANTA LO MIRANDA</v>
          </cell>
          <cell r="I82" t="str">
            <v>EN PRODUCCION</v>
          </cell>
          <cell r="J82">
            <v>44743</v>
          </cell>
          <cell r="K82">
            <v>44762</v>
          </cell>
          <cell r="L82"/>
          <cell r="M82"/>
          <cell r="N82"/>
          <cell r="O82" t="str">
            <v>U007 AGROSUPER S.A.</v>
          </cell>
          <cell r="P82" t="str">
            <v>00AJ</v>
          </cell>
          <cell r="Q82" t="str">
            <v>ANDES ASIA</v>
          </cell>
          <cell r="R82" t="str">
            <v>02</v>
          </cell>
          <cell r="S82" t="str">
            <v>JAPÓN</v>
          </cell>
          <cell r="T82" t="str">
            <v>2000 YOKOHAMA (ADUANA PRINCIPA</v>
          </cell>
          <cell r="U82" t="str">
            <v>200000018</v>
          </cell>
          <cell r="V82" t="str">
            <v>Andes Asia, Inc.</v>
          </cell>
          <cell r="W82" t="str">
            <v>AA2741</v>
          </cell>
          <cell r="X82" t="str">
            <v>CIF</v>
          </cell>
          <cell r="Y82" t="str">
            <v>CTA CTE O CRED.DIRECTO</v>
          </cell>
          <cell r="Z82" t="str">
            <v>CONGELADO</v>
          </cell>
          <cell r="AA82" t="str">
            <v>COST-PEC</v>
          </cell>
          <cell r="AB82" t="str">
            <v>COST-PEC TROZOS</v>
          </cell>
          <cell r="AC82" t="str">
            <v>COST-PEC TROZOS PUNTA COSTILLAR</v>
          </cell>
          <cell r="AD82" t="str">
            <v>NA</v>
          </cell>
        </row>
        <row r="83">
          <cell r="D83">
            <v>1022142</v>
          </cell>
          <cell r="E83" t="str">
            <v>GO POSTA ROSADA@ CJ AS</v>
          </cell>
          <cell r="F83">
            <v>5000</v>
          </cell>
          <cell r="G83" t="str">
            <v>KG</v>
          </cell>
          <cell r="H83" t="str">
            <v>PLANTA LO MIRANDA</v>
          </cell>
          <cell r="I83" t="str">
            <v>EN PRODUCCION</v>
          </cell>
          <cell r="J83">
            <v>44743</v>
          </cell>
          <cell r="K83">
            <v>44770</v>
          </cell>
          <cell r="L83"/>
          <cell r="M83"/>
          <cell r="N83"/>
          <cell r="O83" t="str">
            <v>U007 AGROSUPER S.A.</v>
          </cell>
          <cell r="P83" t="str">
            <v>00AJ</v>
          </cell>
          <cell r="Q83" t="str">
            <v>ANDES ASIA</v>
          </cell>
          <cell r="R83" t="str">
            <v>02</v>
          </cell>
          <cell r="S83" t="str">
            <v>JAPÓN</v>
          </cell>
          <cell r="T83" t="str">
            <v>2000 YOKOHAMA (ADUANA PRINCIPA</v>
          </cell>
          <cell r="U83" t="str">
            <v>200000018</v>
          </cell>
          <cell r="V83" t="str">
            <v>Andes Asia, Inc.</v>
          </cell>
          <cell r="W83" t="str">
            <v>AA2747</v>
          </cell>
          <cell r="X83" t="str">
            <v>CIF</v>
          </cell>
          <cell r="Y83" t="str">
            <v>CTA CTE O CRED.DIRECTO</v>
          </cell>
          <cell r="Z83" t="str">
            <v>CONGELADO</v>
          </cell>
          <cell r="AA83" t="str">
            <v>PIERNA</v>
          </cell>
          <cell r="AB83" t="str">
            <v>PIERNA PULPA FINA</v>
          </cell>
          <cell r="AC83" t="str">
            <v>PIERNA PULPA FINA MUSC SEP</v>
          </cell>
          <cell r="AD83" t="str">
            <v>NA</v>
          </cell>
        </row>
        <row r="84">
          <cell r="D84">
            <v>1022515</v>
          </cell>
          <cell r="E84" t="str">
            <v>GO PANC TEC C/CUE@ FI CJ PANC AS</v>
          </cell>
          <cell r="F84">
            <v>2000</v>
          </cell>
          <cell r="G84" t="str">
            <v>KG</v>
          </cell>
          <cell r="H84" t="str">
            <v>PLANTA LO MIRANDA</v>
          </cell>
          <cell r="I84" t="str">
            <v>EN PRODUCCION</v>
          </cell>
          <cell r="J84">
            <v>44743</v>
          </cell>
          <cell r="K84">
            <v>44770</v>
          </cell>
          <cell r="L84"/>
          <cell r="M84"/>
          <cell r="N84"/>
          <cell r="O84" t="str">
            <v>U007 AGROSUPER S.A.</v>
          </cell>
          <cell r="P84" t="str">
            <v>00AJ</v>
          </cell>
          <cell r="Q84" t="str">
            <v>ANDES ASIA</v>
          </cell>
          <cell r="R84" t="str">
            <v>02</v>
          </cell>
          <cell r="S84" t="str">
            <v>JAPÓN</v>
          </cell>
          <cell r="T84" t="str">
            <v>2000 YOKOHAMA (ADUANA PRINCIPA</v>
          </cell>
          <cell r="U84" t="str">
            <v>200000018</v>
          </cell>
          <cell r="V84" t="str">
            <v>Andes Asia, Inc.</v>
          </cell>
          <cell r="W84" t="str">
            <v>AA2747</v>
          </cell>
          <cell r="X84" t="str">
            <v>CIF</v>
          </cell>
          <cell r="Y84" t="str">
            <v>CTA CTE O CRED.DIRECTO</v>
          </cell>
          <cell r="Z84" t="str">
            <v>CONGELADO</v>
          </cell>
          <cell r="AA84" t="str">
            <v>PANCETA</v>
          </cell>
          <cell r="AB84" t="str">
            <v>PANCETA C/CUERO</v>
          </cell>
          <cell r="AC84" t="str">
            <v>PANCETA C/CUERO TECLA</v>
          </cell>
          <cell r="AD84" t="str">
            <v>NA</v>
          </cell>
        </row>
        <row r="85">
          <cell r="D85">
            <v>1022621</v>
          </cell>
          <cell r="E85" t="str">
            <v>GO PANC S/TEC N @ FI CJ AS</v>
          </cell>
          <cell r="F85">
            <v>4000</v>
          </cell>
          <cell r="G85" t="str">
            <v>KG</v>
          </cell>
          <cell r="H85" t="str">
            <v>PLANTA LO MIRANDA</v>
          </cell>
          <cell r="I85" t="str">
            <v>EN PRODUCCION</v>
          </cell>
          <cell r="J85">
            <v>44743</v>
          </cell>
          <cell r="K85">
            <v>44770</v>
          </cell>
          <cell r="L85"/>
          <cell r="M85"/>
          <cell r="N85"/>
          <cell r="O85" t="str">
            <v>U007 AGROSUPER S.A.</v>
          </cell>
          <cell r="P85" t="str">
            <v>00AJ</v>
          </cell>
          <cell r="Q85" t="str">
            <v>ANDES ASIA</v>
          </cell>
          <cell r="R85" t="str">
            <v>02</v>
          </cell>
          <cell r="S85" t="str">
            <v>JAPÓN</v>
          </cell>
          <cell r="T85" t="str">
            <v>2000 YOKOHAMA (ADUANA PRINCIPA</v>
          </cell>
          <cell r="U85" t="str">
            <v>200000018</v>
          </cell>
          <cell r="V85" t="str">
            <v>Andes Asia, Inc.</v>
          </cell>
          <cell r="W85" t="str">
            <v>AA2747</v>
          </cell>
          <cell r="X85" t="str">
            <v>CIF</v>
          </cell>
          <cell r="Y85" t="str">
            <v>CTA CTE O CRED.DIRECTO</v>
          </cell>
          <cell r="Z85" t="str">
            <v>CONGELADO</v>
          </cell>
          <cell r="AA85" t="str">
            <v>PANCETA</v>
          </cell>
          <cell r="AB85" t="str">
            <v>PANCETA S/CUERO</v>
          </cell>
          <cell r="AC85" t="str">
            <v>PANCETA S/CUERO S/TECLA</v>
          </cell>
          <cell r="AD85" t="str">
            <v>NA</v>
          </cell>
        </row>
        <row r="86">
          <cell r="D86">
            <v>1022863</v>
          </cell>
          <cell r="E86" t="str">
            <v>GO LOM VET M@ CJ 9K AS</v>
          </cell>
          <cell r="F86">
            <v>1000</v>
          </cell>
          <cell r="G86" t="str">
            <v>KG</v>
          </cell>
          <cell r="H86" t="str">
            <v>PLANTA LO MIRANDA</v>
          </cell>
          <cell r="I86" t="str">
            <v>EN PRODUCCION</v>
          </cell>
          <cell r="J86">
            <v>44743</v>
          </cell>
          <cell r="K86">
            <v>44770</v>
          </cell>
          <cell r="L86"/>
          <cell r="M86"/>
          <cell r="N86"/>
          <cell r="O86" t="str">
            <v>U007 AGROSUPER S.A.</v>
          </cell>
          <cell r="P86" t="str">
            <v>00AJ</v>
          </cell>
          <cell r="Q86" t="str">
            <v>ANDES ASIA</v>
          </cell>
          <cell r="R86" t="str">
            <v>02</v>
          </cell>
          <cell r="S86" t="str">
            <v>JAPÓN</v>
          </cell>
          <cell r="T86" t="str">
            <v>2000 YOKOHAMA (ADUANA PRINCIPA</v>
          </cell>
          <cell r="U86" t="str">
            <v>200000018</v>
          </cell>
          <cell r="V86" t="str">
            <v>Andes Asia, Inc.</v>
          </cell>
          <cell r="W86" t="str">
            <v>AA2747</v>
          </cell>
          <cell r="X86" t="str">
            <v>CIF</v>
          </cell>
          <cell r="Y86" t="str">
            <v>CTA CTE O CRED.DIRECTO</v>
          </cell>
          <cell r="Z86" t="str">
            <v>CONGELADO</v>
          </cell>
          <cell r="AA86" t="str">
            <v>LOMO</v>
          </cell>
          <cell r="AB86" t="str">
            <v>LOMO VETADO</v>
          </cell>
          <cell r="AC86" t="str">
            <v>LOMO VETADO &gt;2.0K</v>
          </cell>
          <cell r="AD86" t="str">
            <v>NA</v>
          </cell>
        </row>
        <row r="87">
          <cell r="D87">
            <v>1022864</v>
          </cell>
          <cell r="E87" t="str">
            <v>GO LOM VET L@ CJ 11K AS</v>
          </cell>
          <cell r="F87">
            <v>7000</v>
          </cell>
          <cell r="G87" t="str">
            <v>KG</v>
          </cell>
          <cell r="H87" t="str">
            <v>PLANTA LO MIRANDA</v>
          </cell>
          <cell r="I87" t="str">
            <v>EN PRODUCCION</v>
          </cell>
          <cell r="J87">
            <v>44743</v>
          </cell>
          <cell r="K87">
            <v>44770</v>
          </cell>
          <cell r="L87"/>
          <cell r="M87"/>
          <cell r="N87"/>
          <cell r="O87" t="str">
            <v>U007 AGROSUPER S.A.</v>
          </cell>
          <cell r="P87" t="str">
            <v>00AJ</v>
          </cell>
          <cell r="Q87" t="str">
            <v>ANDES ASIA</v>
          </cell>
          <cell r="R87" t="str">
            <v>02</v>
          </cell>
          <cell r="S87" t="str">
            <v>JAPÓN</v>
          </cell>
          <cell r="T87" t="str">
            <v>2000 YOKOHAMA (ADUANA PRINCIPA</v>
          </cell>
          <cell r="U87" t="str">
            <v>200000018</v>
          </cell>
          <cell r="V87" t="str">
            <v>Andes Asia, Inc.</v>
          </cell>
          <cell r="W87" t="str">
            <v>AA2747</v>
          </cell>
          <cell r="X87" t="str">
            <v>CIF</v>
          </cell>
          <cell r="Y87" t="str">
            <v>CTA CTE O CRED.DIRECTO</v>
          </cell>
          <cell r="Z87" t="str">
            <v>CONGELADO</v>
          </cell>
          <cell r="AA87" t="str">
            <v>LOMO</v>
          </cell>
          <cell r="AB87" t="str">
            <v>LOMO VETADO</v>
          </cell>
          <cell r="AC87" t="str">
            <v>LOMO VETADO &gt;2.0K</v>
          </cell>
          <cell r="AD87" t="str">
            <v>NA</v>
          </cell>
        </row>
        <row r="88">
          <cell r="D88">
            <v>1021944</v>
          </cell>
          <cell r="E88" t="str">
            <v>GO DIAFRAG@ VA CJ 8K AS</v>
          </cell>
          <cell r="F88">
            <v>3000</v>
          </cell>
          <cell r="G88" t="str">
            <v>KG</v>
          </cell>
          <cell r="H88" t="str">
            <v>PLANTA LO MIRANDA</v>
          </cell>
          <cell r="I88" t="str">
            <v>EN PRODUCCION</v>
          </cell>
          <cell r="J88">
            <v>44743</v>
          </cell>
          <cell r="K88">
            <v>44770</v>
          </cell>
          <cell r="L88"/>
          <cell r="M88"/>
          <cell r="N88"/>
          <cell r="O88" t="str">
            <v>U007 AGROSUPER S.A.</v>
          </cell>
          <cell r="P88" t="str">
            <v>00AJ</v>
          </cell>
          <cell r="Q88" t="str">
            <v>ANDES ASIA</v>
          </cell>
          <cell r="R88" t="str">
            <v>02</v>
          </cell>
          <cell r="S88" t="str">
            <v>JAPÓN</v>
          </cell>
          <cell r="T88" t="str">
            <v>2000 YOKOHAMA (ADUANA PRINCIPA</v>
          </cell>
          <cell r="U88" t="str">
            <v>200000018</v>
          </cell>
          <cell r="V88" t="str">
            <v>Andes Asia, Inc.</v>
          </cell>
          <cell r="W88" t="str">
            <v>AA2747</v>
          </cell>
          <cell r="X88" t="str">
            <v>CIF</v>
          </cell>
          <cell r="Y88" t="str">
            <v>CTA CTE O CRED.DIRECTO</v>
          </cell>
          <cell r="Z88" t="str">
            <v>CONGELADO</v>
          </cell>
          <cell r="AA88" t="str">
            <v>RECORTES</v>
          </cell>
          <cell r="AB88" t="str">
            <v>DIAFRAGMA</v>
          </cell>
          <cell r="AC88" t="str">
            <v>DIAFRAGMA</v>
          </cell>
          <cell r="AD88" t="str">
            <v>NA</v>
          </cell>
        </row>
        <row r="89">
          <cell r="D89">
            <v>1021987</v>
          </cell>
          <cell r="E89" t="str">
            <v>GO RECTO@ CJ 10K AS</v>
          </cell>
          <cell r="F89">
            <v>2000</v>
          </cell>
          <cell r="G89" t="str">
            <v>KG</v>
          </cell>
          <cell r="H89" t="str">
            <v>PLANTA LO MIRANDA</v>
          </cell>
          <cell r="I89" t="str">
            <v>EN PRODUCCION</v>
          </cell>
          <cell r="J89">
            <v>44743</v>
          </cell>
          <cell r="K89">
            <v>44770</v>
          </cell>
          <cell r="L89"/>
          <cell r="M89"/>
          <cell r="N89"/>
          <cell r="O89" t="str">
            <v>U007 AGROSUPER S.A.</v>
          </cell>
          <cell r="P89" t="str">
            <v>00AJ</v>
          </cell>
          <cell r="Q89" t="str">
            <v>ANDES ASIA</v>
          </cell>
          <cell r="R89" t="str">
            <v>02</v>
          </cell>
          <cell r="S89" t="str">
            <v>JAPÓN</v>
          </cell>
          <cell r="T89" t="str">
            <v>2000 YOKOHAMA (ADUANA PRINCIPA</v>
          </cell>
          <cell r="U89" t="str">
            <v>200000018</v>
          </cell>
          <cell r="V89" t="str">
            <v>Andes Asia, Inc.</v>
          </cell>
          <cell r="W89" t="str">
            <v>AA2747</v>
          </cell>
          <cell r="X89" t="str">
            <v>CIF</v>
          </cell>
          <cell r="Y89" t="str">
            <v>CTA CTE O CRED.DIRECTO</v>
          </cell>
          <cell r="Z89" t="str">
            <v>CONGELADO</v>
          </cell>
          <cell r="AA89" t="str">
            <v>SUBPROD</v>
          </cell>
          <cell r="AB89" t="str">
            <v>SUBPROD TRIPA</v>
          </cell>
          <cell r="AC89" t="str">
            <v>SUBPROD TRIPA RECTO</v>
          </cell>
          <cell r="AD89" t="str">
            <v>NA</v>
          </cell>
        </row>
        <row r="90">
          <cell r="D90">
            <v>1023422</v>
          </cell>
          <cell r="E90" t="str">
            <v>GO TRIPA S/CAL# BIDON AS</v>
          </cell>
          <cell r="F90">
            <v>7874.9999999999991</v>
          </cell>
          <cell r="G90" t="str">
            <v>KG</v>
          </cell>
          <cell r="H90" t="str">
            <v>PLANTA ROSARIO</v>
          </cell>
          <cell r="I90" t="str">
            <v>VALIDADO</v>
          </cell>
          <cell r="J90">
            <v>44746</v>
          </cell>
          <cell r="K90">
            <v>44788</v>
          </cell>
          <cell r="L90"/>
          <cell r="M90"/>
          <cell r="N90"/>
          <cell r="O90" t="str">
            <v>U020 AGROSUPER COMER ALIM</v>
          </cell>
          <cell r="P90" t="str">
            <v>00AE</v>
          </cell>
          <cell r="Q90" t="str">
            <v>AGRO EUROPA</v>
          </cell>
          <cell r="R90" t="str">
            <v>02</v>
          </cell>
          <cell r="S90" t="str">
            <v>ESPAÑA</v>
          </cell>
          <cell r="T90" t="str">
            <v>0811 BARCELONA, MARÍTIMA (IMPO</v>
          </cell>
          <cell r="U90" t="str">
            <v>200000007</v>
          </cell>
          <cell r="V90" t="str">
            <v>AGROEUROPA S.P.A</v>
          </cell>
          <cell r="W90" t="str">
            <v>AGRIMARES</v>
          </cell>
          <cell r="X90" t="str">
            <v>CFR</v>
          </cell>
          <cell r="Y90" t="str">
            <v>CTA CTE O CRED.DIRECTO</v>
          </cell>
          <cell r="Z90" t="str">
            <v>REFRIGERADO</v>
          </cell>
          <cell r="AA90" t="str">
            <v>SUBPROD</v>
          </cell>
          <cell r="AB90" t="str">
            <v>SUBPROD TRIPA</v>
          </cell>
          <cell r="AC90" t="str">
            <v>SUBPROD TRIPA SALADA SIN CALIBRE</v>
          </cell>
          <cell r="AD90" t="str">
            <v>NA</v>
          </cell>
        </row>
        <row r="91">
          <cell r="D91">
            <v>1023354</v>
          </cell>
          <cell r="E91" t="str">
            <v>GO PERNILM 1 KG DOWN@ CJ 10K AS</v>
          </cell>
          <cell r="F91">
            <v>24000</v>
          </cell>
          <cell r="G91" t="str">
            <v>KG</v>
          </cell>
          <cell r="H91" t="str">
            <v>PLANTA LO MIRANDA</v>
          </cell>
          <cell r="I91" t="str">
            <v>EN PRODUCCION</v>
          </cell>
          <cell r="J91">
            <v>44747</v>
          </cell>
          <cell r="K91">
            <v>44762</v>
          </cell>
          <cell r="L91"/>
          <cell r="M91"/>
          <cell r="N91"/>
          <cell r="O91" t="str">
            <v>U007 AGROSUPER S.A.</v>
          </cell>
          <cell r="P91" t="str">
            <v>00GO</v>
          </cell>
          <cell r="Q91" t="str">
            <v>AGROSUPER SHANGHAI</v>
          </cell>
          <cell r="R91" t="str">
            <v>02</v>
          </cell>
          <cell r="S91" t="str">
            <v>CHINA</v>
          </cell>
          <cell r="T91" t="str">
            <v>000021 SHANGHAI, CHINA</v>
          </cell>
          <cell r="U91" t="str">
            <v>200002390</v>
          </cell>
          <cell r="V91" t="str">
            <v>Agrosuper China Co., Ltd.</v>
          </cell>
          <cell r="W91" t="str">
            <v/>
          </cell>
          <cell r="X91" t="str">
            <v>CIF</v>
          </cell>
          <cell r="Y91" t="str">
            <v>CTA CTE O CRED.DIRECTO</v>
          </cell>
          <cell r="Z91" t="str">
            <v>CONGELADO</v>
          </cell>
          <cell r="AA91" t="str">
            <v>PERNIL</v>
          </cell>
          <cell r="AB91" t="str">
            <v>PERNIL MANO</v>
          </cell>
          <cell r="AC91" t="str">
            <v>PERNIL MANO NORMAL</v>
          </cell>
          <cell r="AD91" t="str">
            <v>NA</v>
          </cell>
        </row>
        <row r="92">
          <cell r="D92">
            <v>1023354</v>
          </cell>
          <cell r="E92" t="str">
            <v>GO PERNILM 1 KG DOWN@ CJ 10K AS</v>
          </cell>
          <cell r="F92">
            <v>24000</v>
          </cell>
          <cell r="G92" t="str">
            <v>KG</v>
          </cell>
          <cell r="H92" t="str">
            <v>PLANTA LO MIRANDA</v>
          </cell>
          <cell r="I92" t="str">
            <v>EN PRODUCCION</v>
          </cell>
          <cell r="J92">
            <v>44747</v>
          </cell>
          <cell r="K92">
            <v>44762</v>
          </cell>
          <cell r="L92"/>
          <cell r="M92"/>
          <cell r="N92"/>
          <cell r="O92" t="str">
            <v>U007 AGROSUPER S.A.</v>
          </cell>
          <cell r="P92" t="str">
            <v>00GO</v>
          </cell>
          <cell r="Q92" t="str">
            <v>AGROSUPER SHANGHAI</v>
          </cell>
          <cell r="R92" t="str">
            <v>02</v>
          </cell>
          <cell r="S92" t="str">
            <v>CHINA</v>
          </cell>
          <cell r="T92" t="str">
            <v>000021 SHANGHAI, CHINA</v>
          </cell>
          <cell r="U92" t="str">
            <v>200002390</v>
          </cell>
          <cell r="V92" t="str">
            <v>Agrosuper China Co., Ltd.</v>
          </cell>
          <cell r="W92" t="str">
            <v/>
          </cell>
          <cell r="X92" t="str">
            <v>CIF</v>
          </cell>
          <cell r="Y92" t="str">
            <v>CTA CTE O CRED.DIRECTO</v>
          </cell>
          <cell r="Z92" t="str">
            <v>CONGELADO</v>
          </cell>
          <cell r="AA92" t="str">
            <v>PERNIL</v>
          </cell>
          <cell r="AB92" t="str">
            <v>PERNIL MANO</v>
          </cell>
          <cell r="AC92" t="str">
            <v>PERNIL MANO NORMAL</v>
          </cell>
          <cell r="AD92" t="str">
            <v>NA</v>
          </cell>
        </row>
        <row r="93">
          <cell r="D93">
            <v>1012108</v>
          </cell>
          <cell r="E93" t="str">
            <v>PO PCHDEH 5OZ MR@ CJ AS</v>
          </cell>
          <cell r="F93">
            <v>19958.399987392</v>
          </cell>
          <cell r="G93" t="str">
            <v>KG</v>
          </cell>
          <cell r="H93" t="str">
            <v>F. SAN VICENTE</v>
          </cell>
          <cell r="I93" t="str">
            <v>EMITIDO</v>
          </cell>
          <cell r="J93">
            <v>44747</v>
          </cell>
          <cell r="K93">
            <v>44756</v>
          </cell>
          <cell r="L93"/>
          <cell r="M93"/>
          <cell r="N93"/>
          <cell r="O93" t="str">
            <v>U007 AGROSUPER S.A.</v>
          </cell>
          <cell r="P93" t="str">
            <v>00AA</v>
          </cell>
          <cell r="Q93" t="str">
            <v>AGRO AMERICA</v>
          </cell>
          <cell r="R93" t="str">
            <v>01</v>
          </cell>
          <cell r="S93" t="str">
            <v>EE.UU.</v>
          </cell>
          <cell r="T93" t="str">
            <v>000221 SAVANNAH, PUERTO</v>
          </cell>
          <cell r="U93" t="str">
            <v>200000004</v>
          </cell>
          <cell r="V93" t="str">
            <v>Agro America LLC</v>
          </cell>
          <cell r="W93" t="str">
            <v>PEDIDO QUE SE DEBE BLOQUEAR</v>
          </cell>
          <cell r="X93" t="str">
            <v>CIF</v>
          </cell>
          <cell r="Y93" t="str">
            <v>CTA CTE O CRED.DIRECTO</v>
          </cell>
          <cell r="Z93" t="str">
            <v>CONGELADO</v>
          </cell>
          <cell r="AA93" t="str">
            <v>PECHUGA DESH</v>
          </cell>
          <cell r="AB93" t="str">
            <v>PECHUGA DESH S/PIEL S/GRASA S/FILETE</v>
          </cell>
          <cell r="AC93" t="str">
            <v>PECHUGA DESH 130-160G</v>
          </cell>
          <cell r="AD93" t="str">
            <v>NA</v>
          </cell>
        </row>
        <row r="94">
          <cell r="D94">
            <v>1020367</v>
          </cell>
          <cell r="E94" t="str">
            <v>GO GORD LOM TOCINO@ CJ T-F AS</v>
          </cell>
          <cell r="F94">
            <v>7000</v>
          </cell>
          <cell r="G94" t="str">
            <v>KG</v>
          </cell>
          <cell r="H94" t="str">
            <v>PLANTA ROSARIO</v>
          </cell>
          <cell r="I94" t="str">
            <v>PROGRAMADO</v>
          </cell>
          <cell r="J94">
            <v>44748</v>
          </cell>
          <cell r="K94">
            <v>44764</v>
          </cell>
          <cell r="L94">
            <v>44802</v>
          </cell>
          <cell r="M94"/>
          <cell r="N94"/>
          <cell r="O94" t="str">
            <v>U007 AGROSUPER S.A.</v>
          </cell>
          <cell r="P94" t="str">
            <v>00AS</v>
          </cell>
          <cell r="Q94" t="str">
            <v>AGRO SUDAMERICA</v>
          </cell>
          <cell r="R94" t="str">
            <v>02</v>
          </cell>
          <cell r="S94" t="str">
            <v>URUGUAY</v>
          </cell>
          <cell r="T94" t="str">
            <v>000074 MONTEVIDEO, TERRESTRE</v>
          </cell>
          <cell r="U94" t="str">
            <v>200000271</v>
          </cell>
          <cell r="V94" t="str">
            <v>Wilisol S.A.</v>
          </cell>
          <cell r="W94" t="str">
            <v>###</v>
          </cell>
          <cell r="X94" t="str">
            <v>FCA</v>
          </cell>
          <cell r="Y94" t="str">
            <v>CTA CTE O CRED.DIRECTO</v>
          </cell>
          <cell r="Z94" t="str">
            <v>CONGELADO</v>
          </cell>
          <cell r="AA94" t="str">
            <v>GRASAS</v>
          </cell>
          <cell r="AB94" t="str">
            <v>GRASA GORDURA</v>
          </cell>
          <cell r="AC94" t="str">
            <v>SUBPROD GRASA GORDURA LOMO TOCINO</v>
          </cell>
          <cell r="AD94" t="str">
            <v>EX</v>
          </cell>
        </row>
        <row r="95">
          <cell r="D95">
            <v>1021111</v>
          </cell>
          <cell r="E95" t="str">
            <v>GO EPIPLÓN@ CJ 20K AS</v>
          </cell>
          <cell r="F95">
            <v>6000</v>
          </cell>
          <cell r="G95" t="str">
            <v>KG</v>
          </cell>
          <cell r="H95" t="str">
            <v>PLANTA ROSARIO</v>
          </cell>
          <cell r="I95" t="str">
            <v>PROGRAMADO</v>
          </cell>
          <cell r="J95">
            <v>44748</v>
          </cell>
          <cell r="K95">
            <v>44764</v>
          </cell>
          <cell r="L95">
            <v>44802</v>
          </cell>
          <cell r="M95"/>
          <cell r="N95"/>
          <cell r="O95" t="str">
            <v>U007 AGROSUPER S.A.</v>
          </cell>
          <cell r="P95" t="str">
            <v>00AS</v>
          </cell>
          <cell r="Q95" t="str">
            <v>AGRO SUDAMERICA</v>
          </cell>
          <cell r="R95" t="str">
            <v>02</v>
          </cell>
          <cell r="S95" t="str">
            <v>URUGUAY</v>
          </cell>
          <cell r="T95" t="str">
            <v>000074 MONTEVIDEO, TERRESTRE</v>
          </cell>
          <cell r="U95" t="str">
            <v>200000271</v>
          </cell>
          <cell r="V95" t="str">
            <v>Wilisol S.A.</v>
          </cell>
          <cell r="W95" t="str">
            <v>###</v>
          </cell>
          <cell r="X95" t="str">
            <v>FCA</v>
          </cell>
          <cell r="Y95" t="str">
            <v>CTA CTE O CRED.DIRECTO</v>
          </cell>
          <cell r="Z95" t="str">
            <v>CONGELADO</v>
          </cell>
          <cell r="AA95" t="str">
            <v>GRASAS</v>
          </cell>
          <cell r="AB95" t="str">
            <v>GRASA INTERIOR</v>
          </cell>
          <cell r="AC95" t="str">
            <v>SUBPROD GRASA EPIPLÓN</v>
          </cell>
          <cell r="AD95" t="str">
            <v>EX</v>
          </cell>
        </row>
        <row r="96">
          <cell r="D96">
            <v>1020367</v>
          </cell>
          <cell r="E96" t="str">
            <v>GO GORD LOM TOCINO@ CJ T-F AS</v>
          </cell>
          <cell r="F96">
            <v>10000</v>
          </cell>
          <cell r="G96" t="str">
            <v>KG</v>
          </cell>
          <cell r="H96" t="str">
            <v>PLANTA ROSARIO</v>
          </cell>
          <cell r="I96" t="str">
            <v>PROGRAMADO</v>
          </cell>
          <cell r="J96">
            <v>44748</v>
          </cell>
          <cell r="K96">
            <v>44764</v>
          </cell>
          <cell r="L96">
            <v>44802</v>
          </cell>
          <cell r="M96"/>
          <cell r="N96"/>
          <cell r="O96" t="str">
            <v>U007 AGROSUPER S.A.</v>
          </cell>
          <cell r="P96" t="str">
            <v>00AS</v>
          </cell>
          <cell r="Q96" t="str">
            <v>AGRO SUDAMERICA</v>
          </cell>
          <cell r="R96" t="str">
            <v>02</v>
          </cell>
          <cell r="S96" t="str">
            <v>URUGUAY</v>
          </cell>
          <cell r="T96" t="str">
            <v>000074 MONTEVIDEO, TERRESTRE</v>
          </cell>
          <cell r="U96" t="str">
            <v>200000271</v>
          </cell>
          <cell r="V96" t="str">
            <v>Wilisol S.A.</v>
          </cell>
          <cell r="W96" t="str">
            <v>###</v>
          </cell>
          <cell r="X96" t="str">
            <v>FCA</v>
          </cell>
          <cell r="Y96" t="str">
            <v>CTA CTE O CRED.DIRECTO</v>
          </cell>
          <cell r="Z96" t="str">
            <v>CONGELADO</v>
          </cell>
          <cell r="AA96" t="str">
            <v>GRASAS</v>
          </cell>
          <cell r="AB96" t="str">
            <v>GRASA GORDURA</v>
          </cell>
          <cell r="AC96" t="str">
            <v>SUBPROD GRASA GORDURA LOMO TOCINO</v>
          </cell>
          <cell r="AD96" t="str">
            <v>EX</v>
          </cell>
        </row>
        <row r="97">
          <cell r="D97">
            <v>1023397</v>
          </cell>
          <cell r="E97" t="str">
            <v>GO GORD ESP@ CJ 20K AS</v>
          </cell>
          <cell r="F97">
            <v>24000</v>
          </cell>
          <cell r="G97" t="str">
            <v>KG</v>
          </cell>
          <cell r="H97" t="str">
            <v>PLANTA ROSARIO</v>
          </cell>
          <cell r="I97" t="str">
            <v>CONFIRMADO</v>
          </cell>
          <cell r="J97">
            <v>44749</v>
          </cell>
          <cell r="K97">
            <v>44748</v>
          </cell>
          <cell r="L97">
            <v>44816</v>
          </cell>
          <cell r="M97">
            <v>44803</v>
          </cell>
          <cell r="N97"/>
          <cell r="O97" t="str">
            <v>U007 AGROSUPER S.A.</v>
          </cell>
          <cell r="P97" t="str">
            <v>00HK</v>
          </cell>
          <cell r="Q97" t="str">
            <v>AGROSUPER ASIA</v>
          </cell>
          <cell r="R97" t="str">
            <v>02</v>
          </cell>
          <cell r="S97" t="str">
            <v>FILIPINAS</v>
          </cell>
          <cell r="T97" t="str">
            <v>000162 MANILA, PUERTO</v>
          </cell>
          <cell r="U97" t="str">
            <v>200004410</v>
          </cell>
          <cell r="V97" t="str">
            <v>Golden Acres Food Service Corporati</v>
          </cell>
          <cell r="W97" t="str">
            <v>4255</v>
          </cell>
          <cell r="X97" t="str">
            <v>CIF</v>
          </cell>
          <cell r="Y97" t="str">
            <v>PAGO ANTIC. – PAGO C/COPIA DOC</v>
          </cell>
          <cell r="Z97" t="str">
            <v>CONGELADO</v>
          </cell>
          <cell r="AA97" t="str">
            <v>GRASAS</v>
          </cell>
          <cell r="AB97" t="str">
            <v>GRASA GORDURA</v>
          </cell>
          <cell r="AC97" t="str">
            <v>SUBPROD GRASA GORDURA ESPECIAL</v>
          </cell>
          <cell r="AD97" t="str">
            <v>EX</v>
          </cell>
        </row>
        <row r="98">
          <cell r="D98">
            <v>1011560</v>
          </cell>
          <cell r="E98" t="str">
            <v>PO CORAZÓN@ BO CJ 18K AS</v>
          </cell>
          <cell r="F98">
            <v>24000</v>
          </cell>
          <cell r="G98" t="str">
            <v>KG</v>
          </cell>
          <cell r="H98" t="str">
            <v>F. SAN VICENTE</v>
          </cell>
          <cell r="I98" t="str">
            <v>CONFIRMADO</v>
          </cell>
          <cell r="J98">
            <v>44755</v>
          </cell>
          <cell r="K98">
            <v>44756</v>
          </cell>
          <cell r="L98">
            <v>44855</v>
          </cell>
          <cell r="M98"/>
          <cell r="N98"/>
          <cell r="O98" t="str">
            <v>U007 AGROSUPER S.A.</v>
          </cell>
          <cell r="P98" t="str">
            <v>00AB</v>
          </cell>
          <cell r="Q98" t="str">
            <v>AGROSUPER BRASIL</v>
          </cell>
          <cell r="R98" t="str">
            <v>01</v>
          </cell>
          <cell r="S98" t="str">
            <v>BRASIL</v>
          </cell>
          <cell r="T98" t="str">
            <v>000322 SANTA CATARINA , TERRES</v>
          </cell>
          <cell r="U98" t="str">
            <v>200001901</v>
          </cell>
          <cell r="V98" t="str">
            <v>OESA COMERCIO E REPRESENTACOES S/A</v>
          </cell>
          <cell r="W98" t="str">
            <v/>
          </cell>
          <cell r="X98" t="str">
            <v>FCA</v>
          </cell>
          <cell r="Y98" t="str">
            <v>CTA CTE O CRED.DIRECTO</v>
          </cell>
          <cell r="Z98" t="str">
            <v>CONGELADO</v>
          </cell>
          <cell r="AA98" t="str">
            <v>MENUDENCIAS</v>
          </cell>
          <cell r="AB98" t="str">
            <v>MENUDENCIAS CORAZÓN</v>
          </cell>
          <cell r="AC98" t="str">
            <v>MENUDENCIAS CORAZÓN NORMAL</v>
          </cell>
          <cell r="AD98" t="str">
            <v>EX</v>
          </cell>
        </row>
        <row r="99">
          <cell r="D99">
            <v>1022304</v>
          </cell>
          <cell r="E99" t="str">
            <v>GO PANCREAS@ BO CJ AS</v>
          </cell>
          <cell r="F99">
            <v>20000</v>
          </cell>
          <cell r="G99" t="str">
            <v>KG</v>
          </cell>
          <cell r="H99" t="str">
            <v>PLANTA ROSARIO</v>
          </cell>
          <cell r="I99" t="str">
            <v>EN PRODUCCION</v>
          </cell>
          <cell r="J99">
            <v>44755</v>
          </cell>
          <cell r="K99">
            <v>44849</v>
          </cell>
          <cell r="L99"/>
          <cell r="M99"/>
          <cell r="N99"/>
          <cell r="O99" t="str">
            <v>U020 AGROSUPER COMER ALIM</v>
          </cell>
          <cell r="P99" t="str">
            <v>00AE</v>
          </cell>
          <cell r="Q99" t="str">
            <v>AGRO EUROPA</v>
          </cell>
          <cell r="R99" t="str">
            <v>02</v>
          </cell>
          <cell r="S99" t="str">
            <v>ALEMANIA</v>
          </cell>
          <cell r="T99" t="str">
            <v>4532 HAMBURG, PORT</v>
          </cell>
          <cell r="U99" t="str">
            <v>200000007</v>
          </cell>
          <cell r="V99" t="str">
            <v>AGROEUROPA S.P.A</v>
          </cell>
          <cell r="W99" t="str">
            <v/>
          </cell>
          <cell r="X99" t="str">
            <v>CFR</v>
          </cell>
          <cell r="Y99" t="str">
            <v>CTA CTE O CRED.DIRECTO</v>
          </cell>
          <cell r="Z99" t="str">
            <v>CONGELADO</v>
          </cell>
          <cell r="AA99" t="str">
            <v>SUBPROD</v>
          </cell>
          <cell r="AB99" t="str">
            <v>SUBPROD VISCERAS</v>
          </cell>
          <cell r="AC99" t="str">
            <v>SUBPROD VISCERAS PÁNCREAS</v>
          </cell>
          <cell r="AD99" t="str">
            <v>NA</v>
          </cell>
        </row>
        <row r="100">
          <cell r="D100">
            <v>1012519</v>
          </cell>
          <cell r="E100" t="str">
            <v>PO PCHDEH 4OZ MR@ CJ AS</v>
          </cell>
          <cell r="F100">
            <v>9979.0239999999994</v>
          </cell>
          <cell r="G100" t="str">
            <v>KG</v>
          </cell>
          <cell r="H100" t="str">
            <v>F. SAN VICENTE</v>
          </cell>
          <cell r="I100" t="str">
            <v>EN PRODUCCION</v>
          </cell>
          <cell r="J100">
            <v>44761</v>
          </cell>
          <cell r="K100">
            <v>44816</v>
          </cell>
          <cell r="L100"/>
          <cell r="M100"/>
          <cell r="N100"/>
          <cell r="O100" t="str">
            <v>U007 AGROSUPER S.A.</v>
          </cell>
          <cell r="P100" t="str">
            <v>00AA</v>
          </cell>
          <cell r="Q100" t="str">
            <v>AGRO AMERICA</v>
          </cell>
          <cell r="R100" t="str">
            <v>01</v>
          </cell>
          <cell r="S100" t="str">
            <v>EE.UU.</v>
          </cell>
          <cell r="T100" t="str">
            <v>000536 WILMINGTON, NC</v>
          </cell>
          <cell r="U100" t="str">
            <v>200000004</v>
          </cell>
          <cell r="V100" t="str">
            <v>Agro America LLC</v>
          </cell>
          <cell r="W100" t="str">
            <v/>
          </cell>
          <cell r="X100" t="str">
            <v>CIF</v>
          </cell>
          <cell r="Y100" t="str">
            <v>CTA CTE O CRED.DIRECTO</v>
          </cell>
          <cell r="Z100" t="str">
            <v>CONGELADO</v>
          </cell>
          <cell r="AA100" t="str">
            <v>PECHUGA DESH</v>
          </cell>
          <cell r="AB100" t="str">
            <v>PECHUGA DESH S/PIEL S/GRASA S/FILETE</v>
          </cell>
          <cell r="AC100" t="str">
            <v>PECHUGA DESH 120-170G</v>
          </cell>
          <cell r="AD100" t="str">
            <v>NA</v>
          </cell>
        </row>
        <row r="101">
          <cell r="D101">
            <v>1012107</v>
          </cell>
          <cell r="E101" t="str">
            <v>PO PCHDEH 4OZ MR@ CJ AS</v>
          </cell>
          <cell r="F101">
            <v>9979.0239999999994</v>
          </cell>
          <cell r="G101" t="str">
            <v>KG</v>
          </cell>
          <cell r="H101" t="str">
            <v>F. SAN VICENTE</v>
          </cell>
          <cell r="I101" t="str">
            <v>EN PRODUCCION</v>
          </cell>
          <cell r="J101">
            <v>44761</v>
          </cell>
          <cell r="K101">
            <v>44816</v>
          </cell>
          <cell r="L101"/>
          <cell r="M101"/>
          <cell r="N101"/>
          <cell r="O101" t="str">
            <v>U007 AGROSUPER S.A.</v>
          </cell>
          <cell r="P101" t="str">
            <v>00AA</v>
          </cell>
          <cell r="Q101" t="str">
            <v>AGRO AMERICA</v>
          </cell>
          <cell r="R101" t="str">
            <v>01</v>
          </cell>
          <cell r="S101" t="str">
            <v>EE.UU.</v>
          </cell>
          <cell r="T101" t="str">
            <v>000536 WILMINGTON, NC</v>
          </cell>
          <cell r="U101" t="str">
            <v>200000004</v>
          </cell>
          <cell r="V101" t="str">
            <v>Agro America LLC</v>
          </cell>
          <cell r="W101" t="str">
            <v/>
          </cell>
          <cell r="X101" t="str">
            <v>CIF</v>
          </cell>
          <cell r="Y101" t="str">
            <v>CTA CTE O CRED.DIRECTO</v>
          </cell>
          <cell r="Z101" t="str">
            <v>CONGELADO</v>
          </cell>
          <cell r="AA101" t="str">
            <v>PECHUGA DESH</v>
          </cell>
          <cell r="AB101" t="str">
            <v>PECHUGA DESH S/PIEL S/GRASA S/FILETE</v>
          </cell>
          <cell r="AC101" t="str">
            <v>PECHUGA DESH 100-130 GR</v>
          </cell>
          <cell r="AD101" t="str">
            <v>NA</v>
          </cell>
        </row>
        <row r="102">
          <cell r="D102">
            <v>1023326</v>
          </cell>
          <cell r="E102" t="str">
            <v>GO CORAZÓN PARTIDO@ CJ 10K AS</v>
          </cell>
          <cell r="F102">
            <v>24000</v>
          </cell>
          <cell r="G102" t="str">
            <v>KG</v>
          </cell>
          <cell r="H102" t="str">
            <v>PLANTA ROSARIO</v>
          </cell>
          <cell r="I102" t="str">
            <v>EN PRODUCCION</v>
          </cell>
          <cell r="J102">
            <v>44762</v>
          </cell>
          <cell r="K102">
            <v>44779</v>
          </cell>
          <cell r="L102"/>
          <cell r="M102"/>
          <cell r="N102"/>
          <cell r="O102" t="str">
            <v>U007 AGROSUPER S.A.</v>
          </cell>
          <cell r="P102" t="str">
            <v>00HK</v>
          </cell>
          <cell r="Q102" t="str">
            <v>AGROSUPER ASIA</v>
          </cell>
          <cell r="R102" t="str">
            <v>02</v>
          </cell>
          <cell r="S102" t="str">
            <v>FILIPINAS</v>
          </cell>
          <cell r="T102" t="str">
            <v>000162 MANILA, PUERTO</v>
          </cell>
          <cell r="U102" t="str">
            <v>200004244</v>
          </cell>
          <cell r="V102" t="str">
            <v>FAYMAN EUROPE LIMITED</v>
          </cell>
          <cell r="W102" t="str">
            <v>IN 33774 -22 ###</v>
          </cell>
          <cell r="X102" t="str">
            <v>CIF</v>
          </cell>
          <cell r="Y102" t="str">
            <v>CTA CTE O CRED.DIRECTO</v>
          </cell>
          <cell r="Z102" t="str">
            <v>CONGELADO</v>
          </cell>
          <cell r="AA102" t="str">
            <v>SUBPROD</v>
          </cell>
          <cell r="AB102" t="str">
            <v>SUBPROD VISCERAS</v>
          </cell>
          <cell r="AC102" t="str">
            <v>SUBPROD VISCERAS CORAZÓN</v>
          </cell>
          <cell r="AD102" t="str">
            <v>EX</v>
          </cell>
        </row>
        <row r="103">
          <cell r="D103">
            <v>1023144</v>
          </cell>
          <cell r="E103" t="str">
            <v>GO PAPDA C/CUE GRANEL@ BO CJ AS</v>
          </cell>
          <cell r="F103">
            <v>24000</v>
          </cell>
          <cell r="G103" t="str">
            <v>KG</v>
          </cell>
          <cell r="H103" t="str">
            <v>PLANTA ROSARIO</v>
          </cell>
          <cell r="I103" t="str">
            <v>CONFIRMADO</v>
          </cell>
          <cell r="J103">
            <v>44762</v>
          </cell>
          <cell r="K103">
            <v>44779</v>
          </cell>
          <cell r="L103">
            <v>44854</v>
          </cell>
          <cell r="M103"/>
          <cell r="N103"/>
          <cell r="O103" t="str">
            <v>U007 AGROSUPER S.A.</v>
          </cell>
          <cell r="P103" t="str">
            <v>00HK</v>
          </cell>
          <cell r="Q103" t="str">
            <v>AGROSUPER ASIA</v>
          </cell>
          <cell r="R103" t="str">
            <v>02</v>
          </cell>
          <cell r="S103" t="str">
            <v>FILIPINAS</v>
          </cell>
          <cell r="T103" t="str">
            <v>000162 MANILA, PUERTO</v>
          </cell>
          <cell r="U103" t="str">
            <v>200002805</v>
          </cell>
          <cell r="V103" t="str">
            <v>Mondial Foods b.v.</v>
          </cell>
          <cell r="W103" t="str">
            <v>56111</v>
          </cell>
          <cell r="X103" t="str">
            <v>CIF</v>
          </cell>
          <cell r="Y103" t="str">
            <v>PAGO ANTIC. – PAGO C/COPIA DOC</v>
          </cell>
          <cell r="Z103" t="str">
            <v>CONGELADO</v>
          </cell>
          <cell r="AA103" t="str">
            <v>PLANCHA</v>
          </cell>
          <cell r="AB103" t="str">
            <v>PLANCHA C/CUERO</v>
          </cell>
          <cell r="AC103" t="str">
            <v>PLANCHA C/CUERO NORMAL</v>
          </cell>
          <cell r="AD103" t="str">
            <v>EX</v>
          </cell>
        </row>
        <row r="104">
          <cell r="D104">
            <v>1020904</v>
          </cell>
          <cell r="E104" t="str">
            <v>GO PANC C/CUE@ CJ PANC 230 TJ</v>
          </cell>
          <cell r="F104">
            <v>22000</v>
          </cell>
          <cell r="G104" t="str">
            <v>KG</v>
          </cell>
          <cell r="H104" t="str">
            <v>PLANTA LO MIRANDA</v>
          </cell>
          <cell r="I104" t="str">
            <v>EMITIDO</v>
          </cell>
          <cell r="J104">
            <v>44771</v>
          </cell>
          <cell r="K104">
            <v>44779</v>
          </cell>
          <cell r="L104"/>
          <cell r="M104"/>
          <cell r="N104"/>
          <cell r="O104" t="str">
            <v>U007 AGROSUPER S.A.</v>
          </cell>
          <cell r="P104" t="str">
            <v>00HK</v>
          </cell>
          <cell r="Q104" t="str">
            <v>AGROSUPER ASIA</v>
          </cell>
          <cell r="R104" t="str">
            <v>02</v>
          </cell>
          <cell r="S104" t="str">
            <v>COREA DEL SUR</v>
          </cell>
          <cell r="T104" t="str">
            <v>000045 BUSAN {PUSAN}, PUERTO</v>
          </cell>
          <cell r="U104" t="str">
            <v>200000725</v>
          </cell>
          <cell r="V104" t="str">
            <v>Tae won trade Co., Ltd</v>
          </cell>
          <cell r="W104" t="str">
            <v>2022_AUG</v>
          </cell>
          <cell r="X104" t="str">
            <v>CFR</v>
          </cell>
          <cell r="Y104" t="str">
            <v>CARTA CREDITO</v>
          </cell>
          <cell r="Z104" t="str">
            <v>CONGELADO</v>
          </cell>
          <cell r="AA104" t="str">
            <v>PANCETA</v>
          </cell>
          <cell r="AB104" t="str">
            <v>PANCETA C/CUERO</v>
          </cell>
          <cell r="AC104" t="str">
            <v>PANCETA C/CUERO</v>
          </cell>
          <cell r="AD104" t="str">
            <v>EX</v>
          </cell>
        </row>
        <row r="105">
          <cell r="D105">
            <v>1022273</v>
          </cell>
          <cell r="E105" t="str">
            <v>GO GRASA FORRO PNA LIMP@ BO CJ AS</v>
          </cell>
          <cell r="F105">
            <v>24000</v>
          </cell>
          <cell r="G105" t="str">
            <v>KG</v>
          </cell>
          <cell r="H105" t="str">
            <v>PLANTA LO MIRANDA</v>
          </cell>
          <cell r="I105" t="str">
            <v>A PROGRAMAR</v>
          </cell>
          <cell r="J105">
            <v>44771</v>
          </cell>
          <cell r="K105">
            <v>44793</v>
          </cell>
          <cell r="L105">
            <v>44876</v>
          </cell>
          <cell r="M105">
            <v>44796</v>
          </cell>
          <cell r="N105"/>
          <cell r="O105" t="str">
            <v>U007 AGROSUPER S.A.</v>
          </cell>
          <cell r="P105" t="str">
            <v>00AB</v>
          </cell>
          <cell r="Q105" t="str">
            <v>AGROSUPER BRASIL</v>
          </cell>
          <cell r="R105" t="str">
            <v>02</v>
          </cell>
          <cell r="S105" t="str">
            <v>BRASIL</v>
          </cell>
          <cell r="T105" t="str">
            <v>000312 SÃO BORJA , TERRESTRE</v>
          </cell>
          <cell r="U105" t="str">
            <v>200003001</v>
          </cell>
          <cell r="V105" t="str">
            <v>SEARA ALIMENTOS LTDA.</v>
          </cell>
          <cell r="W105" t="str">
            <v>###</v>
          </cell>
          <cell r="X105" t="str">
            <v>CIP</v>
          </cell>
          <cell r="Y105" t="str">
            <v>CTA CTE O CRED.DIRECTO</v>
          </cell>
          <cell r="Z105" t="str">
            <v>CONGELADO</v>
          </cell>
          <cell r="AA105" t="str">
            <v>GRASAS</v>
          </cell>
          <cell r="AB105" t="str">
            <v>GRASA FORRO</v>
          </cell>
          <cell r="AC105" t="str">
            <v>SUBPROD GRASA FORRO PIERNA LIMPIO</v>
          </cell>
          <cell r="AD105" t="str">
            <v>EX</v>
          </cell>
        </row>
        <row r="106">
          <cell r="D106">
            <v>1011906</v>
          </cell>
          <cell r="E106" t="str">
            <v>PO FILE NMR@BO CJ 15K AS</v>
          </cell>
          <cell r="F106">
            <v>150</v>
          </cell>
          <cell r="G106" t="str">
            <v>KG</v>
          </cell>
          <cell r="H106" t="str">
            <v>F. SAN VICENTE</v>
          </cell>
          <cell r="I106" t="str">
            <v>PROGRAMADO</v>
          </cell>
          <cell r="J106">
            <v>44771</v>
          </cell>
          <cell r="K106">
            <v>44777</v>
          </cell>
          <cell r="L106"/>
          <cell r="M106">
            <v>44776</v>
          </cell>
          <cell r="N106"/>
          <cell r="O106" t="str">
            <v>U020 AGROSUPER COMER ALIM</v>
          </cell>
          <cell r="P106" t="str">
            <v>00AE</v>
          </cell>
          <cell r="Q106" t="str">
            <v>AGRO EUROPA</v>
          </cell>
          <cell r="R106" t="str">
            <v>01</v>
          </cell>
          <cell r="S106" t="str">
            <v>PAÍSES BAJOS</v>
          </cell>
          <cell r="T106" t="str">
            <v>000092 AMSTERDAM, AEROPUERTO</v>
          </cell>
          <cell r="U106" t="str">
            <v>200000007</v>
          </cell>
          <cell r="V106" t="str">
            <v>AGROEUROPA S.P.A</v>
          </cell>
          <cell r="W106" t="str">
            <v>MUESTRA POLLO</v>
          </cell>
          <cell r="X106" t="str">
            <v>FOB</v>
          </cell>
          <cell r="Y106" t="str">
            <v>CTA CTE O CRED.DIRECTO</v>
          </cell>
          <cell r="Z106" t="str">
            <v>CONGELADO</v>
          </cell>
          <cell r="AA106" t="str">
            <v>FILETE</v>
          </cell>
          <cell r="AB106" t="str">
            <v>FILETE</v>
          </cell>
          <cell r="AC106" t="str">
            <v>FILETE NORMAL</v>
          </cell>
          <cell r="AD106" t="str">
            <v>NA</v>
          </cell>
        </row>
        <row r="107">
          <cell r="D107">
            <v>1022378</v>
          </cell>
          <cell r="E107" t="str">
            <v>GO RESTO TIRA HSO@ FI CJ 10K AS</v>
          </cell>
          <cell r="F107">
            <v>11000</v>
          </cell>
          <cell r="G107" t="str">
            <v>KG</v>
          </cell>
          <cell r="H107" t="str">
            <v>FRIOFORT</v>
          </cell>
          <cell r="I107" t="str">
            <v>PROGRAMADO</v>
          </cell>
          <cell r="J107">
            <v>44774</v>
          </cell>
          <cell r="K107">
            <v>44794</v>
          </cell>
          <cell r="L107"/>
          <cell r="M107"/>
          <cell r="N107"/>
          <cell r="O107" t="str">
            <v>U007 AGROSUPER S.A.</v>
          </cell>
          <cell r="P107" t="str">
            <v>00GO</v>
          </cell>
          <cell r="Q107" t="str">
            <v>AGROSUPER SHANGHAI</v>
          </cell>
          <cell r="R107" t="str">
            <v>02</v>
          </cell>
          <cell r="S107" t="str">
            <v>CHINA</v>
          </cell>
          <cell r="T107" t="str">
            <v>000209 NANSHA, PUERTO</v>
          </cell>
          <cell r="U107" t="str">
            <v>200002390</v>
          </cell>
          <cell r="V107" t="str">
            <v>Agrosuper China Co., Ltd.</v>
          </cell>
          <cell r="W107" t="str">
            <v/>
          </cell>
          <cell r="X107" t="str">
            <v>CIF</v>
          </cell>
          <cell r="Y107" t="str">
            <v>CTA CTE O CRED.DIRECTO</v>
          </cell>
          <cell r="Z107" t="str">
            <v>CONGELADO</v>
          </cell>
          <cell r="AA107" t="str">
            <v>HUESOS</v>
          </cell>
          <cell r="AB107" t="str">
            <v>HUESOS CUARTO CENTRAL</v>
          </cell>
          <cell r="AC107" t="str">
            <v>HUESOS CUARTO CENTRAL RESTO TIRA HUESO</v>
          </cell>
          <cell r="AD107" t="str">
            <v>NA</v>
          </cell>
        </row>
        <row r="108">
          <cell r="D108">
            <v>1022378</v>
          </cell>
          <cell r="E108" t="str">
            <v>GO RESTO TIRA HSO@ FI CJ 10K AS</v>
          </cell>
          <cell r="F108">
            <v>13000</v>
          </cell>
          <cell r="G108" t="str">
            <v>KG</v>
          </cell>
          <cell r="H108" t="str">
            <v>PLANTA ROSARIO</v>
          </cell>
          <cell r="I108" t="str">
            <v>PROGRAMADO</v>
          </cell>
          <cell r="J108">
            <v>44774</v>
          </cell>
          <cell r="K108">
            <v>44794</v>
          </cell>
          <cell r="L108"/>
          <cell r="M108"/>
          <cell r="N108"/>
          <cell r="O108" t="str">
            <v>U007 AGROSUPER S.A.</v>
          </cell>
          <cell r="P108" t="str">
            <v>00GO</v>
          </cell>
          <cell r="Q108" t="str">
            <v>AGROSUPER SHANGHAI</v>
          </cell>
          <cell r="R108" t="str">
            <v>02</v>
          </cell>
          <cell r="S108" t="str">
            <v>CHINA</v>
          </cell>
          <cell r="T108" t="str">
            <v>000209 NANSHA, PUERTO</v>
          </cell>
          <cell r="U108" t="str">
            <v>200002390</v>
          </cell>
          <cell r="V108" t="str">
            <v>Agrosuper China Co., Ltd.</v>
          </cell>
          <cell r="W108" t="str">
            <v/>
          </cell>
          <cell r="X108" t="str">
            <v>CIF</v>
          </cell>
          <cell r="Y108" t="str">
            <v>CTA CTE O CRED.DIRECTO</v>
          </cell>
          <cell r="Z108" t="str">
            <v>CONGELADO</v>
          </cell>
          <cell r="AA108" t="str">
            <v>HUESOS</v>
          </cell>
          <cell r="AB108" t="str">
            <v>HUESOS CUARTO CENTRAL</v>
          </cell>
          <cell r="AC108" t="str">
            <v>HUESOS CUARTO CENTRAL RESTO TIRA HUESO</v>
          </cell>
          <cell r="AD108" t="str">
            <v>NA</v>
          </cell>
        </row>
        <row r="109">
          <cell r="D109">
            <v>1022378</v>
          </cell>
          <cell r="E109" t="str">
            <v>GO RESTO TIRA HSO@ FI CJ 10K AS</v>
          </cell>
          <cell r="F109">
            <v>24000</v>
          </cell>
          <cell r="G109" t="str">
            <v>KG</v>
          </cell>
          <cell r="H109" t="str">
            <v>PLANTA LO MIRANDA</v>
          </cell>
          <cell r="I109" t="str">
            <v>CONFIRMADO</v>
          </cell>
          <cell r="J109">
            <v>44774</v>
          </cell>
          <cell r="K109">
            <v>44794</v>
          </cell>
          <cell r="L109">
            <v>44871</v>
          </cell>
          <cell r="M109"/>
          <cell r="N109"/>
          <cell r="O109" t="str">
            <v>U007 AGROSUPER S.A.</v>
          </cell>
          <cell r="P109" t="str">
            <v>00GO</v>
          </cell>
          <cell r="Q109" t="str">
            <v>AGROSUPER SHANGHAI</v>
          </cell>
          <cell r="R109" t="str">
            <v>02</v>
          </cell>
          <cell r="S109" t="str">
            <v>CHINA</v>
          </cell>
          <cell r="T109" t="str">
            <v>000209 NANSHA, PUERTO</v>
          </cell>
          <cell r="U109" t="str">
            <v>200002390</v>
          </cell>
          <cell r="V109" t="str">
            <v>Agrosuper China Co., Ltd.</v>
          </cell>
          <cell r="W109" t="str">
            <v/>
          </cell>
          <cell r="X109" t="str">
            <v>CIF</v>
          </cell>
          <cell r="Y109" t="str">
            <v>CTA CTE O CRED.DIRECTO</v>
          </cell>
          <cell r="Z109" t="str">
            <v>CONGELADO</v>
          </cell>
          <cell r="AA109" t="str">
            <v>HUESOS</v>
          </cell>
          <cell r="AB109" t="str">
            <v>HUESOS CUARTO CENTRAL</v>
          </cell>
          <cell r="AC109" t="str">
            <v>HUESOS CUARTO CENTRAL RESTO TIRA HUESO</v>
          </cell>
          <cell r="AD109" t="str">
            <v>NA</v>
          </cell>
        </row>
        <row r="110">
          <cell r="D110">
            <v>1012451</v>
          </cell>
          <cell r="E110" t="str">
            <v>PO ALA MEDIA@ CJ 15K AS</v>
          </cell>
          <cell r="F110">
            <v>12000</v>
          </cell>
          <cell r="G110" t="str">
            <v>KG</v>
          </cell>
          <cell r="H110" t="str">
            <v>PLANTA LO MIRANDA</v>
          </cell>
          <cell r="I110" t="str">
            <v>EN PRODUCCION</v>
          </cell>
          <cell r="J110">
            <v>44774</v>
          </cell>
          <cell r="K110">
            <v>44794</v>
          </cell>
          <cell r="L110"/>
          <cell r="M110"/>
          <cell r="N110"/>
          <cell r="O110" t="str">
            <v>U007 AGROSUPER S.A.</v>
          </cell>
          <cell r="P110" t="str">
            <v>00GO</v>
          </cell>
          <cell r="Q110" t="str">
            <v>AGROSUPER SHANGHAI</v>
          </cell>
          <cell r="R110" t="str">
            <v>01</v>
          </cell>
          <cell r="S110" t="str">
            <v>CHINA</v>
          </cell>
          <cell r="T110" t="str">
            <v>000021 SHANGHAI, CHINA</v>
          </cell>
          <cell r="U110" t="str">
            <v>200002390</v>
          </cell>
          <cell r="V110" t="str">
            <v>Agrosuper China Co., Ltd.</v>
          </cell>
          <cell r="W110" t="str">
            <v/>
          </cell>
          <cell r="X110" t="str">
            <v>CIF</v>
          </cell>
          <cell r="Y110" t="str">
            <v>CTA CTE O CRED.DIRECTO</v>
          </cell>
          <cell r="Z110" t="str">
            <v>CONGELADO</v>
          </cell>
          <cell r="AA110" t="str">
            <v>ALA</v>
          </cell>
          <cell r="AB110" t="str">
            <v>ALA CENTRO</v>
          </cell>
          <cell r="AC110" t="str">
            <v>ALA CENTRO NORMAL</v>
          </cell>
          <cell r="AD110" t="str">
            <v>NA</v>
          </cell>
        </row>
        <row r="111">
          <cell r="D111">
            <v>1012526</v>
          </cell>
          <cell r="E111" t="str">
            <v>PO GARRA L A@ BO CJ 20K AS</v>
          </cell>
          <cell r="F111">
            <v>12000</v>
          </cell>
          <cell r="G111" t="str">
            <v>KG</v>
          </cell>
          <cell r="H111" t="str">
            <v>PLANTA LO MIRANDA</v>
          </cell>
          <cell r="I111" t="str">
            <v>EN PRODUCCION</v>
          </cell>
          <cell r="J111">
            <v>44774</v>
          </cell>
          <cell r="K111">
            <v>44794</v>
          </cell>
          <cell r="L111"/>
          <cell r="M111"/>
          <cell r="N111"/>
          <cell r="O111" t="str">
            <v>U007 AGROSUPER S.A.</v>
          </cell>
          <cell r="P111" t="str">
            <v>00GO</v>
          </cell>
          <cell r="Q111" t="str">
            <v>AGROSUPER SHANGHAI</v>
          </cell>
          <cell r="R111" t="str">
            <v>01</v>
          </cell>
          <cell r="S111" t="str">
            <v>CHINA</v>
          </cell>
          <cell r="T111" t="str">
            <v>000021 SHANGHAI, CHINA</v>
          </cell>
          <cell r="U111" t="str">
            <v>200002390</v>
          </cell>
          <cell r="V111" t="str">
            <v>Agrosuper China Co., Ltd.</v>
          </cell>
          <cell r="W111" t="str">
            <v/>
          </cell>
          <cell r="X111" t="str">
            <v>CIF</v>
          </cell>
          <cell r="Y111" t="str">
            <v>CTA CTE O CRED.DIRECTO</v>
          </cell>
          <cell r="Z111" t="str">
            <v>CONGELADO</v>
          </cell>
          <cell r="AA111" t="str">
            <v>PATAS</v>
          </cell>
          <cell r="AB111" t="str">
            <v>PATAS GARRAS</v>
          </cell>
          <cell r="AC111" t="str">
            <v>PATAS GARRAS LARGE A</v>
          </cell>
          <cell r="AD111" t="str">
            <v>NA</v>
          </cell>
        </row>
        <row r="112">
          <cell r="D112">
            <v>1012527</v>
          </cell>
          <cell r="E112" t="str">
            <v>PO GARRA M A@ BO CJ 20K AS</v>
          </cell>
          <cell r="F112">
            <v>24000</v>
          </cell>
          <cell r="G112" t="str">
            <v>KG</v>
          </cell>
          <cell r="H112" t="str">
            <v>PLANTA LO MIRANDA</v>
          </cell>
          <cell r="I112" t="str">
            <v>EN PRODUCCION</v>
          </cell>
          <cell r="J112">
            <v>44774</v>
          </cell>
          <cell r="K112">
            <v>44794</v>
          </cell>
          <cell r="L112"/>
          <cell r="M112"/>
          <cell r="N112"/>
          <cell r="O112" t="str">
            <v>U007 AGROSUPER S.A.</v>
          </cell>
          <cell r="P112" t="str">
            <v>00GO</v>
          </cell>
          <cell r="Q112" t="str">
            <v>AGROSUPER SHANGHAI</v>
          </cell>
          <cell r="R112" t="str">
            <v>01</v>
          </cell>
          <cell r="S112" t="str">
            <v>CHINA</v>
          </cell>
          <cell r="T112" t="str">
            <v>000020 YANTIAN, CHINA</v>
          </cell>
          <cell r="U112" t="str">
            <v>200002390</v>
          </cell>
          <cell r="V112" t="str">
            <v>Agrosuper China Co., Ltd.</v>
          </cell>
          <cell r="W112" t="str">
            <v/>
          </cell>
          <cell r="X112" t="str">
            <v>CIF</v>
          </cell>
          <cell r="Y112" t="str">
            <v>CTA CTE O CRED.DIRECTO</v>
          </cell>
          <cell r="Z112" t="str">
            <v>CONGELADO</v>
          </cell>
          <cell r="AA112" t="str">
            <v>PATAS</v>
          </cell>
          <cell r="AB112" t="str">
            <v>PATAS GARRAS</v>
          </cell>
          <cell r="AC112" t="str">
            <v>PATAS GARRAS MEDIUM A</v>
          </cell>
          <cell r="AD112" t="str">
            <v>NA</v>
          </cell>
        </row>
        <row r="113">
          <cell r="D113">
            <v>1012503</v>
          </cell>
          <cell r="E113" t="str">
            <v>PO GARRA M B@ CJ 20K AS</v>
          </cell>
          <cell r="F113">
            <v>24000</v>
          </cell>
          <cell r="G113" t="str">
            <v>KG</v>
          </cell>
          <cell r="H113" t="str">
            <v>PLANTA LO MIRANDA</v>
          </cell>
          <cell r="I113" t="str">
            <v>EN PRODUCCION</v>
          </cell>
          <cell r="J113">
            <v>44774</v>
          </cell>
          <cell r="K113">
            <v>44804</v>
          </cell>
          <cell r="L113"/>
          <cell r="M113"/>
          <cell r="N113"/>
          <cell r="O113" t="str">
            <v>U007 AGROSUPER S.A.</v>
          </cell>
          <cell r="P113" t="str">
            <v>00GO</v>
          </cell>
          <cell r="Q113" t="str">
            <v>AGROSUPER SHANGHAI</v>
          </cell>
          <cell r="R113" t="str">
            <v>01</v>
          </cell>
          <cell r="S113" t="str">
            <v>CHINA</v>
          </cell>
          <cell r="T113" t="str">
            <v>000020 YANTIAN, CHINA</v>
          </cell>
          <cell r="U113" t="str">
            <v>200002390</v>
          </cell>
          <cell r="V113" t="str">
            <v>Agrosuper China Co., Ltd.</v>
          </cell>
          <cell r="W113" t="str">
            <v/>
          </cell>
          <cell r="X113" t="str">
            <v>CIF</v>
          </cell>
          <cell r="Y113" t="str">
            <v>CTA CTE O CRED.DIRECTO</v>
          </cell>
          <cell r="Z113" t="str">
            <v>CONGELADO</v>
          </cell>
          <cell r="AA113" t="str">
            <v>PATAS</v>
          </cell>
          <cell r="AB113" t="str">
            <v>PATAS GARRAS</v>
          </cell>
          <cell r="AC113" t="str">
            <v>PATAS GARRAS MEDIUM B</v>
          </cell>
          <cell r="AD113" t="str">
            <v>NA</v>
          </cell>
        </row>
        <row r="114">
          <cell r="D114">
            <v>1012503</v>
          </cell>
          <cell r="E114" t="str">
            <v>PO GARRA M B@ CJ 20K AS</v>
          </cell>
          <cell r="F114">
            <v>24000</v>
          </cell>
          <cell r="G114" t="str">
            <v>KG</v>
          </cell>
          <cell r="H114" t="str">
            <v>PLANTA LO MIRANDA</v>
          </cell>
          <cell r="I114" t="str">
            <v>EN PRODUCCION</v>
          </cell>
          <cell r="J114">
            <v>44774</v>
          </cell>
          <cell r="K114">
            <v>44804</v>
          </cell>
          <cell r="L114"/>
          <cell r="M114"/>
          <cell r="N114"/>
          <cell r="O114" t="str">
            <v>U007 AGROSUPER S.A.</v>
          </cell>
          <cell r="P114" t="str">
            <v>00GO</v>
          </cell>
          <cell r="Q114" t="str">
            <v>AGROSUPER SHANGHAI</v>
          </cell>
          <cell r="R114" t="str">
            <v>01</v>
          </cell>
          <cell r="S114" t="str">
            <v>CHINA</v>
          </cell>
          <cell r="T114" t="str">
            <v>000020 YANTIAN, CHINA</v>
          </cell>
          <cell r="U114" t="str">
            <v>200002390</v>
          </cell>
          <cell r="V114" t="str">
            <v>Agrosuper China Co., Ltd.</v>
          </cell>
          <cell r="W114" t="str">
            <v/>
          </cell>
          <cell r="X114" t="str">
            <v>CIF</v>
          </cell>
          <cell r="Y114" t="str">
            <v>CTA CTE O CRED.DIRECTO</v>
          </cell>
          <cell r="Z114" t="str">
            <v>CONGELADO</v>
          </cell>
          <cell r="AA114" t="str">
            <v>PATAS</v>
          </cell>
          <cell r="AB114" t="str">
            <v>PATAS GARRAS</v>
          </cell>
          <cell r="AC114" t="str">
            <v>PATAS GARRAS MEDIUM B</v>
          </cell>
          <cell r="AD114" t="str">
            <v>NA</v>
          </cell>
        </row>
        <row r="115">
          <cell r="D115">
            <v>1012503</v>
          </cell>
          <cell r="E115" t="str">
            <v>PO GARRA M B@ CJ 20K AS</v>
          </cell>
          <cell r="F115">
            <v>24000</v>
          </cell>
          <cell r="G115" t="str">
            <v>KG</v>
          </cell>
          <cell r="H115" t="str">
            <v>PLANTA LO MIRANDA</v>
          </cell>
          <cell r="I115" t="str">
            <v>EN PRODUCCION</v>
          </cell>
          <cell r="J115">
            <v>44774</v>
          </cell>
          <cell r="K115">
            <v>44804</v>
          </cell>
          <cell r="L115"/>
          <cell r="M115"/>
          <cell r="N115"/>
          <cell r="O115" t="str">
            <v>U007 AGROSUPER S.A.</v>
          </cell>
          <cell r="P115" t="str">
            <v>00GO</v>
          </cell>
          <cell r="Q115" t="str">
            <v>AGROSUPER SHANGHAI</v>
          </cell>
          <cell r="R115" t="str">
            <v>01</v>
          </cell>
          <cell r="S115" t="str">
            <v>CHINA</v>
          </cell>
          <cell r="T115" t="str">
            <v>000020 YANTIAN, CHINA</v>
          </cell>
          <cell r="U115" t="str">
            <v>200002390</v>
          </cell>
          <cell r="V115" t="str">
            <v>Agrosuper China Co., Ltd.</v>
          </cell>
          <cell r="W115" t="str">
            <v/>
          </cell>
          <cell r="X115" t="str">
            <v>CIF</v>
          </cell>
          <cell r="Y115" t="str">
            <v>CTA CTE O CRED.DIRECTO</v>
          </cell>
          <cell r="Z115" t="str">
            <v>CONGELADO</v>
          </cell>
          <cell r="AA115" t="str">
            <v>PATAS</v>
          </cell>
          <cell r="AB115" t="str">
            <v>PATAS GARRAS</v>
          </cell>
          <cell r="AC115" t="str">
            <v>PATAS GARRAS MEDIUM B</v>
          </cell>
          <cell r="AD115" t="str">
            <v>NA</v>
          </cell>
        </row>
        <row r="116">
          <cell r="D116">
            <v>1012503</v>
          </cell>
          <cell r="E116" t="str">
            <v>PO GARRA M B@ CJ 20K AS</v>
          </cell>
          <cell r="F116">
            <v>24000</v>
          </cell>
          <cell r="G116" t="str">
            <v>KG</v>
          </cell>
          <cell r="H116" t="str">
            <v>PLANTA LO MIRANDA</v>
          </cell>
          <cell r="I116" t="str">
            <v>EN PRODUCCION</v>
          </cell>
          <cell r="J116">
            <v>44774</v>
          </cell>
          <cell r="K116">
            <v>44804</v>
          </cell>
          <cell r="L116"/>
          <cell r="M116"/>
          <cell r="N116"/>
          <cell r="O116" t="str">
            <v>U007 AGROSUPER S.A.</v>
          </cell>
          <cell r="P116" t="str">
            <v>00GO</v>
          </cell>
          <cell r="Q116" t="str">
            <v>AGROSUPER SHANGHAI</v>
          </cell>
          <cell r="R116" t="str">
            <v>01</v>
          </cell>
          <cell r="S116" t="str">
            <v>CHINA</v>
          </cell>
          <cell r="T116" t="str">
            <v>000020 YANTIAN, CHINA</v>
          </cell>
          <cell r="U116" t="str">
            <v>200002390</v>
          </cell>
          <cell r="V116" t="str">
            <v>Agrosuper China Co., Ltd.</v>
          </cell>
          <cell r="W116" t="str">
            <v/>
          </cell>
          <cell r="X116" t="str">
            <v>CIF</v>
          </cell>
          <cell r="Y116" t="str">
            <v>CTA CTE O CRED.DIRECTO</v>
          </cell>
          <cell r="Z116" t="str">
            <v>CONGELADO</v>
          </cell>
          <cell r="AA116" t="str">
            <v>PATAS</v>
          </cell>
          <cell r="AB116" t="str">
            <v>PATAS GARRAS</v>
          </cell>
          <cell r="AC116" t="str">
            <v>PATAS GARRAS MEDIUM B</v>
          </cell>
          <cell r="AD116" t="str">
            <v>NA</v>
          </cell>
        </row>
        <row r="117">
          <cell r="D117">
            <v>1012503</v>
          </cell>
          <cell r="E117" t="str">
            <v>PO GARRA M B@ CJ 20K AS</v>
          </cell>
          <cell r="F117">
            <v>24000</v>
          </cell>
          <cell r="G117" t="str">
            <v>KG</v>
          </cell>
          <cell r="H117" t="str">
            <v>PLANTA LO MIRANDA</v>
          </cell>
          <cell r="I117" t="str">
            <v>EN PRODUCCION</v>
          </cell>
          <cell r="J117">
            <v>44774</v>
          </cell>
          <cell r="K117">
            <v>44804</v>
          </cell>
          <cell r="L117"/>
          <cell r="M117"/>
          <cell r="N117"/>
          <cell r="O117" t="str">
            <v>U007 AGROSUPER S.A.</v>
          </cell>
          <cell r="P117" t="str">
            <v>00GO</v>
          </cell>
          <cell r="Q117" t="str">
            <v>AGROSUPER SHANGHAI</v>
          </cell>
          <cell r="R117" t="str">
            <v>01</v>
          </cell>
          <cell r="S117" t="str">
            <v>CHINA</v>
          </cell>
          <cell r="T117" t="str">
            <v>000020 YANTIAN, CHINA</v>
          </cell>
          <cell r="U117" t="str">
            <v>200002390</v>
          </cell>
          <cell r="V117" t="str">
            <v>Agrosuper China Co., Ltd.</v>
          </cell>
          <cell r="W117" t="str">
            <v/>
          </cell>
          <cell r="X117" t="str">
            <v>CIF</v>
          </cell>
          <cell r="Y117" t="str">
            <v>CTA CTE O CRED.DIRECTO</v>
          </cell>
          <cell r="Z117" t="str">
            <v>CONGELADO</v>
          </cell>
          <cell r="AA117" t="str">
            <v>PATAS</v>
          </cell>
          <cell r="AB117" t="str">
            <v>PATAS GARRAS</v>
          </cell>
          <cell r="AC117" t="str">
            <v>PATAS GARRAS MEDIUM B</v>
          </cell>
          <cell r="AD117" t="str">
            <v>NA</v>
          </cell>
        </row>
        <row r="118">
          <cell r="D118">
            <v>1012503</v>
          </cell>
          <cell r="E118" t="str">
            <v>PO GARRA M B@ CJ 20K AS</v>
          </cell>
          <cell r="F118">
            <v>24000</v>
          </cell>
          <cell r="G118" t="str">
            <v>KG</v>
          </cell>
          <cell r="H118" t="str">
            <v>PLANTA LO MIRANDA</v>
          </cell>
          <cell r="I118" t="str">
            <v>EN PRODUCCION</v>
          </cell>
          <cell r="J118">
            <v>44774</v>
          </cell>
          <cell r="K118">
            <v>44804</v>
          </cell>
          <cell r="L118"/>
          <cell r="M118"/>
          <cell r="N118"/>
          <cell r="O118" t="str">
            <v>U007 AGROSUPER S.A.</v>
          </cell>
          <cell r="P118" t="str">
            <v>00GO</v>
          </cell>
          <cell r="Q118" t="str">
            <v>AGROSUPER SHANGHAI</v>
          </cell>
          <cell r="R118" t="str">
            <v>01</v>
          </cell>
          <cell r="S118" t="str">
            <v>CHINA</v>
          </cell>
          <cell r="T118" t="str">
            <v>000020 YANTIAN, CHINA</v>
          </cell>
          <cell r="U118" t="str">
            <v>200002390</v>
          </cell>
          <cell r="V118" t="str">
            <v>Agrosuper China Co., Ltd.</v>
          </cell>
          <cell r="W118" t="str">
            <v/>
          </cell>
          <cell r="X118" t="str">
            <v>CIF</v>
          </cell>
          <cell r="Y118" t="str">
            <v>CTA CTE O CRED.DIRECTO</v>
          </cell>
          <cell r="Z118" t="str">
            <v>CONGELADO</v>
          </cell>
          <cell r="AA118" t="str">
            <v>PATAS</v>
          </cell>
          <cell r="AB118" t="str">
            <v>PATAS GARRAS</v>
          </cell>
          <cell r="AC118" t="str">
            <v>PATAS GARRAS MEDIUM B</v>
          </cell>
          <cell r="AD118" t="str">
            <v>NA</v>
          </cell>
        </row>
        <row r="119">
          <cell r="D119">
            <v>1012503</v>
          </cell>
          <cell r="E119" t="str">
            <v>PO GARRA M B@ CJ 20K AS</v>
          </cell>
          <cell r="F119">
            <v>24000</v>
          </cell>
          <cell r="G119" t="str">
            <v>KG</v>
          </cell>
          <cell r="H119" t="str">
            <v>PLANTA LO MIRANDA</v>
          </cell>
          <cell r="I119" t="str">
            <v>EN PRODUCCION</v>
          </cell>
          <cell r="J119">
            <v>44774</v>
          </cell>
          <cell r="K119">
            <v>44804</v>
          </cell>
          <cell r="L119"/>
          <cell r="M119"/>
          <cell r="N119"/>
          <cell r="O119" t="str">
            <v>U007 AGROSUPER S.A.</v>
          </cell>
          <cell r="P119" t="str">
            <v>00GO</v>
          </cell>
          <cell r="Q119" t="str">
            <v>AGROSUPER SHANGHAI</v>
          </cell>
          <cell r="R119" t="str">
            <v>01</v>
          </cell>
          <cell r="S119" t="str">
            <v>CHINA</v>
          </cell>
          <cell r="T119" t="str">
            <v>000020 YANTIAN, CHINA</v>
          </cell>
          <cell r="U119" t="str">
            <v>200002390</v>
          </cell>
          <cell r="V119" t="str">
            <v>Agrosuper China Co., Ltd.</v>
          </cell>
          <cell r="W119" t="str">
            <v/>
          </cell>
          <cell r="X119" t="str">
            <v>CIF</v>
          </cell>
          <cell r="Y119" t="str">
            <v>CTA CTE O CRED.DIRECTO</v>
          </cell>
          <cell r="Z119" t="str">
            <v>CONGELADO</v>
          </cell>
          <cell r="AA119" t="str">
            <v>PATAS</v>
          </cell>
          <cell r="AB119" t="str">
            <v>PATAS GARRAS</v>
          </cell>
          <cell r="AC119" t="str">
            <v>PATAS GARRAS MEDIUM B</v>
          </cell>
          <cell r="AD119" t="str">
            <v>NA</v>
          </cell>
        </row>
        <row r="120">
          <cell r="D120">
            <v>1012503</v>
          </cell>
          <cell r="E120" t="str">
            <v>PO GARRA M B@ CJ 20K AS</v>
          </cell>
          <cell r="F120">
            <v>24000</v>
          </cell>
          <cell r="G120" t="str">
            <v>KG</v>
          </cell>
          <cell r="H120" t="str">
            <v>PLANTA LO MIRANDA</v>
          </cell>
          <cell r="I120" t="str">
            <v>EN PRODUCCION</v>
          </cell>
          <cell r="J120">
            <v>44774</v>
          </cell>
          <cell r="K120">
            <v>44804</v>
          </cell>
          <cell r="L120"/>
          <cell r="M120"/>
          <cell r="N120"/>
          <cell r="O120" t="str">
            <v>U007 AGROSUPER S.A.</v>
          </cell>
          <cell r="P120" t="str">
            <v>00GO</v>
          </cell>
          <cell r="Q120" t="str">
            <v>AGROSUPER SHANGHAI</v>
          </cell>
          <cell r="R120" t="str">
            <v>01</v>
          </cell>
          <cell r="S120" t="str">
            <v>CHINA</v>
          </cell>
          <cell r="T120" t="str">
            <v>000020 YANTIAN, CHINA</v>
          </cell>
          <cell r="U120" t="str">
            <v>200002390</v>
          </cell>
          <cell r="V120" t="str">
            <v>Agrosuper China Co., Ltd.</v>
          </cell>
          <cell r="W120" t="str">
            <v/>
          </cell>
          <cell r="X120" t="str">
            <v>CIF</v>
          </cell>
          <cell r="Y120" t="str">
            <v>CTA CTE O CRED.DIRECTO</v>
          </cell>
          <cell r="Z120" t="str">
            <v>CONGELADO</v>
          </cell>
          <cell r="AA120" t="str">
            <v>PATAS</v>
          </cell>
          <cell r="AB120" t="str">
            <v>PATAS GARRAS</v>
          </cell>
          <cell r="AC120" t="str">
            <v>PATAS GARRAS MEDIUM B</v>
          </cell>
          <cell r="AD120" t="str">
            <v>NA</v>
          </cell>
        </row>
        <row r="121">
          <cell r="D121">
            <v>1012503</v>
          </cell>
          <cell r="E121" t="str">
            <v>PO GARRA M B@ CJ 20K AS</v>
          </cell>
          <cell r="F121">
            <v>24000</v>
          </cell>
          <cell r="G121" t="str">
            <v>KG</v>
          </cell>
          <cell r="H121" t="str">
            <v>PLANTA LO MIRANDA</v>
          </cell>
          <cell r="I121" t="str">
            <v>EN PRODUCCION</v>
          </cell>
          <cell r="J121">
            <v>44774</v>
          </cell>
          <cell r="K121">
            <v>44804</v>
          </cell>
          <cell r="L121"/>
          <cell r="M121"/>
          <cell r="N121"/>
          <cell r="O121" t="str">
            <v>U007 AGROSUPER S.A.</v>
          </cell>
          <cell r="P121" t="str">
            <v>00GO</v>
          </cell>
          <cell r="Q121" t="str">
            <v>AGROSUPER SHANGHAI</v>
          </cell>
          <cell r="R121" t="str">
            <v>01</v>
          </cell>
          <cell r="S121" t="str">
            <v>CHINA</v>
          </cell>
          <cell r="T121" t="str">
            <v>000020 YANTIAN, CHINA</v>
          </cell>
          <cell r="U121" t="str">
            <v>200002390</v>
          </cell>
          <cell r="V121" t="str">
            <v>Agrosuper China Co., Ltd.</v>
          </cell>
          <cell r="W121" t="str">
            <v/>
          </cell>
          <cell r="X121" t="str">
            <v>CIF</v>
          </cell>
          <cell r="Y121" t="str">
            <v>CTA CTE O CRED.DIRECTO</v>
          </cell>
          <cell r="Z121" t="str">
            <v>CONGELADO</v>
          </cell>
          <cell r="AA121" t="str">
            <v>PATAS</v>
          </cell>
          <cell r="AB121" t="str">
            <v>PATAS GARRAS</v>
          </cell>
          <cell r="AC121" t="str">
            <v>PATAS GARRAS MEDIUM B</v>
          </cell>
          <cell r="AD121" t="str">
            <v>NA</v>
          </cell>
        </row>
        <row r="122">
          <cell r="D122">
            <v>1012503</v>
          </cell>
          <cell r="E122" t="str">
            <v>PO GARRA M B@ CJ 20K AS</v>
          </cell>
          <cell r="F122">
            <v>24000</v>
          </cell>
          <cell r="G122" t="str">
            <v>KG</v>
          </cell>
          <cell r="H122" t="str">
            <v>PLANTA LO MIRANDA</v>
          </cell>
          <cell r="I122" t="str">
            <v>EN PRODUCCION</v>
          </cell>
          <cell r="J122">
            <v>44774</v>
          </cell>
          <cell r="K122">
            <v>44804</v>
          </cell>
          <cell r="L122"/>
          <cell r="M122"/>
          <cell r="N122"/>
          <cell r="O122" t="str">
            <v>U007 AGROSUPER S.A.</v>
          </cell>
          <cell r="P122" t="str">
            <v>00GO</v>
          </cell>
          <cell r="Q122" t="str">
            <v>AGROSUPER SHANGHAI</v>
          </cell>
          <cell r="R122" t="str">
            <v>01</v>
          </cell>
          <cell r="S122" t="str">
            <v>CHINA</v>
          </cell>
          <cell r="T122" t="str">
            <v>000020 YANTIAN, CHINA</v>
          </cell>
          <cell r="U122" t="str">
            <v>200002390</v>
          </cell>
          <cell r="V122" t="str">
            <v>Agrosuper China Co., Ltd.</v>
          </cell>
          <cell r="W122" t="str">
            <v/>
          </cell>
          <cell r="X122" t="str">
            <v>CIF</v>
          </cell>
          <cell r="Y122" t="str">
            <v>CTA CTE O CRED.DIRECTO</v>
          </cell>
          <cell r="Z122" t="str">
            <v>CONGELADO</v>
          </cell>
          <cell r="AA122" t="str">
            <v>PATAS</v>
          </cell>
          <cell r="AB122" t="str">
            <v>PATAS GARRAS</v>
          </cell>
          <cell r="AC122" t="str">
            <v>PATAS GARRAS MEDIUM B</v>
          </cell>
          <cell r="AD122" t="str">
            <v>NA</v>
          </cell>
        </row>
        <row r="123">
          <cell r="D123">
            <v>1022379</v>
          </cell>
          <cell r="E123" t="str">
            <v>GO PPPAL 77@ BO CJ AS</v>
          </cell>
          <cell r="F123">
            <v>24000</v>
          </cell>
          <cell r="G123" t="str">
            <v>KG</v>
          </cell>
          <cell r="H123" t="str">
            <v>PLANTA LO MIRANDA</v>
          </cell>
          <cell r="I123" t="str">
            <v>A PROGRAMAR</v>
          </cell>
          <cell r="J123">
            <v>44774</v>
          </cell>
          <cell r="K123">
            <v>44780</v>
          </cell>
          <cell r="L123">
            <v>44819</v>
          </cell>
          <cell r="M123"/>
          <cell r="N123"/>
          <cell r="O123" t="str">
            <v>U007 AGROSUPER S.A.</v>
          </cell>
          <cell r="P123" t="str">
            <v>00GO</v>
          </cell>
          <cell r="Q123" t="str">
            <v>AGROSUPER SHANGHAI</v>
          </cell>
          <cell r="R123" t="str">
            <v>02</v>
          </cell>
          <cell r="S123" t="str">
            <v>CHINA</v>
          </cell>
          <cell r="T123" t="str">
            <v>000020 YANTIAN, CHINA</v>
          </cell>
          <cell r="U123" t="str">
            <v>200002390</v>
          </cell>
          <cell r="V123" t="str">
            <v>Agrosuper China Co., Ltd.</v>
          </cell>
          <cell r="W123" t="str">
            <v>ASCHINA-B2B202208</v>
          </cell>
          <cell r="X123" t="str">
            <v>CIF</v>
          </cell>
          <cell r="Y123" t="str">
            <v>CTA CTE O CRED.DIRECTO</v>
          </cell>
          <cell r="Z123" t="str">
            <v>CONGELADO</v>
          </cell>
          <cell r="AA123" t="str">
            <v>PALETA</v>
          </cell>
          <cell r="AB123" t="str">
            <v>PALETA PULPA</v>
          </cell>
          <cell r="AC123" t="str">
            <v>PALETA PULPA 77</v>
          </cell>
          <cell r="AD123" t="str">
            <v>NA</v>
          </cell>
        </row>
        <row r="124">
          <cell r="D124">
            <v>1022379</v>
          </cell>
          <cell r="E124" t="str">
            <v>GO PPPAL 77@ BO CJ AS</v>
          </cell>
          <cell r="F124">
            <v>24000</v>
          </cell>
          <cell r="G124" t="str">
            <v>KG</v>
          </cell>
          <cell r="H124" t="str">
            <v>PLANTA LO MIRANDA</v>
          </cell>
          <cell r="I124" t="str">
            <v>EN PRODUCCION</v>
          </cell>
          <cell r="J124">
            <v>44774</v>
          </cell>
          <cell r="K124">
            <v>44804</v>
          </cell>
          <cell r="L124"/>
          <cell r="M124"/>
          <cell r="N124"/>
          <cell r="O124" t="str">
            <v>U007 AGROSUPER S.A.</v>
          </cell>
          <cell r="P124" t="str">
            <v>00GO</v>
          </cell>
          <cell r="Q124" t="str">
            <v>AGROSUPER SHANGHAI</v>
          </cell>
          <cell r="R124" t="str">
            <v>02</v>
          </cell>
          <cell r="S124" t="str">
            <v>CHINA</v>
          </cell>
          <cell r="T124" t="str">
            <v>000020 YANTIAN, CHINA</v>
          </cell>
          <cell r="U124" t="str">
            <v>200002390</v>
          </cell>
          <cell r="V124" t="str">
            <v>Agrosuper China Co., Ltd.</v>
          </cell>
          <cell r="W124" t="str">
            <v/>
          </cell>
          <cell r="X124" t="str">
            <v>CIF</v>
          </cell>
          <cell r="Y124" t="str">
            <v>CTA CTE O CRED.DIRECTO</v>
          </cell>
          <cell r="Z124" t="str">
            <v>CONGELADO</v>
          </cell>
          <cell r="AA124" t="str">
            <v>PALETA</v>
          </cell>
          <cell r="AB124" t="str">
            <v>PALETA PULPA</v>
          </cell>
          <cell r="AC124" t="str">
            <v>PALETA PULPA 77</v>
          </cell>
          <cell r="AD124" t="str">
            <v>NA</v>
          </cell>
        </row>
        <row r="125">
          <cell r="D125">
            <v>1022379</v>
          </cell>
          <cell r="E125" t="str">
            <v>GO PPPAL 77@ BO CJ AS</v>
          </cell>
          <cell r="F125">
            <v>24000</v>
          </cell>
          <cell r="G125" t="str">
            <v>KG</v>
          </cell>
          <cell r="H125" t="str">
            <v>PLANTA LO MIRANDA</v>
          </cell>
          <cell r="I125" t="str">
            <v>EN PRODUCCION</v>
          </cell>
          <cell r="J125">
            <v>44774</v>
          </cell>
          <cell r="K125">
            <v>44804</v>
          </cell>
          <cell r="L125"/>
          <cell r="M125"/>
          <cell r="N125"/>
          <cell r="O125" t="str">
            <v>U007 AGROSUPER S.A.</v>
          </cell>
          <cell r="P125" t="str">
            <v>00GO</v>
          </cell>
          <cell r="Q125" t="str">
            <v>AGROSUPER SHANGHAI</v>
          </cell>
          <cell r="R125" t="str">
            <v>02</v>
          </cell>
          <cell r="S125" t="str">
            <v>CHINA</v>
          </cell>
          <cell r="T125" t="str">
            <v>000020 YANTIAN, CHINA</v>
          </cell>
          <cell r="U125" t="str">
            <v>200002390</v>
          </cell>
          <cell r="V125" t="str">
            <v>Agrosuper China Co., Ltd.</v>
          </cell>
          <cell r="W125" t="str">
            <v/>
          </cell>
          <cell r="X125" t="str">
            <v>CIF</v>
          </cell>
          <cell r="Y125" t="str">
            <v>CTA CTE O CRED.DIRECTO</v>
          </cell>
          <cell r="Z125" t="str">
            <v>CONGELADO</v>
          </cell>
          <cell r="AA125" t="str">
            <v>PALETA</v>
          </cell>
          <cell r="AB125" t="str">
            <v>PALETA PULPA</v>
          </cell>
          <cell r="AC125" t="str">
            <v>PALETA PULPA 77</v>
          </cell>
          <cell r="AD125" t="str">
            <v>NA</v>
          </cell>
        </row>
        <row r="126">
          <cell r="D126">
            <v>1022379</v>
          </cell>
          <cell r="E126" t="str">
            <v>GO PPPAL 77@ BO CJ AS</v>
          </cell>
          <cell r="F126">
            <v>24000</v>
          </cell>
          <cell r="G126" t="str">
            <v>KG</v>
          </cell>
          <cell r="H126" t="str">
            <v>PLANTA LO MIRANDA</v>
          </cell>
          <cell r="I126" t="str">
            <v>A PROGRAMAR</v>
          </cell>
          <cell r="J126">
            <v>44774</v>
          </cell>
          <cell r="K126">
            <v>44780</v>
          </cell>
          <cell r="L126"/>
          <cell r="M126"/>
          <cell r="N126"/>
          <cell r="O126" t="str">
            <v>U007 AGROSUPER S.A.</v>
          </cell>
          <cell r="P126" t="str">
            <v>00GO</v>
          </cell>
          <cell r="Q126" t="str">
            <v>AGROSUPER SHANGHAI</v>
          </cell>
          <cell r="R126" t="str">
            <v>02</v>
          </cell>
          <cell r="S126" t="str">
            <v>CHINA</v>
          </cell>
          <cell r="T126" t="str">
            <v>000021 SHANGHAI, CHINA</v>
          </cell>
          <cell r="U126" t="str">
            <v>200002390</v>
          </cell>
          <cell r="V126" t="str">
            <v>Agrosuper China Co., Ltd.</v>
          </cell>
          <cell r="W126" t="str">
            <v>ASCHINA-B2B202208</v>
          </cell>
          <cell r="X126" t="str">
            <v>CIF</v>
          </cell>
          <cell r="Y126" t="str">
            <v>CTA CTE O CRED.DIRECTO</v>
          </cell>
          <cell r="Z126" t="str">
            <v>CONGELADO</v>
          </cell>
          <cell r="AA126" t="str">
            <v>PALETA</v>
          </cell>
          <cell r="AB126" t="str">
            <v>PALETA PULPA</v>
          </cell>
          <cell r="AC126" t="str">
            <v>PALETA PULPA 77</v>
          </cell>
          <cell r="AD126" t="str">
            <v>NA</v>
          </cell>
        </row>
        <row r="127">
          <cell r="D127">
            <v>1022379</v>
          </cell>
          <cell r="E127" t="str">
            <v>GO PPPAL 77@ BO CJ AS</v>
          </cell>
          <cell r="F127">
            <v>24000</v>
          </cell>
          <cell r="G127" t="str">
            <v>KG</v>
          </cell>
          <cell r="H127" t="str">
            <v>PLANTA LO MIRANDA</v>
          </cell>
          <cell r="I127" t="str">
            <v>CONFIRMADO</v>
          </cell>
          <cell r="J127">
            <v>44774</v>
          </cell>
          <cell r="K127">
            <v>44787</v>
          </cell>
          <cell r="L127">
            <v>44879</v>
          </cell>
          <cell r="M127"/>
          <cell r="N127"/>
          <cell r="O127" t="str">
            <v>U007 AGROSUPER S.A.</v>
          </cell>
          <cell r="P127" t="str">
            <v>00GO</v>
          </cell>
          <cell r="Q127" t="str">
            <v>AGROSUPER SHANGHAI</v>
          </cell>
          <cell r="R127" t="str">
            <v>02</v>
          </cell>
          <cell r="S127" t="str">
            <v>CHINA</v>
          </cell>
          <cell r="T127" t="str">
            <v>000021 SHANGHAI, CHINA</v>
          </cell>
          <cell r="U127" t="str">
            <v>200002390</v>
          </cell>
          <cell r="V127" t="str">
            <v>Agrosuper China Co., Ltd.</v>
          </cell>
          <cell r="W127" t="str">
            <v/>
          </cell>
          <cell r="X127" t="str">
            <v>CIF</v>
          </cell>
          <cell r="Y127" t="str">
            <v>CTA CTE O CRED.DIRECTO</v>
          </cell>
          <cell r="Z127" t="str">
            <v>CONGELADO</v>
          </cell>
          <cell r="AA127" t="str">
            <v>PALETA</v>
          </cell>
          <cell r="AB127" t="str">
            <v>PALETA PULPA</v>
          </cell>
          <cell r="AC127" t="str">
            <v>PALETA PULPA 77</v>
          </cell>
          <cell r="AD127" t="str">
            <v>NA</v>
          </cell>
        </row>
        <row r="128">
          <cell r="D128">
            <v>1022379</v>
          </cell>
          <cell r="E128" t="str">
            <v>GO PPPAL 77@ BO CJ AS</v>
          </cell>
          <cell r="F128">
            <v>24000</v>
          </cell>
          <cell r="G128" t="str">
            <v>KG</v>
          </cell>
          <cell r="H128" t="str">
            <v>PLANTA LO MIRANDA</v>
          </cell>
          <cell r="I128" t="str">
            <v>CONFIRMADO</v>
          </cell>
          <cell r="J128">
            <v>44774</v>
          </cell>
          <cell r="K128">
            <v>44787</v>
          </cell>
          <cell r="L128">
            <v>44881</v>
          </cell>
          <cell r="M128"/>
          <cell r="N128"/>
          <cell r="O128" t="str">
            <v>U007 AGROSUPER S.A.</v>
          </cell>
          <cell r="P128" t="str">
            <v>00GO</v>
          </cell>
          <cell r="Q128" t="str">
            <v>AGROSUPER SHANGHAI</v>
          </cell>
          <cell r="R128" t="str">
            <v>02</v>
          </cell>
          <cell r="S128" t="str">
            <v>CHINA</v>
          </cell>
          <cell r="T128" t="str">
            <v>000021 SHANGHAI, CHINA</v>
          </cell>
          <cell r="U128" t="str">
            <v>200002390</v>
          </cell>
          <cell r="V128" t="str">
            <v>Agrosuper China Co., Ltd.</v>
          </cell>
          <cell r="W128" t="str">
            <v/>
          </cell>
          <cell r="X128" t="str">
            <v>CIF</v>
          </cell>
          <cell r="Y128" t="str">
            <v>CTA CTE O CRED.DIRECTO</v>
          </cell>
          <cell r="Z128" t="str">
            <v>CONGELADO</v>
          </cell>
          <cell r="AA128" t="str">
            <v>PALETA</v>
          </cell>
          <cell r="AB128" t="str">
            <v>PALETA PULPA</v>
          </cell>
          <cell r="AC128" t="str">
            <v>PALETA PULPA 77</v>
          </cell>
          <cell r="AD128" t="str">
            <v>NA</v>
          </cell>
        </row>
        <row r="129">
          <cell r="D129">
            <v>1022379</v>
          </cell>
          <cell r="E129" t="str">
            <v>GO PPPAL 77@ BO CJ AS</v>
          </cell>
          <cell r="F129">
            <v>24000</v>
          </cell>
          <cell r="G129" t="str">
            <v>KG</v>
          </cell>
          <cell r="H129" t="str">
            <v>PLANTA LO MIRANDA</v>
          </cell>
          <cell r="I129" t="str">
            <v>A PROGRAMAR</v>
          </cell>
          <cell r="J129">
            <v>44774</v>
          </cell>
          <cell r="K129">
            <v>44780</v>
          </cell>
          <cell r="L129"/>
          <cell r="M129"/>
          <cell r="N129"/>
          <cell r="O129" t="str">
            <v>U007 AGROSUPER S.A.</v>
          </cell>
          <cell r="P129" t="str">
            <v>00GO</v>
          </cell>
          <cell r="Q129" t="str">
            <v>AGROSUPER SHANGHAI</v>
          </cell>
          <cell r="R129" t="str">
            <v>02</v>
          </cell>
          <cell r="S129" t="str">
            <v>CHINA</v>
          </cell>
          <cell r="T129" t="str">
            <v>000302 TIANJIN XINGANG, CHINA</v>
          </cell>
          <cell r="U129" t="str">
            <v>200002390</v>
          </cell>
          <cell r="V129" t="str">
            <v>Agrosuper China Co., Ltd.</v>
          </cell>
          <cell r="W129" t="str">
            <v>ASCHINA-B2B202208</v>
          </cell>
          <cell r="X129" t="str">
            <v>CIF</v>
          </cell>
          <cell r="Y129" t="str">
            <v>CTA CTE O CRED.DIRECTO</v>
          </cell>
          <cell r="Z129" t="str">
            <v>CONGELADO</v>
          </cell>
          <cell r="AA129" t="str">
            <v>PALETA</v>
          </cell>
          <cell r="AB129" t="str">
            <v>PALETA PULPA</v>
          </cell>
          <cell r="AC129" t="str">
            <v>PALETA PULPA 77</v>
          </cell>
          <cell r="AD129" t="str">
            <v>NA</v>
          </cell>
        </row>
        <row r="130">
          <cell r="D130">
            <v>1022379</v>
          </cell>
          <cell r="E130" t="str">
            <v>GO PPPAL 77@ BO CJ AS</v>
          </cell>
          <cell r="F130">
            <v>24000</v>
          </cell>
          <cell r="G130" t="str">
            <v>KG</v>
          </cell>
          <cell r="H130" t="str">
            <v>PLANTA LO MIRANDA</v>
          </cell>
          <cell r="I130" t="str">
            <v>CONFIRMADO</v>
          </cell>
          <cell r="J130">
            <v>44774</v>
          </cell>
          <cell r="K130">
            <v>44794</v>
          </cell>
          <cell r="L130">
            <v>44883</v>
          </cell>
          <cell r="M130"/>
          <cell r="N130"/>
          <cell r="O130" t="str">
            <v>U007 AGROSUPER S.A.</v>
          </cell>
          <cell r="P130" t="str">
            <v>00GO</v>
          </cell>
          <cell r="Q130" t="str">
            <v>AGROSUPER SHANGHAI</v>
          </cell>
          <cell r="R130" t="str">
            <v>02</v>
          </cell>
          <cell r="S130" t="str">
            <v>CHINA</v>
          </cell>
          <cell r="T130" t="str">
            <v>000302 TIANJIN XINGANG, CHINA</v>
          </cell>
          <cell r="U130" t="str">
            <v>200002390</v>
          </cell>
          <cell r="V130" t="str">
            <v>Agrosuper China Co., Ltd.</v>
          </cell>
          <cell r="W130" t="str">
            <v/>
          </cell>
          <cell r="X130" t="str">
            <v>CIF</v>
          </cell>
          <cell r="Y130" t="str">
            <v>CTA CTE O CRED.DIRECTO</v>
          </cell>
          <cell r="Z130" t="str">
            <v>CONGELADO</v>
          </cell>
          <cell r="AA130" t="str">
            <v>PALETA</v>
          </cell>
          <cell r="AB130" t="str">
            <v>PALETA PULPA</v>
          </cell>
          <cell r="AC130" t="str">
            <v>PALETA PULPA 77</v>
          </cell>
          <cell r="AD130" t="str">
            <v>NA</v>
          </cell>
        </row>
        <row r="131">
          <cell r="D131">
            <v>1022379</v>
          </cell>
          <cell r="E131" t="str">
            <v>GO PPPAL 77@ BO CJ AS</v>
          </cell>
          <cell r="F131">
            <v>24000</v>
          </cell>
          <cell r="G131" t="str">
            <v>KG</v>
          </cell>
          <cell r="H131" t="str">
            <v>PLANTA LO MIRANDA</v>
          </cell>
          <cell r="I131" t="str">
            <v>CONFIRMADO</v>
          </cell>
          <cell r="J131">
            <v>44774</v>
          </cell>
          <cell r="K131">
            <v>44794</v>
          </cell>
          <cell r="L131">
            <v>44884</v>
          </cell>
          <cell r="M131"/>
          <cell r="N131"/>
          <cell r="O131" t="str">
            <v>U007 AGROSUPER S.A.</v>
          </cell>
          <cell r="P131" t="str">
            <v>00GO</v>
          </cell>
          <cell r="Q131" t="str">
            <v>AGROSUPER SHANGHAI</v>
          </cell>
          <cell r="R131" t="str">
            <v>02</v>
          </cell>
          <cell r="S131" t="str">
            <v>CHINA</v>
          </cell>
          <cell r="T131" t="str">
            <v>000302 TIANJIN XINGANG, CHINA</v>
          </cell>
          <cell r="U131" t="str">
            <v>200002390</v>
          </cell>
          <cell r="V131" t="str">
            <v>Agrosuper China Co., Ltd.</v>
          </cell>
          <cell r="W131" t="str">
            <v/>
          </cell>
          <cell r="X131" t="str">
            <v>CIF</v>
          </cell>
          <cell r="Y131" t="str">
            <v>CTA CTE O CRED.DIRECTO</v>
          </cell>
          <cell r="Z131" t="str">
            <v>CONGELADO</v>
          </cell>
          <cell r="AA131" t="str">
            <v>PALETA</v>
          </cell>
          <cell r="AB131" t="str">
            <v>PALETA PULPA</v>
          </cell>
          <cell r="AC131" t="str">
            <v>PALETA PULPA 77</v>
          </cell>
          <cell r="AD131" t="str">
            <v>NA</v>
          </cell>
        </row>
        <row r="132">
          <cell r="D132">
            <v>1022379</v>
          </cell>
          <cell r="E132" t="str">
            <v>GO PPPAL 77@ BO CJ AS</v>
          </cell>
          <cell r="F132">
            <v>24000</v>
          </cell>
          <cell r="G132" t="str">
            <v>KG</v>
          </cell>
          <cell r="H132" t="str">
            <v>PLANTA LO MIRANDA</v>
          </cell>
          <cell r="I132" t="str">
            <v>CONFIRMADO</v>
          </cell>
          <cell r="J132">
            <v>44774</v>
          </cell>
          <cell r="K132">
            <v>44794</v>
          </cell>
          <cell r="L132">
            <v>44886</v>
          </cell>
          <cell r="M132"/>
          <cell r="N132"/>
          <cell r="O132" t="str">
            <v>U007 AGROSUPER S.A.</v>
          </cell>
          <cell r="P132" t="str">
            <v>00GO</v>
          </cell>
          <cell r="Q132" t="str">
            <v>AGROSUPER SHANGHAI</v>
          </cell>
          <cell r="R132" t="str">
            <v>02</v>
          </cell>
          <cell r="S132" t="str">
            <v>CHINA</v>
          </cell>
          <cell r="T132" t="str">
            <v>000302 TIANJIN XINGANG, CHINA</v>
          </cell>
          <cell r="U132" t="str">
            <v>200002390</v>
          </cell>
          <cell r="V132" t="str">
            <v>Agrosuper China Co., Ltd.</v>
          </cell>
          <cell r="W132" t="str">
            <v/>
          </cell>
          <cell r="X132" t="str">
            <v>CIF</v>
          </cell>
          <cell r="Y132" t="str">
            <v>CTA CTE O CRED.DIRECTO</v>
          </cell>
          <cell r="Z132" t="str">
            <v>CONGELADO</v>
          </cell>
          <cell r="AA132" t="str">
            <v>PALETA</v>
          </cell>
          <cell r="AB132" t="str">
            <v>PALETA PULPA</v>
          </cell>
          <cell r="AC132" t="str">
            <v>PALETA PULPA 77</v>
          </cell>
          <cell r="AD132" t="str">
            <v>NA</v>
          </cell>
        </row>
        <row r="133">
          <cell r="D133">
            <v>1022379</v>
          </cell>
          <cell r="E133" t="str">
            <v>GO PPPAL 77@ BO CJ AS</v>
          </cell>
          <cell r="F133">
            <v>24000</v>
          </cell>
          <cell r="G133" t="str">
            <v>KG</v>
          </cell>
          <cell r="H133" t="str">
            <v>PLANTA LO MIRANDA</v>
          </cell>
          <cell r="I133" t="str">
            <v>EN PRODUCCION</v>
          </cell>
          <cell r="J133">
            <v>44774</v>
          </cell>
          <cell r="K133">
            <v>44794</v>
          </cell>
          <cell r="L133"/>
          <cell r="M133"/>
          <cell r="N133"/>
          <cell r="O133" t="str">
            <v>U007 AGROSUPER S.A.</v>
          </cell>
          <cell r="P133" t="str">
            <v>00GO</v>
          </cell>
          <cell r="Q133" t="str">
            <v>AGROSUPER SHANGHAI</v>
          </cell>
          <cell r="R133" t="str">
            <v>02</v>
          </cell>
          <cell r="S133" t="str">
            <v>CHINA</v>
          </cell>
          <cell r="T133" t="str">
            <v>000302 TIANJIN XINGANG, CHINA</v>
          </cell>
          <cell r="U133" t="str">
            <v>200002390</v>
          </cell>
          <cell r="V133" t="str">
            <v>Agrosuper China Co., Ltd.</v>
          </cell>
          <cell r="W133" t="str">
            <v/>
          </cell>
          <cell r="X133" t="str">
            <v>CIF</v>
          </cell>
          <cell r="Y133" t="str">
            <v>CTA CTE O CRED.DIRECTO</v>
          </cell>
          <cell r="Z133" t="str">
            <v>CONGELADO</v>
          </cell>
          <cell r="AA133" t="str">
            <v>PALETA</v>
          </cell>
          <cell r="AB133" t="str">
            <v>PALETA PULPA</v>
          </cell>
          <cell r="AC133" t="str">
            <v>PALETA PULPA 77</v>
          </cell>
          <cell r="AD133" t="str">
            <v>NA</v>
          </cell>
        </row>
        <row r="134">
          <cell r="D134">
            <v>1022541</v>
          </cell>
          <cell r="E134" t="str">
            <v>GO RECO 20/80 @ CJ 20K AS</v>
          </cell>
          <cell r="F134">
            <v>24000</v>
          </cell>
          <cell r="G134" t="str">
            <v>KG</v>
          </cell>
          <cell r="H134" t="str">
            <v>PLANTA LO MIRANDA</v>
          </cell>
          <cell r="I134" t="str">
            <v>A PROGRAMAR</v>
          </cell>
          <cell r="J134">
            <v>44774</v>
          </cell>
          <cell r="K134">
            <v>44794</v>
          </cell>
          <cell r="L134">
            <v>44854</v>
          </cell>
          <cell r="M134"/>
          <cell r="N134"/>
          <cell r="O134" t="str">
            <v>U007 AGROSUPER S.A.</v>
          </cell>
          <cell r="P134" t="str">
            <v>00GO</v>
          </cell>
          <cell r="Q134" t="str">
            <v>AGROSUPER SHANGHAI</v>
          </cell>
          <cell r="R134" t="str">
            <v>02</v>
          </cell>
          <cell r="S134" t="str">
            <v>CHINA</v>
          </cell>
          <cell r="T134" t="str">
            <v>000021 SHANGHAI, CHINA</v>
          </cell>
          <cell r="U134" t="str">
            <v>200002390</v>
          </cell>
          <cell r="V134" t="str">
            <v>Agrosuper China Co., Ltd.</v>
          </cell>
          <cell r="W134" t="str">
            <v/>
          </cell>
          <cell r="X134" t="str">
            <v>CIF</v>
          </cell>
          <cell r="Y134" t="str">
            <v>CTA CTE O CRED.DIRECTO</v>
          </cell>
          <cell r="Z134" t="str">
            <v>CONGELADO</v>
          </cell>
          <cell r="AA134" t="str">
            <v>GRASAS</v>
          </cell>
          <cell r="AB134" t="str">
            <v>GRASA GORDURA</v>
          </cell>
          <cell r="AC134" t="str">
            <v>SUBPROD GRASA GORDURA CHICA</v>
          </cell>
          <cell r="AD134" t="str">
            <v>NA</v>
          </cell>
        </row>
        <row r="135">
          <cell r="D135">
            <v>1022541</v>
          </cell>
          <cell r="E135" t="str">
            <v>GO RECO 20/80 @ CJ 20K AS</v>
          </cell>
          <cell r="F135">
            <v>24000</v>
          </cell>
          <cell r="G135" t="str">
            <v>KG</v>
          </cell>
          <cell r="H135" t="str">
            <v>PLANTA LO MIRANDA</v>
          </cell>
          <cell r="I135" t="str">
            <v>A PROGRAMAR</v>
          </cell>
          <cell r="J135">
            <v>44774</v>
          </cell>
          <cell r="K135">
            <v>44794</v>
          </cell>
          <cell r="L135">
            <v>44854</v>
          </cell>
          <cell r="M135"/>
          <cell r="N135"/>
          <cell r="O135" t="str">
            <v>U007 AGROSUPER S.A.</v>
          </cell>
          <cell r="P135" t="str">
            <v>00GO</v>
          </cell>
          <cell r="Q135" t="str">
            <v>AGROSUPER SHANGHAI</v>
          </cell>
          <cell r="R135" t="str">
            <v>02</v>
          </cell>
          <cell r="S135" t="str">
            <v>CHINA</v>
          </cell>
          <cell r="T135" t="str">
            <v>000021 SHANGHAI, CHINA</v>
          </cell>
          <cell r="U135" t="str">
            <v>200002390</v>
          </cell>
          <cell r="V135" t="str">
            <v>Agrosuper China Co., Ltd.</v>
          </cell>
          <cell r="W135" t="str">
            <v/>
          </cell>
          <cell r="X135" t="str">
            <v>CIF</v>
          </cell>
          <cell r="Y135" t="str">
            <v>CTA CTE O CRED.DIRECTO</v>
          </cell>
          <cell r="Z135" t="str">
            <v>CONGELADO</v>
          </cell>
          <cell r="AA135" t="str">
            <v>GRASAS</v>
          </cell>
          <cell r="AB135" t="str">
            <v>GRASA GORDURA</v>
          </cell>
          <cell r="AC135" t="str">
            <v>SUBPROD GRASA GORDURA CHICA</v>
          </cell>
          <cell r="AD135" t="str">
            <v>NA</v>
          </cell>
        </row>
        <row r="136">
          <cell r="D136">
            <v>1022541</v>
          </cell>
          <cell r="E136" t="str">
            <v>GO RECO 20/80 @ CJ 20K AS</v>
          </cell>
          <cell r="F136">
            <v>24000</v>
          </cell>
          <cell r="G136" t="str">
            <v>KG</v>
          </cell>
          <cell r="H136" t="str">
            <v>PLANTA LO MIRANDA</v>
          </cell>
          <cell r="I136" t="str">
            <v>EN PRODUCCION</v>
          </cell>
          <cell r="J136">
            <v>44774</v>
          </cell>
          <cell r="K136">
            <v>44794</v>
          </cell>
          <cell r="L136"/>
          <cell r="M136"/>
          <cell r="N136"/>
          <cell r="O136" t="str">
            <v>U007 AGROSUPER S.A.</v>
          </cell>
          <cell r="P136" t="str">
            <v>00GO</v>
          </cell>
          <cell r="Q136" t="str">
            <v>AGROSUPER SHANGHAI</v>
          </cell>
          <cell r="R136" t="str">
            <v>02</v>
          </cell>
          <cell r="S136" t="str">
            <v>CHINA</v>
          </cell>
          <cell r="T136" t="str">
            <v>000021 SHANGHAI, CHINA</v>
          </cell>
          <cell r="U136" t="str">
            <v>200002390</v>
          </cell>
          <cell r="V136" t="str">
            <v>Agrosuper China Co., Ltd.</v>
          </cell>
          <cell r="W136" t="str">
            <v/>
          </cell>
          <cell r="X136" t="str">
            <v>CIF</v>
          </cell>
          <cell r="Y136" t="str">
            <v>CTA CTE O CRED.DIRECTO</v>
          </cell>
          <cell r="Z136" t="str">
            <v>CONGELADO</v>
          </cell>
          <cell r="AA136" t="str">
            <v>GRASAS</v>
          </cell>
          <cell r="AB136" t="str">
            <v>GRASA GORDURA</v>
          </cell>
          <cell r="AC136" t="str">
            <v>SUBPROD GRASA GORDURA CHICA</v>
          </cell>
          <cell r="AD136" t="str">
            <v>NA</v>
          </cell>
        </row>
        <row r="137">
          <cell r="D137">
            <v>1021737</v>
          </cell>
          <cell r="E137" t="str">
            <v>GO MANOS B@ CJ 20K AS</v>
          </cell>
          <cell r="F137">
            <v>24000</v>
          </cell>
          <cell r="G137" t="str">
            <v>KG</v>
          </cell>
          <cell r="H137" t="str">
            <v>PLANTA LO MIRANDA</v>
          </cell>
          <cell r="I137" t="str">
            <v>EN PRODUCCION</v>
          </cell>
          <cell r="J137">
            <v>44774</v>
          </cell>
          <cell r="K137">
            <v>44787</v>
          </cell>
          <cell r="L137"/>
          <cell r="M137"/>
          <cell r="N137"/>
          <cell r="O137" t="str">
            <v>U007 AGROSUPER S.A.</v>
          </cell>
          <cell r="P137" t="str">
            <v>00GO</v>
          </cell>
          <cell r="Q137" t="str">
            <v>AGROSUPER SHANGHAI</v>
          </cell>
          <cell r="R137" t="str">
            <v>02</v>
          </cell>
          <cell r="S137" t="str">
            <v>CHINA</v>
          </cell>
          <cell r="T137" t="str">
            <v>000302 TIANJIN XINGANG, CHINA</v>
          </cell>
          <cell r="U137" t="str">
            <v>200002390</v>
          </cell>
          <cell r="V137" t="str">
            <v>Agrosuper China Co., Ltd.</v>
          </cell>
          <cell r="W137" t="str">
            <v/>
          </cell>
          <cell r="X137" t="str">
            <v>CIF</v>
          </cell>
          <cell r="Y137" t="str">
            <v>CTA CTE O CRED.DIRECTO</v>
          </cell>
          <cell r="Z137" t="str">
            <v>CONGELADO</v>
          </cell>
          <cell r="AA137" t="str">
            <v>SUBPROD</v>
          </cell>
          <cell r="AB137" t="str">
            <v>SUBPROD PATAS-MANOS</v>
          </cell>
          <cell r="AC137" t="str">
            <v>SUBPROD PATAS-MANOS MANOS</v>
          </cell>
          <cell r="AD137" t="str">
            <v>NA</v>
          </cell>
        </row>
        <row r="138">
          <cell r="D138">
            <v>1021737</v>
          </cell>
          <cell r="E138" t="str">
            <v>GO MANOS B@ CJ 20K AS</v>
          </cell>
          <cell r="F138">
            <v>24000</v>
          </cell>
          <cell r="G138" t="str">
            <v>KG</v>
          </cell>
          <cell r="H138" t="str">
            <v>PLANTA LO MIRANDA</v>
          </cell>
          <cell r="I138" t="str">
            <v>EN PRODUCCION</v>
          </cell>
          <cell r="J138">
            <v>44774</v>
          </cell>
          <cell r="K138">
            <v>44787</v>
          </cell>
          <cell r="L138"/>
          <cell r="M138"/>
          <cell r="N138"/>
          <cell r="O138" t="str">
            <v>U007 AGROSUPER S.A.</v>
          </cell>
          <cell r="P138" t="str">
            <v>00GO</v>
          </cell>
          <cell r="Q138" t="str">
            <v>AGROSUPER SHANGHAI</v>
          </cell>
          <cell r="R138" t="str">
            <v>02</v>
          </cell>
          <cell r="S138" t="str">
            <v>CHINA</v>
          </cell>
          <cell r="T138" t="str">
            <v>000302 TIANJIN XINGANG, CHINA</v>
          </cell>
          <cell r="U138" t="str">
            <v>200002390</v>
          </cell>
          <cell r="V138" t="str">
            <v>Agrosuper China Co., Ltd.</v>
          </cell>
          <cell r="W138" t="str">
            <v/>
          </cell>
          <cell r="X138" t="str">
            <v>CIF</v>
          </cell>
          <cell r="Y138" t="str">
            <v>CTA CTE O CRED.DIRECTO</v>
          </cell>
          <cell r="Z138" t="str">
            <v>CONGELADO</v>
          </cell>
          <cell r="AA138" t="str">
            <v>SUBPROD</v>
          </cell>
          <cell r="AB138" t="str">
            <v>SUBPROD PATAS-MANOS</v>
          </cell>
          <cell r="AC138" t="str">
            <v>SUBPROD PATAS-MANOS MANOS</v>
          </cell>
          <cell r="AD138" t="str">
            <v>NA</v>
          </cell>
        </row>
        <row r="139">
          <cell r="D139">
            <v>1021774</v>
          </cell>
          <cell r="E139" t="str">
            <v>GO HSO HÚMER@ BO CJ 20K AS</v>
          </cell>
          <cell r="F139">
            <v>24000</v>
          </cell>
          <cell r="G139" t="str">
            <v>KG</v>
          </cell>
          <cell r="H139" t="str">
            <v>FRIOFORT</v>
          </cell>
          <cell r="I139" t="str">
            <v>A PROGRAMAR</v>
          </cell>
          <cell r="J139">
            <v>44774</v>
          </cell>
          <cell r="K139">
            <v>44804</v>
          </cell>
          <cell r="L139"/>
          <cell r="M139"/>
          <cell r="N139"/>
          <cell r="O139" t="str">
            <v>U007 AGROSUPER S.A.</v>
          </cell>
          <cell r="P139" t="str">
            <v>00GO</v>
          </cell>
          <cell r="Q139" t="str">
            <v>AGROSUPER SHANGHAI</v>
          </cell>
          <cell r="R139" t="str">
            <v>02</v>
          </cell>
          <cell r="S139" t="str">
            <v>CHINA</v>
          </cell>
          <cell r="T139" t="str">
            <v>000021 SHANGHAI, CHINA</v>
          </cell>
          <cell r="U139" t="str">
            <v>200002390</v>
          </cell>
          <cell r="V139" t="str">
            <v>Agrosuper China Co., Ltd.</v>
          </cell>
          <cell r="W139" t="str">
            <v/>
          </cell>
          <cell r="X139" t="str">
            <v>CIF</v>
          </cell>
          <cell r="Y139" t="str">
            <v>CTA CTE O CRED.DIRECTO</v>
          </cell>
          <cell r="Z139" t="str">
            <v>CONGELADO</v>
          </cell>
          <cell r="AA139" t="str">
            <v>HUESOS</v>
          </cell>
          <cell r="AB139" t="str">
            <v>HUESOS CUARTO DELANTERO</v>
          </cell>
          <cell r="AC139" t="str">
            <v>HUESOS CUARTO DELANTERO HÚMERO</v>
          </cell>
          <cell r="AD139" t="str">
            <v>NA</v>
          </cell>
        </row>
        <row r="140">
          <cell r="D140">
            <v>1021905</v>
          </cell>
          <cell r="E140" t="str">
            <v>GO RECO 70/30 @ CJ 20K AS</v>
          </cell>
          <cell r="F140">
            <v>24000</v>
          </cell>
          <cell r="G140" t="str">
            <v>KG</v>
          </cell>
          <cell r="H140" t="str">
            <v>PLANTA LO MIRANDA</v>
          </cell>
          <cell r="I140" t="str">
            <v>DECISION COMERCIAL</v>
          </cell>
          <cell r="J140">
            <v>44774</v>
          </cell>
          <cell r="K140">
            <v>44780</v>
          </cell>
          <cell r="L140"/>
          <cell r="M140"/>
          <cell r="N140"/>
          <cell r="O140" t="str">
            <v>U007 AGROSUPER S.A.</v>
          </cell>
          <cell r="P140" t="str">
            <v>00GO</v>
          </cell>
          <cell r="Q140" t="str">
            <v>AGROSUPER SHANGHAI</v>
          </cell>
          <cell r="R140" t="str">
            <v>02</v>
          </cell>
          <cell r="S140" t="str">
            <v>CHINA</v>
          </cell>
          <cell r="T140" t="str">
            <v>000020 YANTIAN, CHINA</v>
          </cell>
          <cell r="U140" t="str">
            <v>200002390</v>
          </cell>
          <cell r="V140" t="str">
            <v>Agrosuper China Co., Ltd.</v>
          </cell>
          <cell r="W140" t="str">
            <v>ASCHINA-B2B202208</v>
          </cell>
          <cell r="X140" t="str">
            <v>CIF</v>
          </cell>
          <cell r="Y140" t="str">
            <v>CTA CTE O CRED.DIRECTO</v>
          </cell>
          <cell r="Z140" t="str">
            <v>CONGELADO</v>
          </cell>
          <cell r="AA140" t="str">
            <v>RECORTES</v>
          </cell>
          <cell r="AB140" t="str">
            <v>RECORTES NO MAGRO</v>
          </cell>
          <cell r="AC140" t="str">
            <v>RECORTES NO MAGRO TRIMING 70/30</v>
          </cell>
          <cell r="AD140" t="str">
            <v>NA</v>
          </cell>
        </row>
        <row r="141">
          <cell r="D141">
            <v>1021905</v>
          </cell>
          <cell r="E141" t="str">
            <v>GO RECO 70/30 @ CJ 20K AS</v>
          </cell>
          <cell r="F141">
            <v>24000</v>
          </cell>
          <cell r="G141" t="str">
            <v>KG</v>
          </cell>
          <cell r="H141" t="str">
            <v>PLANTA LO MIRANDA</v>
          </cell>
          <cell r="I141" t="str">
            <v>DECISION COMERCIAL</v>
          </cell>
          <cell r="J141">
            <v>44774</v>
          </cell>
          <cell r="K141">
            <v>44780</v>
          </cell>
          <cell r="L141"/>
          <cell r="M141"/>
          <cell r="N141"/>
          <cell r="O141" t="str">
            <v>U007 AGROSUPER S.A.</v>
          </cell>
          <cell r="P141" t="str">
            <v>00GO</v>
          </cell>
          <cell r="Q141" t="str">
            <v>AGROSUPER SHANGHAI</v>
          </cell>
          <cell r="R141" t="str">
            <v>02</v>
          </cell>
          <cell r="S141" t="str">
            <v>CHINA</v>
          </cell>
          <cell r="T141" t="str">
            <v>000021 SHANGHAI, CHINA</v>
          </cell>
          <cell r="U141" t="str">
            <v>200002390</v>
          </cell>
          <cell r="V141" t="str">
            <v>Agrosuper China Co., Ltd.</v>
          </cell>
          <cell r="W141" t="str">
            <v>ASCHINA-B2B202208</v>
          </cell>
          <cell r="X141" t="str">
            <v>CIF</v>
          </cell>
          <cell r="Y141" t="str">
            <v>CTA CTE O CRED.DIRECTO</v>
          </cell>
          <cell r="Z141" t="str">
            <v>CONGELADO</v>
          </cell>
          <cell r="AA141" t="str">
            <v>RECORTES</v>
          </cell>
          <cell r="AB141" t="str">
            <v>RECORTES NO MAGRO</v>
          </cell>
          <cell r="AC141" t="str">
            <v>RECORTES NO MAGRO TRIMING 70/30</v>
          </cell>
          <cell r="AD141" t="str">
            <v>NA</v>
          </cell>
        </row>
        <row r="142">
          <cell r="D142">
            <v>1021905</v>
          </cell>
          <cell r="E142" t="str">
            <v>GO RECO 70/30 @ CJ 20K AS</v>
          </cell>
          <cell r="F142">
            <v>24000</v>
          </cell>
          <cell r="G142" t="str">
            <v>KG</v>
          </cell>
          <cell r="H142" t="str">
            <v>PLANTA LO MIRANDA</v>
          </cell>
          <cell r="I142" t="str">
            <v>DECISION COMERCIAL</v>
          </cell>
          <cell r="J142">
            <v>44774</v>
          </cell>
          <cell r="K142">
            <v>44780</v>
          </cell>
          <cell r="L142"/>
          <cell r="M142"/>
          <cell r="N142"/>
          <cell r="O142" t="str">
            <v>U007 AGROSUPER S.A.</v>
          </cell>
          <cell r="P142" t="str">
            <v>00GO</v>
          </cell>
          <cell r="Q142" t="str">
            <v>AGROSUPER SHANGHAI</v>
          </cell>
          <cell r="R142" t="str">
            <v>02</v>
          </cell>
          <cell r="S142" t="str">
            <v>CHINA</v>
          </cell>
          <cell r="T142" t="str">
            <v>000020 YANTIAN, CHINA</v>
          </cell>
          <cell r="U142" t="str">
            <v>200002390</v>
          </cell>
          <cell r="V142" t="str">
            <v>Agrosuper China Co., Ltd.</v>
          </cell>
          <cell r="W142" t="str">
            <v>ASCHINA-B2B202208</v>
          </cell>
          <cell r="X142" t="str">
            <v>CIF</v>
          </cell>
          <cell r="Y142" t="str">
            <v>CTA CTE O CRED.DIRECTO</v>
          </cell>
          <cell r="Z142" t="str">
            <v>CONGELADO</v>
          </cell>
          <cell r="AA142" t="str">
            <v>RECORTES</v>
          </cell>
          <cell r="AB142" t="str">
            <v>RECORTES NO MAGRO</v>
          </cell>
          <cell r="AC142" t="str">
            <v>RECORTES NO MAGRO TRIMING 70/30</v>
          </cell>
          <cell r="AD142" t="str">
            <v>NA</v>
          </cell>
        </row>
        <row r="143">
          <cell r="D143">
            <v>1021905</v>
          </cell>
          <cell r="E143" t="str">
            <v>GO RECO 70/30 @ CJ 20K AS</v>
          </cell>
          <cell r="F143">
            <v>24000</v>
          </cell>
          <cell r="G143" t="str">
            <v>KG</v>
          </cell>
          <cell r="H143" t="str">
            <v>PLANTA LO MIRANDA</v>
          </cell>
          <cell r="I143" t="str">
            <v>DECISION COMERCIAL</v>
          </cell>
          <cell r="J143">
            <v>44774</v>
          </cell>
          <cell r="K143">
            <v>44780</v>
          </cell>
          <cell r="L143"/>
          <cell r="M143"/>
          <cell r="N143"/>
          <cell r="O143" t="str">
            <v>U007 AGROSUPER S.A.</v>
          </cell>
          <cell r="P143" t="str">
            <v>00GO</v>
          </cell>
          <cell r="Q143" t="str">
            <v>AGROSUPER SHANGHAI</v>
          </cell>
          <cell r="R143" t="str">
            <v>02</v>
          </cell>
          <cell r="S143" t="str">
            <v>CHINA</v>
          </cell>
          <cell r="T143" t="str">
            <v>000021 SHANGHAI, CHINA</v>
          </cell>
          <cell r="U143" t="str">
            <v>200002390</v>
          </cell>
          <cell r="V143" t="str">
            <v>Agrosuper China Co., Ltd.</v>
          </cell>
          <cell r="W143" t="str">
            <v>ASCHINA-B2B202208</v>
          </cell>
          <cell r="X143" t="str">
            <v>CIF</v>
          </cell>
          <cell r="Y143" t="str">
            <v>CTA CTE O CRED.DIRECTO</v>
          </cell>
          <cell r="Z143" t="str">
            <v>CONGELADO</v>
          </cell>
          <cell r="AA143" t="str">
            <v>RECORTES</v>
          </cell>
          <cell r="AB143" t="str">
            <v>RECORTES NO MAGRO</v>
          </cell>
          <cell r="AC143" t="str">
            <v>RECORTES NO MAGRO TRIMING 70/30</v>
          </cell>
          <cell r="AD143" t="str">
            <v>NA</v>
          </cell>
        </row>
        <row r="144">
          <cell r="D144">
            <v>1021905</v>
          </cell>
          <cell r="E144" t="str">
            <v>GO RECO 70/30 @ CJ 20K AS</v>
          </cell>
          <cell r="F144">
            <v>24000</v>
          </cell>
          <cell r="G144" t="str">
            <v>KG</v>
          </cell>
          <cell r="H144" t="str">
            <v>PLANTA LO MIRANDA</v>
          </cell>
          <cell r="I144" t="str">
            <v>DECISION COMERCIAL</v>
          </cell>
          <cell r="J144">
            <v>44774</v>
          </cell>
          <cell r="K144">
            <v>44780</v>
          </cell>
          <cell r="L144"/>
          <cell r="M144"/>
          <cell r="N144"/>
          <cell r="O144" t="str">
            <v>U007 AGROSUPER S.A.</v>
          </cell>
          <cell r="P144" t="str">
            <v>00GO</v>
          </cell>
          <cell r="Q144" t="str">
            <v>AGROSUPER SHANGHAI</v>
          </cell>
          <cell r="R144" t="str">
            <v>02</v>
          </cell>
          <cell r="S144" t="str">
            <v>CHINA</v>
          </cell>
          <cell r="T144" t="str">
            <v>000021 SHANGHAI, CHINA</v>
          </cell>
          <cell r="U144" t="str">
            <v>200002390</v>
          </cell>
          <cell r="V144" t="str">
            <v>Agrosuper China Co., Ltd.</v>
          </cell>
          <cell r="W144" t="str">
            <v>ASCHINA-B2B202208</v>
          </cell>
          <cell r="X144" t="str">
            <v>CIF</v>
          </cell>
          <cell r="Y144" t="str">
            <v>CTA CTE O CRED.DIRECTO</v>
          </cell>
          <cell r="Z144" t="str">
            <v>CONGELADO</v>
          </cell>
          <cell r="AA144" t="str">
            <v>RECORTES</v>
          </cell>
          <cell r="AB144" t="str">
            <v>RECORTES NO MAGRO</v>
          </cell>
          <cell r="AC144" t="str">
            <v>RECORTES NO MAGRO TRIMING 70/30</v>
          </cell>
          <cell r="AD144" t="str">
            <v>NA</v>
          </cell>
        </row>
        <row r="145">
          <cell r="D145">
            <v>1021905</v>
          </cell>
          <cell r="E145" t="str">
            <v>GO RECO 70/30 @ CJ 20K AS</v>
          </cell>
          <cell r="F145">
            <v>24000</v>
          </cell>
          <cell r="G145" t="str">
            <v>KG</v>
          </cell>
          <cell r="H145" t="str">
            <v>PLANTA LO MIRANDA</v>
          </cell>
          <cell r="I145" t="str">
            <v>DECISION COMERCIAL</v>
          </cell>
          <cell r="J145">
            <v>44774</v>
          </cell>
          <cell r="K145">
            <v>44780</v>
          </cell>
          <cell r="L145"/>
          <cell r="M145"/>
          <cell r="N145"/>
          <cell r="O145" t="str">
            <v>U007 AGROSUPER S.A.</v>
          </cell>
          <cell r="P145" t="str">
            <v>00GO</v>
          </cell>
          <cell r="Q145" t="str">
            <v>AGROSUPER SHANGHAI</v>
          </cell>
          <cell r="R145" t="str">
            <v>02</v>
          </cell>
          <cell r="S145" t="str">
            <v>CHINA</v>
          </cell>
          <cell r="T145" t="str">
            <v>000021 SHANGHAI, CHINA</v>
          </cell>
          <cell r="U145" t="str">
            <v>200002390</v>
          </cell>
          <cell r="V145" t="str">
            <v>Agrosuper China Co., Ltd.</v>
          </cell>
          <cell r="W145" t="str">
            <v>ASCHINA-B2B202208</v>
          </cell>
          <cell r="X145" t="str">
            <v>CIF</v>
          </cell>
          <cell r="Y145" t="str">
            <v>CTA CTE O CRED.DIRECTO</v>
          </cell>
          <cell r="Z145" t="str">
            <v>CONGELADO</v>
          </cell>
          <cell r="AA145" t="str">
            <v>RECORTES</v>
          </cell>
          <cell r="AB145" t="str">
            <v>RECORTES NO MAGRO</v>
          </cell>
          <cell r="AC145" t="str">
            <v>RECORTES NO MAGRO TRIMING 70/30</v>
          </cell>
          <cell r="AD145" t="str">
            <v>NA</v>
          </cell>
        </row>
        <row r="146">
          <cell r="D146">
            <v>1021905</v>
          </cell>
          <cell r="E146" t="str">
            <v>GO RECO 70/30 @ CJ 20K AS</v>
          </cell>
          <cell r="F146">
            <v>24000</v>
          </cell>
          <cell r="G146" t="str">
            <v>KG</v>
          </cell>
          <cell r="H146" t="str">
            <v>PLANTA LO MIRANDA</v>
          </cell>
          <cell r="I146" t="str">
            <v>DECISION COMERCIAL</v>
          </cell>
          <cell r="J146">
            <v>44774</v>
          </cell>
          <cell r="K146">
            <v>44780</v>
          </cell>
          <cell r="L146"/>
          <cell r="M146"/>
          <cell r="N146"/>
          <cell r="O146" t="str">
            <v>U007 AGROSUPER S.A.</v>
          </cell>
          <cell r="P146" t="str">
            <v>00GO</v>
          </cell>
          <cell r="Q146" t="str">
            <v>AGROSUPER SHANGHAI</v>
          </cell>
          <cell r="R146" t="str">
            <v>02</v>
          </cell>
          <cell r="S146" t="str">
            <v>CHINA</v>
          </cell>
          <cell r="T146" t="str">
            <v>000021 SHANGHAI, CHINA</v>
          </cell>
          <cell r="U146" t="str">
            <v>200002390</v>
          </cell>
          <cell r="V146" t="str">
            <v>Agrosuper China Co., Ltd.</v>
          </cell>
          <cell r="W146" t="str">
            <v>ASCHINA-B2B202208</v>
          </cell>
          <cell r="X146" t="str">
            <v>CIF</v>
          </cell>
          <cell r="Y146" t="str">
            <v>CTA CTE O CRED.DIRECTO</v>
          </cell>
          <cell r="Z146" t="str">
            <v>CONGELADO</v>
          </cell>
          <cell r="AA146" t="str">
            <v>RECORTES</v>
          </cell>
          <cell r="AB146" t="str">
            <v>RECORTES NO MAGRO</v>
          </cell>
          <cell r="AC146" t="str">
            <v>RECORTES NO MAGRO TRIMING 70/30</v>
          </cell>
          <cell r="AD146" t="str">
            <v>NA</v>
          </cell>
        </row>
        <row r="147">
          <cell r="D147">
            <v>1021905</v>
          </cell>
          <cell r="E147" t="str">
            <v>GO RECO 70/30 @ CJ 20K AS</v>
          </cell>
          <cell r="F147">
            <v>24000</v>
          </cell>
          <cell r="G147" t="str">
            <v>KG</v>
          </cell>
          <cell r="H147" t="str">
            <v>PLANTA LO MIRANDA</v>
          </cell>
          <cell r="I147" t="str">
            <v>DECISION COMERCIAL</v>
          </cell>
          <cell r="J147">
            <v>44774</v>
          </cell>
          <cell r="K147">
            <v>44780</v>
          </cell>
          <cell r="L147"/>
          <cell r="M147"/>
          <cell r="N147"/>
          <cell r="O147" t="str">
            <v>U007 AGROSUPER S.A.</v>
          </cell>
          <cell r="P147" t="str">
            <v>00GO</v>
          </cell>
          <cell r="Q147" t="str">
            <v>AGROSUPER SHANGHAI</v>
          </cell>
          <cell r="R147" t="str">
            <v>02</v>
          </cell>
          <cell r="S147" t="str">
            <v>CHINA</v>
          </cell>
          <cell r="T147" t="str">
            <v>000021 SHANGHAI, CHINA</v>
          </cell>
          <cell r="U147" t="str">
            <v>200002390</v>
          </cell>
          <cell r="V147" t="str">
            <v>Agrosuper China Co., Ltd.</v>
          </cell>
          <cell r="W147" t="str">
            <v>ASCHINA-B2B202208</v>
          </cell>
          <cell r="X147" t="str">
            <v>CIF</v>
          </cell>
          <cell r="Y147" t="str">
            <v>CTA CTE O CRED.DIRECTO</v>
          </cell>
          <cell r="Z147" t="str">
            <v>CONGELADO</v>
          </cell>
          <cell r="AA147" t="str">
            <v>RECORTES</v>
          </cell>
          <cell r="AB147" t="str">
            <v>RECORTES NO MAGRO</v>
          </cell>
          <cell r="AC147" t="str">
            <v>RECORTES NO MAGRO TRIMING 70/30</v>
          </cell>
          <cell r="AD147" t="str">
            <v>NA</v>
          </cell>
        </row>
        <row r="148">
          <cell r="D148">
            <v>1022082</v>
          </cell>
          <cell r="E148" t="str">
            <v>GO RECO 80/20 @ CJ 20K AS</v>
          </cell>
          <cell r="F148">
            <v>24000</v>
          </cell>
          <cell r="G148" t="str">
            <v>KG</v>
          </cell>
          <cell r="H148" t="str">
            <v>PLANTA LO MIRANDA</v>
          </cell>
          <cell r="I148" t="str">
            <v>EN PRODUCCION</v>
          </cell>
          <cell r="J148">
            <v>44774</v>
          </cell>
          <cell r="K148">
            <v>44787</v>
          </cell>
          <cell r="L148"/>
          <cell r="M148"/>
          <cell r="N148"/>
          <cell r="O148" t="str">
            <v>U007 AGROSUPER S.A.</v>
          </cell>
          <cell r="P148" t="str">
            <v>00GO</v>
          </cell>
          <cell r="Q148" t="str">
            <v>AGROSUPER SHANGHAI</v>
          </cell>
          <cell r="R148" t="str">
            <v>02</v>
          </cell>
          <cell r="S148" t="str">
            <v>CHINA</v>
          </cell>
          <cell r="T148" t="str">
            <v>000021 SHANGHAI, CHINA</v>
          </cell>
          <cell r="U148" t="str">
            <v>200002390</v>
          </cell>
          <cell r="V148" t="str">
            <v>Agrosuper China Co., Ltd.</v>
          </cell>
          <cell r="W148" t="str">
            <v/>
          </cell>
          <cell r="X148" t="str">
            <v>CIF</v>
          </cell>
          <cell r="Y148" t="str">
            <v>CTA CTE O CRED.DIRECTO</v>
          </cell>
          <cell r="Z148" t="str">
            <v>CONGELADO</v>
          </cell>
          <cell r="AA148" t="str">
            <v>RECORTES</v>
          </cell>
          <cell r="AB148" t="str">
            <v>RECORTES NO MAGRO</v>
          </cell>
          <cell r="AC148" t="str">
            <v>RECORTES NO MAGRO TRIMING 80/20</v>
          </cell>
          <cell r="AD148" t="str">
            <v>NA</v>
          </cell>
        </row>
        <row r="149">
          <cell r="D149">
            <v>1022640</v>
          </cell>
          <cell r="E149" t="str">
            <v>GO CAB ROJ ENT S/L@ CJ 20K AS</v>
          </cell>
          <cell r="F149">
            <v>24000</v>
          </cell>
          <cell r="G149" t="str">
            <v>KG</v>
          </cell>
          <cell r="H149" t="str">
            <v>FRIGORÍFICO EL MILAGRO</v>
          </cell>
          <cell r="I149" t="str">
            <v>PROGRAMADO</v>
          </cell>
          <cell r="J149">
            <v>44774</v>
          </cell>
          <cell r="K149">
            <v>44794</v>
          </cell>
          <cell r="L149">
            <v>44876</v>
          </cell>
          <cell r="M149"/>
          <cell r="N149"/>
          <cell r="O149" t="str">
            <v>U007 AGROSUPER S.A.</v>
          </cell>
          <cell r="P149" t="str">
            <v>00GO</v>
          </cell>
          <cell r="Q149" t="str">
            <v>AGROSUPER SHANGHAI</v>
          </cell>
          <cell r="R149" t="str">
            <v>02</v>
          </cell>
          <cell r="S149" t="str">
            <v>CHINA</v>
          </cell>
          <cell r="T149" t="str">
            <v>000021 SHANGHAI, CHINA</v>
          </cell>
          <cell r="U149" t="str">
            <v>200002390</v>
          </cell>
          <cell r="V149" t="str">
            <v>Agrosuper China Co., Ltd.</v>
          </cell>
          <cell r="W149" t="str">
            <v/>
          </cell>
          <cell r="X149" t="str">
            <v>CIF</v>
          </cell>
          <cell r="Y149" t="str">
            <v>CTA CTE O CRED.DIRECTO</v>
          </cell>
          <cell r="Z149" t="str">
            <v>CONGELADO</v>
          </cell>
          <cell r="AA149" t="str">
            <v>CABEZA</v>
          </cell>
          <cell r="AB149" t="str">
            <v>CABEZA ENTERA</v>
          </cell>
          <cell r="AC149" t="str">
            <v>CABEZA ENTERA S/L</v>
          </cell>
          <cell r="AD149" t="str">
            <v>NA</v>
          </cell>
        </row>
        <row r="150">
          <cell r="D150">
            <v>1022640</v>
          </cell>
          <cell r="E150" t="str">
            <v>GO CAB ROJ ENT S/L@ CJ 20K AS</v>
          </cell>
          <cell r="F150">
            <v>24000</v>
          </cell>
          <cell r="G150" t="str">
            <v>KG</v>
          </cell>
          <cell r="H150" t="str">
            <v>PLANTA LO MIRANDA</v>
          </cell>
          <cell r="I150" t="str">
            <v>CONFIRMADO</v>
          </cell>
          <cell r="J150">
            <v>44774</v>
          </cell>
          <cell r="K150">
            <v>44794</v>
          </cell>
          <cell r="L150"/>
          <cell r="M150"/>
          <cell r="N150"/>
          <cell r="O150" t="str">
            <v>U007 AGROSUPER S.A.</v>
          </cell>
          <cell r="P150" t="str">
            <v>00GO</v>
          </cell>
          <cell r="Q150" t="str">
            <v>AGROSUPER SHANGHAI</v>
          </cell>
          <cell r="R150" t="str">
            <v>02</v>
          </cell>
          <cell r="S150" t="str">
            <v>CHINA</v>
          </cell>
          <cell r="T150" t="str">
            <v>000021 SHANGHAI, CHINA</v>
          </cell>
          <cell r="U150" t="str">
            <v>200002390</v>
          </cell>
          <cell r="V150" t="str">
            <v>Agrosuper China Co., Ltd.</v>
          </cell>
          <cell r="W150" t="str">
            <v/>
          </cell>
          <cell r="X150" t="str">
            <v>CIF</v>
          </cell>
          <cell r="Y150" t="str">
            <v>CTA CTE O CRED.DIRECTO</v>
          </cell>
          <cell r="Z150" t="str">
            <v>CONGELADO</v>
          </cell>
          <cell r="AA150" t="str">
            <v>CABEZA</v>
          </cell>
          <cell r="AB150" t="str">
            <v>CABEZA ENTERA</v>
          </cell>
          <cell r="AC150" t="str">
            <v>CABEZA ENTERA S/L</v>
          </cell>
          <cell r="AD150" t="str">
            <v>NA</v>
          </cell>
        </row>
        <row r="151">
          <cell r="D151">
            <v>1022640</v>
          </cell>
          <cell r="E151" t="str">
            <v>GO CAB ROJ ENT S/L@ CJ 20K AS</v>
          </cell>
          <cell r="F151">
            <v>24000</v>
          </cell>
          <cell r="G151" t="str">
            <v>KG</v>
          </cell>
          <cell r="H151" t="str">
            <v>PLANTA LO MIRANDA</v>
          </cell>
          <cell r="I151" t="str">
            <v>EN PRODUCCION</v>
          </cell>
          <cell r="J151">
            <v>44774</v>
          </cell>
          <cell r="K151">
            <v>44804</v>
          </cell>
          <cell r="L151"/>
          <cell r="M151"/>
          <cell r="N151"/>
          <cell r="O151" t="str">
            <v>U007 AGROSUPER S.A.</v>
          </cell>
          <cell r="P151" t="str">
            <v>00GO</v>
          </cell>
          <cell r="Q151" t="str">
            <v>AGROSUPER SHANGHAI</v>
          </cell>
          <cell r="R151" t="str">
            <v>02</v>
          </cell>
          <cell r="S151" t="str">
            <v>CHINA</v>
          </cell>
          <cell r="T151" t="str">
            <v>000302 TIANJIN XINGANG, CHINA</v>
          </cell>
          <cell r="U151" t="str">
            <v>200002390</v>
          </cell>
          <cell r="V151" t="str">
            <v>Agrosuper China Co., Ltd.</v>
          </cell>
          <cell r="W151" t="str">
            <v/>
          </cell>
          <cell r="X151" t="str">
            <v>CIF</v>
          </cell>
          <cell r="Y151" t="str">
            <v>CTA CTE O CRED.DIRECTO</v>
          </cell>
          <cell r="Z151" t="str">
            <v>CONGELADO</v>
          </cell>
          <cell r="AA151" t="str">
            <v>CABEZA</v>
          </cell>
          <cell r="AB151" t="str">
            <v>CABEZA ENTERA</v>
          </cell>
          <cell r="AC151" t="str">
            <v>CABEZA ENTERA S/L</v>
          </cell>
          <cell r="AD151" t="str">
            <v>NA</v>
          </cell>
        </row>
        <row r="152">
          <cell r="D152">
            <v>1022640</v>
          </cell>
          <cell r="E152" t="str">
            <v>GO CAB ROJ ENT S/L@ CJ 20K AS</v>
          </cell>
          <cell r="F152">
            <v>24000</v>
          </cell>
          <cell r="G152" t="str">
            <v>KG</v>
          </cell>
          <cell r="H152" t="str">
            <v>PLANTA LO MIRANDA</v>
          </cell>
          <cell r="I152" t="str">
            <v>EN PRODUCCION</v>
          </cell>
          <cell r="J152">
            <v>44774</v>
          </cell>
          <cell r="K152">
            <v>44804</v>
          </cell>
          <cell r="L152"/>
          <cell r="M152"/>
          <cell r="N152"/>
          <cell r="O152" t="str">
            <v>U007 AGROSUPER S.A.</v>
          </cell>
          <cell r="P152" t="str">
            <v>00GO</v>
          </cell>
          <cell r="Q152" t="str">
            <v>AGROSUPER SHANGHAI</v>
          </cell>
          <cell r="R152" t="str">
            <v>02</v>
          </cell>
          <cell r="S152" t="str">
            <v>CHINA</v>
          </cell>
          <cell r="T152" t="str">
            <v>000302 TIANJIN XINGANG, CHINA</v>
          </cell>
          <cell r="U152" t="str">
            <v>200002390</v>
          </cell>
          <cell r="V152" t="str">
            <v>Agrosuper China Co., Ltd.</v>
          </cell>
          <cell r="W152" t="str">
            <v/>
          </cell>
          <cell r="X152" t="str">
            <v>CIF</v>
          </cell>
          <cell r="Y152" t="str">
            <v>CTA CTE O CRED.DIRECTO</v>
          </cell>
          <cell r="Z152" t="str">
            <v>CONGELADO</v>
          </cell>
          <cell r="AA152" t="str">
            <v>CABEZA</v>
          </cell>
          <cell r="AB152" t="str">
            <v>CABEZA ENTERA</v>
          </cell>
          <cell r="AC152" t="str">
            <v>CABEZA ENTERA S/L</v>
          </cell>
          <cell r="AD152" t="str">
            <v>NA</v>
          </cell>
        </row>
        <row r="153">
          <cell r="D153">
            <v>1023109</v>
          </cell>
          <cell r="E153" t="str">
            <v>GO RECO 20/80 @ CJ 20K AS</v>
          </cell>
          <cell r="F153">
            <v>24000</v>
          </cell>
          <cell r="G153" t="str">
            <v>KG</v>
          </cell>
          <cell r="H153" t="str">
            <v>PLANTA LO MIRANDA</v>
          </cell>
          <cell r="I153" t="str">
            <v>A PROGRAMAR</v>
          </cell>
          <cell r="J153">
            <v>44774</v>
          </cell>
          <cell r="K153">
            <v>44794</v>
          </cell>
          <cell r="L153">
            <v>44862</v>
          </cell>
          <cell r="M153"/>
          <cell r="N153"/>
          <cell r="O153" t="str">
            <v>U007 AGROSUPER S.A.</v>
          </cell>
          <cell r="P153" t="str">
            <v>00GO</v>
          </cell>
          <cell r="Q153" t="str">
            <v>AGROSUPER SHANGHAI</v>
          </cell>
          <cell r="R153" t="str">
            <v>02</v>
          </cell>
          <cell r="S153" t="str">
            <v>CHINA</v>
          </cell>
          <cell r="T153" t="str">
            <v>000021 SHANGHAI, CHINA</v>
          </cell>
          <cell r="U153" t="str">
            <v>200002390</v>
          </cell>
          <cell r="V153" t="str">
            <v>Agrosuper China Co., Ltd.</v>
          </cell>
          <cell r="W153" t="str">
            <v/>
          </cell>
          <cell r="X153" t="str">
            <v>CIF</v>
          </cell>
          <cell r="Y153" t="str">
            <v>CTA CTE O CRED.DIRECTO</v>
          </cell>
          <cell r="Z153" t="str">
            <v>CONGELADO</v>
          </cell>
          <cell r="AA153" t="str">
            <v>GRASAS</v>
          </cell>
          <cell r="AB153" t="str">
            <v>GRASA GORDURA</v>
          </cell>
          <cell r="AC153" t="str">
            <v>SUBPROD GRASA GORDURA REBAJE</v>
          </cell>
          <cell r="AD153" t="str">
            <v>NA</v>
          </cell>
        </row>
        <row r="154">
          <cell r="D154">
            <v>1030461</v>
          </cell>
          <cell r="E154" t="str">
            <v>PV PECH USA 8 - 10 LB@ BO HOR CJ 11K SO</v>
          </cell>
          <cell r="F154">
            <v>23999.55272</v>
          </cell>
          <cell r="G154" t="str">
            <v>KG</v>
          </cell>
          <cell r="H154" t="str">
            <v>SOPRAVAL PLANTA / CECINAS 2</v>
          </cell>
          <cell r="I154" t="str">
            <v>VALIDADO</v>
          </cell>
          <cell r="J154">
            <v>44775</v>
          </cell>
          <cell r="K154">
            <v>44877</v>
          </cell>
          <cell r="L154"/>
          <cell r="M154"/>
          <cell r="N154"/>
          <cell r="O154" t="str">
            <v>U007 AGROSUPER S.A.</v>
          </cell>
          <cell r="P154" t="str">
            <v>00AA</v>
          </cell>
          <cell r="Q154" t="str">
            <v>AGRO AMERICA</v>
          </cell>
          <cell r="R154" t="str">
            <v>03</v>
          </cell>
          <cell r="S154" t="str">
            <v>EE.UU.</v>
          </cell>
          <cell r="T154" t="str">
            <v>000069 NEW YORK, PUERTO</v>
          </cell>
          <cell r="U154" t="str">
            <v>200000004</v>
          </cell>
          <cell r="V154" t="str">
            <v>Agro America LLC</v>
          </cell>
          <cell r="W154" t="str">
            <v/>
          </cell>
          <cell r="X154" t="str">
            <v>CIF</v>
          </cell>
          <cell r="Y154" t="str">
            <v>CTA CTE O CRED.DIRECTO</v>
          </cell>
          <cell r="Z154" t="str">
            <v>CONGELADO</v>
          </cell>
          <cell r="AA154" t="str">
            <v>PECH DESH</v>
          </cell>
          <cell r="AB154" t="str">
            <v>PECH DESH S/PIEL</v>
          </cell>
          <cell r="AC154" t="str">
            <v>PECH DESH S/PIEL ENMALLADA</v>
          </cell>
          <cell r="AD154" t="str">
            <v>NA</v>
          </cell>
        </row>
        <row r="155">
          <cell r="D155">
            <v>1022782</v>
          </cell>
          <cell r="E155" t="str">
            <v>GO TRIPA CALIB 35/38# BO BIDON AS</v>
          </cell>
          <cell r="F155">
            <v>10668</v>
          </cell>
          <cell r="G155" t="str">
            <v>KG</v>
          </cell>
          <cell r="H155" t="str">
            <v>PLANTA INSUBAN</v>
          </cell>
          <cell r="I155" t="str">
            <v>PROGRAMADO</v>
          </cell>
          <cell r="J155">
            <v>44776</v>
          </cell>
          <cell r="K155">
            <v>44810</v>
          </cell>
          <cell r="L155"/>
          <cell r="M155"/>
          <cell r="N155"/>
          <cell r="O155" t="str">
            <v>U007 AGROSUPER S.A.</v>
          </cell>
          <cell r="P155" t="str">
            <v>00AS</v>
          </cell>
          <cell r="Q155" t="str">
            <v>AGRO SUDAMERICA</v>
          </cell>
          <cell r="R155" t="str">
            <v>02</v>
          </cell>
          <cell r="S155" t="str">
            <v>URUGUAY</v>
          </cell>
          <cell r="T155" t="str">
            <v>000074 MONTEVIDEO, TERRESTRE</v>
          </cell>
          <cell r="U155" t="str">
            <v>200003285</v>
          </cell>
          <cell r="V155" t="str">
            <v>Henil SA</v>
          </cell>
          <cell r="W155" t="str">
            <v/>
          </cell>
          <cell r="X155" t="str">
            <v>FCA</v>
          </cell>
          <cell r="Y155" t="str">
            <v>PAGO ANTICIPADO</v>
          </cell>
          <cell r="Z155" t="str">
            <v>NO REFRIGERADO</v>
          </cell>
          <cell r="AA155" t="str">
            <v>SUBPROD</v>
          </cell>
          <cell r="AB155" t="str">
            <v>SUBPROD TRIPA</v>
          </cell>
          <cell r="AC155" t="str">
            <v>SUBPROD TRIPA VÍCERAS</v>
          </cell>
          <cell r="AD155" t="str">
            <v>EX</v>
          </cell>
        </row>
        <row r="156">
          <cell r="D156">
            <v>1022783</v>
          </cell>
          <cell r="E156" t="str">
            <v>GO TRIPA CALIB 38/40# BO BIDON AS</v>
          </cell>
          <cell r="F156">
            <v>10216.800000000001</v>
          </cell>
          <cell r="G156" t="str">
            <v>KG</v>
          </cell>
          <cell r="H156" t="str">
            <v>PLANTA INSUBAN</v>
          </cell>
          <cell r="I156" t="str">
            <v>PROGRAMADO</v>
          </cell>
          <cell r="J156">
            <v>44776</v>
          </cell>
          <cell r="K156">
            <v>44810</v>
          </cell>
          <cell r="L156"/>
          <cell r="M156"/>
          <cell r="N156"/>
          <cell r="O156" t="str">
            <v>U007 AGROSUPER S.A.</v>
          </cell>
          <cell r="P156" t="str">
            <v>00AS</v>
          </cell>
          <cell r="Q156" t="str">
            <v>AGRO SUDAMERICA</v>
          </cell>
          <cell r="R156" t="str">
            <v>02</v>
          </cell>
          <cell r="S156" t="str">
            <v>URUGUAY</v>
          </cell>
          <cell r="T156" t="str">
            <v>000074 MONTEVIDEO, TERRESTRE</v>
          </cell>
          <cell r="U156" t="str">
            <v>200003285</v>
          </cell>
          <cell r="V156" t="str">
            <v>Henil SA</v>
          </cell>
          <cell r="W156" t="str">
            <v/>
          </cell>
          <cell r="X156" t="str">
            <v>FCA</v>
          </cell>
          <cell r="Y156" t="str">
            <v>PAGO ANTICIPADO</v>
          </cell>
          <cell r="Z156" t="str">
            <v>NO REFRIGERADO</v>
          </cell>
          <cell r="AA156" t="str">
            <v>SUBPROD</v>
          </cell>
          <cell r="AB156" t="str">
            <v>SUBPROD TRIPA</v>
          </cell>
          <cell r="AC156" t="str">
            <v>SUBPROD TRIPA VÍCERAS</v>
          </cell>
          <cell r="AD156" t="str">
            <v>EX</v>
          </cell>
        </row>
        <row r="157">
          <cell r="D157">
            <v>1022784</v>
          </cell>
          <cell r="E157" t="str">
            <v>GO TRIPA CALIB 40/42# BO BIN AS</v>
          </cell>
          <cell r="F157">
            <v>3144</v>
          </cell>
          <cell r="G157" t="str">
            <v>KG</v>
          </cell>
          <cell r="H157" t="str">
            <v>PLANTA INSUBAN</v>
          </cell>
          <cell r="I157" t="str">
            <v>PROGRAMADO</v>
          </cell>
          <cell r="J157">
            <v>44776</v>
          </cell>
          <cell r="K157">
            <v>44810</v>
          </cell>
          <cell r="L157"/>
          <cell r="M157"/>
          <cell r="N157"/>
          <cell r="O157" t="str">
            <v>U007 AGROSUPER S.A.</v>
          </cell>
          <cell r="P157" t="str">
            <v>00AS</v>
          </cell>
          <cell r="Q157" t="str">
            <v>AGRO SUDAMERICA</v>
          </cell>
          <cell r="R157" t="str">
            <v>02</v>
          </cell>
          <cell r="S157" t="str">
            <v>URUGUAY</v>
          </cell>
          <cell r="T157" t="str">
            <v>000074 MONTEVIDEO, TERRESTRE</v>
          </cell>
          <cell r="U157" t="str">
            <v>200003285</v>
          </cell>
          <cell r="V157" t="str">
            <v>Henil SA</v>
          </cell>
          <cell r="W157" t="str">
            <v/>
          </cell>
          <cell r="X157" t="str">
            <v>FCA</v>
          </cell>
          <cell r="Y157" t="str">
            <v>PAGO ANTICIPADO</v>
          </cell>
          <cell r="Z157" t="str">
            <v>NO REFRIGERADO</v>
          </cell>
          <cell r="AA157" t="str">
            <v>SUBPROD</v>
          </cell>
          <cell r="AB157" t="str">
            <v>SUBPROD TRIPA</v>
          </cell>
          <cell r="AC157" t="str">
            <v>SUBPROD TRIPA VÍCERAS</v>
          </cell>
          <cell r="AD157" t="str">
            <v>EX</v>
          </cell>
        </row>
        <row r="158">
          <cell r="D158">
            <v>1023295</v>
          </cell>
          <cell r="E158" t="str">
            <v>GO TRIP CALIB TUB 37/40 AZUL# CJ AS</v>
          </cell>
          <cell r="F158">
            <v>507</v>
          </cell>
          <cell r="G158" t="str">
            <v>KG</v>
          </cell>
          <cell r="H158" t="str">
            <v>PLANTA INSUBAN</v>
          </cell>
          <cell r="I158" t="str">
            <v>PROGRAMADO</v>
          </cell>
          <cell r="J158">
            <v>44776</v>
          </cell>
          <cell r="K158">
            <v>44810</v>
          </cell>
          <cell r="L158"/>
          <cell r="M158"/>
          <cell r="N158"/>
          <cell r="O158" t="str">
            <v>U007 AGROSUPER S.A.</v>
          </cell>
          <cell r="P158" t="str">
            <v>00AS</v>
          </cell>
          <cell r="Q158" t="str">
            <v>AGRO SUDAMERICA</v>
          </cell>
          <cell r="R158" t="str">
            <v>02</v>
          </cell>
          <cell r="S158" t="str">
            <v>URUGUAY</v>
          </cell>
          <cell r="T158" t="str">
            <v>000074 MONTEVIDEO, TERRESTRE</v>
          </cell>
          <cell r="U158" t="str">
            <v>200003285</v>
          </cell>
          <cell r="V158" t="str">
            <v>Henil SA</v>
          </cell>
          <cell r="W158" t="str">
            <v/>
          </cell>
          <cell r="X158" t="str">
            <v>FCA</v>
          </cell>
          <cell r="Y158" t="str">
            <v>PAGO ANTICIPADO</v>
          </cell>
          <cell r="Z158" t="str">
            <v>NO REFRIGERADO</v>
          </cell>
          <cell r="AA158" t="str">
            <v>SUBPROD</v>
          </cell>
          <cell r="AB158" t="str">
            <v>SUBPROD TRIPA</v>
          </cell>
          <cell r="AC158" t="str">
            <v>SUBPROD TRIPA SALADA ENFRIADA 35-39</v>
          </cell>
          <cell r="AD158" t="str">
            <v>EX</v>
          </cell>
        </row>
        <row r="159">
          <cell r="D159">
            <v>1012158</v>
          </cell>
          <cell r="E159" t="str">
            <v>PO FILE S/T 8X5 MR@ FI CJ AS</v>
          </cell>
          <cell r="F159">
            <v>1360.800040376</v>
          </cell>
          <cell r="G159" t="str">
            <v>KG</v>
          </cell>
          <cell r="H159" t="str">
            <v>F. SAN VICENTE</v>
          </cell>
          <cell r="I159" t="str">
            <v>A PROGRAMAR</v>
          </cell>
          <cell r="J159">
            <v>44776</v>
          </cell>
          <cell r="K159">
            <v>44788</v>
          </cell>
          <cell r="L159">
            <v>44859</v>
          </cell>
          <cell r="M159"/>
          <cell r="N159"/>
          <cell r="O159" t="str">
            <v>U007 AGROSUPER S.A.</v>
          </cell>
          <cell r="P159" t="str">
            <v>00AA</v>
          </cell>
          <cell r="Q159" t="str">
            <v>AGRO AMERICA</v>
          </cell>
          <cell r="R159" t="str">
            <v>01</v>
          </cell>
          <cell r="S159" t="str">
            <v>EE.UU.</v>
          </cell>
          <cell r="T159" t="str">
            <v>000527 PORT HUENEME, CA</v>
          </cell>
          <cell r="U159" t="str">
            <v>200000004</v>
          </cell>
          <cell r="V159" t="str">
            <v>Agro America LLC</v>
          </cell>
          <cell r="W159" t="str">
            <v>MIX TNWC 882-0729-491324</v>
          </cell>
          <cell r="X159" t="str">
            <v>CIF</v>
          </cell>
          <cell r="Y159" t="str">
            <v>CTA CTE O CRED.DIRECTO</v>
          </cell>
          <cell r="Z159" t="str">
            <v>CONGELADO</v>
          </cell>
          <cell r="AA159" t="str">
            <v>FILETE</v>
          </cell>
          <cell r="AB159" t="str">
            <v>FILETE</v>
          </cell>
          <cell r="AC159" t="str">
            <v>FILETE NORMAL</v>
          </cell>
          <cell r="AD159" t="str">
            <v>NA</v>
          </cell>
        </row>
        <row r="160">
          <cell r="D160">
            <v>1012159</v>
          </cell>
          <cell r="E160" t="str">
            <v>PO TRU CTRO ALA 60-80 8X5 MR@ FI CJ AS</v>
          </cell>
          <cell r="F160">
            <v>1814.400205032</v>
          </cell>
          <cell r="G160" t="str">
            <v>KG</v>
          </cell>
          <cell r="H160" t="str">
            <v>F. SAN VICENTE</v>
          </cell>
          <cell r="I160" t="str">
            <v>A PROGRAMAR</v>
          </cell>
          <cell r="J160">
            <v>44776</v>
          </cell>
          <cell r="K160">
            <v>44788</v>
          </cell>
          <cell r="L160">
            <v>44859</v>
          </cell>
          <cell r="M160"/>
          <cell r="N160"/>
          <cell r="O160" t="str">
            <v>U007 AGROSUPER S.A.</v>
          </cell>
          <cell r="P160" t="str">
            <v>00AA</v>
          </cell>
          <cell r="Q160" t="str">
            <v>AGRO AMERICA</v>
          </cell>
          <cell r="R160" t="str">
            <v>01</v>
          </cell>
          <cell r="S160" t="str">
            <v>EE.UU.</v>
          </cell>
          <cell r="T160" t="str">
            <v>000527 PORT HUENEME, CA</v>
          </cell>
          <cell r="U160" t="str">
            <v>200000004</v>
          </cell>
          <cell r="V160" t="str">
            <v>Agro America LLC</v>
          </cell>
          <cell r="W160" t="str">
            <v>MIX TNWC 882-0729-491324</v>
          </cell>
          <cell r="X160" t="str">
            <v>CIF</v>
          </cell>
          <cell r="Y160" t="str">
            <v>CTA CTE O CRED.DIRECTO</v>
          </cell>
          <cell r="Z160" t="str">
            <v>CONGELADO</v>
          </cell>
          <cell r="AA160" t="str">
            <v>ALA</v>
          </cell>
          <cell r="AB160" t="str">
            <v>ALA TRUTRO-CENTRO</v>
          </cell>
          <cell r="AC160" t="str">
            <v>ALA TRUTRO-CENTRO NORMAL</v>
          </cell>
          <cell r="AD160" t="str">
            <v>NA</v>
          </cell>
        </row>
        <row r="161">
          <cell r="D161">
            <v>1012160</v>
          </cell>
          <cell r="E161" t="str">
            <v>PO PCHDEH 8X5 MR@ FI CJ AS</v>
          </cell>
          <cell r="F161">
            <v>5443.2001615039999</v>
          </cell>
          <cell r="G161" t="str">
            <v>KG</v>
          </cell>
          <cell r="H161" t="str">
            <v>F. SAN VICENTE</v>
          </cell>
          <cell r="I161" t="str">
            <v>A PROGRAMAR</v>
          </cell>
          <cell r="J161">
            <v>44776</v>
          </cell>
          <cell r="K161">
            <v>44788</v>
          </cell>
          <cell r="L161">
            <v>44859</v>
          </cell>
          <cell r="M161"/>
          <cell r="N161"/>
          <cell r="O161" t="str">
            <v>U007 AGROSUPER S.A.</v>
          </cell>
          <cell r="P161" t="str">
            <v>00AA</v>
          </cell>
          <cell r="Q161" t="str">
            <v>AGRO AMERICA</v>
          </cell>
          <cell r="R161" t="str">
            <v>01</v>
          </cell>
          <cell r="S161" t="str">
            <v>EE.UU.</v>
          </cell>
          <cell r="T161" t="str">
            <v>000527 PORT HUENEME, CA</v>
          </cell>
          <cell r="U161" t="str">
            <v>200000004</v>
          </cell>
          <cell r="V161" t="str">
            <v>Agro America LLC</v>
          </cell>
          <cell r="W161" t="str">
            <v>MIX TNWC 882-0729-491324</v>
          </cell>
          <cell r="X161" t="str">
            <v>CIF</v>
          </cell>
          <cell r="Y161" t="str">
            <v>CTA CTE O CRED.DIRECTO</v>
          </cell>
          <cell r="Z161" t="str">
            <v>CONGELADO</v>
          </cell>
          <cell r="AA161" t="str">
            <v>PECHUGA DESH</v>
          </cell>
          <cell r="AB161" t="str">
            <v>PECHUGA DESH S/PIEL S/GRASA S/FILETE</v>
          </cell>
          <cell r="AC161" t="str">
            <v>PECHUGA DESH S/CALIBRE</v>
          </cell>
          <cell r="AD161" t="str">
            <v>NA</v>
          </cell>
        </row>
        <row r="162">
          <cell r="D162">
            <v>1012167</v>
          </cell>
          <cell r="E162" t="str">
            <v>PO PCHDEH 4X10 MR@ ZI CJ 20K AS</v>
          </cell>
          <cell r="F162">
            <v>4535.9998321919993</v>
          </cell>
          <cell r="G162" t="str">
            <v>KG</v>
          </cell>
          <cell r="H162" t="str">
            <v>F. SAN VICENTE</v>
          </cell>
          <cell r="I162" t="str">
            <v>A PROGRAMAR</v>
          </cell>
          <cell r="J162">
            <v>44776</v>
          </cell>
          <cell r="K162">
            <v>44788</v>
          </cell>
          <cell r="L162">
            <v>44859</v>
          </cell>
          <cell r="M162"/>
          <cell r="N162"/>
          <cell r="O162" t="str">
            <v>U007 AGROSUPER S.A.</v>
          </cell>
          <cell r="P162" t="str">
            <v>00AA</v>
          </cell>
          <cell r="Q162" t="str">
            <v>AGRO AMERICA</v>
          </cell>
          <cell r="R162" t="str">
            <v>01</v>
          </cell>
          <cell r="S162" t="str">
            <v>EE.UU.</v>
          </cell>
          <cell r="T162" t="str">
            <v>000527 PORT HUENEME, CA</v>
          </cell>
          <cell r="U162" t="str">
            <v>200000004</v>
          </cell>
          <cell r="V162" t="str">
            <v>Agro America LLC</v>
          </cell>
          <cell r="W162" t="str">
            <v>MIX TNWC 882-0729-491324</v>
          </cell>
          <cell r="X162" t="str">
            <v>CIF</v>
          </cell>
          <cell r="Y162" t="str">
            <v>CTA CTE O CRED.DIRECTO</v>
          </cell>
          <cell r="Z162" t="str">
            <v>CONGELADO</v>
          </cell>
          <cell r="AA162" t="str">
            <v>PECHUGA DESH</v>
          </cell>
          <cell r="AB162" t="str">
            <v>PECHUGA DESH S/PIEL S/GRASA S/FILETE</v>
          </cell>
          <cell r="AC162" t="str">
            <v>PECHUGA DESH S/CALIBRE</v>
          </cell>
          <cell r="AD162" t="str">
            <v>NA</v>
          </cell>
        </row>
        <row r="163">
          <cell r="D163">
            <v>1012806</v>
          </cell>
          <cell r="E163" t="str">
            <v>PO TRUCRTODEH S/P MR@ CJ 20K AS</v>
          </cell>
          <cell r="F163">
            <v>2285.6401089760002</v>
          </cell>
          <cell r="G163" t="str">
            <v>KG</v>
          </cell>
          <cell r="H163" t="str">
            <v>F. SAN VICENTE</v>
          </cell>
          <cell r="I163" t="str">
            <v>A PROGRAMAR</v>
          </cell>
          <cell r="J163">
            <v>44776</v>
          </cell>
          <cell r="K163">
            <v>44788</v>
          </cell>
          <cell r="L163">
            <v>44859</v>
          </cell>
          <cell r="M163"/>
          <cell r="N163"/>
          <cell r="O163" t="str">
            <v>U007 AGROSUPER S.A.</v>
          </cell>
          <cell r="P163" t="str">
            <v>00AA</v>
          </cell>
          <cell r="Q163" t="str">
            <v>AGRO AMERICA</v>
          </cell>
          <cell r="R163" t="str">
            <v>01</v>
          </cell>
          <cell r="S163" t="str">
            <v>EE.UU.</v>
          </cell>
          <cell r="T163" t="str">
            <v>000527 PORT HUENEME, CA</v>
          </cell>
          <cell r="U163" t="str">
            <v>200000004</v>
          </cell>
          <cell r="V163" t="str">
            <v>Agro America LLC</v>
          </cell>
          <cell r="W163" t="str">
            <v>MIX TNWC 882-0729-491324</v>
          </cell>
          <cell r="X163" t="str">
            <v>CIF</v>
          </cell>
          <cell r="Y163" t="str">
            <v>CTA CTE O CRED.DIRECTO</v>
          </cell>
          <cell r="Z163" t="str">
            <v>CONGELADO</v>
          </cell>
          <cell r="AA163" t="str">
            <v>TRUTRO DESHUESADO</v>
          </cell>
          <cell r="AB163" t="str">
            <v>TRUTRO DESHUESADO SIN PIEL</v>
          </cell>
          <cell r="AC163" t="str">
            <v>TRUTRO DESHUESADO S/PIEL CORTO</v>
          </cell>
          <cell r="AD163" t="str">
            <v>NA</v>
          </cell>
        </row>
        <row r="164">
          <cell r="D164">
            <v>1100573</v>
          </cell>
          <cell r="E164" t="str">
            <v>CROQ POLLO 80G@BO 18X1,5 LB CJ AS</v>
          </cell>
          <cell r="F164">
            <v>624.24011427999994</v>
          </cell>
          <cell r="G164" t="str">
            <v>KG</v>
          </cell>
          <cell r="H164" t="str">
            <v>F. SAN VICENTE</v>
          </cell>
          <cell r="I164" t="str">
            <v>A PROGRAMAR</v>
          </cell>
          <cell r="J164">
            <v>44776</v>
          </cell>
          <cell r="K164">
            <v>44788</v>
          </cell>
          <cell r="L164">
            <v>44859</v>
          </cell>
          <cell r="M164"/>
          <cell r="N164"/>
          <cell r="O164" t="str">
            <v>U007 AGROSUPER S.A.</v>
          </cell>
          <cell r="P164" t="str">
            <v>00AA</v>
          </cell>
          <cell r="Q164" t="str">
            <v>AGRO AMERICA</v>
          </cell>
          <cell r="R164" t="str">
            <v>10</v>
          </cell>
          <cell r="S164" t="str">
            <v>EE.UU.</v>
          </cell>
          <cell r="T164" t="str">
            <v>000527 PORT HUENEME, CA</v>
          </cell>
          <cell r="U164" t="str">
            <v>200000004</v>
          </cell>
          <cell r="V164" t="str">
            <v>Agro America LLC</v>
          </cell>
          <cell r="W164" t="str">
            <v>MIX TNWC 882-0729-491324</v>
          </cell>
          <cell r="X164" t="str">
            <v>CIF</v>
          </cell>
          <cell r="Y164" t="str">
            <v>CTA CTE O CRED.DIRECTO</v>
          </cell>
          <cell r="Z164" t="str">
            <v>CONGELADO</v>
          </cell>
          <cell r="AA164" t="str">
            <v>EMPANIZADO</v>
          </cell>
          <cell r="AB164" t="str">
            <v>EMPANIZADOS CROQUETAS</v>
          </cell>
          <cell r="AC164" t="str">
            <v>EMPANIZADOS CROQUETAS POLLO</v>
          </cell>
          <cell r="AD164" t="str">
            <v>NA</v>
          </cell>
        </row>
        <row r="165">
          <cell r="D165">
            <v>1100574</v>
          </cell>
          <cell r="E165" t="str">
            <v>NUGG POLLO@ BO 18X1.5 LB CJ AS</v>
          </cell>
          <cell r="F165">
            <v>624.24011427999994</v>
          </cell>
          <cell r="G165" t="str">
            <v>KG</v>
          </cell>
          <cell r="H165" t="str">
            <v>F. SAN VICENTE</v>
          </cell>
          <cell r="I165" t="str">
            <v>A PROGRAMAR</v>
          </cell>
          <cell r="J165">
            <v>44776</v>
          </cell>
          <cell r="K165">
            <v>44788</v>
          </cell>
          <cell r="L165">
            <v>44859</v>
          </cell>
          <cell r="M165"/>
          <cell r="N165"/>
          <cell r="O165" t="str">
            <v>U007 AGROSUPER S.A.</v>
          </cell>
          <cell r="P165" t="str">
            <v>00AA</v>
          </cell>
          <cell r="Q165" t="str">
            <v>AGRO AMERICA</v>
          </cell>
          <cell r="R165" t="str">
            <v>10</v>
          </cell>
          <cell r="S165" t="str">
            <v>EE.UU.</v>
          </cell>
          <cell r="T165" t="str">
            <v>000527 PORT HUENEME, CA</v>
          </cell>
          <cell r="U165" t="str">
            <v>200000004</v>
          </cell>
          <cell r="V165" t="str">
            <v>Agro America LLC</v>
          </cell>
          <cell r="W165" t="str">
            <v>MIX TNWC 882-0729-491324</v>
          </cell>
          <cell r="X165" t="str">
            <v>CIF</v>
          </cell>
          <cell r="Y165" t="str">
            <v>CTA CTE O CRED.DIRECTO</v>
          </cell>
          <cell r="Z165" t="str">
            <v>CONGELADO</v>
          </cell>
          <cell r="AA165" t="str">
            <v>EMPANIZADO</v>
          </cell>
          <cell r="AB165" t="str">
            <v>EMPANIZADOS NUGGETS</v>
          </cell>
          <cell r="AC165" t="str">
            <v>EMPANIZADOS NUGGETS POLLO</v>
          </cell>
          <cell r="AD165" t="str">
            <v>NA</v>
          </cell>
        </row>
        <row r="166">
          <cell r="D166">
            <v>1100602</v>
          </cell>
          <cell r="E166" t="str">
            <v>FILE POLLO PR@ BO 18X1.5 LB CJ AS</v>
          </cell>
          <cell r="F166">
            <v>624.24011427999994</v>
          </cell>
          <cell r="G166" t="str">
            <v>KG</v>
          </cell>
          <cell r="H166" t="str">
            <v>F. SAN VICENTE</v>
          </cell>
          <cell r="I166" t="str">
            <v>A PROGRAMAR</v>
          </cell>
          <cell r="J166">
            <v>44776</v>
          </cell>
          <cell r="K166">
            <v>44788</v>
          </cell>
          <cell r="L166">
            <v>44859</v>
          </cell>
          <cell r="M166"/>
          <cell r="N166"/>
          <cell r="O166" t="str">
            <v>U007 AGROSUPER S.A.</v>
          </cell>
          <cell r="P166" t="str">
            <v>00AA</v>
          </cell>
          <cell r="Q166" t="str">
            <v>AGRO AMERICA</v>
          </cell>
          <cell r="R166" t="str">
            <v>10</v>
          </cell>
          <cell r="S166" t="str">
            <v>EE.UU.</v>
          </cell>
          <cell r="T166" t="str">
            <v>000527 PORT HUENEME, CA</v>
          </cell>
          <cell r="U166" t="str">
            <v>200000004</v>
          </cell>
          <cell r="V166" t="str">
            <v>Agro America LLC</v>
          </cell>
          <cell r="W166" t="str">
            <v>MIX TNWC 882-0729-491324</v>
          </cell>
          <cell r="X166" t="str">
            <v>CIF</v>
          </cell>
          <cell r="Y166" t="str">
            <v>CTA CTE O CRED.DIRECTO</v>
          </cell>
          <cell r="Z166" t="str">
            <v>CONGELADO</v>
          </cell>
          <cell r="AA166" t="str">
            <v>EMPANIZADO</v>
          </cell>
          <cell r="AB166" t="str">
            <v>EMPANIZADOS CROQUETAS</v>
          </cell>
          <cell r="AC166" t="str">
            <v>EMPANIZADOS CROQUETAS POLLO</v>
          </cell>
          <cell r="AD166" t="str">
            <v>NA</v>
          </cell>
        </row>
        <row r="167">
          <cell r="D167">
            <v>1023352</v>
          </cell>
          <cell r="E167" t="str">
            <v>GO PANC TEC S/CUE@ R VP CJ CH AP</v>
          </cell>
          <cell r="F167">
            <v>5000</v>
          </cell>
          <cell r="G167" t="str">
            <v>KG</v>
          </cell>
          <cell r="H167" t="str">
            <v>PLANTA LO MIRANDA</v>
          </cell>
          <cell r="I167" t="str">
            <v>EN PRODUCCION</v>
          </cell>
          <cell r="J167">
            <v>44777</v>
          </cell>
          <cell r="K167">
            <v>44781</v>
          </cell>
          <cell r="L167"/>
          <cell r="M167"/>
          <cell r="N167"/>
          <cell r="O167" t="str">
            <v>U020 AGROSUPER COMER ALIM</v>
          </cell>
          <cell r="P167" t="str">
            <v>00EX</v>
          </cell>
          <cell r="Q167" t="str">
            <v>EXPORTACION DIRECTA</v>
          </cell>
          <cell r="R167" t="str">
            <v>02</v>
          </cell>
          <cell r="S167" t="str">
            <v>CHILE</v>
          </cell>
          <cell r="T167" t="str">
            <v>1000 TOKYO (ADUANA PRINCIPAL)J</v>
          </cell>
          <cell r="U167" t="str">
            <v>200000163</v>
          </cell>
          <cell r="V167" t="str">
            <v>NH FOODS CHILE Y COMPAÑIA LIMITADA</v>
          </cell>
          <cell r="W167" t="str">
            <v>TOKYO 29 AUG 2022</v>
          </cell>
          <cell r="X167" t="str">
            <v>EXW</v>
          </cell>
          <cell r="Y167" t="str">
            <v>CTA CTE O CRED.DIRECTO</v>
          </cell>
          <cell r="Z167" t="str">
            <v>CONGELADO</v>
          </cell>
          <cell r="AA167" t="str">
            <v>PANCETA</v>
          </cell>
          <cell r="AB167" t="str">
            <v>PANCETA S/CUERO</v>
          </cell>
          <cell r="AC167" t="str">
            <v>PANCETA S/CUERO TECLA</v>
          </cell>
          <cell r="AD167" t="str">
            <v>EX</v>
          </cell>
        </row>
        <row r="168">
          <cell r="D168">
            <v>1022346</v>
          </cell>
          <cell r="E168" t="str">
            <v>GO PPPAL 1P EX@ BO AP</v>
          </cell>
          <cell r="F168">
            <v>1000</v>
          </cell>
          <cell r="G168" t="str">
            <v>KG</v>
          </cell>
          <cell r="H168" t="str">
            <v>PLANTA LO MIRANDA</v>
          </cell>
          <cell r="I168" t="str">
            <v>EN PRODUCCION</v>
          </cell>
          <cell r="J168">
            <v>44777</v>
          </cell>
          <cell r="K168">
            <v>44781</v>
          </cell>
          <cell r="L168"/>
          <cell r="M168"/>
          <cell r="N168"/>
          <cell r="O168" t="str">
            <v>U020 AGROSUPER COMER ALIM</v>
          </cell>
          <cell r="P168" t="str">
            <v>00EX</v>
          </cell>
          <cell r="Q168" t="str">
            <v>EXPORTACION DIRECTA</v>
          </cell>
          <cell r="R168" t="str">
            <v>02</v>
          </cell>
          <cell r="S168" t="str">
            <v>CHILE</v>
          </cell>
          <cell r="T168" t="str">
            <v>1000 TOKYO (ADUANA PRINCIPAL)J</v>
          </cell>
          <cell r="U168" t="str">
            <v>200000163</v>
          </cell>
          <cell r="V168" t="str">
            <v>NH FOODS CHILE Y COMPAÑIA LIMITADA</v>
          </cell>
          <cell r="W168" t="str">
            <v>TOKYO 29 AUG 2022</v>
          </cell>
          <cell r="X168" t="str">
            <v>EXW</v>
          </cell>
          <cell r="Y168" t="str">
            <v>CTA CTE O CRED.DIRECTO</v>
          </cell>
          <cell r="Z168" t="str">
            <v>CONGELADO</v>
          </cell>
          <cell r="AA168" t="str">
            <v>PALETA</v>
          </cell>
          <cell r="AB168" t="str">
            <v>PALETA PULPA</v>
          </cell>
          <cell r="AC168" t="str">
            <v>PALETA PULPA JAPON</v>
          </cell>
          <cell r="AD168" t="str">
            <v>EX</v>
          </cell>
        </row>
        <row r="169">
          <cell r="D169">
            <v>1022499</v>
          </cell>
          <cell r="E169" t="str">
            <v>GO LOM VET MIT@ 4 BO CJ 10K AP</v>
          </cell>
          <cell r="F169">
            <v>4800</v>
          </cell>
          <cell r="G169" t="str">
            <v>KG</v>
          </cell>
          <cell r="H169" t="str">
            <v>PLANTA LO MIRANDA</v>
          </cell>
          <cell r="I169" t="str">
            <v>EN PRODUCCION</v>
          </cell>
          <cell r="J169">
            <v>44777</v>
          </cell>
          <cell r="K169">
            <v>44781</v>
          </cell>
          <cell r="L169"/>
          <cell r="M169"/>
          <cell r="N169"/>
          <cell r="O169" t="str">
            <v>U020 AGROSUPER COMER ALIM</v>
          </cell>
          <cell r="P169" t="str">
            <v>00EX</v>
          </cell>
          <cell r="Q169" t="str">
            <v>EXPORTACION DIRECTA</v>
          </cell>
          <cell r="R169" t="str">
            <v>02</v>
          </cell>
          <cell r="S169" t="str">
            <v>CHILE</v>
          </cell>
          <cell r="T169" t="str">
            <v>1000 TOKYO (ADUANA PRINCIPAL)J</v>
          </cell>
          <cell r="U169" t="str">
            <v>200000163</v>
          </cell>
          <cell r="V169" t="str">
            <v>NH FOODS CHILE Y COMPAÑIA LIMITADA</v>
          </cell>
          <cell r="W169" t="str">
            <v>TOKYO 29 AUG 2022</v>
          </cell>
          <cell r="X169" t="str">
            <v>EXW</v>
          </cell>
          <cell r="Y169" t="str">
            <v>CTA CTE O CRED.DIRECTO</v>
          </cell>
          <cell r="Z169" t="str">
            <v>CONGELADO</v>
          </cell>
          <cell r="AA169" t="str">
            <v>LOMO</v>
          </cell>
          <cell r="AB169" t="str">
            <v>LOMO VETADO</v>
          </cell>
          <cell r="AC169" t="str">
            <v>LOMO VETADO MITADES</v>
          </cell>
          <cell r="AD169" t="str">
            <v>EX</v>
          </cell>
        </row>
        <row r="170">
          <cell r="D170">
            <v>1020637</v>
          </cell>
          <cell r="E170" t="str">
            <v>GO PANC TEC S/CUE@ FI CJ CH AP</v>
          </cell>
          <cell r="F170">
            <v>1900</v>
          </cell>
          <cell r="G170" t="str">
            <v>KG</v>
          </cell>
          <cell r="H170" t="str">
            <v>PLANTA LO MIRANDA</v>
          </cell>
          <cell r="I170" t="str">
            <v>EN PRODUCCION</v>
          </cell>
          <cell r="J170">
            <v>44777</v>
          </cell>
          <cell r="K170">
            <v>44781</v>
          </cell>
          <cell r="L170"/>
          <cell r="M170"/>
          <cell r="N170"/>
          <cell r="O170" t="str">
            <v>U020 AGROSUPER COMER ALIM</v>
          </cell>
          <cell r="P170" t="str">
            <v>00EX</v>
          </cell>
          <cell r="Q170" t="str">
            <v>EXPORTACION DIRECTA</v>
          </cell>
          <cell r="R170" t="str">
            <v>02</v>
          </cell>
          <cell r="S170" t="str">
            <v>CHILE</v>
          </cell>
          <cell r="T170" t="str">
            <v>1000 TOKYO (ADUANA PRINCIPAL)J</v>
          </cell>
          <cell r="U170" t="str">
            <v>200000163</v>
          </cell>
          <cell r="V170" t="str">
            <v>NH FOODS CHILE Y COMPAÑIA LIMITADA</v>
          </cell>
          <cell r="W170" t="str">
            <v>TOKYO 29 AUG 2022</v>
          </cell>
          <cell r="X170" t="str">
            <v>EXW</v>
          </cell>
          <cell r="Y170" t="str">
            <v>CTA CTE O CRED.DIRECTO</v>
          </cell>
          <cell r="Z170" t="str">
            <v>CONGELADO</v>
          </cell>
          <cell r="AA170" t="str">
            <v>PANCETA</v>
          </cell>
          <cell r="AB170" t="str">
            <v>PANCETA S/CUERO</v>
          </cell>
          <cell r="AC170" t="str">
            <v>PANCETA S/CUERO TECLA</v>
          </cell>
          <cell r="AD170" t="str">
            <v>EX</v>
          </cell>
        </row>
        <row r="171">
          <cell r="D171">
            <v>1020620</v>
          </cell>
          <cell r="E171" t="str">
            <v>GO LOM VET &lt;2.0@ FI CJ AP</v>
          </cell>
          <cell r="F171">
            <v>5600</v>
          </cell>
          <cell r="G171" t="str">
            <v>KG</v>
          </cell>
          <cell r="H171" t="str">
            <v>PLANTA LO MIRANDA</v>
          </cell>
          <cell r="I171" t="str">
            <v>EN PRODUCCION</v>
          </cell>
          <cell r="J171">
            <v>44777</v>
          </cell>
          <cell r="K171">
            <v>44781</v>
          </cell>
          <cell r="L171"/>
          <cell r="M171"/>
          <cell r="N171"/>
          <cell r="O171" t="str">
            <v>U020 AGROSUPER COMER ALIM</v>
          </cell>
          <cell r="P171" t="str">
            <v>00EX</v>
          </cell>
          <cell r="Q171" t="str">
            <v>EXPORTACION DIRECTA</v>
          </cell>
          <cell r="R171" t="str">
            <v>02</v>
          </cell>
          <cell r="S171" t="str">
            <v>CHILE</v>
          </cell>
          <cell r="T171" t="str">
            <v>1000 TOKYO (ADUANA PRINCIPAL)J</v>
          </cell>
          <cell r="U171" t="str">
            <v>200000163</v>
          </cell>
          <cell r="V171" t="str">
            <v>NH FOODS CHILE Y COMPAÑIA LIMITADA</v>
          </cell>
          <cell r="W171" t="str">
            <v>TOKYO 29 AUG 2022</v>
          </cell>
          <cell r="X171" t="str">
            <v>EXW</v>
          </cell>
          <cell r="Y171" t="str">
            <v>CTA CTE O CRED.DIRECTO</v>
          </cell>
          <cell r="Z171" t="str">
            <v>CONGELADO</v>
          </cell>
          <cell r="AA171" t="str">
            <v>LOMO</v>
          </cell>
          <cell r="AB171" t="str">
            <v>LOMO VETADO</v>
          </cell>
          <cell r="AC171" t="str">
            <v>LOMO VETADO &lt;2.0K</v>
          </cell>
          <cell r="AD171" t="str">
            <v>EX</v>
          </cell>
        </row>
        <row r="172">
          <cell r="D172">
            <v>1020592</v>
          </cell>
          <cell r="E172" t="str">
            <v>GO LOM VET &gt;2.0@ FI CJ LOM VET AP</v>
          </cell>
          <cell r="F172">
            <v>3000</v>
          </cell>
          <cell r="G172" t="str">
            <v>KG</v>
          </cell>
          <cell r="H172" t="str">
            <v>PLANTA LO MIRANDA</v>
          </cell>
          <cell r="I172" t="str">
            <v>EN PRODUCCION</v>
          </cell>
          <cell r="J172">
            <v>44777</v>
          </cell>
          <cell r="K172">
            <v>44781</v>
          </cell>
          <cell r="L172"/>
          <cell r="M172"/>
          <cell r="N172"/>
          <cell r="O172" t="str">
            <v>U020 AGROSUPER COMER ALIM</v>
          </cell>
          <cell r="P172" t="str">
            <v>00EX</v>
          </cell>
          <cell r="Q172" t="str">
            <v>EXPORTACION DIRECTA</v>
          </cell>
          <cell r="R172" t="str">
            <v>02</v>
          </cell>
          <cell r="S172" t="str">
            <v>CHILE</v>
          </cell>
          <cell r="T172" t="str">
            <v>1000 TOKYO (ADUANA PRINCIPAL)J</v>
          </cell>
          <cell r="U172" t="str">
            <v>200000163</v>
          </cell>
          <cell r="V172" t="str">
            <v>NH FOODS CHILE Y COMPAÑIA LIMITADA</v>
          </cell>
          <cell r="W172" t="str">
            <v>TOKYO 29 AUG 2022</v>
          </cell>
          <cell r="X172" t="str">
            <v>EXW</v>
          </cell>
          <cell r="Y172" t="str">
            <v>CTA CTE O CRED.DIRECTO</v>
          </cell>
          <cell r="Z172" t="str">
            <v>CONGELADO</v>
          </cell>
          <cell r="AA172" t="str">
            <v>LOMO</v>
          </cell>
          <cell r="AB172" t="str">
            <v>LOMO VETADO</v>
          </cell>
          <cell r="AC172" t="str">
            <v>LOMO VETADO &gt;2.0K</v>
          </cell>
          <cell r="AD172" t="str">
            <v>EX</v>
          </cell>
        </row>
        <row r="173">
          <cell r="D173">
            <v>1020110</v>
          </cell>
          <cell r="E173" t="str">
            <v>GO MM LOIN L@ CJ 12K AP</v>
          </cell>
          <cell r="F173">
            <v>2700</v>
          </cell>
          <cell r="G173" t="str">
            <v>KG</v>
          </cell>
          <cell r="H173" t="str">
            <v>PLANTA LO MIRANDA</v>
          </cell>
          <cell r="I173" t="str">
            <v>EN PRODUCCION</v>
          </cell>
          <cell r="J173">
            <v>44777</v>
          </cell>
          <cell r="K173">
            <v>44781</v>
          </cell>
          <cell r="L173"/>
          <cell r="M173"/>
          <cell r="N173"/>
          <cell r="O173" t="str">
            <v>U020 AGROSUPER COMER ALIM</v>
          </cell>
          <cell r="P173" t="str">
            <v>00EX</v>
          </cell>
          <cell r="Q173" t="str">
            <v>EXPORTACION DIRECTA</v>
          </cell>
          <cell r="R173" t="str">
            <v>02</v>
          </cell>
          <cell r="S173" t="str">
            <v>CHILE</v>
          </cell>
          <cell r="T173" t="str">
            <v>1000 TOKYO (ADUANA PRINCIPAL)J</v>
          </cell>
          <cell r="U173" t="str">
            <v>200000163</v>
          </cell>
          <cell r="V173" t="str">
            <v>NH FOODS CHILE Y COMPAÑIA LIMITADA</v>
          </cell>
          <cell r="W173" t="str">
            <v>TOKYO 29 AUG 2022</v>
          </cell>
          <cell r="X173" t="str">
            <v>EXW</v>
          </cell>
          <cell r="Y173" t="str">
            <v>CTA CTE O CRED.DIRECTO</v>
          </cell>
          <cell r="Z173" t="str">
            <v>CONGELADO</v>
          </cell>
          <cell r="AA173" t="str">
            <v>LOMO</v>
          </cell>
          <cell r="AB173" t="str">
            <v>LOMO MM LOIN</v>
          </cell>
          <cell r="AC173" t="str">
            <v>LOMO MM LOIN L</v>
          </cell>
          <cell r="AD173" t="str">
            <v>EX</v>
          </cell>
        </row>
        <row r="174">
          <cell r="D174">
            <v>1020592</v>
          </cell>
          <cell r="E174" t="str">
            <v>GO LOM VET &gt;2.0@ FI CJ LOM VET AP</v>
          </cell>
          <cell r="F174">
            <v>3200</v>
          </cell>
          <cell r="G174" t="str">
            <v>KG</v>
          </cell>
          <cell r="H174" t="str">
            <v>PLANTA LO MIRANDA</v>
          </cell>
          <cell r="I174" t="str">
            <v>EN PRODUCCION</v>
          </cell>
          <cell r="J174">
            <v>44777</v>
          </cell>
          <cell r="K174">
            <v>44788</v>
          </cell>
          <cell r="L174"/>
          <cell r="M174"/>
          <cell r="N174"/>
          <cell r="O174" t="str">
            <v>U020 AGROSUPER COMER ALIM</v>
          </cell>
          <cell r="P174" t="str">
            <v>00EX</v>
          </cell>
          <cell r="Q174" t="str">
            <v>EXPORTACION DIRECTA</v>
          </cell>
          <cell r="R174" t="str">
            <v>02</v>
          </cell>
          <cell r="S174" t="str">
            <v>CHILE</v>
          </cell>
          <cell r="T174" t="str">
            <v>1000 TOKYO (ADUANA PRINCIPAL)J</v>
          </cell>
          <cell r="U174" t="str">
            <v>200000163</v>
          </cell>
          <cell r="V174" t="str">
            <v>NH FOODS CHILE Y COMPAÑIA LIMITADA</v>
          </cell>
          <cell r="W174" t="str">
            <v>TOKYO 30 AUG 2022</v>
          </cell>
          <cell r="X174" t="str">
            <v>EXW</v>
          </cell>
          <cell r="Y174" t="str">
            <v>CTA CTE O CRED.DIRECTO</v>
          </cell>
          <cell r="Z174" t="str">
            <v>CONGELADO</v>
          </cell>
          <cell r="AA174" t="str">
            <v>LOMO</v>
          </cell>
          <cell r="AB174" t="str">
            <v>LOMO VETADO</v>
          </cell>
          <cell r="AC174" t="str">
            <v>LOMO VETADO &gt;2.0K</v>
          </cell>
          <cell r="AD174" t="str">
            <v>EX</v>
          </cell>
        </row>
        <row r="175">
          <cell r="D175">
            <v>1020620</v>
          </cell>
          <cell r="E175" t="str">
            <v>GO LOM VET &lt;2.0@ FI CJ AP</v>
          </cell>
          <cell r="F175">
            <v>5600</v>
          </cell>
          <cell r="G175" t="str">
            <v>KG</v>
          </cell>
          <cell r="H175" t="str">
            <v>PLANTA LO MIRANDA</v>
          </cell>
          <cell r="I175" t="str">
            <v>EN PRODUCCION</v>
          </cell>
          <cell r="J175">
            <v>44777</v>
          </cell>
          <cell r="K175">
            <v>44788</v>
          </cell>
          <cell r="L175"/>
          <cell r="M175"/>
          <cell r="N175"/>
          <cell r="O175" t="str">
            <v>U020 AGROSUPER COMER ALIM</v>
          </cell>
          <cell r="P175" t="str">
            <v>00EX</v>
          </cell>
          <cell r="Q175" t="str">
            <v>EXPORTACION DIRECTA</v>
          </cell>
          <cell r="R175" t="str">
            <v>02</v>
          </cell>
          <cell r="S175" t="str">
            <v>CHILE</v>
          </cell>
          <cell r="T175" t="str">
            <v>1000 TOKYO (ADUANA PRINCIPAL)J</v>
          </cell>
          <cell r="U175" t="str">
            <v>200000163</v>
          </cell>
          <cell r="V175" t="str">
            <v>NH FOODS CHILE Y COMPAÑIA LIMITADA</v>
          </cell>
          <cell r="W175" t="str">
            <v>TOKYO 30 AUG 2022</v>
          </cell>
          <cell r="X175" t="str">
            <v>EXW</v>
          </cell>
          <cell r="Y175" t="str">
            <v>CTA CTE O CRED.DIRECTO</v>
          </cell>
          <cell r="Z175" t="str">
            <v>CONGELADO</v>
          </cell>
          <cell r="AA175" t="str">
            <v>LOMO</v>
          </cell>
          <cell r="AB175" t="str">
            <v>LOMO VETADO</v>
          </cell>
          <cell r="AC175" t="str">
            <v>LOMO VETADO &lt;2.0K</v>
          </cell>
          <cell r="AD175" t="str">
            <v>EX</v>
          </cell>
        </row>
        <row r="176">
          <cell r="D176">
            <v>1020637</v>
          </cell>
          <cell r="E176" t="str">
            <v>GO PANC TEC S/CUE@ FI CJ CH AP</v>
          </cell>
          <cell r="F176">
            <v>1900</v>
          </cell>
          <cell r="G176" t="str">
            <v>KG</v>
          </cell>
          <cell r="H176" t="str">
            <v>PLANTA LO MIRANDA</v>
          </cell>
          <cell r="I176" t="str">
            <v>EN PRODUCCION</v>
          </cell>
          <cell r="J176">
            <v>44777</v>
          </cell>
          <cell r="K176">
            <v>44788</v>
          </cell>
          <cell r="L176"/>
          <cell r="M176"/>
          <cell r="N176"/>
          <cell r="O176" t="str">
            <v>U020 AGROSUPER COMER ALIM</v>
          </cell>
          <cell r="P176" t="str">
            <v>00EX</v>
          </cell>
          <cell r="Q176" t="str">
            <v>EXPORTACION DIRECTA</v>
          </cell>
          <cell r="R176" t="str">
            <v>02</v>
          </cell>
          <cell r="S176" t="str">
            <v>CHILE</v>
          </cell>
          <cell r="T176" t="str">
            <v>1000 TOKYO (ADUANA PRINCIPAL)J</v>
          </cell>
          <cell r="U176" t="str">
            <v>200000163</v>
          </cell>
          <cell r="V176" t="str">
            <v>NH FOODS CHILE Y COMPAÑIA LIMITADA</v>
          </cell>
          <cell r="W176" t="str">
            <v>TOKYO 30 AUG 2022</v>
          </cell>
          <cell r="X176" t="str">
            <v>EXW</v>
          </cell>
          <cell r="Y176" t="str">
            <v>CTA CTE O CRED.DIRECTO</v>
          </cell>
          <cell r="Z176" t="str">
            <v>CONGELADO</v>
          </cell>
          <cell r="AA176" t="str">
            <v>PANCETA</v>
          </cell>
          <cell r="AB176" t="str">
            <v>PANCETA S/CUERO</v>
          </cell>
          <cell r="AC176" t="str">
            <v>PANCETA S/CUERO TECLA</v>
          </cell>
          <cell r="AD176" t="str">
            <v>EX</v>
          </cell>
        </row>
        <row r="177">
          <cell r="D177">
            <v>1022499</v>
          </cell>
          <cell r="E177" t="str">
            <v>GO LOM VET MIT@ 4 BO CJ 10K AP</v>
          </cell>
          <cell r="F177">
            <v>4800</v>
          </cell>
          <cell r="G177" t="str">
            <v>KG</v>
          </cell>
          <cell r="H177" t="str">
            <v>PLANTA LO MIRANDA</v>
          </cell>
          <cell r="I177" t="str">
            <v>EN PRODUCCION</v>
          </cell>
          <cell r="J177">
            <v>44777</v>
          </cell>
          <cell r="K177">
            <v>44788</v>
          </cell>
          <cell r="L177"/>
          <cell r="M177"/>
          <cell r="N177"/>
          <cell r="O177" t="str">
            <v>U020 AGROSUPER COMER ALIM</v>
          </cell>
          <cell r="P177" t="str">
            <v>00EX</v>
          </cell>
          <cell r="Q177" t="str">
            <v>EXPORTACION DIRECTA</v>
          </cell>
          <cell r="R177" t="str">
            <v>02</v>
          </cell>
          <cell r="S177" t="str">
            <v>CHILE</v>
          </cell>
          <cell r="T177" t="str">
            <v>1000 TOKYO (ADUANA PRINCIPAL)J</v>
          </cell>
          <cell r="U177" t="str">
            <v>200000163</v>
          </cell>
          <cell r="V177" t="str">
            <v>NH FOODS CHILE Y COMPAÑIA LIMITADA</v>
          </cell>
          <cell r="W177" t="str">
            <v>TOKYO 30 AUG 2022</v>
          </cell>
          <cell r="X177" t="str">
            <v>EXW</v>
          </cell>
          <cell r="Y177" t="str">
            <v>CTA CTE O CRED.DIRECTO</v>
          </cell>
          <cell r="Z177" t="str">
            <v>CONGELADO</v>
          </cell>
          <cell r="AA177" t="str">
            <v>LOMO</v>
          </cell>
          <cell r="AB177" t="str">
            <v>LOMO VETADO</v>
          </cell>
          <cell r="AC177" t="str">
            <v>LOMO VETADO MITADES</v>
          </cell>
          <cell r="AD177" t="str">
            <v>EX</v>
          </cell>
        </row>
        <row r="178">
          <cell r="D178">
            <v>1022346</v>
          </cell>
          <cell r="E178" t="str">
            <v>GO PPPAL 1P EX@ BO AP</v>
          </cell>
          <cell r="F178">
            <v>1000</v>
          </cell>
          <cell r="G178" t="str">
            <v>KG</v>
          </cell>
          <cell r="H178" t="str">
            <v>PLANTA LO MIRANDA</v>
          </cell>
          <cell r="I178" t="str">
            <v>EN PRODUCCION</v>
          </cell>
          <cell r="J178">
            <v>44777</v>
          </cell>
          <cell r="K178">
            <v>44788</v>
          </cell>
          <cell r="L178"/>
          <cell r="M178"/>
          <cell r="N178"/>
          <cell r="O178" t="str">
            <v>U020 AGROSUPER COMER ALIM</v>
          </cell>
          <cell r="P178" t="str">
            <v>00EX</v>
          </cell>
          <cell r="Q178" t="str">
            <v>EXPORTACION DIRECTA</v>
          </cell>
          <cell r="R178" t="str">
            <v>02</v>
          </cell>
          <cell r="S178" t="str">
            <v>CHILE</v>
          </cell>
          <cell r="T178" t="str">
            <v>1000 TOKYO (ADUANA PRINCIPAL)J</v>
          </cell>
          <cell r="U178" t="str">
            <v>200000163</v>
          </cell>
          <cell r="V178" t="str">
            <v>NH FOODS CHILE Y COMPAÑIA LIMITADA</v>
          </cell>
          <cell r="W178" t="str">
            <v>TOKYO 30 AUG 2022</v>
          </cell>
          <cell r="X178" t="str">
            <v>EXW</v>
          </cell>
          <cell r="Y178" t="str">
            <v>CTA CTE O CRED.DIRECTO</v>
          </cell>
          <cell r="Z178" t="str">
            <v>CONGELADO</v>
          </cell>
          <cell r="AA178" t="str">
            <v>PALETA</v>
          </cell>
          <cell r="AB178" t="str">
            <v>PALETA PULPA</v>
          </cell>
          <cell r="AC178" t="str">
            <v>PALETA PULPA JAPON</v>
          </cell>
          <cell r="AD178" t="str">
            <v>EX</v>
          </cell>
        </row>
        <row r="179">
          <cell r="D179">
            <v>1023350</v>
          </cell>
          <cell r="E179" t="str">
            <v>LOM VET &gt;2.0@ VP CJ LOM VET AP</v>
          </cell>
          <cell r="F179">
            <v>2500</v>
          </cell>
          <cell r="G179" t="str">
            <v>KG</v>
          </cell>
          <cell r="H179" t="str">
            <v>PLANTA LO MIRANDA</v>
          </cell>
          <cell r="I179" t="str">
            <v>EN PRODUCCION</v>
          </cell>
          <cell r="J179">
            <v>44777</v>
          </cell>
          <cell r="K179">
            <v>44788</v>
          </cell>
          <cell r="L179"/>
          <cell r="M179"/>
          <cell r="N179"/>
          <cell r="O179" t="str">
            <v>U020 AGROSUPER COMER ALIM</v>
          </cell>
          <cell r="P179" t="str">
            <v>00EX</v>
          </cell>
          <cell r="Q179" t="str">
            <v>EXPORTACION DIRECTA</v>
          </cell>
          <cell r="R179" t="str">
            <v>02</v>
          </cell>
          <cell r="S179" t="str">
            <v>CHILE</v>
          </cell>
          <cell r="T179" t="str">
            <v>1000 TOKYO (ADUANA PRINCIPAL)J</v>
          </cell>
          <cell r="U179" t="str">
            <v>200000163</v>
          </cell>
          <cell r="V179" t="str">
            <v>NH FOODS CHILE Y COMPAÑIA LIMITADA</v>
          </cell>
          <cell r="W179" t="str">
            <v>TOKYO 30 AUG 2022</v>
          </cell>
          <cell r="X179" t="str">
            <v>EXW</v>
          </cell>
          <cell r="Y179" t="str">
            <v>CTA CTE O CRED.DIRECTO</v>
          </cell>
          <cell r="Z179" t="str">
            <v>CONGELADO</v>
          </cell>
          <cell r="AA179" t="str">
            <v>LOMO</v>
          </cell>
          <cell r="AB179" t="str">
            <v>LOMO VETADO</v>
          </cell>
          <cell r="AC179" t="str">
            <v>LOMO VETADO &gt;2.0K</v>
          </cell>
          <cell r="AD179" t="str">
            <v>EX</v>
          </cell>
        </row>
        <row r="180">
          <cell r="D180">
            <v>1023352</v>
          </cell>
          <cell r="E180" t="str">
            <v>GO PANC TEC S/CUE@ R VP CJ CH AP</v>
          </cell>
          <cell r="F180">
            <v>5000</v>
          </cell>
          <cell r="G180" t="str">
            <v>KG</v>
          </cell>
          <cell r="H180" t="str">
            <v>PLANTA LO MIRANDA</v>
          </cell>
          <cell r="I180" t="str">
            <v>EN PRODUCCION</v>
          </cell>
          <cell r="J180">
            <v>44777</v>
          </cell>
          <cell r="K180">
            <v>44788</v>
          </cell>
          <cell r="L180"/>
          <cell r="M180"/>
          <cell r="N180"/>
          <cell r="O180" t="str">
            <v>U020 AGROSUPER COMER ALIM</v>
          </cell>
          <cell r="P180" t="str">
            <v>00EX</v>
          </cell>
          <cell r="Q180" t="str">
            <v>EXPORTACION DIRECTA</v>
          </cell>
          <cell r="R180" t="str">
            <v>02</v>
          </cell>
          <cell r="S180" t="str">
            <v>CHILE</v>
          </cell>
          <cell r="T180" t="str">
            <v>1000 TOKYO (ADUANA PRINCIPAL)J</v>
          </cell>
          <cell r="U180" t="str">
            <v>200000163</v>
          </cell>
          <cell r="V180" t="str">
            <v>NH FOODS CHILE Y COMPAÑIA LIMITADA</v>
          </cell>
          <cell r="W180" t="str">
            <v>TOKYO 30 AUG 2022</v>
          </cell>
          <cell r="X180" t="str">
            <v>EXW</v>
          </cell>
          <cell r="Y180" t="str">
            <v>CTA CTE O CRED.DIRECTO</v>
          </cell>
          <cell r="Z180" t="str">
            <v>CONGELADO</v>
          </cell>
          <cell r="AA180" t="str">
            <v>PANCETA</v>
          </cell>
          <cell r="AB180" t="str">
            <v>PANCETA S/CUERO</v>
          </cell>
          <cell r="AC180" t="str">
            <v>PANCETA S/CUERO TECLA</v>
          </cell>
          <cell r="AD180" t="str">
            <v>EX</v>
          </cell>
        </row>
        <row r="181">
          <cell r="D181">
            <v>1020110</v>
          </cell>
          <cell r="E181" t="str">
            <v>GO MM LOIN L@ CJ 12K AP</v>
          </cell>
          <cell r="F181">
            <v>2200</v>
          </cell>
          <cell r="G181" t="str">
            <v>KG</v>
          </cell>
          <cell r="H181" t="str">
            <v>PLANTA LO MIRANDA</v>
          </cell>
          <cell r="I181" t="str">
            <v>EN PRODUCCION</v>
          </cell>
          <cell r="J181">
            <v>44777</v>
          </cell>
          <cell r="K181">
            <v>44788</v>
          </cell>
          <cell r="L181"/>
          <cell r="M181"/>
          <cell r="N181"/>
          <cell r="O181" t="str">
            <v>U020 AGROSUPER COMER ALIM</v>
          </cell>
          <cell r="P181" t="str">
            <v>00EX</v>
          </cell>
          <cell r="Q181" t="str">
            <v>EXPORTACION DIRECTA</v>
          </cell>
          <cell r="R181" t="str">
            <v>02</v>
          </cell>
          <cell r="S181" t="str">
            <v>CHILE</v>
          </cell>
          <cell r="T181" t="str">
            <v>1000 TOKYO (ADUANA PRINCIPAL)J</v>
          </cell>
          <cell r="U181" t="str">
            <v>200000163</v>
          </cell>
          <cell r="V181" t="str">
            <v>NH FOODS CHILE Y COMPAÑIA LIMITADA</v>
          </cell>
          <cell r="W181" t="str">
            <v>TOKYO 31 AUG 2022</v>
          </cell>
          <cell r="X181" t="str">
            <v>EXW</v>
          </cell>
          <cell r="Y181" t="str">
            <v>CTA CTE O CRED.DIRECTO</v>
          </cell>
          <cell r="Z181" t="str">
            <v>CONGELADO</v>
          </cell>
          <cell r="AA181" t="str">
            <v>LOMO</v>
          </cell>
          <cell r="AB181" t="str">
            <v>LOMO MM LOIN</v>
          </cell>
          <cell r="AC181" t="str">
            <v>LOMO MM LOIN L</v>
          </cell>
          <cell r="AD181" t="str">
            <v>EX</v>
          </cell>
        </row>
        <row r="182">
          <cell r="D182">
            <v>1020592</v>
          </cell>
          <cell r="E182" t="str">
            <v>GO LOM VET &gt;2.0@ FI CJ LOM VET AP</v>
          </cell>
          <cell r="F182">
            <v>5000</v>
          </cell>
          <cell r="G182" t="str">
            <v>KG</v>
          </cell>
          <cell r="H182" t="str">
            <v>PLANTA LO MIRANDA</v>
          </cell>
          <cell r="I182" t="str">
            <v>EN PRODUCCION</v>
          </cell>
          <cell r="J182">
            <v>44777</v>
          </cell>
          <cell r="K182">
            <v>44788</v>
          </cell>
          <cell r="L182"/>
          <cell r="M182"/>
          <cell r="N182"/>
          <cell r="O182" t="str">
            <v>U020 AGROSUPER COMER ALIM</v>
          </cell>
          <cell r="P182" t="str">
            <v>00EX</v>
          </cell>
          <cell r="Q182" t="str">
            <v>EXPORTACION DIRECTA</v>
          </cell>
          <cell r="R182" t="str">
            <v>02</v>
          </cell>
          <cell r="S182" t="str">
            <v>CHILE</v>
          </cell>
          <cell r="T182" t="str">
            <v>1000 TOKYO (ADUANA PRINCIPAL)J</v>
          </cell>
          <cell r="U182" t="str">
            <v>200000163</v>
          </cell>
          <cell r="V182" t="str">
            <v>NH FOODS CHILE Y COMPAÑIA LIMITADA</v>
          </cell>
          <cell r="W182" t="str">
            <v>TOKYO 31 AUG 2022</v>
          </cell>
          <cell r="X182" t="str">
            <v>EXW</v>
          </cell>
          <cell r="Y182" t="str">
            <v>CTA CTE O CRED.DIRECTO</v>
          </cell>
          <cell r="Z182" t="str">
            <v>CONGELADO</v>
          </cell>
          <cell r="AA182" t="str">
            <v>LOMO</v>
          </cell>
          <cell r="AB182" t="str">
            <v>LOMO VETADO</v>
          </cell>
          <cell r="AC182" t="str">
            <v>LOMO VETADO &gt;2.0K</v>
          </cell>
          <cell r="AD182" t="str">
            <v>EX</v>
          </cell>
        </row>
        <row r="183">
          <cell r="D183">
            <v>1020620</v>
          </cell>
          <cell r="E183" t="str">
            <v>GO LOM VET &lt;2.0@ FI CJ AP</v>
          </cell>
          <cell r="F183">
            <v>4200</v>
          </cell>
          <cell r="G183" t="str">
            <v>KG</v>
          </cell>
          <cell r="H183" t="str">
            <v>PLANTA LO MIRANDA</v>
          </cell>
          <cell r="I183" t="str">
            <v>EN PRODUCCION</v>
          </cell>
          <cell r="J183">
            <v>44777</v>
          </cell>
          <cell r="K183">
            <v>44788</v>
          </cell>
          <cell r="L183"/>
          <cell r="M183"/>
          <cell r="N183"/>
          <cell r="O183" t="str">
            <v>U020 AGROSUPER COMER ALIM</v>
          </cell>
          <cell r="P183" t="str">
            <v>00EX</v>
          </cell>
          <cell r="Q183" t="str">
            <v>EXPORTACION DIRECTA</v>
          </cell>
          <cell r="R183" t="str">
            <v>02</v>
          </cell>
          <cell r="S183" t="str">
            <v>CHILE</v>
          </cell>
          <cell r="T183" t="str">
            <v>1000 TOKYO (ADUANA PRINCIPAL)J</v>
          </cell>
          <cell r="U183" t="str">
            <v>200000163</v>
          </cell>
          <cell r="V183" t="str">
            <v>NH FOODS CHILE Y COMPAÑIA LIMITADA</v>
          </cell>
          <cell r="W183" t="str">
            <v>TOKYO 31 AUG 2022</v>
          </cell>
          <cell r="X183" t="str">
            <v>EXW</v>
          </cell>
          <cell r="Y183" t="str">
            <v>CTA CTE O CRED.DIRECTO</v>
          </cell>
          <cell r="Z183" t="str">
            <v>CONGELADO</v>
          </cell>
          <cell r="AA183" t="str">
            <v>LOMO</v>
          </cell>
          <cell r="AB183" t="str">
            <v>LOMO VETADO</v>
          </cell>
          <cell r="AC183" t="str">
            <v>LOMO VETADO &lt;2.0K</v>
          </cell>
          <cell r="AD183" t="str">
            <v>EX</v>
          </cell>
        </row>
        <row r="184">
          <cell r="D184">
            <v>1023163</v>
          </cell>
          <cell r="E184" t="str">
            <v>GO LOM VET &gt;2.0@ FI CJ 8K AP</v>
          </cell>
          <cell r="F184">
            <v>5000</v>
          </cell>
          <cell r="G184" t="str">
            <v>KG</v>
          </cell>
          <cell r="H184" t="str">
            <v>PLANTA LO MIRANDA</v>
          </cell>
          <cell r="I184" t="str">
            <v>EN PRODUCCION</v>
          </cell>
          <cell r="J184">
            <v>44777</v>
          </cell>
          <cell r="K184">
            <v>44788</v>
          </cell>
          <cell r="L184"/>
          <cell r="M184"/>
          <cell r="N184"/>
          <cell r="O184" t="str">
            <v>U020 AGROSUPER COMER ALIM</v>
          </cell>
          <cell r="P184" t="str">
            <v>00EX</v>
          </cell>
          <cell r="Q184" t="str">
            <v>EXPORTACION DIRECTA</v>
          </cell>
          <cell r="R184" t="str">
            <v>02</v>
          </cell>
          <cell r="S184" t="str">
            <v>CHILE</v>
          </cell>
          <cell r="T184" t="str">
            <v>1000 TOKYO (ADUANA PRINCIPAL)J</v>
          </cell>
          <cell r="U184" t="str">
            <v>200000163</v>
          </cell>
          <cell r="V184" t="str">
            <v>NH FOODS CHILE Y COMPAÑIA LIMITADA</v>
          </cell>
          <cell r="W184" t="str">
            <v>TOKYO 31 AUG 2022</v>
          </cell>
          <cell r="X184" t="str">
            <v>EXW</v>
          </cell>
          <cell r="Y184" t="str">
            <v>CTA CTE O CRED.DIRECTO</v>
          </cell>
          <cell r="Z184" t="str">
            <v>CONGELADO</v>
          </cell>
          <cell r="AA184" t="str">
            <v>LOMO</v>
          </cell>
          <cell r="AB184" t="str">
            <v>LOMO VETADO</v>
          </cell>
          <cell r="AC184" t="str">
            <v>LOMO VETADO &gt;2.0K</v>
          </cell>
          <cell r="AD184" t="str">
            <v>EX</v>
          </cell>
        </row>
        <row r="185">
          <cell r="D185">
            <v>1020637</v>
          </cell>
          <cell r="E185" t="str">
            <v>GO PANC TEC S/CUE@ FI CJ CH AP</v>
          </cell>
          <cell r="F185">
            <v>3600</v>
          </cell>
          <cell r="G185" t="str">
            <v>KG</v>
          </cell>
          <cell r="H185" t="str">
            <v>PLANTA LO MIRANDA</v>
          </cell>
          <cell r="I185" t="str">
            <v>EN PRODUCCION</v>
          </cell>
          <cell r="J185">
            <v>44777</v>
          </cell>
          <cell r="K185">
            <v>44788</v>
          </cell>
          <cell r="L185"/>
          <cell r="M185"/>
          <cell r="N185"/>
          <cell r="O185" t="str">
            <v>U020 AGROSUPER COMER ALIM</v>
          </cell>
          <cell r="P185" t="str">
            <v>00EX</v>
          </cell>
          <cell r="Q185" t="str">
            <v>EXPORTACION DIRECTA</v>
          </cell>
          <cell r="R185" t="str">
            <v>02</v>
          </cell>
          <cell r="S185" t="str">
            <v>CHILE</v>
          </cell>
          <cell r="T185" t="str">
            <v>1000 TOKYO (ADUANA PRINCIPAL)J</v>
          </cell>
          <cell r="U185" t="str">
            <v>200000163</v>
          </cell>
          <cell r="V185" t="str">
            <v>NH FOODS CHILE Y COMPAÑIA LIMITADA</v>
          </cell>
          <cell r="W185" t="str">
            <v>TOKYO 31 AUG 2022</v>
          </cell>
          <cell r="X185" t="str">
            <v>EXW</v>
          </cell>
          <cell r="Y185" t="str">
            <v>CTA CTE O CRED.DIRECTO</v>
          </cell>
          <cell r="Z185" t="str">
            <v>CONGELADO</v>
          </cell>
          <cell r="AA185" t="str">
            <v>PANCETA</v>
          </cell>
          <cell r="AB185" t="str">
            <v>PANCETA S/CUERO</v>
          </cell>
          <cell r="AC185" t="str">
            <v>PANCETA S/CUERO TECLA</v>
          </cell>
          <cell r="AD185" t="str">
            <v>EX</v>
          </cell>
        </row>
        <row r="186">
          <cell r="D186">
            <v>1020914</v>
          </cell>
          <cell r="E186" t="str">
            <v>GO PANC LAM 2.5MM@ CJ CH AP</v>
          </cell>
          <cell r="F186">
            <v>1500</v>
          </cell>
          <cell r="G186" t="str">
            <v>KG</v>
          </cell>
          <cell r="H186" t="str">
            <v>PLANTA LO MIRANDA</v>
          </cell>
          <cell r="I186" t="str">
            <v>EN PRODUCCION</v>
          </cell>
          <cell r="J186">
            <v>44777</v>
          </cell>
          <cell r="K186">
            <v>44788</v>
          </cell>
          <cell r="L186"/>
          <cell r="M186"/>
          <cell r="N186"/>
          <cell r="O186" t="str">
            <v>U020 AGROSUPER COMER ALIM</v>
          </cell>
          <cell r="P186" t="str">
            <v>00EX</v>
          </cell>
          <cell r="Q186" t="str">
            <v>EXPORTACION DIRECTA</v>
          </cell>
          <cell r="R186" t="str">
            <v>02</v>
          </cell>
          <cell r="S186" t="str">
            <v>CHILE</v>
          </cell>
          <cell r="T186" t="str">
            <v>1000 TOKYO (ADUANA PRINCIPAL)J</v>
          </cell>
          <cell r="U186" t="str">
            <v>200000163</v>
          </cell>
          <cell r="V186" t="str">
            <v>NH FOODS CHILE Y COMPAÑIA LIMITADA</v>
          </cell>
          <cell r="W186" t="str">
            <v>TOKYO 31 AUG 2022</v>
          </cell>
          <cell r="X186" t="str">
            <v>EXW</v>
          </cell>
          <cell r="Y186" t="str">
            <v>CTA CTE O CRED.DIRECTO</v>
          </cell>
          <cell r="Z186" t="str">
            <v>CONGELADO</v>
          </cell>
          <cell r="AA186" t="str">
            <v>PANCETA</v>
          </cell>
          <cell r="AB186" t="str">
            <v>PANCETA C/CUERO</v>
          </cell>
          <cell r="AC186" t="str">
            <v>PANCETA C/CUERO LAMINADO</v>
          </cell>
          <cell r="AD186" t="str">
            <v>EX</v>
          </cell>
        </row>
        <row r="187">
          <cell r="D187">
            <v>1023350</v>
          </cell>
          <cell r="E187" t="str">
            <v>LOM VET &gt;2.0@ VP CJ LOM VET AP</v>
          </cell>
          <cell r="F187">
            <v>2500</v>
          </cell>
          <cell r="G187" t="str">
            <v>KG</v>
          </cell>
          <cell r="H187" t="str">
            <v>PLANTA LO MIRANDA</v>
          </cell>
          <cell r="I187" t="str">
            <v>EN PRODUCCION</v>
          </cell>
          <cell r="J187">
            <v>44777</v>
          </cell>
          <cell r="K187">
            <v>44788</v>
          </cell>
          <cell r="L187"/>
          <cell r="M187"/>
          <cell r="N187"/>
          <cell r="O187" t="str">
            <v>U020 AGROSUPER COMER ALIM</v>
          </cell>
          <cell r="P187" t="str">
            <v>00EX</v>
          </cell>
          <cell r="Q187" t="str">
            <v>EXPORTACION DIRECTA</v>
          </cell>
          <cell r="R187" t="str">
            <v>02</v>
          </cell>
          <cell r="S187" t="str">
            <v>CHILE</v>
          </cell>
          <cell r="T187" t="str">
            <v>1000 TOKYO (ADUANA PRINCIPAL)J</v>
          </cell>
          <cell r="U187" t="str">
            <v>200000163</v>
          </cell>
          <cell r="V187" t="str">
            <v>NH FOODS CHILE Y COMPAÑIA LIMITADA</v>
          </cell>
          <cell r="W187" t="str">
            <v>TOKYO 31 AUG 2022</v>
          </cell>
          <cell r="X187" t="str">
            <v>EXW</v>
          </cell>
          <cell r="Y187" t="str">
            <v>CTA CTE O CRED.DIRECTO</v>
          </cell>
          <cell r="Z187" t="str">
            <v>CONGELADO</v>
          </cell>
          <cell r="AA187" t="str">
            <v>LOMO</v>
          </cell>
          <cell r="AB187" t="str">
            <v>LOMO VETADO</v>
          </cell>
          <cell r="AC187" t="str">
            <v>LOMO VETADO &gt;2.0K</v>
          </cell>
          <cell r="AD187" t="str">
            <v>EX</v>
          </cell>
        </row>
        <row r="188">
          <cell r="D188">
            <v>1021136</v>
          </cell>
          <cell r="E188" t="str">
            <v>GO TRÁQUEA@ CJ LOM CTRO AP</v>
          </cell>
          <cell r="F188">
            <v>2000</v>
          </cell>
          <cell r="G188" t="str">
            <v>KG</v>
          </cell>
          <cell r="H188" t="str">
            <v>PLANTA LO MIRANDA</v>
          </cell>
          <cell r="I188" t="str">
            <v>EN PRODUCCION</v>
          </cell>
          <cell r="J188">
            <v>44777</v>
          </cell>
          <cell r="K188">
            <v>44802</v>
          </cell>
          <cell r="L188"/>
          <cell r="M188"/>
          <cell r="N188"/>
          <cell r="O188" t="str">
            <v>U020 AGROSUPER COMER ALIM</v>
          </cell>
          <cell r="P188" t="str">
            <v>00EX</v>
          </cell>
          <cell r="Q188" t="str">
            <v>EXPORTACION DIRECTA</v>
          </cell>
          <cell r="R188" t="str">
            <v>02</v>
          </cell>
          <cell r="S188" t="str">
            <v>CHILE</v>
          </cell>
          <cell r="T188" t="str">
            <v>1000 TOKYO (ADUANA PRINCIPAL)J</v>
          </cell>
          <cell r="U188" t="str">
            <v>200000163</v>
          </cell>
          <cell r="V188" t="str">
            <v>NH FOODS CHILE Y COMPAÑIA LIMITADA</v>
          </cell>
          <cell r="W188" t="str">
            <v>TOKYO 34 AUG 2022</v>
          </cell>
          <cell r="X188" t="str">
            <v>EXW</v>
          </cell>
          <cell r="Y188" t="str">
            <v>CTA CTE O CRED.DIRECTO</v>
          </cell>
          <cell r="Z188" t="str">
            <v>CONGELADO</v>
          </cell>
          <cell r="AA188" t="str">
            <v>SUBPROD</v>
          </cell>
          <cell r="AB188" t="str">
            <v>SUBPROD VISCERAS</v>
          </cell>
          <cell r="AC188" t="str">
            <v>SUBPROD VISCERAS TRÁQUEA</v>
          </cell>
          <cell r="AD188" t="str">
            <v>EX</v>
          </cell>
        </row>
        <row r="189">
          <cell r="D189">
            <v>1020774</v>
          </cell>
          <cell r="E189" t="str">
            <v>GO MALAYA JAPON@ VA CJ JP</v>
          </cell>
          <cell r="F189">
            <v>2500</v>
          </cell>
          <cell r="G189" t="str">
            <v>KG</v>
          </cell>
          <cell r="H189" t="str">
            <v>PLANTA LO MIRANDA</v>
          </cell>
          <cell r="I189" t="str">
            <v>EN PRODUCCION</v>
          </cell>
          <cell r="J189">
            <v>44777</v>
          </cell>
          <cell r="K189">
            <v>44802</v>
          </cell>
          <cell r="L189"/>
          <cell r="M189"/>
          <cell r="N189"/>
          <cell r="O189" t="str">
            <v>U020 AGROSUPER COMER ALIM</v>
          </cell>
          <cell r="P189" t="str">
            <v>00EX</v>
          </cell>
          <cell r="Q189" t="str">
            <v>EXPORTACION DIRECTA</v>
          </cell>
          <cell r="R189" t="str">
            <v>02</v>
          </cell>
          <cell r="S189" t="str">
            <v>CHILE</v>
          </cell>
          <cell r="T189" t="str">
            <v>1000 TOKYO (ADUANA PRINCIPAL)J</v>
          </cell>
          <cell r="U189" t="str">
            <v>200000163</v>
          </cell>
          <cell r="V189" t="str">
            <v>NH FOODS CHILE Y COMPAÑIA LIMITADA</v>
          </cell>
          <cell r="W189" t="str">
            <v>TOKYO 34 AUG 2022</v>
          </cell>
          <cell r="X189" t="str">
            <v>EXW</v>
          </cell>
          <cell r="Y189" t="str">
            <v>CTA CTE O CRED.DIRECTO</v>
          </cell>
          <cell r="Z189" t="str">
            <v>CONGELADO</v>
          </cell>
          <cell r="AA189" t="str">
            <v>PROLIJADO</v>
          </cell>
          <cell r="AB189" t="str">
            <v>PROLIJADO MALAYA</v>
          </cell>
          <cell r="AC189" t="str">
            <v>PROLIJADO MALAYA PAPADA</v>
          </cell>
          <cell r="AD189" t="str">
            <v>EX</v>
          </cell>
        </row>
        <row r="190">
          <cell r="D190">
            <v>1023163</v>
          </cell>
          <cell r="E190" t="str">
            <v>GO LOM VET &gt;2.0@ FI CJ 8K AP</v>
          </cell>
          <cell r="F190">
            <v>5000</v>
          </cell>
          <cell r="G190" t="str">
            <v>KG</v>
          </cell>
          <cell r="H190" t="str">
            <v>PLANTA LO MIRANDA</v>
          </cell>
          <cell r="I190" t="str">
            <v>EN PRODUCCION</v>
          </cell>
          <cell r="J190">
            <v>44777</v>
          </cell>
          <cell r="K190">
            <v>44802</v>
          </cell>
          <cell r="L190"/>
          <cell r="M190"/>
          <cell r="N190"/>
          <cell r="O190" t="str">
            <v>U020 AGROSUPER COMER ALIM</v>
          </cell>
          <cell r="P190" t="str">
            <v>00EX</v>
          </cell>
          <cell r="Q190" t="str">
            <v>EXPORTACION DIRECTA</v>
          </cell>
          <cell r="R190" t="str">
            <v>02</v>
          </cell>
          <cell r="S190" t="str">
            <v>CHILE</v>
          </cell>
          <cell r="T190" t="str">
            <v>1000 TOKYO (ADUANA PRINCIPAL)J</v>
          </cell>
          <cell r="U190" t="str">
            <v>200000163</v>
          </cell>
          <cell r="V190" t="str">
            <v>NH FOODS CHILE Y COMPAÑIA LIMITADA</v>
          </cell>
          <cell r="W190" t="str">
            <v>TOKYO 34 AUG 2022</v>
          </cell>
          <cell r="X190" t="str">
            <v>EXW</v>
          </cell>
          <cell r="Y190" t="str">
            <v>CTA CTE O CRED.DIRECTO</v>
          </cell>
          <cell r="Z190" t="str">
            <v>CONGELADO</v>
          </cell>
          <cell r="AA190" t="str">
            <v>LOMO</v>
          </cell>
          <cell r="AB190" t="str">
            <v>LOMO VETADO</v>
          </cell>
          <cell r="AC190" t="str">
            <v>LOMO VETADO &gt;2.0K</v>
          </cell>
          <cell r="AD190" t="str">
            <v>EX</v>
          </cell>
        </row>
        <row r="191">
          <cell r="D191">
            <v>1020620</v>
          </cell>
          <cell r="E191" t="str">
            <v>GO LOM VET &lt;2.0@ FI CJ AP</v>
          </cell>
          <cell r="F191">
            <v>2000</v>
          </cell>
          <cell r="G191" t="str">
            <v>KG</v>
          </cell>
          <cell r="H191" t="str">
            <v>PLANTA LO MIRANDA</v>
          </cell>
          <cell r="I191" t="str">
            <v>EN PRODUCCION</v>
          </cell>
          <cell r="J191">
            <v>44777</v>
          </cell>
          <cell r="K191">
            <v>44802</v>
          </cell>
          <cell r="L191"/>
          <cell r="M191"/>
          <cell r="N191"/>
          <cell r="O191" t="str">
            <v>U020 AGROSUPER COMER ALIM</v>
          </cell>
          <cell r="P191" t="str">
            <v>00EX</v>
          </cell>
          <cell r="Q191" t="str">
            <v>EXPORTACION DIRECTA</v>
          </cell>
          <cell r="R191" t="str">
            <v>02</v>
          </cell>
          <cell r="S191" t="str">
            <v>CHILE</v>
          </cell>
          <cell r="T191" t="str">
            <v>1000 TOKYO (ADUANA PRINCIPAL)J</v>
          </cell>
          <cell r="U191" t="str">
            <v>200000163</v>
          </cell>
          <cell r="V191" t="str">
            <v>NH FOODS CHILE Y COMPAÑIA LIMITADA</v>
          </cell>
          <cell r="W191" t="str">
            <v>TOKYO 34 AUG 2022</v>
          </cell>
          <cell r="X191" t="str">
            <v>EXW</v>
          </cell>
          <cell r="Y191" t="str">
            <v>CTA CTE O CRED.DIRECTO</v>
          </cell>
          <cell r="Z191" t="str">
            <v>CONGELADO</v>
          </cell>
          <cell r="AA191" t="str">
            <v>LOMO</v>
          </cell>
          <cell r="AB191" t="str">
            <v>LOMO VETADO</v>
          </cell>
          <cell r="AC191" t="str">
            <v>LOMO VETADO &lt;2.0K</v>
          </cell>
          <cell r="AD191" t="str">
            <v>EX</v>
          </cell>
        </row>
        <row r="192">
          <cell r="D192">
            <v>1020592</v>
          </cell>
          <cell r="E192" t="str">
            <v>GO LOM VET &gt;2.0@ FI CJ LOM VET AP</v>
          </cell>
          <cell r="F192">
            <v>7500</v>
          </cell>
          <cell r="G192" t="str">
            <v>KG</v>
          </cell>
          <cell r="H192" t="str">
            <v>PLANTA LO MIRANDA</v>
          </cell>
          <cell r="I192" t="str">
            <v>EN PRODUCCION</v>
          </cell>
          <cell r="J192">
            <v>44777</v>
          </cell>
          <cell r="K192">
            <v>44802</v>
          </cell>
          <cell r="L192"/>
          <cell r="M192"/>
          <cell r="N192"/>
          <cell r="O192" t="str">
            <v>U020 AGROSUPER COMER ALIM</v>
          </cell>
          <cell r="P192" t="str">
            <v>00EX</v>
          </cell>
          <cell r="Q192" t="str">
            <v>EXPORTACION DIRECTA</v>
          </cell>
          <cell r="R192" t="str">
            <v>02</v>
          </cell>
          <cell r="S192" t="str">
            <v>CHILE</v>
          </cell>
          <cell r="T192" t="str">
            <v>1000 TOKYO (ADUANA PRINCIPAL)J</v>
          </cell>
          <cell r="U192" t="str">
            <v>200000163</v>
          </cell>
          <cell r="V192" t="str">
            <v>NH FOODS CHILE Y COMPAÑIA LIMITADA</v>
          </cell>
          <cell r="W192" t="str">
            <v>TOKYO 34 AUG 2022</v>
          </cell>
          <cell r="X192" t="str">
            <v>EXW</v>
          </cell>
          <cell r="Y192" t="str">
            <v>CTA CTE O CRED.DIRECTO</v>
          </cell>
          <cell r="Z192" t="str">
            <v>CONGELADO</v>
          </cell>
          <cell r="AA192" t="str">
            <v>LOMO</v>
          </cell>
          <cell r="AB192" t="str">
            <v>LOMO VETADO</v>
          </cell>
          <cell r="AC192" t="str">
            <v>LOMO VETADO &gt;2.0K</v>
          </cell>
          <cell r="AD192" t="str">
            <v>EX</v>
          </cell>
        </row>
        <row r="193">
          <cell r="D193">
            <v>1023055</v>
          </cell>
          <cell r="E193" t="str">
            <v>GO LOM VET M@ FI CJ LOM VET AP</v>
          </cell>
          <cell r="F193">
            <v>5000</v>
          </cell>
          <cell r="G193" t="str">
            <v>KG</v>
          </cell>
          <cell r="H193" t="str">
            <v>PLANTA LO MIRANDA</v>
          </cell>
          <cell r="I193" t="str">
            <v>EN PRODUCCION</v>
          </cell>
          <cell r="J193">
            <v>44777</v>
          </cell>
          <cell r="K193">
            <v>44802</v>
          </cell>
          <cell r="L193"/>
          <cell r="M193"/>
          <cell r="N193"/>
          <cell r="O193" t="str">
            <v>U020 AGROSUPER COMER ALIM</v>
          </cell>
          <cell r="P193" t="str">
            <v>00EX</v>
          </cell>
          <cell r="Q193" t="str">
            <v>EXPORTACION DIRECTA</v>
          </cell>
          <cell r="R193" t="str">
            <v>02</v>
          </cell>
          <cell r="S193" t="str">
            <v>CHILE</v>
          </cell>
          <cell r="T193" t="str">
            <v>1000 TOKYO (ADUANA PRINCIPAL)J</v>
          </cell>
          <cell r="U193" t="str">
            <v>200000163</v>
          </cell>
          <cell r="V193" t="str">
            <v>NH FOODS CHILE Y COMPAÑIA LIMITADA</v>
          </cell>
          <cell r="W193" t="str">
            <v>TOKYO 34 AUG 2022</v>
          </cell>
          <cell r="X193" t="str">
            <v>EXW</v>
          </cell>
          <cell r="Y193" t="str">
            <v>CTA CTE O CRED.DIRECTO</v>
          </cell>
          <cell r="Z193" t="str">
            <v>CONGELADO</v>
          </cell>
          <cell r="AA193" t="str">
            <v>LOMO</v>
          </cell>
          <cell r="AB193" t="str">
            <v>LOMO VETADO</v>
          </cell>
          <cell r="AC193" t="str">
            <v>LOMO VETADO &gt;2.0K</v>
          </cell>
          <cell r="AD193" t="str">
            <v>EX</v>
          </cell>
        </row>
        <row r="194">
          <cell r="D194">
            <v>1020110</v>
          </cell>
          <cell r="E194" t="str">
            <v>GO MM LOIN L@ CJ 12K AP</v>
          </cell>
          <cell r="F194">
            <v>7300</v>
          </cell>
          <cell r="G194" t="str">
            <v>KG</v>
          </cell>
          <cell r="H194" t="str">
            <v>PLANTA LO MIRANDA</v>
          </cell>
          <cell r="I194" t="str">
            <v>EN PRODUCCION</v>
          </cell>
          <cell r="J194">
            <v>44777</v>
          </cell>
          <cell r="K194">
            <v>44802</v>
          </cell>
          <cell r="L194"/>
          <cell r="M194"/>
          <cell r="N194"/>
          <cell r="O194" t="str">
            <v>U020 AGROSUPER COMER ALIM</v>
          </cell>
          <cell r="P194" t="str">
            <v>00EX</v>
          </cell>
          <cell r="Q194" t="str">
            <v>EXPORTACION DIRECTA</v>
          </cell>
          <cell r="R194" t="str">
            <v>02</v>
          </cell>
          <cell r="S194" t="str">
            <v>CHILE</v>
          </cell>
          <cell r="T194" t="str">
            <v>1000 TOKYO (ADUANA PRINCIPAL)J</v>
          </cell>
          <cell r="U194" t="str">
            <v>200000163</v>
          </cell>
          <cell r="V194" t="str">
            <v>NH FOODS CHILE Y COMPAÑIA LIMITADA</v>
          </cell>
          <cell r="W194" t="str">
            <v>TOKYO 35 AUG 2022</v>
          </cell>
          <cell r="X194" t="str">
            <v>EXW</v>
          </cell>
          <cell r="Y194" t="str">
            <v>CTA CTE O CRED.DIRECTO</v>
          </cell>
          <cell r="Z194" t="str">
            <v>CONGELADO</v>
          </cell>
          <cell r="AA194" t="str">
            <v>LOMO</v>
          </cell>
          <cell r="AB194" t="str">
            <v>LOMO MM LOIN</v>
          </cell>
          <cell r="AC194" t="str">
            <v>LOMO MM LOIN L</v>
          </cell>
          <cell r="AD194" t="str">
            <v>EX</v>
          </cell>
        </row>
        <row r="195">
          <cell r="D195">
            <v>1020592</v>
          </cell>
          <cell r="E195" t="str">
            <v>GO LOM VET &gt;2.0@ FI CJ LOM VET AP</v>
          </cell>
          <cell r="F195">
            <v>8700</v>
          </cell>
          <cell r="G195" t="str">
            <v>KG</v>
          </cell>
          <cell r="H195" t="str">
            <v>PLANTA LO MIRANDA</v>
          </cell>
          <cell r="I195" t="str">
            <v>EN PRODUCCION</v>
          </cell>
          <cell r="J195">
            <v>44777</v>
          </cell>
          <cell r="K195">
            <v>44802</v>
          </cell>
          <cell r="L195"/>
          <cell r="M195"/>
          <cell r="N195"/>
          <cell r="O195" t="str">
            <v>U020 AGROSUPER COMER ALIM</v>
          </cell>
          <cell r="P195" t="str">
            <v>00EX</v>
          </cell>
          <cell r="Q195" t="str">
            <v>EXPORTACION DIRECTA</v>
          </cell>
          <cell r="R195" t="str">
            <v>02</v>
          </cell>
          <cell r="S195" t="str">
            <v>CHILE</v>
          </cell>
          <cell r="T195" t="str">
            <v>1000 TOKYO (ADUANA PRINCIPAL)J</v>
          </cell>
          <cell r="U195" t="str">
            <v>200000163</v>
          </cell>
          <cell r="V195" t="str">
            <v>NH FOODS CHILE Y COMPAÑIA LIMITADA</v>
          </cell>
          <cell r="W195" t="str">
            <v>TOKYO 35 AUG 2022</v>
          </cell>
          <cell r="X195" t="str">
            <v>EXW</v>
          </cell>
          <cell r="Y195" t="str">
            <v>CTA CTE O CRED.DIRECTO</v>
          </cell>
          <cell r="Z195" t="str">
            <v>CONGELADO</v>
          </cell>
          <cell r="AA195" t="str">
            <v>LOMO</v>
          </cell>
          <cell r="AB195" t="str">
            <v>LOMO VETADO</v>
          </cell>
          <cell r="AC195" t="str">
            <v>LOMO VETADO &gt;2.0K</v>
          </cell>
          <cell r="AD195" t="str">
            <v>EX</v>
          </cell>
        </row>
        <row r="196">
          <cell r="D196">
            <v>1020620</v>
          </cell>
          <cell r="E196" t="str">
            <v>GO LOM VET &lt;2.0@ FI CJ AP</v>
          </cell>
          <cell r="F196">
            <v>2000</v>
          </cell>
          <cell r="G196" t="str">
            <v>KG</v>
          </cell>
          <cell r="H196" t="str">
            <v>PLANTA LO MIRANDA</v>
          </cell>
          <cell r="I196" t="str">
            <v>EN PRODUCCION</v>
          </cell>
          <cell r="J196">
            <v>44777</v>
          </cell>
          <cell r="K196">
            <v>44802</v>
          </cell>
          <cell r="L196"/>
          <cell r="M196"/>
          <cell r="N196"/>
          <cell r="O196" t="str">
            <v>U020 AGROSUPER COMER ALIM</v>
          </cell>
          <cell r="P196" t="str">
            <v>00EX</v>
          </cell>
          <cell r="Q196" t="str">
            <v>EXPORTACION DIRECTA</v>
          </cell>
          <cell r="R196" t="str">
            <v>02</v>
          </cell>
          <cell r="S196" t="str">
            <v>CHILE</v>
          </cell>
          <cell r="T196" t="str">
            <v>1000 TOKYO (ADUANA PRINCIPAL)J</v>
          </cell>
          <cell r="U196" t="str">
            <v>200000163</v>
          </cell>
          <cell r="V196" t="str">
            <v>NH FOODS CHILE Y COMPAÑIA LIMITADA</v>
          </cell>
          <cell r="W196" t="str">
            <v>TOKYO 35 AUG 2022</v>
          </cell>
          <cell r="X196" t="str">
            <v>EXW</v>
          </cell>
          <cell r="Y196" t="str">
            <v>CTA CTE O CRED.DIRECTO</v>
          </cell>
          <cell r="Z196" t="str">
            <v>CONGELADO</v>
          </cell>
          <cell r="AA196" t="str">
            <v>LOMO</v>
          </cell>
          <cell r="AB196" t="str">
            <v>LOMO VETADO</v>
          </cell>
          <cell r="AC196" t="str">
            <v>LOMO VETADO &lt;2.0K</v>
          </cell>
          <cell r="AD196" t="str">
            <v>EX</v>
          </cell>
        </row>
        <row r="197">
          <cell r="D197">
            <v>1023163</v>
          </cell>
          <cell r="E197" t="str">
            <v>GO LOM VET &gt;2.0@ FI CJ 8K AP</v>
          </cell>
          <cell r="F197">
            <v>5000</v>
          </cell>
          <cell r="G197" t="str">
            <v>KG</v>
          </cell>
          <cell r="H197" t="str">
            <v>PLANTA LO MIRANDA</v>
          </cell>
          <cell r="I197" t="str">
            <v>EN PRODUCCION</v>
          </cell>
          <cell r="J197">
            <v>44777</v>
          </cell>
          <cell r="K197">
            <v>44802</v>
          </cell>
          <cell r="L197"/>
          <cell r="M197"/>
          <cell r="N197"/>
          <cell r="O197" t="str">
            <v>U020 AGROSUPER COMER ALIM</v>
          </cell>
          <cell r="P197" t="str">
            <v>00EX</v>
          </cell>
          <cell r="Q197" t="str">
            <v>EXPORTACION DIRECTA</v>
          </cell>
          <cell r="R197" t="str">
            <v>02</v>
          </cell>
          <cell r="S197" t="str">
            <v>CHILE</v>
          </cell>
          <cell r="T197" t="str">
            <v>1000 TOKYO (ADUANA PRINCIPAL)J</v>
          </cell>
          <cell r="U197" t="str">
            <v>200000163</v>
          </cell>
          <cell r="V197" t="str">
            <v>NH FOODS CHILE Y COMPAÑIA LIMITADA</v>
          </cell>
          <cell r="W197" t="str">
            <v>TOKYO 35 AUG 2022</v>
          </cell>
          <cell r="X197" t="str">
            <v>EXW</v>
          </cell>
          <cell r="Y197" t="str">
            <v>CTA CTE O CRED.DIRECTO</v>
          </cell>
          <cell r="Z197" t="str">
            <v>CONGELADO</v>
          </cell>
          <cell r="AA197" t="str">
            <v>LOMO</v>
          </cell>
          <cell r="AB197" t="str">
            <v>LOMO VETADO</v>
          </cell>
          <cell r="AC197" t="str">
            <v>LOMO VETADO &gt;2.0K</v>
          </cell>
          <cell r="AD197" t="str">
            <v>EX</v>
          </cell>
        </row>
        <row r="198">
          <cell r="D198">
            <v>1020810</v>
          </cell>
          <cell r="E198" t="str">
            <v>GO RECTO@ CJ FILE AP</v>
          </cell>
          <cell r="F198">
            <v>1000</v>
          </cell>
          <cell r="G198" t="str">
            <v>KG</v>
          </cell>
          <cell r="H198" t="str">
            <v>PLANTA LO MIRANDA</v>
          </cell>
          <cell r="I198" t="str">
            <v>EN PRODUCCION</v>
          </cell>
          <cell r="J198">
            <v>44777</v>
          </cell>
          <cell r="K198">
            <v>44802</v>
          </cell>
          <cell r="L198"/>
          <cell r="M198"/>
          <cell r="N198"/>
          <cell r="O198" t="str">
            <v>U020 AGROSUPER COMER ALIM</v>
          </cell>
          <cell r="P198" t="str">
            <v>00EX</v>
          </cell>
          <cell r="Q198" t="str">
            <v>EXPORTACION DIRECTA</v>
          </cell>
          <cell r="R198" t="str">
            <v>02</v>
          </cell>
          <cell r="S198" t="str">
            <v>CHILE</v>
          </cell>
          <cell r="T198" t="str">
            <v>1000 TOKYO (ADUANA PRINCIPAL)J</v>
          </cell>
          <cell r="U198" t="str">
            <v>200000163</v>
          </cell>
          <cell r="V198" t="str">
            <v>NH FOODS CHILE Y COMPAÑIA LIMITADA</v>
          </cell>
          <cell r="W198" t="str">
            <v>TOKYO 35 AUG 2022</v>
          </cell>
          <cell r="X198" t="str">
            <v>EXW</v>
          </cell>
          <cell r="Y198" t="str">
            <v>CTA CTE O CRED.DIRECTO</v>
          </cell>
          <cell r="Z198" t="str">
            <v>CONGELADO</v>
          </cell>
          <cell r="AA198" t="str">
            <v>SUBPROD</v>
          </cell>
          <cell r="AB198" t="str">
            <v>SUBPROD TRIPA</v>
          </cell>
          <cell r="AC198" t="str">
            <v>SUBPROD TRIPA RECTO</v>
          </cell>
          <cell r="AD198" t="str">
            <v>EX</v>
          </cell>
        </row>
        <row r="199">
          <cell r="D199">
            <v>1020914</v>
          </cell>
          <cell r="E199" t="str">
            <v>GO PANC LAM 2.5MM@ CJ CH AP</v>
          </cell>
          <cell r="F199">
            <v>1000</v>
          </cell>
          <cell r="G199" t="str">
            <v>KG</v>
          </cell>
          <cell r="H199" t="str">
            <v>PLANTA LO MIRANDA</v>
          </cell>
          <cell r="I199" t="str">
            <v>EN PRODUCCION</v>
          </cell>
          <cell r="J199">
            <v>44777</v>
          </cell>
          <cell r="K199">
            <v>44788</v>
          </cell>
          <cell r="L199"/>
          <cell r="M199"/>
          <cell r="N199"/>
          <cell r="O199" t="str">
            <v>U020 AGROSUPER COMER ALIM</v>
          </cell>
          <cell r="P199" t="str">
            <v>00EX</v>
          </cell>
          <cell r="Q199" t="str">
            <v>EXPORTACION DIRECTA</v>
          </cell>
          <cell r="R199" t="str">
            <v>02</v>
          </cell>
          <cell r="S199" t="str">
            <v>CHILE</v>
          </cell>
          <cell r="T199" t="str">
            <v>4000 OSAKA(JAPÓN)</v>
          </cell>
          <cell r="U199" t="str">
            <v>200000163</v>
          </cell>
          <cell r="V199" t="str">
            <v>NH FOODS CHILE Y COMPAÑIA LIMITADA</v>
          </cell>
          <cell r="W199" t="str">
            <v>OSAKA 11 AUG 2022</v>
          </cell>
          <cell r="X199" t="str">
            <v>EXW</v>
          </cell>
          <cell r="Y199" t="str">
            <v>CTA CTE O CRED.DIRECTO</v>
          </cell>
          <cell r="Z199" t="str">
            <v>CONGELADO</v>
          </cell>
          <cell r="AA199" t="str">
            <v>PANCETA</v>
          </cell>
          <cell r="AB199" t="str">
            <v>PANCETA C/CUERO</v>
          </cell>
          <cell r="AC199" t="str">
            <v>PANCETA C/CUERO LAMINADO</v>
          </cell>
          <cell r="AD199" t="str">
            <v>EX</v>
          </cell>
        </row>
        <row r="200">
          <cell r="D200">
            <v>1022371</v>
          </cell>
          <cell r="E200" t="str">
            <v>GO PANC S/TEC SP@ FI CJ AP</v>
          </cell>
          <cell r="F200">
            <v>3500</v>
          </cell>
          <cell r="G200" t="str">
            <v>KG</v>
          </cell>
          <cell r="H200" t="str">
            <v>PLANTA LO MIRANDA</v>
          </cell>
          <cell r="I200" t="str">
            <v>EN PRODUCCION</v>
          </cell>
          <cell r="J200">
            <v>44777</v>
          </cell>
          <cell r="K200">
            <v>44788</v>
          </cell>
          <cell r="L200"/>
          <cell r="M200"/>
          <cell r="N200"/>
          <cell r="O200" t="str">
            <v>U020 AGROSUPER COMER ALIM</v>
          </cell>
          <cell r="P200" t="str">
            <v>00EX</v>
          </cell>
          <cell r="Q200" t="str">
            <v>EXPORTACION DIRECTA</v>
          </cell>
          <cell r="R200" t="str">
            <v>02</v>
          </cell>
          <cell r="S200" t="str">
            <v>CHILE</v>
          </cell>
          <cell r="T200" t="str">
            <v>4000 OSAKA(JAPÓN)</v>
          </cell>
          <cell r="U200" t="str">
            <v>200000163</v>
          </cell>
          <cell r="V200" t="str">
            <v>NH FOODS CHILE Y COMPAÑIA LIMITADA</v>
          </cell>
          <cell r="W200" t="str">
            <v>OSAKA 11 AUG 2022</v>
          </cell>
          <cell r="X200" t="str">
            <v>EXW</v>
          </cell>
          <cell r="Y200" t="str">
            <v>CTA CTE O CRED.DIRECTO</v>
          </cell>
          <cell r="Z200" t="str">
            <v>CONGELADO</v>
          </cell>
          <cell r="AA200" t="str">
            <v>PANCETA</v>
          </cell>
          <cell r="AB200" t="str">
            <v>PANCETA S/CUERO</v>
          </cell>
          <cell r="AC200" t="str">
            <v>PANCETA S/CUERO S/TECLA</v>
          </cell>
          <cell r="AD200" t="str">
            <v>EX</v>
          </cell>
        </row>
        <row r="201">
          <cell r="D201">
            <v>1020731</v>
          </cell>
          <cell r="E201" t="str">
            <v>GO PANC S/TEC/CUE I@ FI CJ PANC 4S AP</v>
          </cell>
          <cell r="F201">
            <v>3500</v>
          </cell>
          <cell r="G201" t="str">
            <v>KG</v>
          </cell>
          <cell r="H201" t="str">
            <v>PLANTA LO MIRANDA</v>
          </cell>
          <cell r="I201" t="str">
            <v>EN PRODUCCION</v>
          </cell>
          <cell r="J201">
            <v>44777</v>
          </cell>
          <cell r="K201">
            <v>44788</v>
          </cell>
          <cell r="L201"/>
          <cell r="M201"/>
          <cell r="N201"/>
          <cell r="O201" t="str">
            <v>U020 AGROSUPER COMER ALIM</v>
          </cell>
          <cell r="P201" t="str">
            <v>00EX</v>
          </cell>
          <cell r="Q201" t="str">
            <v>EXPORTACION DIRECTA</v>
          </cell>
          <cell r="R201" t="str">
            <v>02</v>
          </cell>
          <cell r="S201" t="str">
            <v>CHILE</v>
          </cell>
          <cell r="T201" t="str">
            <v>4000 OSAKA(JAPÓN)</v>
          </cell>
          <cell r="U201" t="str">
            <v>200000163</v>
          </cell>
          <cell r="V201" t="str">
            <v>NH FOODS CHILE Y COMPAÑIA LIMITADA</v>
          </cell>
          <cell r="W201" t="str">
            <v>OSAKA 11 AUG 2022</v>
          </cell>
          <cell r="X201" t="str">
            <v>EXW</v>
          </cell>
          <cell r="Y201" t="str">
            <v>CTA CTE O CRED.DIRECTO</v>
          </cell>
          <cell r="Z201" t="str">
            <v>CONGELADO</v>
          </cell>
          <cell r="AA201" t="str">
            <v>PANCETA</v>
          </cell>
          <cell r="AB201" t="str">
            <v>PANCETA S/CUERO</v>
          </cell>
          <cell r="AC201" t="str">
            <v>PANCETA S/CUERO S/TECLA I</v>
          </cell>
          <cell r="AD201" t="str">
            <v>EX</v>
          </cell>
        </row>
        <row r="202">
          <cell r="D202">
            <v>1022313</v>
          </cell>
          <cell r="E202" t="str">
            <v>GO CC LOIN T@ FI CJ AP</v>
          </cell>
          <cell r="F202">
            <v>2500</v>
          </cell>
          <cell r="G202" t="str">
            <v>KG</v>
          </cell>
          <cell r="H202" t="str">
            <v>PLANTA LO MIRANDA</v>
          </cell>
          <cell r="I202" t="str">
            <v>EN PRODUCCION</v>
          </cell>
          <cell r="J202">
            <v>44777</v>
          </cell>
          <cell r="K202">
            <v>44788</v>
          </cell>
          <cell r="L202"/>
          <cell r="M202"/>
          <cell r="N202"/>
          <cell r="O202" t="str">
            <v>U020 AGROSUPER COMER ALIM</v>
          </cell>
          <cell r="P202" t="str">
            <v>00EX</v>
          </cell>
          <cell r="Q202" t="str">
            <v>EXPORTACION DIRECTA</v>
          </cell>
          <cell r="R202" t="str">
            <v>02</v>
          </cell>
          <cell r="S202" t="str">
            <v>CHILE</v>
          </cell>
          <cell r="T202" t="str">
            <v>4000 OSAKA(JAPÓN)</v>
          </cell>
          <cell r="U202" t="str">
            <v>200000163</v>
          </cell>
          <cell r="V202" t="str">
            <v>NH FOODS CHILE Y COMPAÑIA LIMITADA</v>
          </cell>
          <cell r="W202" t="str">
            <v>OSAKA 11 AUG 2022</v>
          </cell>
          <cell r="X202" t="str">
            <v>EXW</v>
          </cell>
          <cell r="Y202" t="str">
            <v>CTA CTE O CRED.DIRECTO</v>
          </cell>
          <cell r="Z202" t="str">
            <v>CONGELADO</v>
          </cell>
          <cell r="AA202" t="str">
            <v>LOMO</v>
          </cell>
          <cell r="AB202" t="str">
            <v>LOMO CC LOIN</v>
          </cell>
          <cell r="AC202" t="str">
            <v>LOMO CC LOIN T</v>
          </cell>
          <cell r="AD202" t="str">
            <v>EX</v>
          </cell>
        </row>
        <row r="203">
          <cell r="D203">
            <v>1020110</v>
          </cell>
          <cell r="E203" t="str">
            <v>GO MM LOIN L@ CJ 12K AP</v>
          </cell>
          <cell r="F203">
            <v>6500</v>
          </cell>
          <cell r="G203" t="str">
            <v>KG</v>
          </cell>
          <cell r="H203" t="str">
            <v>PLANTA LO MIRANDA</v>
          </cell>
          <cell r="I203" t="str">
            <v>EN PRODUCCION</v>
          </cell>
          <cell r="J203">
            <v>44777</v>
          </cell>
          <cell r="K203">
            <v>44788</v>
          </cell>
          <cell r="L203"/>
          <cell r="M203"/>
          <cell r="N203"/>
          <cell r="O203" t="str">
            <v>U020 AGROSUPER COMER ALIM</v>
          </cell>
          <cell r="P203" t="str">
            <v>00EX</v>
          </cell>
          <cell r="Q203" t="str">
            <v>EXPORTACION DIRECTA</v>
          </cell>
          <cell r="R203" t="str">
            <v>02</v>
          </cell>
          <cell r="S203" t="str">
            <v>CHILE</v>
          </cell>
          <cell r="T203" t="str">
            <v>4000 OSAKA(JAPÓN)</v>
          </cell>
          <cell r="U203" t="str">
            <v>200000163</v>
          </cell>
          <cell r="V203" t="str">
            <v>NH FOODS CHILE Y COMPAÑIA LIMITADA</v>
          </cell>
          <cell r="W203" t="str">
            <v>OSAKA 11 AUG 2022</v>
          </cell>
          <cell r="X203" t="str">
            <v>EXW</v>
          </cell>
          <cell r="Y203" t="str">
            <v>CTA CTE O CRED.DIRECTO</v>
          </cell>
          <cell r="Z203" t="str">
            <v>CONGELADO</v>
          </cell>
          <cell r="AA203" t="str">
            <v>LOMO</v>
          </cell>
          <cell r="AB203" t="str">
            <v>LOMO MM LOIN</v>
          </cell>
          <cell r="AC203" t="str">
            <v>LOMO MM LOIN L</v>
          </cell>
          <cell r="AD203" t="str">
            <v>EX</v>
          </cell>
        </row>
        <row r="204">
          <cell r="D204">
            <v>1020589</v>
          </cell>
          <cell r="E204" t="str">
            <v>GO MM LOIN S@ FI CJ 12K AP</v>
          </cell>
          <cell r="F204">
            <v>7000</v>
          </cell>
          <cell r="G204" t="str">
            <v>KG</v>
          </cell>
          <cell r="H204" t="str">
            <v>PLANTA LO MIRANDA</v>
          </cell>
          <cell r="I204" t="str">
            <v>EN PRODUCCION</v>
          </cell>
          <cell r="J204">
            <v>44777</v>
          </cell>
          <cell r="K204">
            <v>44788</v>
          </cell>
          <cell r="L204"/>
          <cell r="M204"/>
          <cell r="N204"/>
          <cell r="O204" t="str">
            <v>U020 AGROSUPER COMER ALIM</v>
          </cell>
          <cell r="P204" t="str">
            <v>00EX</v>
          </cell>
          <cell r="Q204" t="str">
            <v>EXPORTACION DIRECTA</v>
          </cell>
          <cell r="R204" t="str">
            <v>02</v>
          </cell>
          <cell r="S204" t="str">
            <v>CHILE</v>
          </cell>
          <cell r="T204" t="str">
            <v>4000 OSAKA(JAPÓN)</v>
          </cell>
          <cell r="U204" t="str">
            <v>200000163</v>
          </cell>
          <cell r="V204" t="str">
            <v>NH FOODS CHILE Y COMPAÑIA LIMITADA</v>
          </cell>
          <cell r="W204" t="str">
            <v>OSAKA 11 AUG 2022</v>
          </cell>
          <cell r="X204" t="str">
            <v>EXW</v>
          </cell>
          <cell r="Y204" t="str">
            <v>CTA CTE O CRED.DIRECTO</v>
          </cell>
          <cell r="Z204" t="str">
            <v>CONGELADO</v>
          </cell>
          <cell r="AA204" t="str">
            <v>LOMO</v>
          </cell>
          <cell r="AB204" t="str">
            <v>LOMO MM LOIN</v>
          </cell>
          <cell r="AC204" t="str">
            <v>LOMO MM LOIN S</v>
          </cell>
          <cell r="AD204" t="str">
            <v>EX</v>
          </cell>
        </row>
        <row r="205">
          <cell r="D205">
            <v>1020589</v>
          </cell>
          <cell r="E205" t="str">
            <v>GO MM LOIN S@ FI CJ 12K AP</v>
          </cell>
          <cell r="F205">
            <v>7000</v>
          </cell>
          <cell r="G205" t="str">
            <v>KG</v>
          </cell>
          <cell r="H205" t="str">
            <v>PLANTA LO MIRANDA</v>
          </cell>
          <cell r="I205" t="str">
            <v>EN PRODUCCION</v>
          </cell>
          <cell r="J205">
            <v>44777</v>
          </cell>
          <cell r="K205">
            <v>44788</v>
          </cell>
          <cell r="L205"/>
          <cell r="M205"/>
          <cell r="N205"/>
          <cell r="O205" t="str">
            <v>U020 AGROSUPER COMER ALIM</v>
          </cell>
          <cell r="P205" t="str">
            <v>00EX</v>
          </cell>
          <cell r="Q205" t="str">
            <v>EXPORTACION DIRECTA</v>
          </cell>
          <cell r="R205" t="str">
            <v>02</v>
          </cell>
          <cell r="S205" t="str">
            <v>CHILE</v>
          </cell>
          <cell r="T205" t="str">
            <v>4000 OSAKA(JAPÓN)</v>
          </cell>
          <cell r="U205" t="str">
            <v>200000163</v>
          </cell>
          <cell r="V205" t="str">
            <v>NH FOODS CHILE Y COMPAÑIA LIMITADA</v>
          </cell>
          <cell r="W205" t="str">
            <v>OSAKA 12 AUG 2022</v>
          </cell>
          <cell r="X205" t="str">
            <v>EXW</v>
          </cell>
          <cell r="Y205" t="str">
            <v>CTA CTE O CRED.DIRECTO</v>
          </cell>
          <cell r="Z205" t="str">
            <v>CONGELADO</v>
          </cell>
          <cell r="AA205" t="str">
            <v>LOMO</v>
          </cell>
          <cell r="AB205" t="str">
            <v>LOMO MM LOIN</v>
          </cell>
          <cell r="AC205" t="str">
            <v>LOMO MM LOIN S</v>
          </cell>
          <cell r="AD205" t="str">
            <v>EX</v>
          </cell>
        </row>
        <row r="206">
          <cell r="D206">
            <v>1020110</v>
          </cell>
          <cell r="E206" t="str">
            <v>GO MM LOIN L@ CJ 12K AP</v>
          </cell>
          <cell r="F206">
            <v>6500</v>
          </cell>
          <cell r="G206" t="str">
            <v>KG</v>
          </cell>
          <cell r="H206" t="str">
            <v>PLANTA LO MIRANDA</v>
          </cell>
          <cell r="I206" t="str">
            <v>EN PRODUCCION</v>
          </cell>
          <cell r="J206">
            <v>44777</v>
          </cell>
          <cell r="K206">
            <v>44788</v>
          </cell>
          <cell r="L206"/>
          <cell r="M206"/>
          <cell r="N206"/>
          <cell r="O206" t="str">
            <v>U020 AGROSUPER COMER ALIM</v>
          </cell>
          <cell r="P206" t="str">
            <v>00EX</v>
          </cell>
          <cell r="Q206" t="str">
            <v>EXPORTACION DIRECTA</v>
          </cell>
          <cell r="R206" t="str">
            <v>02</v>
          </cell>
          <cell r="S206" t="str">
            <v>CHILE</v>
          </cell>
          <cell r="T206" t="str">
            <v>4000 OSAKA(JAPÓN)</v>
          </cell>
          <cell r="U206" t="str">
            <v>200000163</v>
          </cell>
          <cell r="V206" t="str">
            <v>NH FOODS CHILE Y COMPAÑIA LIMITADA</v>
          </cell>
          <cell r="W206" t="str">
            <v>OSAKA 12 AUG 2022</v>
          </cell>
          <cell r="X206" t="str">
            <v>EXW</v>
          </cell>
          <cell r="Y206" t="str">
            <v>CTA CTE O CRED.DIRECTO</v>
          </cell>
          <cell r="Z206" t="str">
            <v>CONGELADO</v>
          </cell>
          <cell r="AA206" t="str">
            <v>LOMO</v>
          </cell>
          <cell r="AB206" t="str">
            <v>LOMO MM LOIN</v>
          </cell>
          <cell r="AC206" t="str">
            <v>LOMO MM LOIN L</v>
          </cell>
          <cell r="AD206" t="str">
            <v>EX</v>
          </cell>
        </row>
        <row r="207">
          <cell r="D207">
            <v>1022313</v>
          </cell>
          <cell r="E207" t="str">
            <v>GO CC LOIN T@ FI CJ AP</v>
          </cell>
          <cell r="F207">
            <v>2500</v>
          </cell>
          <cell r="G207" t="str">
            <v>KG</v>
          </cell>
          <cell r="H207" t="str">
            <v>PLANTA LO MIRANDA</v>
          </cell>
          <cell r="I207" t="str">
            <v>EN PRODUCCION</v>
          </cell>
          <cell r="J207">
            <v>44777</v>
          </cell>
          <cell r="K207">
            <v>44788</v>
          </cell>
          <cell r="L207"/>
          <cell r="M207"/>
          <cell r="N207"/>
          <cell r="O207" t="str">
            <v>U020 AGROSUPER COMER ALIM</v>
          </cell>
          <cell r="P207" t="str">
            <v>00EX</v>
          </cell>
          <cell r="Q207" t="str">
            <v>EXPORTACION DIRECTA</v>
          </cell>
          <cell r="R207" t="str">
            <v>02</v>
          </cell>
          <cell r="S207" t="str">
            <v>CHILE</v>
          </cell>
          <cell r="T207" t="str">
            <v>4000 OSAKA(JAPÓN)</v>
          </cell>
          <cell r="U207" t="str">
            <v>200000163</v>
          </cell>
          <cell r="V207" t="str">
            <v>NH FOODS CHILE Y COMPAÑIA LIMITADA</v>
          </cell>
          <cell r="W207" t="str">
            <v>OSAKA 12 AUG 2022</v>
          </cell>
          <cell r="X207" t="str">
            <v>EXW</v>
          </cell>
          <cell r="Y207" t="str">
            <v>CTA CTE O CRED.DIRECTO</v>
          </cell>
          <cell r="Z207" t="str">
            <v>CONGELADO</v>
          </cell>
          <cell r="AA207" t="str">
            <v>LOMO</v>
          </cell>
          <cell r="AB207" t="str">
            <v>LOMO CC LOIN</v>
          </cell>
          <cell r="AC207" t="str">
            <v>LOMO CC LOIN T</v>
          </cell>
          <cell r="AD207" t="str">
            <v>EX</v>
          </cell>
        </row>
        <row r="208">
          <cell r="D208">
            <v>1020731</v>
          </cell>
          <cell r="E208" t="str">
            <v>GO PANC S/TEC/CUE I@ FI CJ PANC 4S AP</v>
          </cell>
          <cell r="F208">
            <v>3500</v>
          </cell>
          <cell r="G208" t="str">
            <v>KG</v>
          </cell>
          <cell r="H208" t="str">
            <v>PLANTA LO MIRANDA</v>
          </cell>
          <cell r="I208" t="str">
            <v>EN PRODUCCION</v>
          </cell>
          <cell r="J208">
            <v>44777</v>
          </cell>
          <cell r="K208">
            <v>44788</v>
          </cell>
          <cell r="L208"/>
          <cell r="M208"/>
          <cell r="N208"/>
          <cell r="O208" t="str">
            <v>U020 AGROSUPER COMER ALIM</v>
          </cell>
          <cell r="P208" t="str">
            <v>00EX</v>
          </cell>
          <cell r="Q208" t="str">
            <v>EXPORTACION DIRECTA</v>
          </cell>
          <cell r="R208" t="str">
            <v>02</v>
          </cell>
          <cell r="S208" t="str">
            <v>CHILE</v>
          </cell>
          <cell r="T208" t="str">
            <v>4000 OSAKA(JAPÓN)</v>
          </cell>
          <cell r="U208" t="str">
            <v>200000163</v>
          </cell>
          <cell r="V208" t="str">
            <v>NH FOODS CHILE Y COMPAÑIA LIMITADA</v>
          </cell>
          <cell r="W208" t="str">
            <v>OSAKA 12 AUG 2022</v>
          </cell>
          <cell r="X208" t="str">
            <v>EXW</v>
          </cell>
          <cell r="Y208" t="str">
            <v>CTA CTE O CRED.DIRECTO</v>
          </cell>
          <cell r="Z208" t="str">
            <v>CONGELADO</v>
          </cell>
          <cell r="AA208" t="str">
            <v>PANCETA</v>
          </cell>
          <cell r="AB208" t="str">
            <v>PANCETA S/CUERO</v>
          </cell>
          <cell r="AC208" t="str">
            <v>PANCETA S/CUERO S/TECLA I</v>
          </cell>
          <cell r="AD208" t="str">
            <v>EX</v>
          </cell>
        </row>
        <row r="209">
          <cell r="D209">
            <v>1022371</v>
          </cell>
          <cell r="E209" t="str">
            <v>GO PANC S/TEC SP@ FI CJ AP</v>
          </cell>
          <cell r="F209">
            <v>3500</v>
          </cell>
          <cell r="G209" t="str">
            <v>KG</v>
          </cell>
          <cell r="H209" t="str">
            <v>PLANTA LO MIRANDA</v>
          </cell>
          <cell r="I209" t="str">
            <v>EN PRODUCCION</v>
          </cell>
          <cell r="J209">
            <v>44777</v>
          </cell>
          <cell r="K209">
            <v>44788</v>
          </cell>
          <cell r="L209"/>
          <cell r="M209"/>
          <cell r="N209"/>
          <cell r="O209" t="str">
            <v>U020 AGROSUPER COMER ALIM</v>
          </cell>
          <cell r="P209" t="str">
            <v>00EX</v>
          </cell>
          <cell r="Q209" t="str">
            <v>EXPORTACION DIRECTA</v>
          </cell>
          <cell r="R209" t="str">
            <v>02</v>
          </cell>
          <cell r="S209" t="str">
            <v>CHILE</v>
          </cell>
          <cell r="T209" t="str">
            <v>4000 OSAKA(JAPÓN)</v>
          </cell>
          <cell r="U209" t="str">
            <v>200000163</v>
          </cell>
          <cell r="V209" t="str">
            <v>NH FOODS CHILE Y COMPAÑIA LIMITADA</v>
          </cell>
          <cell r="W209" t="str">
            <v>OSAKA 12 AUG 2022</v>
          </cell>
          <cell r="X209" t="str">
            <v>EXW</v>
          </cell>
          <cell r="Y209" t="str">
            <v>CTA CTE O CRED.DIRECTO</v>
          </cell>
          <cell r="Z209" t="str">
            <v>CONGELADO</v>
          </cell>
          <cell r="AA209" t="str">
            <v>PANCETA</v>
          </cell>
          <cell r="AB209" t="str">
            <v>PANCETA S/CUERO</v>
          </cell>
          <cell r="AC209" t="str">
            <v>PANCETA S/CUERO S/TECLA</v>
          </cell>
          <cell r="AD209" t="str">
            <v>EX</v>
          </cell>
        </row>
        <row r="210">
          <cell r="D210">
            <v>1020914</v>
          </cell>
          <cell r="E210" t="str">
            <v>GO PANC LAM 2.5MM@ CJ CH AP</v>
          </cell>
          <cell r="F210">
            <v>1000</v>
          </cell>
          <cell r="G210" t="str">
            <v>KG</v>
          </cell>
          <cell r="H210" t="str">
            <v>PLANTA LO MIRANDA</v>
          </cell>
          <cell r="I210" t="str">
            <v>EN PRODUCCION</v>
          </cell>
          <cell r="J210">
            <v>44777</v>
          </cell>
          <cell r="K210">
            <v>44788</v>
          </cell>
          <cell r="L210"/>
          <cell r="M210"/>
          <cell r="N210"/>
          <cell r="O210" t="str">
            <v>U020 AGROSUPER COMER ALIM</v>
          </cell>
          <cell r="P210" t="str">
            <v>00EX</v>
          </cell>
          <cell r="Q210" t="str">
            <v>EXPORTACION DIRECTA</v>
          </cell>
          <cell r="R210" t="str">
            <v>02</v>
          </cell>
          <cell r="S210" t="str">
            <v>CHILE</v>
          </cell>
          <cell r="T210" t="str">
            <v>4000 OSAKA(JAPÓN)</v>
          </cell>
          <cell r="U210" t="str">
            <v>200000163</v>
          </cell>
          <cell r="V210" t="str">
            <v>NH FOODS CHILE Y COMPAÑIA LIMITADA</v>
          </cell>
          <cell r="W210" t="str">
            <v>OSAKA 12 AUG 2022</v>
          </cell>
          <cell r="X210" t="str">
            <v>EXW</v>
          </cell>
          <cell r="Y210" t="str">
            <v>CTA CTE O CRED.DIRECTO</v>
          </cell>
          <cell r="Z210" t="str">
            <v>CONGELADO</v>
          </cell>
          <cell r="AA210" t="str">
            <v>PANCETA</v>
          </cell>
          <cell r="AB210" t="str">
            <v>PANCETA C/CUERO</v>
          </cell>
          <cell r="AC210" t="str">
            <v>PANCETA C/CUERO LAMINADO</v>
          </cell>
          <cell r="AD210" t="str">
            <v>EX</v>
          </cell>
        </row>
        <row r="211">
          <cell r="D211">
            <v>1022987</v>
          </cell>
          <cell r="E211" t="str">
            <v>GO LOM TOCINO@ BO CJ 20K AP</v>
          </cell>
          <cell r="F211">
            <v>24000</v>
          </cell>
          <cell r="G211" t="str">
            <v>KG</v>
          </cell>
          <cell r="H211" t="str">
            <v>PLANTA LO MIRANDA</v>
          </cell>
          <cell r="I211" t="str">
            <v>EN PRODUCCION</v>
          </cell>
          <cell r="J211">
            <v>44777</v>
          </cell>
          <cell r="K211">
            <v>44788</v>
          </cell>
          <cell r="L211"/>
          <cell r="M211"/>
          <cell r="N211"/>
          <cell r="O211" t="str">
            <v>U020 AGROSUPER COMER ALIM</v>
          </cell>
          <cell r="P211" t="str">
            <v>00EX</v>
          </cell>
          <cell r="Q211" t="str">
            <v>EXPORTACION DIRECTA</v>
          </cell>
          <cell r="R211" t="str">
            <v>02</v>
          </cell>
          <cell r="S211" t="str">
            <v>CHILE</v>
          </cell>
          <cell r="T211" t="str">
            <v>1000 TOKYO (ADUANA PRINCIPAL)J</v>
          </cell>
          <cell r="U211" t="str">
            <v>200000163</v>
          </cell>
          <cell r="V211" t="str">
            <v>NH FOODS CHILE Y COMPAÑIA LIMITADA</v>
          </cell>
          <cell r="W211" t="str">
            <v>LT TOKYO 1 AUG 2022</v>
          </cell>
          <cell r="X211" t="str">
            <v>EXW</v>
          </cell>
          <cell r="Y211" t="str">
            <v>CTA CTE O CRED.DIRECTO</v>
          </cell>
          <cell r="Z211" t="str">
            <v>CONGELADO</v>
          </cell>
          <cell r="AA211" t="str">
            <v>PLANCHA</v>
          </cell>
          <cell r="AB211" t="str">
            <v>PLANCHA S/CUERO</v>
          </cell>
          <cell r="AC211" t="str">
            <v>PLANCHA S/CUERO LOMO TOCINO JAPÓN</v>
          </cell>
          <cell r="AD211" t="str">
            <v>EX</v>
          </cell>
        </row>
        <row r="212">
          <cell r="D212">
            <v>1023421</v>
          </cell>
          <cell r="E212" t="str">
            <v>GO COS 79@ BO CJ 20K AS</v>
          </cell>
          <cell r="F212">
            <v>24000</v>
          </cell>
          <cell r="G212" t="str">
            <v>KG</v>
          </cell>
          <cell r="H212" t="str">
            <v>PLANTA ROSARIO</v>
          </cell>
          <cell r="I212" t="str">
            <v>A PROGRAMAR</v>
          </cell>
          <cell r="J212">
            <v>44777</v>
          </cell>
          <cell r="K212">
            <v>44794</v>
          </cell>
          <cell r="L212">
            <v>44823</v>
          </cell>
          <cell r="M212"/>
          <cell r="N212"/>
          <cell r="O212" t="str">
            <v>U020 AGROSUPER COMER ALIM</v>
          </cell>
          <cell r="P212" t="str">
            <v>00AM</v>
          </cell>
          <cell r="Q212" t="str">
            <v>AGRO MEXICO</v>
          </cell>
          <cell r="R212" t="str">
            <v>02</v>
          </cell>
          <cell r="S212" t="str">
            <v>MEXICO</v>
          </cell>
          <cell r="T212" t="str">
            <v>000050 MANZANILLO, PUERTO</v>
          </cell>
          <cell r="U212" t="str">
            <v>200000432</v>
          </cell>
          <cell r="V212" t="str">
            <v>Productos Alimenticios Super</v>
          </cell>
          <cell r="W212" t="str">
            <v/>
          </cell>
          <cell r="X212" t="str">
            <v>CIF</v>
          </cell>
          <cell r="Y212" t="str">
            <v>CTA CTE O CRED.DIRECTO</v>
          </cell>
          <cell r="Z212" t="str">
            <v>CONGELADO</v>
          </cell>
          <cell r="AA212" t="str">
            <v>COST-PEC</v>
          </cell>
          <cell r="AB212" t="str">
            <v>COST-PEC ENTERO</v>
          </cell>
          <cell r="AC212" t="str">
            <v>COST-PEC ENTERO COSTILLAR 79</v>
          </cell>
          <cell r="AD212" t="str">
            <v>NA</v>
          </cell>
        </row>
        <row r="213">
          <cell r="D213">
            <v>1022115</v>
          </cell>
          <cell r="E213" t="str">
            <v>GO PLANCHA C/CUERO@ CJ 20K AS</v>
          </cell>
          <cell r="F213">
            <v>24000</v>
          </cell>
          <cell r="G213" t="str">
            <v>KG</v>
          </cell>
          <cell r="H213" t="str">
            <v>PLANTA LO MIRANDA</v>
          </cell>
          <cell r="I213" t="str">
            <v>EN PRODUCCION</v>
          </cell>
          <cell r="J213">
            <v>44777</v>
          </cell>
          <cell r="K213">
            <v>44780</v>
          </cell>
          <cell r="L213"/>
          <cell r="M213"/>
          <cell r="N213"/>
          <cell r="O213" t="str">
            <v>U020 AGROSUPER COMER ALIM</v>
          </cell>
          <cell r="P213" t="str">
            <v>00AM</v>
          </cell>
          <cell r="Q213" t="str">
            <v>AGRO MEXICO</v>
          </cell>
          <cell r="R213" t="str">
            <v>02</v>
          </cell>
          <cell r="S213" t="str">
            <v>MEXICO</v>
          </cell>
          <cell r="T213" t="str">
            <v>000050 MANZANILLO, PUERTO</v>
          </cell>
          <cell r="U213" t="str">
            <v>200000432</v>
          </cell>
          <cell r="V213" t="str">
            <v>Productos Alimenticios Super</v>
          </cell>
          <cell r="W213" t="str">
            <v/>
          </cell>
          <cell r="X213" t="str">
            <v>CIF</v>
          </cell>
          <cell r="Y213" t="str">
            <v>CTA CTE O CRED.DIRECTO</v>
          </cell>
          <cell r="Z213" t="str">
            <v>CONGELADO</v>
          </cell>
          <cell r="AA213" t="str">
            <v>PLANCHA</v>
          </cell>
          <cell r="AB213" t="str">
            <v>PLANCHA C/CUERO</v>
          </cell>
          <cell r="AC213" t="str">
            <v>PLANCHA C/CUERO NORMAL</v>
          </cell>
          <cell r="AD213" t="str">
            <v>NA</v>
          </cell>
        </row>
        <row r="214">
          <cell r="D214">
            <v>1021921</v>
          </cell>
          <cell r="E214" t="str">
            <v>GO LOM TECLA@ CJ 18K AS</v>
          </cell>
          <cell r="F214">
            <v>2000</v>
          </cell>
          <cell r="G214" t="str">
            <v>KG</v>
          </cell>
          <cell r="H214" t="str">
            <v>PLANTA LO MIRANDA</v>
          </cell>
          <cell r="I214" t="str">
            <v>A PROGRAMAR</v>
          </cell>
          <cell r="J214">
            <v>44778</v>
          </cell>
          <cell r="K214">
            <v>44781</v>
          </cell>
          <cell r="L214">
            <v>44874</v>
          </cell>
          <cell r="M214"/>
          <cell r="N214"/>
          <cell r="O214" t="str">
            <v>U007 AGROSUPER S.A.</v>
          </cell>
          <cell r="P214" t="str">
            <v>00AJ</v>
          </cell>
          <cell r="Q214" t="str">
            <v>ANDES ASIA</v>
          </cell>
          <cell r="R214" t="str">
            <v>02</v>
          </cell>
          <cell r="S214" t="str">
            <v>JAPÓN</v>
          </cell>
          <cell r="T214" t="str">
            <v>4000 OSAKA, PUERTO</v>
          </cell>
          <cell r="U214" t="str">
            <v>200000018</v>
          </cell>
          <cell r="V214" t="str">
            <v>Andes Asia, Inc.</v>
          </cell>
          <cell r="W214" t="str">
            <v>AA2772</v>
          </cell>
          <cell r="X214" t="str">
            <v>CIF</v>
          </cell>
          <cell r="Y214" t="str">
            <v>CTA CTE O CRED.DIRECTO</v>
          </cell>
          <cell r="Z214" t="str">
            <v>CONGELADO</v>
          </cell>
          <cell r="AA214" t="str">
            <v>LOMO</v>
          </cell>
          <cell r="AB214" t="str">
            <v>LOMO CENTRO</v>
          </cell>
          <cell r="AC214" t="str">
            <v>LOMO CENTRO TECLA</v>
          </cell>
          <cell r="AD214" t="str">
            <v>NA</v>
          </cell>
        </row>
        <row r="215">
          <cell r="D215">
            <v>1022293</v>
          </cell>
          <cell r="E215" t="str">
            <v>GO MALAYA JAPON@ VP FI CJ 5K AS</v>
          </cell>
          <cell r="F215">
            <v>2000</v>
          </cell>
          <cell r="G215" t="str">
            <v>KG</v>
          </cell>
          <cell r="H215" t="str">
            <v>PLANTA LO MIRANDA</v>
          </cell>
          <cell r="I215" t="str">
            <v>A PROGRAMAR</v>
          </cell>
          <cell r="J215">
            <v>44778</v>
          </cell>
          <cell r="K215">
            <v>44781</v>
          </cell>
          <cell r="L215">
            <v>44874</v>
          </cell>
          <cell r="M215"/>
          <cell r="N215"/>
          <cell r="O215" t="str">
            <v>U007 AGROSUPER S.A.</v>
          </cell>
          <cell r="P215" t="str">
            <v>00AJ</v>
          </cell>
          <cell r="Q215" t="str">
            <v>ANDES ASIA</v>
          </cell>
          <cell r="R215" t="str">
            <v>02</v>
          </cell>
          <cell r="S215" t="str">
            <v>JAPÓN</v>
          </cell>
          <cell r="T215" t="str">
            <v>4000 OSAKA, PUERTO</v>
          </cell>
          <cell r="U215" t="str">
            <v>200000018</v>
          </cell>
          <cell r="V215" t="str">
            <v>Andes Asia, Inc.</v>
          </cell>
          <cell r="W215" t="str">
            <v>AA2772</v>
          </cell>
          <cell r="X215" t="str">
            <v>CIF</v>
          </cell>
          <cell r="Y215" t="str">
            <v>CTA CTE O CRED.DIRECTO</v>
          </cell>
          <cell r="Z215" t="str">
            <v>CONGELADO</v>
          </cell>
          <cell r="AA215" t="str">
            <v>PROLIJADO</v>
          </cell>
          <cell r="AB215" t="str">
            <v>PROLIJADO MALAYA</v>
          </cell>
          <cell r="AC215" t="str">
            <v>PROLIJADO MALAYA PAPADA</v>
          </cell>
          <cell r="AD215" t="str">
            <v>NA</v>
          </cell>
        </row>
        <row r="216">
          <cell r="D216">
            <v>1022864</v>
          </cell>
          <cell r="E216" t="str">
            <v>GO LOM VET L@ CJ 11K AS</v>
          </cell>
          <cell r="F216">
            <v>18000</v>
          </cell>
          <cell r="G216" t="str">
            <v>KG</v>
          </cell>
          <cell r="H216" t="str">
            <v>PLANTA LO MIRANDA</v>
          </cell>
          <cell r="I216" t="str">
            <v>A PROGRAMAR</v>
          </cell>
          <cell r="J216">
            <v>44778</v>
          </cell>
          <cell r="K216">
            <v>44781</v>
          </cell>
          <cell r="L216">
            <v>44874</v>
          </cell>
          <cell r="M216"/>
          <cell r="N216"/>
          <cell r="O216" t="str">
            <v>U007 AGROSUPER S.A.</v>
          </cell>
          <cell r="P216" t="str">
            <v>00AJ</v>
          </cell>
          <cell r="Q216" t="str">
            <v>ANDES ASIA</v>
          </cell>
          <cell r="R216" t="str">
            <v>02</v>
          </cell>
          <cell r="S216" t="str">
            <v>JAPÓN</v>
          </cell>
          <cell r="T216" t="str">
            <v>4000 OSAKA, PUERTO</v>
          </cell>
          <cell r="U216" t="str">
            <v>200000018</v>
          </cell>
          <cell r="V216" t="str">
            <v>Andes Asia, Inc.</v>
          </cell>
          <cell r="W216" t="str">
            <v>AA2772</v>
          </cell>
          <cell r="X216" t="str">
            <v>CIF</v>
          </cell>
          <cell r="Y216" t="str">
            <v>CTA CTE O CRED.DIRECTO</v>
          </cell>
          <cell r="Z216" t="str">
            <v>CONGELADO</v>
          </cell>
          <cell r="AA216" t="str">
            <v>LOMO</v>
          </cell>
          <cell r="AB216" t="str">
            <v>LOMO VETADO</v>
          </cell>
          <cell r="AC216" t="str">
            <v>LOMO VETADO &gt;2.0K</v>
          </cell>
          <cell r="AD216" t="str">
            <v>NA</v>
          </cell>
        </row>
        <row r="217">
          <cell r="D217">
            <v>1021987</v>
          </cell>
          <cell r="E217" t="str">
            <v>GO RECTO@ CJ 10K AS</v>
          </cell>
          <cell r="F217">
            <v>2000</v>
          </cell>
          <cell r="G217" t="str">
            <v>KG</v>
          </cell>
          <cell r="H217" t="str">
            <v>PLANTA LO MIRANDA</v>
          </cell>
          <cell r="I217" t="str">
            <v>A PROGRAMAR</v>
          </cell>
          <cell r="J217">
            <v>44778</v>
          </cell>
          <cell r="K217">
            <v>44781</v>
          </cell>
          <cell r="L217">
            <v>44874</v>
          </cell>
          <cell r="M217"/>
          <cell r="N217"/>
          <cell r="O217" t="str">
            <v>U007 AGROSUPER S.A.</v>
          </cell>
          <cell r="P217" t="str">
            <v>00AJ</v>
          </cell>
          <cell r="Q217" t="str">
            <v>ANDES ASIA</v>
          </cell>
          <cell r="R217" t="str">
            <v>02</v>
          </cell>
          <cell r="S217" t="str">
            <v>JAPÓN</v>
          </cell>
          <cell r="T217" t="str">
            <v>4000 OSAKA, PUERTO</v>
          </cell>
          <cell r="U217" t="str">
            <v>200000018</v>
          </cell>
          <cell r="V217" t="str">
            <v>Andes Asia, Inc.</v>
          </cell>
          <cell r="W217" t="str">
            <v>AA2772</v>
          </cell>
          <cell r="X217" t="str">
            <v>CIF</v>
          </cell>
          <cell r="Y217" t="str">
            <v>CTA CTE O CRED.DIRECTO</v>
          </cell>
          <cell r="Z217" t="str">
            <v>CONGELADO</v>
          </cell>
          <cell r="AA217" t="str">
            <v>SUBPROD</v>
          </cell>
          <cell r="AB217" t="str">
            <v>SUBPROD TRIPA</v>
          </cell>
          <cell r="AC217" t="str">
            <v>SUBPROD TRIPA RECTO</v>
          </cell>
          <cell r="AD217" t="str">
            <v>NA</v>
          </cell>
        </row>
        <row r="218">
          <cell r="D218">
            <v>1023123</v>
          </cell>
          <cell r="E218" t="str">
            <v>GO LOM VET@ CJ 9K AS</v>
          </cell>
          <cell r="F218">
            <v>4000</v>
          </cell>
          <cell r="G218" t="str">
            <v>KG</v>
          </cell>
          <cell r="H218" t="str">
            <v>PLANTA LO MIRANDA</v>
          </cell>
          <cell r="I218" t="str">
            <v>EN PRODUCCION</v>
          </cell>
          <cell r="J218">
            <v>44778</v>
          </cell>
          <cell r="K218">
            <v>44788</v>
          </cell>
          <cell r="L218"/>
          <cell r="M218"/>
          <cell r="N218"/>
          <cell r="O218" t="str">
            <v>U007 AGROSUPER S.A.</v>
          </cell>
          <cell r="P218" t="str">
            <v>00AJ</v>
          </cell>
          <cell r="Q218" t="str">
            <v>ANDES ASIA</v>
          </cell>
          <cell r="R218" t="str">
            <v>02</v>
          </cell>
          <cell r="S218" t="str">
            <v>JAPÓN</v>
          </cell>
          <cell r="T218" t="str">
            <v>2000 YOKOHAMA (ADUANA PRINCIPA</v>
          </cell>
          <cell r="U218" t="str">
            <v>200000018</v>
          </cell>
          <cell r="V218" t="str">
            <v>Andes Asia, Inc.</v>
          </cell>
          <cell r="W218" t="str">
            <v>AA2781</v>
          </cell>
          <cell r="X218" t="str">
            <v>CIF</v>
          </cell>
          <cell r="Y218" t="str">
            <v>CTA CTE O CRED.DIRECTO</v>
          </cell>
          <cell r="Z218" t="str">
            <v>CONGELADO</v>
          </cell>
          <cell r="AA218" t="str">
            <v>LOMO</v>
          </cell>
          <cell r="AB218" t="str">
            <v>LOMO VETADO</v>
          </cell>
          <cell r="AC218" t="str">
            <v>LOMO VETADO K (JAPÓN)</v>
          </cell>
          <cell r="AD218" t="str">
            <v>NA</v>
          </cell>
        </row>
        <row r="219">
          <cell r="D219">
            <v>1022864</v>
          </cell>
          <cell r="E219" t="str">
            <v>GO LOM VET L@ CJ 11K AS</v>
          </cell>
          <cell r="F219">
            <v>13000</v>
          </cell>
          <cell r="G219" t="str">
            <v>KG</v>
          </cell>
          <cell r="H219" t="str">
            <v>PLANTA LO MIRANDA</v>
          </cell>
          <cell r="I219" t="str">
            <v>EN PRODUCCION</v>
          </cell>
          <cell r="J219">
            <v>44778</v>
          </cell>
          <cell r="K219">
            <v>44788</v>
          </cell>
          <cell r="L219"/>
          <cell r="M219"/>
          <cell r="N219"/>
          <cell r="O219" t="str">
            <v>U007 AGROSUPER S.A.</v>
          </cell>
          <cell r="P219" t="str">
            <v>00AJ</v>
          </cell>
          <cell r="Q219" t="str">
            <v>ANDES ASIA</v>
          </cell>
          <cell r="R219" t="str">
            <v>02</v>
          </cell>
          <cell r="S219" t="str">
            <v>JAPÓN</v>
          </cell>
          <cell r="T219" t="str">
            <v>2000 YOKOHAMA (ADUANA PRINCIPA</v>
          </cell>
          <cell r="U219" t="str">
            <v>200000018</v>
          </cell>
          <cell r="V219" t="str">
            <v>Andes Asia, Inc.</v>
          </cell>
          <cell r="W219" t="str">
            <v>AA2781</v>
          </cell>
          <cell r="X219" t="str">
            <v>CIF</v>
          </cell>
          <cell r="Y219" t="str">
            <v>CTA CTE O CRED.DIRECTO</v>
          </cell>
          <cell r="Z219" t="str">
            <v>CONGELADO</v>
          </cell>
          <cell r="AA219" t="str">
            <v>LOMO</v>
          </cell>
          <cell r="AB219" t="str">
            <v>LOMO VETADO</v>
          </cell>
          <cell r="AC219" t="str">
            <v>LOMO VETADO &gt;2.0K</v>
          </cell>
          <cell r="AD219" t="str">
            <v>NA</v>
          </cell>
        </row>
        <row r="220">
          <cell r="D220">
            <v>1022751</v>
          </cell>
          <cell r="E220" t="str">
            <v>GO PPPAL 1P EX@ CJ 14K AS</v>
          </cell>
          <cell r="F220">
            <v>3000</v>
          </cell>
          <cell r="G220" t="str">
            <v>KG</v>
          </cell>
          <cell r="H220" t="str">
            <v>PLANTA LO MIRANDA</v>
          </cell>
          <cell r="I220" t="str">
            <v>EN PRODUCCION</v>
          </cell>
          <cell r="J220">
            <v>44778</v>
          </cell>
          <cell r="K220">
            <v>44788</v>
          </cell>
          <cell r="L220"/>
          <cell r="M220"/>
          <cell r="N220"/>
          <cell r="O220" t="str">
            <v>U007 AGROSUPER S.A.</v>
          </cell>
          <cell r="P220" t="str">
            <v>00AJ</v>
          </cell>
          <cell r="Q220" t="str">
            <v>ANDES ASIA</v>
          </cell>
          <cell r="R220" t="str">
            <v>02</v>
          </cell>
          <cell r="S220" t="str">
            <v>JAPÓN</v>
          </cell>
          <cell r="T220" t="str">
            <v>2000 YOKOHAMA (ADUANA PRINCIPA</v>
          </cell>
          <cell r="U220" t="str">
            <v>200000018</v>
          </cell>
          <cell r="V220" t="str">
            <v>Andes Asia, Inc.</v>
          </cell>
          <cell r="W220" t="str">
            <v>AA2781</v>
          </cell>
          <cell r="X220" t="str">
            <v>CIF</v>
          </cell>
          <cell r="Y220" t="str">
            <v>CTA CTE O CRED.DIRECTO</v>
          </cell>
          <cell r="Z220" t="str">
            <v>CONGELADO</v>
          </cell>
          <cell r="AA220" t="str">
            <v>PALETA</v>
          </cell>
          <cell r="AB220" t="str">
            <v>PALETA ENTERA</v>
          </cell>
          <cell r="AC220" t="str">
            <v>PALETA ENTERA PICNIC</v>
          </cell>
          <cell r="AD220" t="str">
            <v>NA</v>
          </cell>
        </row>
        <row r="221">
          <cell r="D221">
            <v>1022293</v>
          </cell>
          <cell r="E221" t="str">
            <v>GO MALAYA JAPON@ VP FI CJ 5K AS</v>
          </cell>
          <cell r="F221">
            <v>2000</v>
          </cell>
          <cell r="G221" t="str">
            <v>KG</v>
          </cell>
          <cell r="H221" t="str">
            <v>PLANTA LO MIRANDA</v>
          </cell>
          <cell r="I221" t="str">
            <v>EN PRODUCCION</v>
          </cell>
          <cell r="J221">
            <v>44778</v>
          </cell>
          <cell r="K221">
            <v>44788</v>
          </cell>
          <cell r="L221"/>
          <cell r="M221"/>
          <cell r="N221"/>
          <cell r="O221" t="str">
            <v>U007 AGROSUPER S.A.</v>
          </cell>
          <cell r="P221" t="str">
            <v>00AJ</v>
          </cell>
          <cell r="Q221" t="str">
            <v>ANDES ASIA</v>
          </cell>
          <cell r="R221" t="str">
            <v>02</v>
          </cell>
          <cell r="S221" t="str">
            <v>JAPÓN</v>
          </cell>
          <cell r="T221" t="str">
            <v>2000 YOKOHAMA (ADUANA PRINCIPA</v>
          </cell>
          <cell r="U221" t="str">
            <v>200000018</v>
          </cell>
          <cell r="V221" t="str">
            <v>Andes Asia, Inc.</v>
          </cell>
          <cell r="W221" t="str">
            <v>AA2781</v>
          </cell>
          <cell r="X221" t="str">
            <v>CIF</v>
          </cell>
          <cell r="Y221" t="str">
            <v>CTA CTE O CRED.DIRECTO</v>
          </cell>
          <cell r="Z221" t="str">
            <v>CONGELADO</v>
          </cell>
          <cell r="AA221" t="str">
            <v>PROLIJADO</v>
          </cell>
          <cell r="AB221" t="str">
            <v>PROLIJADO MALAYA</v>
          </cell>
          <cell r="AC221" t="str">
            <v>PROLIJADO MALAYA PAPADA</v>
          </cell>
          <cell r="AD221" t="str">
            <v>NA</v>
          </cell>
        </row>
        <row r="222">
          <cell r="D222">
            <v>1021931</v>
          </cell>
          <cell r="E222" t="str">
            <v>GO PTA COS 3H@ BO CJ 10K AS</v>
          </cell>
          <cell r="F222">
            <v>2000</v>
          </cell>
          <cell r="G222" t="str">
            <v>KG</v>
          </cell>
          <cell r="H222" t="str">
            <v>PLANTA LO MIRANDA</v>
          </cell>
          <cell r="I222" t="str">
            <v>EN PRODUCCION</v>
          </cell>
          <cell r="J222">
            <v>44778</v>
          </cell>
          <cell r="K222">
            <v>44788</v>
          </cell>
          <cell r="L222"/>
          <cell r="M222"/>
          <cell r="N222"/>
          <cell r="O222" t="str">
            <v>U007 AGROSUPER S.A.</v>
          </cell>
          <cell r="P222" t="str">
            <v>00AJ</v>
          </cell>
          <cell r="Q222" t="str">
            <v>ANDES ASIA</v>
          </cell>
          <cell r="R222" t="str">
            <v>02</v>
          </cell>
          <cell r="S222" t="str">
            <v>JAPÓN</v>
          </cell>
          <cell r="T222" t="str">
            <v>2000 YOKOHAMA (ADUANA PRINCIPA</v>
          </cell>
          <cell r="U222" t="str">
            <v>200000018</v>
          </cell>
          <cell r="V222" t="str">
            <v>Andes Asia, Inc.</v>
          </cell>
          <cell r="W222" t="str">
            <v>AA2781</v>
          </cell>
          <cell r="X222" t="str">
            <v>CIF</v>
          </cell>
          <cell r="Y222" t="str">
            <v>CTA CTE O CRED.DIRECTO</v>
          </cell>
          <cell r="Z222" t="str">
            <v>CONGELADO</v>
          </cell>
          <cell r="AA222" t="str">
            <v>COST-PEC</v>
          </cell>
          <cell r="AB222" t="str">
            <v>COST-PEC TROZOS</v>
          </cell>
          <cell r="AC222" t="str">
            <v>COST-PEC TROZOS PUNTA COSTILLAR</v>
          </cell>
          <cell r="AD222" t="str">
            <v>NA</v>
          </cell>
        </row>
        <row r="223">
          <cell r="D223">
            <v>1022141</v>
          </cell>
          <cell r="E223" t="str">
            <v>GO POSTA NEGRA D@ CJ AS</v>
          </cell>
          <cell r="F223">
            <v>4000</v>
          </cell>
          <cell r="G223" t="str">
            <v>KG</v>
          </cell>
          <cell r="H223" t="str">
            <v>PLANTA ROSARIO</v>
          </cell>
          <cell r="I223" t="str">
            <v>A PROGRAMAR</v>
          </cell>
          <cell r="J223">
            <v>44778</v>
          </cell>
          <cell r="K223">
            <v>44795</v>
          </cell>
          <cell r="L223">
            <v>44835</v>
          </cell>
          <cell r="M223"/>
          <cell r="N223"/>
          <cell r="O223" t="str">
            <v>U007 AGROSUPER S.A.</v>
          </cell>
          <cell r="P223" t="str">
            <v>00AJ</v>
          </cell>
          <cell r="Q223" t="str">
            <v>ANDES ASIA</v>
          </cell>
          <cell r="R223" t="str">
            <v>02</v>
          </cell>
          <cell r="S223" t="str">
            <v>JAPÓN</v>
          </cell>
          <cell r="T223" t="str">
            <v>2000 YOKOHAMA (ADUANA PRINCIPA</v>
          </cell>
          <cell r="U223" t="str">
            <v>200000018</v>
          </cell>
          <cell r="V223" t="str">
            <v>Andes Asia, Inc.</v>
          </cell>
          <cell r="W223" t="str">
            <v>AA2783</v>
          </cell>
          <cell r="X223" t="str">
            <v>CIF</v>
          </cell>
          <cell r="Y223" t="str">
            <v>CTA CTE O CRED.DIRECTO</v>
          </cell>
          <cell r="Z223" t="str">
            <v>CONGELADO</v>
          </cell>
          <cell r="AA223" t="str">
            <v>PIERNA</v>
          </cell>
          <cell r="AB223" t="str">
            <v>PIERNA PULPA FINA</v>
          </cell>
          <cell r="AC223" t="str">
            <v>PIERNA PULPA FINA MUSC SEP</v>
          </cell>
          <cell r="AD223" t="str">
            <v>NA</v>
          </cell>
        </row>
        <row r="224">
          <cell r="D224">
            <v>1022989</v>
          </cell>
          <cell r="E224" t="str">
            <v>GO MM LOIN S VP@ CJ 10K AS</v>
          </cell>
          <cell r="F224">
            <v>10000</v>
          </cell>
          <cell r="G224" t="str">
            <v>KG</v>
          </cell>
          <cell r="H224" t="str">
            <v>PLANTA ROSARIO</v>
          </cell>
          <cell r="I224" t="str">
            <v>A PROGRAMAR</v>
          </cell>
          <cell r="J224">
            <v>44778</v>
          </cell>
          <cell r="K224">
            <v>44795</v>
          </cell>
          <cell r="L224">
            <v>44835</v>
          </cell>
          <cell r="M224"/>
          <cell r="N224"/>
          <cell r="O224" t="str">
            <v>U007 AGROSUPER S.A.</v>
          </cell>
          <cell r="P224" t="str">
            <v>00AJ</v>
          </cell>
          <cell r="Q224" t="str">
            <v>ANDES ASIA</v>
          </cell>
          <cell r="R224" t="str">
            <v>02</v>
          </cell>
          <cell r="S224" t="str">
            <v>JAPÓN</v>
          </cell>
          <cell r="T224" t="str">
            <v>2000 YOKOHAMA (ADUANA PRINCIPA</v>
          </cell>
          <cell r="U224" t="str">
            <v>200000018</v>
          </cell>
          <cell r="V224" t="str">
            <v>Andes Asia, Inc.</v>
          </cell>
          <cell r="W224" t="str">
            <v>AA2783</v>
          </cell>
          <cell r="X224" t="str">
            <v>CIF</v>
          </cell>
          <cell r="Y224" t="str">
            <v>CTA CTE O CRED.DIRECTO</v>
          </cell>
          <cell r="Z224" t="str">
            <v>CONGELADO</v>
          </cell>
          <cell r="AA224" t="str">
            <v>LOMO</v>
          </cell>
          <cell r="AB224" t="str">
            <v>LOMO MM LOIN</v>
          </cell>
          <cell r="AC224" t="str">
            <v>LOMO MM LOIN S</v>
          </cell>
          <cell r="AD224" t="str">
            <v>NA</v>
          </cell>
        </row>
        <row r="225">
          <cell r="D225">
            <v>1023102</v>
          </cell>
          <cell r="E225" t="str">
            <v>GO MM LOIN LL VP@ CJ 20K AA</v>
          </cell>
          <cell r="F225">
            <v>10000</v>
          </cell>
          <cell r="G225" t="str">
            <v>KG</v>
          </cell>
          <cell r="H225" t="str">
            <v>PLANTA ROSARIO</v>
          </cell>
          <cell r="I225" t="str">
            <v>A PROGRAMAR</v>
          </cell>
          <cell r="J225">
            <v>44778</v>
          </cell>
          <cell r="K225">
            <v>44795</v>
          </cell>
          <cell r="L225">
            <v>44835</v>
          </cell>
          <cell r="M225"/>
          <cell r="N225"/>
          <cell r="O225" t="str">
            <v>U007 AGROSUPER S.A.</v>
          </cell>
          <cell r="P225" t="str">
            <v>00AJ</v>
          </cell>
          <cell r="Q225" t="str">
            <v>ANDES ASIA</v>
          </cell>
          <cell r="R225" t="str">
            <v>02</v>
          </cell>
          <cell r="S225" t="str">
            <v>JAPÓN</v>
          </cell>
          <cell r="T225" t="str">
            <v>2000 YOKOHAMA (ADUANA PRINCIPA</v>
          </cell>
          <cell r="U225" t="str">
            <v>200000018</v>
          </cell>
          <cell r="V225" t="str">
            <v>Andes Asia, Inc.</v>
          </cell>
          <cell r="W225" t="str">
            <v>AA2783</v>
          </cell>
          <cell r="X225" t="str">
            <v>CIF</v>
          </cell>
          <cell r="Y225" t="str">
            <v>CTA CTE O CRED.DIRECTO</v>
          </cell>
          <cell r="Z225" t="str">
            <v>CONGELADO</v>
          </cell>
          <cell r="AA225" t="str">
            <v>LOMO</v>
          </cell>
          <cell r="AB225" t="str">
            <v>LOMO MM LOIN</v>
          </cell>
          <cell r="AC225" t="str">
            <v>LOMO MM LOIN LL</v>
          </cell>
          <cell r="AD225" t="str">
            <v>NA</v>
          </cell>
        </row>
        <row r="226">
          <cell r="D226">
            <v>1021952</v>
          </cell>
          <cell r="E226" t="str">
            <v>GO BB RIBS 20-24 OZ@ CJ 10K AS</v>
          </cell>
          <cell r="F226">
            <v>3000</v>
          </cell>
          <cell r="G226" t="str">
            <v>KG</v>
          </cell>
          <cell r="H226" t="str">
            <v>PLANTA LO MIRANDA</v>
          </cell>
          <cell r="I226" t="str">
            <v>A PROGRAMAR</v>
          </cell>
          <cell r="J226">
            <v>44778</v>
          </cell>
          <cell r="K226">
            <v>44795</v>
          </cell>
          <cell r="L226">
            <v>44874</v>
          </cell>
          <cell r="M226"/>
          <cell r="N226"/>
          <cell r="O226" t="str">
            <v>U007 AGROSUPER S.A.</v>
          </cell>
          <cell r="P226" t="str">
            <v>00AJ</v>
          </cell>
          <cell r="Q226" t="str">
            <v>ANDES ASIA</v>
          </cell>
          <cell r="R226" t="str">
            <v>02</v>
          </cell>
          <cell r="S226" t="str">
            <v>JAPÓN</v>
          </cell>
          <cell r="T226" t="str">
            <v>2000 YOKOHAMA (ADUANA PRINCIPA</v>
          </cell>
          <cell r="U226" t="str">
            <v>200000018</v>
          </cell>
          <cell r="V226" t="str">
            <v>Andes Asia, Inc.</v>
          </cell>
          <cell r="W226" t="str">
            <v>AA2786</v>
          </cell>
          <cell r="X226" t="str">
            <v>CIF</v>
          </cell>
          <cell r="Y226" t="str">
            <v>CTA CTE O CRED.DIRECTO</v>
          </cell>
          <cell r="Z226" t="str">
            <v>CONGELADO</v>
          </cell>
          <cell r="AA226" t="str">
            <v>CHULETA</v>
          </cell>
          <cell r="AB226" t="str">
            <v>CHULETA HUESOS</v>
          </cell>
          <cell r="AC226" t="str">
            <v>CHULETA HUESOS BABY BACK RIBS</v>
          </cell>
          <cell r="AD226" t="str">
            <v>NA</v>
          </cell>
        </row>
        <row r="227">
          <cell r="D227">
            <v>1022141</v>
          </cell>
          <cell r="E227" t="str">
            <v>GO POSTA NEGRA D@ CJ AS</v>
          </cell>
          <cell r="F227">
            <v>7000</v>
          </cell>
          <cell r="G227" t="str">
            <v>KG</v>
          </cell>
          <cell r="H227" t="str">
            <v>PLANTA LO MIRANDA</v>
          </cell>
          <cell r="I227" t="str">
            <v>A PROGRAMAR</v>
          </cell>
          <cell r="J227">
            <v>44778</v>
          </cell>
          <cell r="K227">
            <v>44795</v>
          </cell>
          <cell r="L227">
            <v>44874</v>
          </cell>
          <cell r="M227"/>
          <cell r="N227"/>
          <cell r="O227" t="str">
            <v>U007 AGROSUPER S.A.</v>
          </cell>
          <cell r="P227" t="str">
            <v>00AJ</v>
          </cell>
          <cell r="Q227" t="str">
            <v>ANDES ASIA</v>
          </cell>
          <cell r="R227" t="str">
            <v>02</v>
          </cell>
          <cell r="S227" t="str">
            <v>JAPÓN</v>
          </cell>
          <cell r="T227" t="str">
            <v>2000 YOKOHAMA (ADUANA PRINCIPA</v>
          </cell>
          <cell r="U227" t="str">
            <v>200000018</v>
          </cell>
          <cell r="V227" t="str">
            <v>Andes Asia, Inc.</v>
          </cell>
          <cell r="W227" t="str">
            <v>AA2786</v>
          </cell>
          <cell r="X227" t="str">
            <v>CIF</v>
          </cell>
          <cell r="Y227" t="str">
            <v>CTA CTE O CRED.DIRECTO</v>
          </cell>
          <cell r="Z227" t="str">
            <v>CONGELADO</v>
          </cell>
          <cell r="AA227" t="str">
            <v>PIERNA</v>
          </cell>
          <cell r="AB227" t="str">
            <v>PIERNA PULPA FINA</v>
          </cell>
          <cell r="AC227" t="str">
            <v>PIERNA PULPA FINA MUSC SEP</v>
          </cell>
          <cell r="AD227" t="str">
            <v>NA</v>
          </cell>
        </row>
        <row r="228">
          <cell r="D228">
            <v>1022751</v>
          </cell>
          <cell r="E228" t="str">
            <v>GO PPPAL 1P EX@ CJ 14K AS</v>
          </cell>
          <cell r="F228">
            <v>3000</v>
          </cell>
          <cell r="G228" t="str">
            <v>KG</v>
          </cell>
          <cell r="H228" t="str">
            <v>PLANTA LO MIRANDA</v>
          </cell>
          <cell r="I228" t="str">
            <v>A PROGRAMAR</v>
          </cell>
          <cell r="J228">
            <v>44778</v>
          </cell>
          <cell r="K228">
            <v>44795</v>
          </cell>
          <cell r="L228">
            <v>44874</v>
          </cell>
          <cell r="M228"/>
          <cell r="N228"/>
          <cell r="O228" t="str">
            <v>U007 AGROSUPER S.A.</v>
          </cell>
          <cell r="P228" t="str">
            <v>00AJ</v>
          </cell>
          <cell r="Q228" t="str">
            <v>ANDES ASIA</v>
          </cell>
          <cell r="R228" t="str">
            <v>02</v>
          </cell>
          <cell r="S228" t="str">
            <v>JAPÓN</v>
          </cell>
          <cell r="T228" t="str">
            <v>2000 YOKOHAMA (ADUANA PRINCIPA</v>
          </cell>
          <cell r="U228" t="str">
            <v>200000018</v>
          </cell>
          <cell r="V228" t="str">
            <v>Andes Asia, Inc.</v>
          </cell>
          <cell r="W228" t="str">
            <v>AA2786</v>
          </cell>
          <cell r="X228" t="str">
            <v>CIF</v>
          </cell>
          <cell r="Y228" t="str">
            <v>CTA CTE O CRED.DIRECTO</v>
          </cell>
          <cell r="Z228" t="str">
            <v>CONGELADO</v>
          </cell>
          <cell r="AA228" t="str">
            <v>PALETA</v>
          </cell>
          <cell r="AB228" t="str">
            <v>PALETA ENTERA</v>
          </cell>
          <cell r="AC228" t="str">
            <v>PALETA ENTERA PICNIC</v>
          </cell>
          <cell r="AD228" t="str">
            <v>NA</v>
          </cell>
        </row>
        <row r="229">
          <cell r="D229">
            <v>1022863</v>
          </cell>
          <cell r="E229" t="str">
            <v>GO LOM VET M@ CJ 9K AS</v>
          </cell>
          <cell r="F229">
            <v>10000</v>
          </cell>
          <cell r="G229" t="str">
            <v>KG</v>
          </cell>
          <cell r="H229" t="str">
            <v>PLANTA LO MIRANDA</v>
          </cell>
          <cell r="I229" t="str">
            <v>A PROGRAMAR</v>
          </cell>
          <cell r="J229">
            <v>44778</v>
          </cell>
          <cell r="K229">
            <v>44795</v>
          </cell>
          <cell r="L229">
            <v>44874</v>
          </cell>
          <cell r="M229"/>
          <cell r="N229"/>
          <cell r="O229" t="str">
            <v>U007 AGROSUPER S.A.</v>
          </cell>
          <cell r="P229" t="str">
            <v>00AJ</v>
          </cell>
          <cell r="Q229" t="str">
            <v>ANDES ASIA</v>
          </cell>
          <cell r="R229" t="str">
            <v>02</v>
          </cell>
          <cell r="S229" t="str">
            <v>JAPÓN</v>
          </cell>
          <cell r="T229" t="str">
            <v>2000 YOKOHAMA (ADUANA PRINCIPA</v>
          </cell>
          <cell r="U229" t="str">
            <v>200000018</v>
          </cell>
          <cell r="V229" t="str">
            <v>Andes Asia, Inc.</v>
          </cell>
          <cell r="W229" t="str">
            <v>AA2786</v>
          </cell>
          <cell r="X229" t="str">
            <v>CIF</v>
          </cell>
          <cell r="Y229" t="str">
            <v>CTA CTE O CRED.DIRECTO</v>
          </cell>
          <cell r="Z229" t="str">
            <v>CONGELADO</v>
          </cell>
          <cell r="AA229" t="str">
            <v>LOMO</v>
          </cell>
          <cell r="AB229" t="str">
            <v>LOMO VETADO</v>
          </cell>
          <cell r="AC229" t="str">
            <v>LOMO VETADO &gt;2.0K</v>
          </cell>
          <cell r="AD229" t="str">
            <v>NA</v>
          </cell>
        </row>
        <row r="230">
          <cell r="D230">
            <v>1023265</v>
          </cell>
          <cell r="E230" t="str">
            <v>GO PTA COS 2H@ BO CJ 10K AS</v>
          </cell>
          <cell r="F230">
            <v>1000</v>
          </cell>
          <cell r="G230" t="str">
            <v>KG</v>
          </cell>
          <cell r="H230" t="str">
            <v>PLANTA LO MIRANDA</v>
          </cell>
          <cell r="I230" t="str">
            <v>A PROGRAMAR</v>
          </cell>
          <cell r="J230">
            <v>44778</v>
          </cell>
          <cell r="K230">
            <v>44795</v>
          </cell>
          <cell r="L230">
            <v>44874</v>
          </cell>
          <cell r="M230"/>
          <cell r="N230"/>
          <cell r="O230" t="str">
            <v>U007 AGROSUPER S.A.</v>
          </cell>
          <cell r="P230" t="str">
            <v>00AJ</v>
          </cell>
          <cell r="Q230" t="str">
            <v>ANDES ASIA</v>
          </cell>
          <cell r="R230" t="str">
            <v>02</v>
          </cell>
          <cell r="S230" t="str">
            <v>JAPÓN</v>
          </cell>
          <cell r="T230" t="str">
            <v>2000 YOKOHAMA (ADUANA PRINCIPA</v>
          </cell>
          <cell r="U230" t="str">
            <v>200000018</v>
          </cell>
          <cell r="V230" t="str">
            <v>Andes Asia, Inc.</v>
          </cell>
          <cell r="W230" t="str">
            <v>AA2786</v>
          </cell>
          <cell r="X230" t="str">
            <v>CIF</v>
          </cell>
          <cell r="Y230" t="str">
            <v>CTA CTE O CRED.DIRECTO</v>
          </cell>
          <cell r="Z230" t="str">
            <v>CONGELADO</v>
          </cell>
          <cell r="AA230" t="str">
            <v>COST-PEC</v>
          </cell>
          <cell r="AB230" t="str">
            <v>COST-PEC TROZOS</v>
          </cell>
          <cell r="AC230" t="str">
            <v>COST-PEC TROZOS PUNTA COSTILLAR</v>
          </cell>
          <cell r="AD230" t="str">
            <v>NA</v>
          </cell>
        </row>
        <row r="231">
          <cell r="D231">
            <v>1023102</v>
          </cell>
          <cell r="E231" t="str">
            <v>GO MM LOIN LL VP@ CJ 20K AA</v>
          </cell>
          <cell r="F231">
            <v>15000</v>
          </cell>
          <cell r="G231" t="str">
            <v>KG</v>
          </cell>
          <cell r="H231" t="str">
            <v>PLANTA LO MIRANDA</v>
          </cell>
          <cell r="I231" t="str">
            <v>EN PRODUCCION</v>
          </cell>
          <cell r="J231">
            <v>44778</v>
          </cell>
          <cell r="K231">
            <v>44802</v>
          </cell>
          <cell r="L231"/>
          <cell r="M231"/>
          <cell r="N231"/>
          <cell r="O231" t="str">
            <v>U007 AGROSUPER S.A.</v>
          </cell>
          <cell r="P231" t="str">
            <v>00AJ</v>
          </cell>
          <cell r="Q231" t="str">
            <v>ANDES ASIA</v>
          </cell>
          <cell r="R231" t="str">
            <v>02</v>
          </cell>
          <cell r="S231" t="str">
            <v>JAPÓN</v>
          </cell>
          <cell r="T231" t="str">
            <v>2000 YOKOHAMA (ADUANA PRINCIPA</v>
          </cell>
          <cell r="U231" t="str">
            <v>200000018</v>
          </cell>
          <cell r="V231" t="str">
            <v>Andes Asia, Inc.</v>
          </cell>
          <cell r="W231" t="str">
            <v>AA2791</v>
          </cell>
          <cell r="X231" t="str">
            <v>CIF</v>
          </cell>
          <cell r="Y231" t="str">
            <v>CTA CTE O CRED.DIRECTO</v>
          </cell>
          <cell r="Z231" t="str">
            <v>CONGELADO</v>
          </cell>
          <cell r="AA231" t="str">
            <v>LOMO</v>
          </cell>
          <cell r="AB231" t="str">
            <v>LOMO MM LOIN</v>
          </cell>
          <cell r="AC231" t="str">
            <v>LOMO MM LOIN LL</v>
          </cell>
          <cell r="AD231" t="str">
            <v>NA</v>
          </cell>
        </row>
        <row r="232">
          <cell r="D232">
            <v>1022293</v>
          </cell>
          <cell r="E232" t="str">
            <v>GO MALAYA JAPON@ VP FI CJ 5K AS</v>
          </cell>
          <cell r="F232">
            <v>1000</v>
          </cell>
          <cell r="G232" t="str">
            <v>KG</v>
          </cell>
          <cell r="H232" t="str">
            <v>PLANTA LO MIRANDA</v>
          </cell>
          <cell r="I232" t="str">
            <v>EN PRODUCCION</v>
          </cell>
          <cell r="J232">
            <v>44778</v>
          </cell>
          <cell r="K232">
            <v>44802</v>
          </cell>
          <cell r="L232"/>
          <cell r="M232"/>
          <cell r="N232"/>
          <cell r="O232" t="str">
            <v>U007 AGROSUPER S.A.</v>
          </cell>
          <cell r="P232" t="str">
            <v>00AJ</v>
          </cell>
          <cell r="Q232" t="str">
            <v>ANDES ASIA</v>
          </cell>
          <cell r="R232" t="str">
            <v>02</v>
          </cell>
          <cell r="S232" t="str">
            <v>JAPÓN</v>
          </cell>
          <cell r="T232" t="str">
            <v>2000 YOKOHAMA (ADUANA PRINCIPA</v>
          </cell>
          <cell r="U232" t="str">
            <v>200000018</v>
          </cell>
          <cell r="V232" t="str">
            <v>Andes Asia, Inc.</v>
          </cell>
          <cell r="W232" t="str">
            <v>AA2791</v>
          </cell>
          <cell r="X232" t="str">
            <v>CIF</v>
          </cell>
          <cell r="Y232" t="str">
            <v>CTA CTE O CRED.DIRECTO</v>
          </cell>
          <cell r="Z232" t="str">
            <v>CONGELADO</v>
          </cell>
          <cell r="AA232" t="str">
            <v>PROLIJADO</v>
          </cell>
          <cell r="AB232" t="str">
            <v>PROLIJADO MALAYA</v>
          </cell>
          <cell r="AC232" t="str">
            <v>PROLIJADO MALAYA PAPADA</v>
          </cell>
          <cell r="AD232" t="str">
            <v>NA</v>
          </cell>
        </row>
        <row r="233">
          <cell r="D233">
            <v>1022142</v>
          </cell>
          <cell r="E233" t="str">
            <v>GO POSTA ROSADA@ CJ AS</v>
          </cell>
          <cell r="F233">
            <v>4000</v>
          </cell>
          <cell r="G233" t="str">
            <v>KG</v>
          </cell>
          <cell r="H233" t="str">
            <v>PLANTA LO MIRANDA</v>
          </cell>
          <cell r="I233" t="str">
            <v>EN PRODUCCION</v>
          </cell>
          <cell r="J233">
            <v>44778</v>
          </cell>
          <cell r="K233">
            <v>44802</v>
          </cell>
          <cell r="L233"/>
          <cell r="M233"/>
          <cell r="N233"/>
          <cell r="O233" t="str">
            <v>U007 AGROSUPER S.A.</v>
          </cell>
          <cell r="P233" t="str">
            <v>00AJ</v>
          </cell>
          <cell r="Q233" t="str">
            <v>ANDES ASIA</v>
          </cell>
          <cell r="R233" t="str">
            <v>02</v>
          </cell>
          <cell r="S233" t="str">
            <v>JAPÓN</v>
          </cell>
          <cell r="T233" t="str">
            <v>2000 YOKOHAMA (ADUANA PRINCIPA</v>
          </cell>
          <cell r="U233" t="str">
            <v>200000018</v>
          </cell>
          <cell r="V233" t="str">
            <v>Andes Asia, Inc.</v>
          </cell>
          <cell r="W233" t="str">
            <v>AA2791</v>
          </cell>
          <cell r="X233" t="str">
            <v>CIF</v>
          </cell>
          <cell r="Y233" t="str">
            <v>CTA CTE O CRED.DIRECTO</v>
          </cell>
          <cell r="Z233" t="str">
            <v>CONGELADO</v>
          </cell>
          <cell r="AA233" t="str">
            <v>PIERNA</v>
          </cell>
          <cell r="AB233" t="str">
            <v>PIERNA PULPA FINA</v>
          </cell>
          <cell r="AC233" t="str">
            <v>PIERNA PULPA FINA MUSC SEP</v>
          </cell>
          <cell r="AD233" t="str">
            <v>NA</v>
          </cell>
        </row>
        <row r="234">
          <cell r="D234">
            <v>1022141</v>
          </cell>
          <cell r="E234" t="str">
            <v>GO POSTA NEGRA D@ CJ AS</v>
          </cell>
          <cell r="F234">
            <v>4000</v>
          </cell>
          <cell r="G234" t="str">
            <v>KG</v>
          </cell>
          <cell r="H234" t="str">
            <v>PLANTA LO MIRANDA</v>
          </cell>
          <cell r="I234" t="str">
            <v>EN PRODUCCION</v>
          </cell>
          <cell r="J234">
            <v>44778</v>
          </cell>
          <cell r="K234">
            <v>44802</v>
          </cell>
          <cell r="L234"/>
          <cell r="M234"/>
          <cell r="N234"/>
          <cell r="O234" t="str">
            <v>U007 AGROSUPER S.A.</v>
          </cell>
          <cell r="P234" t="str">
            <v>00AJ</v>
          </cell>
          <cell r="Q234" t="str">
            <v>ANDES ASIA</v>
          </cell>
          <cell r="R234" t="str">
            <v>02</v>
          </cell>
          <cell r="S234" t="str">
            <v>JAPÓN</v>
          </cell>
          <cell r="T234" t="str">
            <v>2000 YOKOHAMA (ADUANA PRINCIPA</v>
          </cell>
          <cell r="U234" t="str">
            <v>200000018</v>
          </cell>
          <cell r="V234" t="str">
            <v>Andes Asia, Inc.</v>
          </cell>
          <cell r="W234" t="str">
            <v>AA2791</v>
          </cell>
          <cell r="X234" t="str">
            <v>CIF</v>
          </cell>
          <cell r="Y234" t="str">
            <v>CTA CTE O CRED.DIRECTO</v>
          </cell>
          <cell r="Z234" t="str">
            <v>CONGELADO</v>
          </cell>
          <cell r="AA234" t="str">
            <v>PIERNA</v>
          </cell>
          <cell r="AB234" t="str">
            <v>PIERNA PULPA FINA</v>
          </cell>
          <cell r="AC234" t="str">
            <v>PIERNA PULPA FINA MUSC SEP</v>
          </cell>
          <cell r="AD234" t="str">
            <v>NA</v>
          </cell>
        </row>
        <row r="235">
          <cell r="D235">
            <v>1022515</v>
          </cell>
          <cell r="E235" t="str">
            <v>GO PANC TEC C/CUE@ FI CJ PANC AS</v>
          </cell>
          <cell r="F235">
            <v>5000</v>
          </cell>
          <cell r="G235" t="str">
            <v>KG</v>
          </cell>
          <cell r="H235" t="str">
            <v>PLANTA LO MIRANDA</v>
          </cell>
          <cell r="I235" t="str">
            <v>EN PRODUCCION</v>
          </cell>
          <cell r="J235">
            <v>44778</v>
          </cell>
          <cell r="K235">
            <v>44802</v>
          </cell>
          <cell r="L235"/>
          <cell r="M235"/>
          <cell r="N235"/>
          <cell r="O235" t="str">
            <v>U007 AGROSUPER S.A.</v>
          </cell>
          <cell r="P235" t="str">
            <v>00AJ</v>
          </cell>
          <cell r="Q235" t="str">
            <v>ANDES ASIA</v>
          </cell>
          <cell r="R235" t="str">
            <v>02</v>
          </cell>
          <cell r="S235" t="str">
            <v>JAPÓN</v>
          </cell>
          <cell r="T235" t="str">
            <v>2000 YOKOHAMA (ADUANA PRINCIPA</v>
          </cell>
          <cell r="U235" t="str">
            <v>200000018</v>
          </cell>
          <cell r="V235" t="str">
            <v>Andes Asia, Inc.</v>
          </cell>
          <cell r="W235" t="str">
            <v>AA2795</v>
          </cell>
          <cell r="X235" t="str">
            <v>CIF</v>
          </cell>
          <cell r="Y235" t="str">
            <v>CTA CTE O CRED.DIRECTO</v>
          </cell>
          <cell r="Z235" t="str">
            <v>CONGELADO</v>
          </cell>
          <cell r="AA235" t="str">
            <v>PANCETA</v>
          </cell>
          <cell r="AB235" t="str">
            <v>PANCETA C/CUERO</v>
          </cell>
          <cell r="AC235" t="str">
            <v>PANCETA C/CUERO TECLA</v>
          </cell>
          <cell r="AD235" t="str">
            <v>NA</v>
          </cell>
        </row>
        <row r="236">
          <cell r="D236">
            <v>1022751</v>
          </cell>
          <cell r="E236" t="str">
            <v>GO PPPAL 1P EX@ CJ 14K AS</v>
          </cell>
          <cell r="F236">
            <v>4000</v>
          </cell>
          <cell r="G236" t="str">
            <v>KG</v>
          </cell>
          <cell r="H236" t="str">
            <v>PLANTA LO MIRANDA</v>
          </cell>
          <cell r="I236" t="str">
            <v>EN PRODUCCION</v>
          </cell>
          <cell r="J236">
            <v>44778</v>
          </cell>
          <cell r="K236">
            <v>44802</v>
          </cell>
          <cell r="L236"/>
          <cell r="M236"/>
          <cell r="N236"/>
          <cell r="O236" t="str">
            <v>U007 AGROSUPER S.A.</v>
          </cell>
          <cell r="P236" t="str">
            <v>00AJ</v>
          </cell>
          <cell r="Q236" t="str">
            <v>ANDES ASIA</v>
          </cell>
          <cell r="R236" t="str">
            <v>02</v>
          </cell>
          <cell r="S236" t="str">
            <v>JAPÓN</v>
          </cell>
          <cell r="T236" t="str">
            <v>2000 YOKOHAMA (ADUANA PRINCIPA</v>
          </cell>
          <cell r="U236" t="str">
            <v>200000018</v>
          </cell>
          <cell r="V236" t="str">
            <v>Andes Asia, Inc.</v>
          </cell>
          <cell r="W236" t="str">
            <v>AA2795</v>
          </cell>
          <cell r="X236" t="str">
            <v>CIF</v>
          </cell>
          <cell r="Y236" t="str">
            <v>CTA CTE O CRED.DIRECTO</v>
          </cell>
          <cell r="Z236" t="str">
            <v>CONGELADO</v>
          </cell>
          <cell r="AA236" t="str">
            <v>PALETA</v>
          </cell>
          <cell r="AB236" t="str">
            <v>PALETA ENTERA</v>
          </cell>
          <cell r="AC236" t="str">
            <v>PALETA ENTERA PICNIC</v>
          </cell>
          <cell r="AD236" t="str">
            <v>NA</v>
          </cell>
        </row>
        <row r="237">
          <cell r="D237">
            <v>1022864</v>
          </cell>
          <cell r="E237" t="str">
            <v>GO LOM VET L@ CJ 11K AS</v>
          </cell>
          <cell r="F237">
            <v>9000</v>
          </cell>
          <cell r="G237" t="str">
            <v>KG</v>
          </cell>
          <cell r="H237" t="str">
            <v>PLANTA LO MIRANDA</v>
          </cell>
          <cell r="I237" t="str">
            <v>EN PRODUCCION</v>
          </cell>
          <cell r="J237">
            <v>44778</v>
          </cell>
          <cell r="K237">
            <v>44802</v>
          </cell>
          <cell r="L237"/>
          <cell r="M237"/>
          <cell r="N237"/>
          <cell r="O237" t="str">
            <v>U007 AGROSUPER S.A.</v>
          </cell>
          <cell r="P237" t="str">
            <v>00AJ</v>
          </cell>
          <cell r="Q237" t="str">
            <v>ANDES ASIA</v>
          </cell>
          <cell r="R237" t="str">
            <v>02</v>
          </cell>
          <cell r="S237" t="str">
            <v>JAPÓN</v>
          </cell>
          <cell r="T237" t="str">
            <v>2000 YOKOHAMA (ADUANA PRINCIPA</v>
          </cell>
          <cell r="U237" t="str">
            <v>200000018</v>
          </cell>
          <cell r="V237" t="str">
            <v>Andes Asia, Inc.</v>
          </cell>
          <cell r="W237" t="str">
            <v>AA2795</v>
          </cell>
          <cell r="X237" t="str">
            <v>CIF</v>
          </cell>
          <cell r="Y237" t="str">
            <v>CTA CTE O CRED.DIRECTO</v>
          </cell>
          <cell r="Z237" t="str">
            <v>CONGELADO</v>
          </cell>
          <cell r="AA237" t="str">
            <v>LOMO</v>
          </cell>
          <cell r="AB237" t="str">
            <v>LOMO VETADO</v>
          </cell>
          <cell r="AC237" t="str">
            <v>LOMO VETADO &gt;2.0K</v>
          </cell>
          <cell r="AD237" t="str">
            <v>NA</v>
          </cell>
        </row>
        <row r="238">
          <cell r="D238">
            <v>1021987</v>
          </cell>
          <cell r="E238" t="str">
            <v>GO RECTO@ CJ 10K AS</v>
          </cell>
          <cell r="F238">
            <v>4000</v>
          </cell>
          <cell r="G238" t="str">
            <v>KG</v>
          </cell>
          <cell r="H238" t="str">
            <v>PLANTA LO MIRANDA</v>
          </cell>
          <cell r="I238" t="str">
            <v>EN PRODUCCION</v>
          </cell>
          <cell r="J238">
            <v>44778</v>
          </cell>
          <cell r="K238">
            <v>44802</v>
          </cell>
          <cell r="L238"/>
          <cell r="M238"/>
          <cell r="N238"/>
          <cell r="O238" t="str">
            <v>U007 AGROSUPER S.A.</v>
          </cell>
          <cell r="P238" t="str">
            <v>00AJ</v>
          </cell>
          <cell r="Q238" t="str">
            <v>ANDES ASIA</v>
          </cell>
          <cell r="R238" t="str">
            <v>02</v>
          </cell>
          <cell r="S238" t="str">
            <v>JAPÓN</v>
          </cell>
          <cell r="T238" t="str">
            <v>2000 YOKOHAMA (ADUANA PRINCIPA</v>
          </cell>
          <cell r="U238" t="str">
            <v>200000018</v>
          </cell>
          <cell r="V238" t="str">
            <v>Andes Asia, Inc.</v>
          </cell>
          <cell r="W238" t="str">
            <v>AA2795</v>
          </cell>
          <cell r="X238" t="str">
            <v>CIF</v>
          </cell>
          <cell r="Y238" t="str">
            <v>CTA CTE O CRED.DIRECTO</v>
          </cell>
          <cell r="Z238" t="str">
            <v>CONGELADO</v>
          </cell>
          <cell r="AA238" t="str">
            <v>SUBPROD</v>
          </cell>
          <cell r="AB238" t="str">
            <v>SUBPROD TRIPA</v>
          </cell>
          <cell r="AC238" t="str">
            <v>SUBPROD TRIPA RECTO</v>
          </cell>
          <cell r="AD238" t="str">
            <v>NA</v>
          </cell>
        </row>
        <row r="239">
          <cell r="D239">
            <v>1021931</v>
          </cell>
          <cell r="E239" t="str">
            <v>GO PTA COS 3H@ BO CJ 10K AS</v>
          </cell>
          <cell r="F239">
            <v>2000</v>
          </cell>
          <cell r="G239" t="str">
            <v>KG</v>
          </cell>
          <cell r="H239" t="str">
            <v>PLANTA LO MIRANDA</v>
          </cell>
          <cell r="I239" t="str">
            <v>EN PRODUCCION</v>
          </cell>
          <cell r="J239">
            <v>44778</v>
          </cell>
          <cell r="K239">
            <v>44802</v>
          </cell>
          <cell r="L239"/>
          <cell r="M239"/>
          <cell r="N239"/>
          <cell r="O239" t="str">
            <v>U007 AGROSUPER S.A.</v>
          </cell>
          <cell r="P239" t="str">
            <v>00AJ</v>
          </cell>
          <cell r="Q239" t="str">
            <v>ANDES ASIA</v>
          </cell>
          <cell r="R239" t="str">
            <v>02</v>
          </cell>
          <cell r="S239" t="str">
            <v>JAPÓN</v>
          </cell>
          <cell r="T239" t="str">
            <v>2000 YOKOHAMA (ADUANA PRINCIPA</v>
          </cell>
          <cell r="U239" t="str">
            <v>200000018</v>
          </cell>
          <cell r="V239" t="str">
            <v>Andes Asia, Inc.</v>
          </cell>
          <cell r="W239" t="str">
            <v>AA2795</v>
          </cell>
          <cell r="X239" t="str">
            <v>CIF</v>
          </cell>
          <cell r="Y239" t="str">
            <v>CTA CTE O CRED.DIRECTO</v>
          </cell>
          <cell r="Z239" t="str">
            <v>CONGELADO</v>
          </cell>
          <cell r="AA239" t="str">
            <v>COST-PEC</v>
          </cell>
          <cell r="AB239" t="str">
            <v>COST-PEC TROZOS</v>
          </cell>
          <cell r="AC239" t="str">
            <v>COST-PEC TROZOS PUNTA COSTILLAR</v>
          </cell>
          <cell r="AD239" t="str">
            <v>NA</v>
          </cell>
        </row>
        <row r="240">
          <cell r="D240">
            <v>1022141</v>
          </cell>
          <cell r="E240" t="str">
            <v>GO POSTA NEGRA D@ CJ AS</v>
          </cell>
          <cell r="F240">
            <v>4000</v>
          </cell>
          <cell r="G240" t="str">
            <v>KG</v>
          </cell>
          <cell r="H240" t="str">
            <v>PLANTA LO MIRANDA</v>
          </cell>
          <cell r="I240" t="str">
            <v>EN PRODUCCION</v>
          </cell>
          <cell r="J240">
            <v>44778</v>
          </cell>
          <cell r="K240">
            <v>44802</v>
          </cell>
          <cell r="L240"/>
          <cell r="M240"/>
          <cell r="N240"/>
          <cell r="O240" t="str">
            <v>U007 AGROSUPER S.A.</v>
          </cell>
          <cell r="P240" t="str">
            <v>00AJ</v>
          </cell>
          <cell r="Q240" t="str">
            <v>ANDES ASIA</v>
          </cell>
          <cell r="R240" t="str">
            <v>02</v>
          </cell>
          <cell r="S240" t="str">
            <v>JAPÓN</v>
          </cell>
          <cell r="T240" t="str">
            <v>2000 YOKOHAMA (ADUANA PRINCIPA</v>
          </cell>
          <cell r="U240" t="str">
            <v>200000018</v>
          </cell>
          <cell r="V240" t="str">
            <v>Andes Asia, Inc.</v>
          </cell>
          <cell r="W240" t="str">
            <v>AA2796</v>
          </cell>
          <cell r="X240" t="str">
            <v>CIF</v>
          </cell>
          <cell r="Y240" t="str">
            <v>CTA CTE O CRED.DIRECTO</v>
          </cell>
          <cell r="Z240" t="str">
            <v>CONGELADO</v>
          </cell>
          <cell r="AA240" t="str">
            <v>PIERNA</v>
          </cell>
          <cell r="AB240" t="str">
            <v>PIERNA PULPA FINA</v>
          </cell>
          <cell r="AC240" t="str">
            <v>PIERNA PULPA FINA MUSC SEP</v>
          </cell>
          <cell r="AD240" t="str">
            <v>NA</v>
          </cell>
        </row>
        <row r="241">
          <cell r="D241">
            <v>1022142</v>
          </cell>
          <cell r="E241" t="str">
            <v>GO POSTA ROSADA@ CJ AS</v>
          </cell>
          <cell r="F241">
            <v>4000</v>
          </cell>
          <cell r="G241" t="str">
            <v>KG</v>
          </cell>
          <cell r="H241" t="str">
            <v>PLANTA LO MIRANDA</v>
          </cell>
          <cell r="I241" t="str">
            <v>EN PRODUCCION</v>
          </cell>
          <cell r="J241">
            <v>44778</v>
          </cell>
          <cell r="K241">
            <v>44802</v>
          </cell>
          <cell r="L241"/>
          <cell r="M241"/>
          <cell r="N241"/>
          <cell r="O241" t="str">
            <v>U007 AGROSUPER S.A.</v>
          </cell>
          <cell r="P241" t="str">
            <v>00AJ</v>
          </cell>
          <cell r="Q241" t="str">
            <v>ANDES ASIA</v>
          </cell>
          <cell r="R241" t="str">
            <v>02</v>
          </cell>
          <cell r="S241" t="str">
            <v>JAPÓN</v>
          </cell>
          <cell r="T241" t="str">
            <v>2000 YOKOHAMA (ADUANA PRINCIPA</v>
          </cell>
          <cell r="U241" t="str">
            <v>200000018</v>
          </cell>
          <cell r="V241" t="str">
            <v>Andes Asia, Inc.</v>
          </cell>
          <cell r="W241" t="str">
            <v>AA2796</v>
          </cell>
          <cell r="X241" t="str">
            <v>CIF</v>
          </cell>
          <cell r="Y241" t="str">
            <v>CTA CTE O CRED.DIRECTO</v>
          </cell>
          <cell r="Z241" t="str">
            <v>CONGELADO</v>
          </cell>
          <cell r="AA241" t="str">
            <v>PIERNA</v>
          </cell>
          <cell r="AB241" t="str">
            <v>PIERNA PULPA FINA</v>
          </cell>
          <cell r="AC241" t="str">
            <v>PIERNA PULPA FINA MUSC SEP</v>
          </cell>
          <cell r="AD241" t="str">
            <v>NA</v>
          </cell>
        </row>
        <row r="242">
          <cell r="D242">
            <v>1022293</v>
          </cell>
          <cell r="E242" t="str">
            <v>GO MALAYA JAPON@ VP FI CJ 5K AS</v>
          </cell>
          <cell r="F242">
            <v>1000</v>
          </cell>
          <cell r="G242" t="str">
            <v>KG</v>
          </cell>
          <cell r="H242" t="str">
            <v>PLANTA LO MIRANDA</v>
          </cell>
          <cell r="I242" t="str">
            <v>EN PRODUCCION</v>
          </cell>
          <cell r="J242">
            <v>44778</v>
          </cell>
          <cell r="K242">
            <v>44802</v>
          </cell>
          <cell r="L242"/>
          <cell r="M242"/>
          <cell r="N242"/>
          <cell r="O242" t="str">
            <v>U007 AGROSUPER S.A.</v>
          </cell>
          <cell r="P242" t="str">
            <v>00AJ</v>
          </cell>
          <cell r="Q242" t="str">
            <v>ANDES ASIA</v>
          </cell>
          <cell r="R242" t="str">
            <v>02</v>
          </cell>
          <cell r="S242" t="str">
            <v>JAPÓN</v>
          </cell>
          <cell r="T242" t="str">
            <v>2000 YOKOHAMA (ADUANA PRINCIPA</v>
          </cell>
          <cell r="U242" t="str">
            <v>200000018</v>
          </cell>
          <cell r="V242" t="str">
            <v>Andes Asia, Inc.</v>
          </cell>
          <cell r="W242" t="str">
            <v>AA2796</v>
          </cell>
          <cell r="X242" t="str">
            <v>CIF</v>
          </cell>
          <cell r="Y242" t="str">
            <v>CTA CTE O CRED.DIRECTO</v>
          </cell>
          <cell r="Z242" t="str">
            <v>CONGELADO</v>
          </cell>
          <cell r="AA242" t="str">
            <v>PROLIJADO</v>
          </cell>
          <cell r="AB242" t="str">
            <v>PROLIJADO MALAYA</v>
          </cell>
          <cell r="AC242" t="str">
            <v>PROLIJADO MALAYA PAPADA</v>
          </cell>
          <cell r="AD242" t="str">
            <v>NA</v>
          </cell>
        </row>
        <row r="243">
          <cell r="D243">
            <v>1023102</v>
          </cell>
          <cell r="E243" t="str">
            <v>GO MM LOIN LL VP@ CJ 20K AA</v>
          </cell>
          <cell r="F243">
            <v>15000</v>
          </cell>
          <cell r="G243" t="str">
            <v>KG</v>
          </cell>
          <cell r="H243" t="str">
            <v>PLANTA LO MIRANDA</v>
          </cell>
          <cell r="I243" t="str">
            <v>EN PRODUCCION</v>
          </cell>
          <cell r="J243">
            <v>44778</v>
          </cell>
          <cell r="K243">
            <v>44802</v>
          </cell>
          <cell r="L243"/>
          <cell r="M243"/>
          <cell r="N243"/>
          <cell r="O243" t="str">
            <v>U007 AGROSUPER S.A.</v>
          </cell>
          <cell r="P243" t="str">
            <v>00AJ</v>
          </cell>
          <cell r="Q243" t="str">
            <v>ANDES ASIA</v>
          </cell>
          <cell r="R243" t="str">
            <v>02</v>
          </cell>
          <cell r="S243" t="str">
            <v>JAPÓN</v>
          </cell>
          <cell r="T243" t="str">
            <v>2000 YOKOHAMA (ADUANA PRINCIPA</v>
          </cell>
          <cell r="U243" t="str">
            <v>200000018</v>
          </cell>
          <cell r="V243" t="str">
            <v>Andes Asia, Inc.</v>
          </cell>
          <cell r="W243" t="str">
            <v>AA2796</v>
          </cell>
          <cell r="X243" t="str">
            <v>CIF</v>
          </cell>
          <cell r="Y243" t="str">
            <v>CTA CTE O CRED.DIRECTO</v>
          </cell>
          <cell r="Z243" t="str">
            <v>CONGELADO</v>
          </cell>
          <cell r="AA243" t="str">
            <v>LOMO</v>
          </cell>
          <cell r="AB243" t="str">
            <v>LOMO MM LOIN</v>
          </cell>
          <cell r="AC243" t="str">
            <v>LOMO MM LOIN LL</v>
          </cell>
          <cell r="AD243" t="str">
            <v>NA</v>
          </cell>
        </row>
        <row r="244">
          <cell r="D244">
            <v>1100602</v>
          </cell>
          <cell r="E244" t="str">
            <v>FILE POLLO PR@ BO 18X1.5 LB CJ AS</v>
          </cell>
          <cell r="F244">
            <v>12116.349504</v>
          </cell>
          <cell r="G244" t="str">
            <v>KG</v>
          </cell>
          <cell r="H244" t="str">
            <v>F. SAN VICENTE</v>
          </cell>
          <cell r="I244" t="str">
            <v>A PROGRAMAR</v>
          </cell>
          <cell r="J244">
            <v>44778</v>
          </cell>
          <cell r="K244">
            <v>44786</v>
          </cell>
          <cell r="L244">
            <v>44806</v>
          </cell>
          <cell r="M244">
            <v>44798</v>
          </cell>
          <cell r="N244"/>
          <cell r="O244" t="str">
            <v>U007 AGROSUPER S.A.</v>
          </cell>
          <cell r="P244" t="str">
            <v>00AA</v>
          </cell>
          <cell r="Q244" t="str">
            <v>AGRO AMERICA</v>
          </cell>
          <cell r="R244" t="str">
            <v>10</v>
          </cell>
          <cell r="S244" t="str">
            <v>EE.UU.</v>
          </cell>
          <cell r="T244" t="str">
            <v>000527 PORT HUENEME, CA</v>
          </cell>
          <cell r="U244" t="str">
            <v>200000004</v>
          </cell>
          <cell r="V244" t="str">
            <v>Agro America LLC</v>
          </cell>
          <cell r="W244" t="str">
            <v>MIXTO 2</v>
          </cell>
          <cell r="X244" t="str">
            <v>CIF</v>
          </cell>
          <cell r="Y244" t="str">
            <v>CTA CTE O CRED.DIRECTO</v>
          </cell>
          <cell r="Z244" t="str">
            <v>CONGELADO</v>
          </cell>
          <cell r="AA244" t="str">
            <v>EMPANIZADO</v>
          </cell>
          <cell r="AB244" t="str">
            <v>EMPANIZADOS CROQUETAS</v>
          </cell>
          <cell r="AC244" t="str">
            <v>EMPANIZADOS CROQUETAS POLLO</v>
          </cell>
          <cell r="AD244" t="str">
            <v>NA</v>
          </cell>
        </row>
        <row r="245">
          <cell r="D245">
            <v>1021864</v>
          </cell>
          <cell r="E245" t="str">
            <v>GO CUE PAPDA CP@ CJ 20K AS</v>
          </cell>
          <cell r="F245">
            <v>24000</v>
          </cell>
          <cell r="G245" t="str">
            <v>KG</v>
          </cell>
          <cell r="H245" t="str">
            <v>PLANTA ROSARIO</v>
          </cell>
          <cell r="I245" t="str">
            <v>A PROGRAMAR</v>
          </cell>
          <cell r="J245">
            <v>44778</v>
          </cell>
          <cell r="K245">
            <v>44819</v>
          </cell>
          <cell r="L245"/>
          <cell r="M245"/>
          <cell r="N245"/>
          <cell r="O245" t="str">
            <v>U007 AGROSUPER S.A.</v>
          </cell>
          <cell r="P245" t="str">
            <v>00AS</v>
          </cell>
          <cell r="Q245" t="str">
            <v>AGRO SUDAMERICA</v>
          </cell>
          <cell r="R245" t="str">
            <v>02</v>
          </cell>
          <cell r="S245" t="str">
            <v>ECUADOR</v>
          </cell>
          <cell r="T245" t="str">
            <v>000027 GUAYAQUIL, PUERTO</v>
          </cell>
          <cell r="U245" t="str">
            <v>200000444</v>
          </cell>
          <cell r="V245" t="str">
            <v>Industria de Alimentos La Europea</v>
          </cell>
          <cell r="W245" t="str">
            <v>ROSARIO***</v>
          </cell>
          <cell r="X245" t="str">
            <v>CFR</v>
          </cell>
          <cell r="Y245" t="str">
            <v>CTA CTE O CRED.DIRECTO</v>
          </cell>
          <cell r="Z245" t="str">
            <v>CONGELADO</v>
          </cell>
          <cell r="AA245" t="str">
            <v>CUEROS</v>
          </cell>
          <cell r="AB245" t="str">
            <v>CUERO PAPADA</v>
          </cell>
          <cell r="AC245" t="str">
            <v>CUERO PAPADA</v>
          </cell>
          <cell r="AD245" t="str">
            <v>EX</v>
          </cell>
        </row>
        <row r="246">
          <cell r="D246">
            <v>1021039</v>
          </cell>
          <cell r="E246" t="str">
            <v>GO CUE PAPDA CP@ CJ 20K BCA AS</v>
          </cell>
          <cell r="F246">
            <v>24000</v>
          </cell>
          <cell r="G246" t="str">
            <v>KG</v>
          </cell>
          <cell r="H246" t="str">
            <v>PLANTA ROSARIO</v>
          </cell>
          <cell r="I246" t="str">
            <v>EN PRODUCCION</v>
          </cell>
          <cell r="J246">
            <v>44778</v>
          </cell>
          <cell r="K246">
            <v>44839</v>
          </cell>
          <cell r="L246"/>
          <cell r="M246"/>
          <cell r="N246"/>
          <cell r="O246" t="str">
            <v>U007 AGROSUPER S.A.</v>
          </cell>
          <cell r="P246" t="str">
            <v>00AS</v>
          </cell>
          <cell r="Q246" t="str">
            <v>AGRO SUDAMERICA</v>
          </cell>
          <cell r="R246" t="str">
            <v>02</v>
          </cell>
          <cell r="S246" t="str">
            <v>ECUADOR</v>
          </cell>
          <cell r="T246" t="str">
            <v>000027 GUAYAQUIL, PUERTO</v>
          </cell>
          <cell r="U246" t="str">
            <v>200000444</v>
          </cell>
          <cell r="V246" t="str">
            <v>Industria de Alimentos La Europea</v>
          </cell>
          <cell r="W246" t="str">
            <v>ROSARIO***</v>
          </cell>
          <cell r="X246" t="str">
            <v>CFR</v>
          </cell>
          <cell r="Y246" t="str">
            <v>CTA CTE O CRED.DIRECTO</v>
          </cell>
          <cell r="Z246" t="str">
            <v>CONGELADO</v>
          </cell>
          <cell r="AA246" t="str">
            <v>CUEROS</v>
          </cell>
          <cell r="AB246" t="str">
            <v>CUERO PAPADA</v>
          </cell>
          <cell r="AC246" t="str">
            <v>CUERO PAPADA</v>
          </cell>
          <cell r="AD246" t="str">
            <v>EX</v>
          </cell>
        </row>
        <row r="247">
          <cell r="D247">
            <v>1022150</v>
          </cell>
          <cell r="E247" t="str">
            <v>GO GORD CHIC@ CJ 20K AS</v>
          </cell>
          <cell r="F247">
            <v>24000</v>
          </cell>
          <cell r="G247" t="str">
            <v>KG</v>
          </cell>
          <cell r="H247" t="str">
            <v>PLANTA ROSARIO</v>
          </cell>
          <cell r="I247" t="str">
            <v>EN PRODUCCION</v>
          </cell>
          <cell r="J247">
            <v>44778</v>
          </cell>
          <cell r="K247">
            <v>44780</v>
          </cell>
          <cell r="L247"/>
          <cell r="M247">
            <v>44803</v>
          </cell>
          <cell r="N247"/>
          <cell r="O247" t="str">
            <v>U007 AGROSUPER S.A.</v>
          </cell>
          <cell r="P247" t="str">
            <v>00AS</v>
          </cell>
          <cell r="Q247" t="str">
            <v>AGRO SUDAMERICA</v>
          </cell>
          <cell r="R247" t="str">
            <v>02</v>
          </cell>
          <cell r="S247" t="str">
            <v>ECUADOR</v>
          </cell>
          <cell r="T247" t="str">
            <v>000027 GUAYAQUIL, PUERTO</v>
          </cell>
          <cell r="U247" t="str">
            <v>200000529</v>
          </cell>
          <cell r="V247" t="str">
            <v>'Piggi's Embutidos Pigem Cia. Ltda.</v>
          </cell>
          <cell r="W247" t="str">
            <v>ROSARIO***</v>
          </cell>
          <cell r="X247" t="str">
            <v>CFR</v>
          </cell>
          <cell r="Y247" t="str">
            <v>CTA CTE O CRED.DIRECTO</v>
          </cell>
          <cell r="Z247" t="str">
            <v>CONGELADO</v>
          </cell>
          <cell r="AA247" t="str">
            <v>GRASAS</v>
          </cell>
          <cell r="AB247" t="str">
            <v>GRASA GORDURA</v>
          </cell>
          <cell r="AC247" t="str">
            <v>SUBPROD GRASA GORDURA CHICA</v>
          </cell>
          <cell r="AD247" t="str">
            <v>EX</v>
          </cell>
        </row>
        <row r="248">
          <cell r="D248">
            <v>1022101</v>
          </cell>
          <cell r="E248" t="str">
            <v>GO LOM TEC@ VA CJ 20K AS</v>
          </cell>
          <cell r="F248">
            <v>877</v>
          </cell>
          <cell r="G248" t="str">
            <v>KG</v>
          </cell>
          <cell r="H248" t="str">
            <v>PLANTA LO MIRANDA</v>
          </cell>
          <cell r="I248" t="str">
            <v>EN PRODUCCION</v>
          </cell>
          <cell r="J248">
            <v>44781</v>
          </cell>
          <cell r="K248">
            <v>44802</v>
          </cell>
          <cell r="L248"/>
          <cell r="M248"/>
          <cell r="N248"/>
          <cell r="O248" t="str">
            <v>U007 AGROSUPER S.A.</v>
          </cell>
          <cell r="P248" t="str">
            <v>00AJ</v>
          </cell>
          <cell r="Q248" t="str">
            <v>ANDES ASIA</v>
          </cell>
          <cell r="R248" t="str">
            <v>02</v>
          </cell>
          <cell r="S248" t="str">
            <v>JAPÓN</v>
          </cell>
          <cell r="T248" t="str">
            <v>2000 YOKOHAMA (ADUANA PRINCIPA</v>
          </cell>
          <cell r="U248" t="str">
            <v>200000018</v>
          </cell>
          <cell r="V248" t="str">
            <v>Andes Asia, Inc.</v>
          </cell>
          <cell r="W248" t="str">
            <v>AA2799</v>
          </cell>
          <cell r="X248" t="str">
            <v>CIF</v>
          </cell>
          <cell r="Y248" t="str">
            <v>CTA CTE O CRED.DIRECTO</v>
          </cell>
          <cell r="Z248" t="str">
            <v>CONGELADO</v>
          </cell>
          <cell r="AA248" t="str">
            <v>LOMO</v>
          </cell>
          <cell r="AB248" t="str">
            <v>LOMO CENTRO</v>
          </cell>
          <cell r="AC248" t="str">
            <v>LOMO CENTRO TECLA</v>
          </cell>
          <cell r="AD248" t="str">
            <v>NA</v>
          </cell>
        </row>
        <row r="249">
          <cell r="D249">
            <v>1022142</v>
          </cell>
          <cell r="E249" t="str">
            <v>GO POSTA ROSADA@ CJ AS</v>
          </cell>
          <cell r="F249">
            <v>8500</v>
          </cell>
          <cell r="G249" t="str">
            <v>KG</v>
          </cell>
          <cell r="H249" t="str">
            <v>PLANTA LO MIRANDA</v>
          </cell>
          <cell r="I249" t="str">
            <v>EN PRODUCCION</v>
          </cell>
          <cell r="J249">
            <v>44781</v>
          </cell>
          <cell r="K249">
            <v>44802</v>
          </cell>
          <cell r="L249"/>
          <cell r="M249"/>
          <cell r="N249"/>
          <cell r="O249" t="str">
            <v>U007 AGROSUPER S.A.</v>
          </cell>
          <cell r="P249" t="str">
            <v>00AJ</v>
          </cell>
          <cell r="Q249" t="str">
            <v>ANDES ASIA</v>
          </cell>
          <cell r="R249" t="str">
            <v>02</v>
          </cell>
          <cell r="S249" t="str">
            <v>JAPÓN</v>
          </cell>
          <cell r="T249" t="str">
            <v>2000 YOKOHAMA (ADUANA PRINCIPA</v>
          </cell>
          <cell r="U249" t="str">
            <v>200000018</v>
          </cell>
          <cell r="V249" t="str">
            <v>Andes Asia, Inc.</v>
          </cell>
          <cell r="W249" t="str">
            <v>AA2799</v>
          </cell>
          <cell r="X249" t="str">
            <v>CIF</v>
          </cell>
          <cell r="Y249" t="str">
            <v>CTA CTE O CRED.DIRECTO</v>
          </cell>
          <cell r="Z249" t="str">
            <v>CONGELADO</v>
          </cell>
          <cell r="AA249" t="str">
            <v>PIERNA</v>
          </cell>
          <cell r="AB249" t="str">
            <v>PIERNA PULPA FINA</v>
          </cell>
          <cell r="AC249" t="str">
            <v>PIERNA PULPA FINA MUSC SEP</v>
          </cell>
          <cell r="AD249" t="str">
            <v>NA</v>
          </cell>
        </row>
        <row r="250">
          <cell r="D250">
            <v>1022751</v>
          </cell>
          <cell r="E250" t="str">
            <v>GO PPPAL 1P EX@ CJ 14K AS</v>
          </cell>
          <cell r="F250">
            <v>6000</v>
          </cell>
          <cell r="G250" t="str">
            <v>KG</v>
          </cell>
          <cell r="H250" t="str">
            <v>PLANTA LO MIRANDA</v>
          </cell>
          <cell r="I250" t="str">
            <v>EN PRODUCCION</v>
          </cell>
          <cell r="J250">
            <v>44781</v>
          </cell>
          <cell r="K250">
            <v>44802</v>
          </cell>
          <cell r="L250"/>
          <cell r="M250"/>
          <cell r="N250"/>
          <cell r="O250" t="str">
            <v>U007 AGROSUPER S.A.</v>
          </cell>
          <cell r="P250" t="str">
            <v>00AJ</v>
          </cell>
          <cell r="Q250" t="str">
            <v>ANDES ASIA</v>
          </cell>
          <cell r="R250" t="str">
            <v>02</v>
          </cell>
          <cell r="S250" t="str">
            <v>JAPÓN</v>
          </cell>
          <cell r="T250" t="str">
            <v>2000 YOKOHAMA (ADUANA PRINCIPA</v>
          </cell>
          <cell r="U250" t="str">
            <v>200000018</v>
          </cell>
          <cell r="V250" t="str">
            <v>Andes Asia, Inc.</v>
          </cell>
          <cell r="W250" t="str">
            <v>AA2799</v>
          </cell>
          <cell r="X250" t="str">
            <v>CIF</v>
          </cell>
          <cell r="Y250" t="str">
            <v>CTA CTE O CRED.DIRECTO</v>
          </cell>
          <cell r="Z250" t="str">
            <v>CONGELADO</v>
          </cell>
          <cell r="AA250" t="str">
            <v>PALETA</v>
          </cell>
          <cell r="AB250" t="str">
            <v>PALETA ENTERA</v>
          </cell>
          <cell r="AC250" t="str">
            <v>PALETA ENTERA PICNIC</v>
          </cell>
          <cell r="AD250" t="str">
            <v>NA</v>
          </cell>
        </row>
        <row r="251">
          <cell r="D251">
            <v>1023247</v>
          </cell>
          <cell r="E251" t="str">
            <v>GO PANC LAM 2.5MM@ CJ 5K AS</v>
          </cell>
          <cell r="F251">
            <v>2530</v>
          </cell>
          <cell r="G251" t="str">
            <v>KG</v>
          </cell>
          <cell r="H251" t="str">
            <v>PLANTA LO MIRANDA</v>
          </cell>
          <cell r="I251" t="str">
            <v>EN PRODUCCION</v>
          </cell>
          <cell r="J251">
            <v>44781</v>
          </cell>
          <cell r="K251">
            <v>44802</v>
          </cell>
          <cell r="L251"/>
          <cell r="M251"/>
          <cell r="N251"/>
          <cell r="O251" t="str">
            <v>U007 AGROSUPER S.A.</v>
          </cell>
          <cell r="P251" t="str">
            <v>00AJ</v>
          </cell>
          <cell r="Q251" t="str">
            <v>ANDES ASIA</v>
          </cell>
          <cell r="R251" t="str">
            <v>02</v>
          </cell>
          <cell r="S251" t="str">
            <v>JAPÓN</v>
          </cell>
          <cell r="T251" t="str">
            <v>2000 YOKOHAMA (ADUANA PRINCIPA</v>
          </cell>
          <cell r="U251" t="str">
            <v>200000018</v>
          </cell>
          <cell r="V251" t="str">
            <v>Andes Asia, Inc.</v>
          </cell>
          <cell r="W251" t="str">
            <v>AA2799</v>
          </cell>
          <cell r="X251" t="str">
            <v>CIF</v>
          </cell>
          <cell r="Y251" t="str">
            <v>CTA CTE O CRED.DIRECTO</v>
          </cell>
          <cell r="Z251" t="str">
            <v>CONGELADO</v>
          </cell>
          <cell r="AA251" t="str">
            <v>PANCETA</v>
          </cell>
          <cell r="AB251" t="str">
            <v>PANCETA S/CUERO</v>
          </cell>
          <cell r="AC251" t="str">
            <v>PANCETA S/CUERO S/TECLA</v>
          </cell>
          <cell r="AD251" t="str">
            <v>NA</v>
          </cell>
        </row>
        <row r="252">
          <cell r="D252">
            <v>1022767</v>
          </cell>
          <cell r="E252" t="str">
            <v>GO GORD ESP@ 20KG AA</v>
          </cell>
          <cell r="F252">
            <v>1000</v>
          </cell>
          <cell r="G252" t="str">
            <v>KG</v>
          </cell>
          <cell r="H252" t="str">
            <v>PLANTA LO MIRANDA</v>
          </cell>
          <cell r="I252" t="str">
            <v>EN PRODUCCION</v>
          </cell>
          <cell r="J252">
            <v>44781</v>
          </cell>
          <cell r="K252">
            <v>44802</v>
          </cell>
          <cell r="L252"/>
          <cell r="M252"/>
          <cell r="N252"/>
          <cell r="O252" t="str">
            <v>U007 AGROSUPER S.A.</v>
          </cell>
          <cell r="P252" t="str">
            <v>00AJ</v>
          </cell>
          <cell r="Q252" t="str">
            <v>ANDES ASIA</v>
          </cell>
          <cell r="R252" t="str">
            <v>02</v>
          </cell>
          <cell r="S252" t="str">
            <v>JAPÓN</v>
          </cell>
          <cell r="T252" t="str">
            <v>2000 YOKOHAMA (ADUANA PRINCIPA</v>
          </cell>
          <cell r="U252" t="str">
            <v>200000018</v>
          </cell>
          <cell r="V252" t="str">
            <v>Andes Asia, Inc.</v>
          </cell>
          <cell r="W252" t="str">
            <v>AA2799</v>
          </cell>
          <cell r="X252" t="str">
            <v>CIF</v>
          </cell>
          <cell r="Y252" t="str">
            <v>CTA CTE O CRED.DIRECTO</v>
          </cell>
          <cell r="Z252" t="str">
            <v>CONGELADO</v>
          </cell>
          <cell r="AA252" t="str">
            <v>GRASAS</v>
          </cell>
          <cell r="AB252" t="str">
            <v>GRASA GORDURA</v>
          </cell>
          <cell r="AC252" t="str">
            <v>SUBPROD GRASA GORDURA ESPECIAL</v>
          </cell>
          <cell r="AD252" t="str">
            <v>NA</v>
          </cell>
        </row>
        <row r="253">
          <cell r="D253">
            <v>1021931</v>
          </cell>
          <cell r="E253" t="str">
            <v>GO PTA COS 3H@ BO CJ 10K AS</v>
          </cell>
          <cell r="F253">
            <v>1112</v>
          </cell>
          <cell r="G253" t="str">
            <v>KG</v>
          </cell>
          <cell r="H253" t="str">
            <v>PLANTA LO MIRANDA</v>
          </cell>
          <cell r="I253" t="str">
            <v>EN PRODUCCION</v>
          </cell>
          <cell r="J253">
            <v>44781</v>
          </cell>
          <cell r="K253">
            <v>44802</v>
          </cell>
          <cell r="L253"/>
          <cell r="M253"/>
          <cell r="N253"/>
          <cell r="O253" t="str">
            <v>U007 AGROSUPER S.A.</v>
          </cell>
          <cell r="P253" t="str">
            <v>00AJ</v>
          </cell>
          <cell r="Q253" t="str">
            <v>ANDES ASIA</v>
          </cell>
          <cell r="R253" t="str">
            <v>02</v>
          </cell>
          <cell r="S253" t="str">
            <v>JAPÓN</v>
          </cell>
          <cell r="T253" t="str">
            <v>2000 YOKOHAMA (ADUANA PRINCIPA</v>
          </cell>
          <cell r="U253" t="str">
            <v>200000018</v>
          </cell>
          <cell r="V253" t="str">
            <v>Andes Asia, Inc.</v>
          </cell>
          <cell r="W253" t="str">
            <v>AA2799</v>
          </cell>
          <cell r="X253" t="str">
            <v>CIF</v>
          </cell>
          <cell r="Y253" t="str">
            <v>CTA CTE O CRED.DIRECTO</v>
          </cell>
          <cell r="Z253" t="str">
            <v>CONGELADO</v>
          </cell>
          <cell r="AA253" t="str">
            <v>COST-PEC</v>
          </cell>
          <cell r="AB253" t="str">
            <v>COST-PEC TROZOS</v>
          </cell>
          <cell r="AC253" t="str">
            <v>COST-PEC TROZOS PUNTA COSTILLAR</v>
          </cell>
          <cell r="AD253" t="str">
            <v>NA</v>
          </cell>
        </row>
        <row r="254">
          <cell r="D254">
            <v>1023265</v>
          </cell>
          <cell r="E254" t="str">
            <v>GO PTA COS 2H@ BO CJ 10K AS</v>
          </cell>
          <cell r="F254">
            <v>4031</v>
          </cell>
          <cell r="G254" t="str">
            <v>KG</v>
          </cell>
          <cell r="H254" t="str">
            <v>PLANTA LO MIRANDA</v>
          </cell>
          <cell r="I254" t="str">
            <v>EN PRODUCCION</v>
          </cell>
          <cell r="J254">
            <v>44781</v>
          </cell>
          <cell r="K254">
            <v>44802</v>
          </cell>
          <cell r="L254"/>
          <cell r="M254"/>
          <cell r="N254"/>
          <cell r="O254" t="str">
            <v>U007 AGROSUPER S.A.</v>
          </cell>
          <cell r="P254" t="str">
            <v>00AJ</v>
          </cell>
          <cell r="Q254" t="str">
            <v>ANDES ASIA</v>
          </cell>
          <cell r="R254" t="str">
            <v>02</v>
          </cell>
          <cell r="S254" t="str">
            <v>JAPÓN</v>
          </cell>
          <cell r="T254" t="str">
            <v>2000 YOKOHAMA (ADUANA PRINCIPA</v>
          </cell>
          <cell r="U254" t="str">
            <v>200000018</v>
          </cell>
          <cell r="V254" t="str">
            <v>Andes Asia, Inc.</v>
          </cell>
          <cell r="W254" t="str">
            <v>AA2799</v>
          </cell>
          <cell r="X254" t="str">
            <v>CIF</v>
          </cell>
          <cell r="Y254" t="str">
            <v>CTA CTE O CRED.DIRECTO</v>
          </cell>
          <cell r="Z254" t="str">
            <v>CONGELADO</v>
          </cell>
          <cell r="AA254" t="str">
            <v>COST-PEC</v>
          </cell>
          <cell r="AB254" t="str">
            <v>COST-PEC TROZOS</v>
          </cell>
          <cell r="AC254" t="str">
            <v>COST-PEC TROZOS PUNTA COSTILLAR</v>
          </cell>
          <cell r="AD254" t="str">
            <v>NA</v>
          </cell>
        </row>
        <row r="255">
          <cell r="D255">
            <v>1023433</v>
          </cell>
          <cell r="E255" t="str">
            <v>GO PAPDA CAB@ CJ 20K AS</v>
          </cell>
          <cell r="F255">
            <v>24000</v>
          </cell>
          <cell r="G255" t="str">
            <v>KG</v>
          </cell>
          <cell r="H255" t="str">
            <v>PLANTA ROSARIO</v>
          </cell>
          <cell r="I255" t="str">
            <v>CONFIRMADO</v>
          </cell>
          <cell r="J255">
            <v>44781</v>
          </cell>
          <cell r="K255">
            <v>44799</v>
          </cell>
          <cell r="L255"/>
          <cell r="M255"/>
          <cell r="N255"/>
          <cell r="O255" t="str">
            <v>U007 AGROSUPER S.A.</v>
          </cell>
          <cell r="P255" t="str">
            <v>00AS</v>
          </cell>
          <cell r="Q255" t="str">
            <v>AGRO SUDAMERICA</v>
          </cell>
          <cell r="R255" t="str">
            <v>02</v>
          </cell>
          <cell r="S255" t="str">
            <v>COLOMBIA</v>
          </cell>
          <cell r="T255" t="str">
            <v>000218 CARTAGENA, PUERTO</v>
          </cell>
          <cell r="U255" t="str">
            <v>200003947</v>
          </cell>
          <cell r="V255" t="str">
            <v>Comercializadora Soja SAS</v>
          </cell>
          <cell r="W255" t="str">
            <v>***</v>
          </cell>
          <cell r="X255" t="str">
            <v>CIF</v>
          </cell>
          <cell r="Y255" t="str">
            <v>CTA CTE O CRED.DIRECTO</v>
          </cell>
          <cell r="Z255" t="str">
            <v>CONGELADO</v>
          </cell>
          <cell r="AA255" t="str">
            <v>PLANCHA</v>
          </cell>
          <cell r="AB255" t="str">
            <v>PLANCHA S/CUERO</v>
          </cell>
          <cell r="AC255" t="str">
            <v>PLANCHA S/CUERO PAPADA</v>
          </cell>
          <cell r="AD255" t="str">
            <v>EX</v>
          </cell>
        </row>
        <row r="256">
          <cell r="D256">
            <v>1010885</v>
          </cell>
          <cell r="E256" t="str">
            <v>PO PCHDEH 5OZ 2X10 NMR@ CJ 9K AS</v>
          </cell>
          <cell r="F256">
            <v>181.400059048</v>
          </cell>
          <cell r="G256" t="str">
            <v>KG</v>
          </cell>
          <cell r="H256" t="str">
            <v>F. SAN VICENTE</v>
          </cell>
          <cell r="I256" t="str">
            <v>EN PRODUCCION</v>
          </cell>
          <cell r="J256">
            <v>44781</v>
          </cell>
          <cell r="K256">
            <v>44793</v>
          </cell>
          <cell r="L256"/>
          <cell r="M256"/>
          <cell r="N256"/>
          <cell r="O256" t="str">
            <v>U007 AGROSUPER S.A.</v>
          </cell>
          <cell r="P256" t="str">
            <v>00AA</v>
          </cell>
          <cell r="Q256" t="str">
            <v>AGRO AMERICA</v>
          </cell>
          <cell r="R256" t="str">
            <v>01</v>
          </cell>
          <cell r="S256" t="str">
            <v>EE.UU.</v>
          </cell>
          <cell r="T256" t="str">
            <v>000527 PORT HUENEME, CA</v>
          </cell>
          <cell r="U256" t="str">
            <v>200000004</v>
          </cell>
          <cell r="V256" t="str">
            <v>Agro America LLC</v>
          </cell>
          <cell r="W256" t="str">
            <v/>
          </cell>
          <cell r="X256" t="str">
            <v>CIF</v>
          </cell>
          <cell r="Y256" t="str">
            <v>CTA CTE O CRED.DIRECTO</v>
          </cell>
          <cell r="Z256" t="str">
            <v>CONGELADO</v>
          </cell>
          <cell r="AA256" t="str">
            <v>PECHUGA DESH</v>
          </cell>
          <cell r="AB256" t="str">
            <v>PECHUGA DESH S/PIEL S/GRASA S/FILETE</v>
          </cell>
          <cell r="AC256" t="str">
            <v>PECHUGA DESH 130-160G</v>
          </cell>
          <cell r="AD256" t="str">
            <v>NA</v>
          </cell>
        </row>
        <row r="257">
          <cell r="D257">
            <v>1012038</v>
          </cell>
          <cell r="E257" t="str">
            <v>PO PCHDEH 4OZ 2X10 NMR@ CJ 9K AS</v>
          </cell>
          <cell r="F257">
            <v>136.07986796</v>
          </cell>
          <cell r="G257" t="str">
            <v>KG</v>
          </cell>
          <cell r="H257" t="str">
            <v>F. SAN VICENTE</v>
          </cell>
          <cell r="I257" t="str">
            <v>EN PRODUCCION</v>
          </cell>
          <cell r="J257">
            <v>44781</v>
          </cell>
          <cell r="K257">
            <v>44793</v>
          </cell>
          <cell r="L257"/>
          <cell r="M257"/>
          <cell r="N257"/>
          <cell r="O257" t="str">
            <v>U007 AGROSUPER S.A.</v>
          </cell>
          <cell r="P257" t="str">
            <v>00AA</v>
          </cell>
          <cell r="Q257" t="str">
            <v>AGRO AMERICA</v>
          </cell>
          <cell r="R257" t="str">
            <v>01</v>
          </cell>
          <cell r="S257" t="str">
            <v>EE.UU.</v>
          </cell>
          <cell r="T257" t="str">
            <v>000527 PORT HUENEME, CA</v>
          </cell>
          <cell r="U257" t="str">
            <v>200000004</v>
          </cell>
          <cell r="V257" t="str">
            <v>Agro America LLC</v>
          </cell>
          <cell r="W257" t="str">
            <v/>
          </cell>
          <cell r="X257" t="str">
            <v>CIF</v>
          </cell>
          <cell r="Y257" t="str">
            <v>CTA CTE O CRED.DIRECTO</v>
          </cell>
          <cell r="Z257" t="str">
            <v>CONGELADO</v>
          </cell>
          <cell r="AA257" t="str">
            <v>PECHUGA DESH</v>
          </cell>
          <cell r="AB257" t="str">
            <v>PECHUGA DESH S/PIEL S/GRASA S/FILETE</v>
          </cell>
          <cell r="AC257" t="str">
            <v>PECHUGA DESH 100-130 GR</v>
          </cell>
          <cell r="AD257" t="str">
            <v>NA</v>
          </cell>
        </row>
        <row r="258">
          <cell r="D258">
            <v>1012115</v>
          </cell>
          <cell r="E258" t="str">
            <v>PO PCHDEH 6OZ 2X10 MR@ CJ 20K AS</v>
          </cell>
          <cell r="F258">
            <v>281.232029512</v>
          </cell>
          <cell r="G258" t="str">
            <v>KG</v>
          </cell>
          <cell r="H258" t="str">
            <v>F. SAN VICENTE</v>
          </cell>
          <cell r="I258" t="str">
            <v>EN PRODUCCION</v>
          </cell>
          <cell r="J258">
            <v>44781</v>
          </cell>
          <cell r="K258">
            <v>44793</v>
          </cell>
          <cell r="L258"/>
          <cell r="M258"/>
          <cell r="N258"/>
          <cell r="O258" t="str">
            <v>U007 AGROSUPER S.A.</v>
          </cell>
          <cell r="P258" t="str">
            <v>00AA</v>
          </cell>
          <cell r="Q258" t="str">
            <v>AGRO AMERICA</v>
          </cell>
          <cell r="R258" t="str">
            <v>01</v>
          </cell>
          <cell r="S258" t="str">
            <v>EE.UU.</v>
          </cell>
          <cell r="T258" t="str">
            <v>000527 PORT HUENEME, CA</v>
          </cell>
          <cell r="U258" t="str">
            <v>200000004</v>
          </cell>
          <cell r="V258" t="str">
            <v>Agro America LLC</v>
          </cell>
          <cell r="W258" t="str">
            <v/>
          </cell>
          <cell r="X258" t="str">
            <v>CIF</v>
          </cell>
          <cell r="Y258" t="str">
            <v>CTA CTE O CRED.DIRECTO</v>
          </cell>
          <cell r="Z258" t="str">
            <v>CONGELADO</v>
          </cell>
          <cell r="AA258" t="str">
            <v>PECHUGA DESH</v>
          </cell>
          <cell r="AB258" t="str">
            <v>PECHUGA DESH S/PIEL S/GRASA S/FILETE</v>
          </cell>
          <cell r="AC258" t="str">
            <v>PECHUGA DESH 160-190G</v>
          </cell>
          <cell r="AD258" t="str">
            <v>NA</v>
          </cell>
        </row>
        <row r="259">
          <cell r="D259">
            <v>1012504</v>
          </cell>
          <cell r="E259" t="str">
            <v>PO GARRA ECONOMY@ CJ 20K AS</v>
          </cell>
          <cell r="F259">
            <v>12000</v>
          </cell>
          <cell r="G259" t="str">
            <v>KG</v>
          </cell>
          <cell r="H259" t="str">
            <v>PLANTA LO MIRANDA</v>
          </cell>
          <cell r="I259" t="str">
            <v>EN PRODUCCION</v>
          </cell>
          <cell r="J259">
            <v>44782</v>
          </cell>
          <cell r="K259">
            <v>44787</v>
          </cell>
          <cell r="L259"/>
          <cell r="M259"/>
          <cell r="N259"/>
          <cell r="O259" t="str">
            <v>U007 AGROSUPER S.A.</v>
          </cell>
          <cell r="P259" t="str">
            <v>00GO</v>
          </cell>
          <cell r="Q259" t="str">
            <v>AGROSUPER SHANGHAI</v>
          </cell>
          <cell r="R259" t="str">
            <v>01</v>
          </cell>
          <cell r="S259" t="str">
            <v>CHINA</v>
          </cell>
          <cell r="T259" t="str">
            <v>000020 YANTIAN, CHINA</v>
          </cell>
          <cell r="U259" t="str">
            <v>200002390</v>
          </cell>
          <cell r="V259" t="str">
            <v>Agrosuper China Co., Ltd.</v>
          </cell>
          <cell r="W259" t="str">
            <v/>
          </cell>
          <cell r="X259" t="str">
            <v>CIF</v>
          </cell>
          <cell r="Y259" t="str">
            <v>CTA CTE O CRED.DIRECTO</v>
          </cell>
          <cell r="Z259" t="str">
            <v>CONGELADO</v>
          </cell>
          <cell r="AA259" t="str">
            <v>PATAS</v>
          </cell>
          <cell r="AB259" t="str">
            <v>PATAS GARRAS</v>
          </cell>
          <cell r="AC259" t="str">
            <v>PATAS GARRAS LARGE C</v>
          </cell>
          <cell r="AD259" t="str">
            <v>NA</v>
          </cell>
        </row>
        <row r="260">
          <cell r="D260">
            <v>1012598</v>
          </cell>
          <cell r="E260" t="str">
            <v>GA GARRA G LARGE B@ CJ 20K AS</v>
          </cell>
          <cell r="F260">
            <v>12000</v>
          </cell>
          <cell r="G260" t="str">
            <v>KG</v>
          </cell>
          <cell r="H260" t="str">
            <v>PLANTA LO MIRANDA</v>
          </cell>
          <cell r="I260" t="str">
            <v>EN PRODUCCION</v>
          </cell>
          <cell r="J260">
            <v>44782</v>
          </cell>
          <cell r="K260">
            <v>44787</v>
          </cell>
          <cell r="L260"/>
          <cell r="M260"/>
          <cell r="N260"/>
          <cell r="O260" t="str">
            <v>U007 AGROSUPER S.A.</v>
          </cell>
          <cell r="P260" t="str">
            <v>00GO</v>
          </cell>
          <cell r="Q260" t="str">
            <v>AGROSUPER SHANGHAI</v>
          </cell>
          <cell r="R260" t="str">
            <v>01</v>
          </cell>
          <cell r="S260" t="str">
            <v>CHINA</v>
          </cell>
          <cell r="T260" t="str">
            <v>000020 YANTIAN, CHINA</v>
          </cell>
          <cell r="U260" t="str">
            <v>200002390</v>
          </cell>
          <cell r="V260" t="str">
            <v>Agrosuper China Co., Ltd.</v>
          </cell>
          <cell r="W260" t="str">
            <v/>
          </cell>
          <cell r="X260" t="str">
            <v>CIF</v>
          </cell>
          <cell r="Y260" t="str">
            <v>CTA CTE O CRED.DIRECTO</v>
          </cell>
          <cell r="Z260" t="str">
            <v>CONGELADO</v>
          </cell>
          <cell r="AA260" t="str">
            <v>PATAS</v>
          </cell>
          <cell r="AB260" t="str">
            <v>PATAS GARRAS</v>
          </cell>
          <cell r="AC260" t="str">
            <v>PATAS GARRAS LARGE B</v>
          </cell>
          <cell r="AD260" t="str">
            <v>NA</v>
          </cell>
        </row>
        <row r="261">
          <cell r="D261">
            <v>1022940</v>
          </cell>
          <cell r="E261" t="str">
            <v>GO PERNILM 1 KG DOWN@ CJ 20K AS</v>
          </cell>
          <cell r="F261">
            <v>16618</v>
          </cell>
          <cell r="G261" t="str">
            <v>KG</v>
          </cell>
          <cell r="H261" t="str">
            <v>PLANTA LO MIRANDA</v>
          </cell>
          <cell r="I261" t="str">
            <v>EN PRODUCCION</v>
          </cell>
          <cell r="J261">
            <v>44782</v>
          </cell>
          <cell r="K261">
            <v>44794</v>
          </cell>
          <cell r="L261"/>
          <cell r="M261"/>
          <cell r="N261"/>
          <cell r="O261" t="str">
            <v>U007 AGROSUPER S.A.</v>
          </cell>
          <cell r="P261" t="str">
            <v>00GO</v>
          </cell>
          <cell r="Q261" t="str">
            <v>AGROSUPER SHANGHAI</v>
          </cell>
          <cell r="R261" t="str">
            <v>02</v>
          </cell>
          <cell r="S261" t="str">
            <v>CHINA</v>
          </cell>
          <cell r="T261" t="str">
            <v>000021 SHANGHAI, CHINA</v>
          </cell>
          <cell r="U261" t="str">
            <v>200002390</v>
          </cell>
          <cell r="V261" t="str">
            <v>Agrosuper China Co., Ltd.</v>
          </cell>
          <cell r="W261" t="str">
            <v/>
          </cell>
          <cell r="X261" t="str">
            <v>CIF</v>
          </cell>
          <cell r="Y261" t="str">
            <v>CTA CTE O CRED.DIRECTO</v>
          </cell>
          <cell r="Z261" t="str">
            <v>CONGELADO</v>
          </cell>
          <cell r="AA261" t="str">
            <v>PERNIL</v>
          </cell>
          <cell r="AB261" t="str">
            <v>PERNIL MANO</v>
          </cell>
          <cell r="AC261" t="str">
            <v>PERNIL MANO NORMAL</v>
          </cell>
          <cell r="AD261" t="str">
            <v>NA</v>
          </cell>
        </row>
        <row r="262">
          <cell r="D262">
            <v>1023373</v>
          </cell>
          <cell r="E262" t="str">
            <v>GO PERNILM 1-1.3 KG@ CJ 10K AS</v>
          </cell>
          <cell r="F262">
            <v>8000</v>
          </cell>
          <cell r="G262" t="str">
            <v>KG</v>
          </cell>
          <cell r="H262" t="str">
            <v>PLANTA LO MIRANDA</v>
          </cell>
          <cell r="I262" t="str">
            <v>EN PRODUCCION</v>
          </cell>
          <cell r="J262">
            <v>44782</v>
          </cell>
          <cell r="K262">
            <v>44794</v>
          </cell>
          <cell r="L262"/>
          <cell r="M262"/>
          <cell r="N262"/>
          <cell r="O262" t="str">
            <v>U007 AGROSUPER S.A.</v>
          </cell>
          <cell r="P262" t="str">
            <v>00GO</v>
          </cell>
          <cell r="Q262" t="str">
            <v>AGROSUPER SHANGHAI</v>
          </cell>
          <cell r="R262" t="str">
            <v>02</v>
          </cell>
          <cell r="S262" t="str">
            <v>CHINA</v>
          </cell>
          <cell r="T262" t="str">
            <v>000021 SHANGHAI, CHINA</v>
          </cell>
          <cell r="U262" t="str">
            <v>200002390</v>
          </cell>
          <cell r="V262" t="str">
            <v>Agrosuper China Co., Ltd.</v>
          </cell>
          <cell r="W262" t="str">
            <v/>
          </cell>
          <cell r="X262" t="str">
            <v>CIF</v>
          </cell>
          <cell r="Y262" t="str">
            <v>CTA CTE O CRED.DIRECTO</v>
          </cell>
          <cell r="Z262" t="str">
            <v>CONGELADO</v>
          </cell>
          <cell r="AA262" t="str">
            <v>PERNIL</v>
          </cell>
          <cell r="AB262" t="str">
            <v>PERNIL MANO</v>
          </cell>
          <cell r="AC262" t="str">
            <v>PERNIL MANO NORMAL</v>
          </cell>
          <cell r="AD262" t="str">
            <v>NA</v>
          </cell>
        </row>
        <row r="263">
          <cell r="D263">
            <v>1023373</v>
          </cell>
          <cell r="E263" t="str">
            <v>GO PERNILM 1-1.3 KG@ CJ 10K AS</v>
          </cell>
          <cell r="F263">
            <v>24000</v>
          </cell>
          <cell r="G263" t="str">
            <v>KG</v>
          </cell>
          <cell r="H263" t="str">
            <v>PLANTA LO MIRANDA</v>
          </cell>
          <cell r="I263" t="str">
            <v>CONFIRMADO</v>
          </cell>
          <cell r="J263">
            <v>44782</v>
          </cell>
          <cell r="K263">
            <v>44801</v>
          </cell>
          <cell r="L263">
            <v>44871</v>
          </cell>
          <cell r="M263"/>
          <cell r="N263"/>
          <cell r="O263" t="str">
            <v>U007 AGROSUPER S.A.</v>
          </cell>
          <cell r="P263" t="str">
            <v>00GO</v>
          </cell>
          <cell r="Q263" t="str">
            <v>AGROSUPER SHANGHAI</v>
          </cell>
          <cell r="R263" t="str">
            <v>02</v>
          </cell>
          <cell r="S263" t="str">
            <v>CHINA</v>
          </cell>
          <cell r="T263" t="str">
            <v>000021 SHANGHAI, CHINA</v>
          </cell>
          <cell r="U263" t="str">
            <v>200002390</v>
          </cell>
          <cell r="V263" t="str">
            <v>Agrosuper China Co., Ltd.</v>
          </cell>
          <cell r="W263" t="str">
            <v/>
          </cell>
          <cell r="X263" t="str">
            <v>CIF</v>
          </cell>
          <cell r="Y263" t="str">
            <v>CTA CTE O CRED.DIRECTO</v>
          </cell>
          <cell r="Z263" t="str">
            <v>CONGELADO</v>
          </cell>
          <cell r="AA263" t="str">
            <v>PERNIL</v>
          </cell>
          <cell r="AB263" t="str">
            <v>PERNIL MANO</v>
          </cell>
          <cell r="AC263" t="str">
            <v>PERNIL MANO NORMAL</v>
          </cell>
          <cell r="AD263" t="str">
            <v>NA</v>
          </cell>
        </row>
        <row r="264">
          <cell r="D264">
            <v>1023373</v>
          </cell>
          <cell r="E264" t="str">
            <v>GO PERNILM 1-1.3 KG@ CJ 10K AS</v>
          </cell>
          <cell r="F264">
            <v>10000</v>
          </cell>
          <cell r="G264" t="str">
            <v>KG</v>
          </cell>
          <cell r="H264" t="str">
            <v>PLANTA ROSARIO</v>
          </cell>
          <cell r="I264" t="str">
            <v>PROGRAMADO</v>
          </cell>
          <cell r="J264">
            <v>44782</v>
          </cell>
          <cell r="K264">
            <v>44794</v>
          </cell>
          <cell r="L264">
            <v>44835</v>
          </cell>
          <cell r="M264"/>
          <cell r="N264"/>
          <cell r="O264" t="str">
            <v>U007 AGROSUPER S.A.</v>
          </cell>
          <cell r="P264" t="str">
            <v>00GO</v>
          </cell>
          <cell r="Q264" t="str">
            <v>AGROSUPER SHANGHAI</v>
          </cell>
          <cell r="R264" t="str">
            <v>02</v>
          </cell>
          <cell r="S264" t="str">
            <v>CHINA</v>
          </cell>
          <cell r="T264" t="str">
            <v>000021 SHANGHAI, CHINA</v>
          </cell>
          <cell r="U264" t="str">
            <v>200002390</v>
          </cell>
          <cell r="V264" t="str">
            <v>Agrosuper China Co., Ltd.</v>
          </cell>
          <cell r="W264" t="str">
            <v/>
          </cell>
          <cell r="X264" t="str">
            <v>CIF</v>
          </cell>
          <cell r="Y264" t="str">
            <v>CTA CTE O CRED.DIRECTO</v>
          </cell>
          <cell r="Z264" t="str">
            <v>CONGELADO</v>
          </cell>
          <cell r="AA264" t="str">
            <v>PERNIL</v>
          </cell>
          <cell r="AB264" t="str">
            <v>PERNIL MANO</v>
          </cell>
          <cell r="AC264" t="str">
            <v>PERNIL MANO NORMAL</v>
          </cell>
          <cell r="AD264" t="str">
            <v>NA</v>
          </cell>
        </row>
        <row r="265">
          <cell r="D265">
            <v>1023373</v>
          </cell>
          <cell r="E265" t="str">
            <v>GO PERNILM 1-1.3 KG@ CJ 10K AS</v>
          </cell>
          <cell r="F265">
            <v>14000</v>
          </cell>
          <cell r="G265" t="str">
            <v>KG</v>
          </cell>
          <cell r="H265" t="str">
            <v>FRIOFORT</v>
          </cell>
          <cell r="I265" t="str">
            <v>PROGRAMADO</v>
          </cell>
          <cell r="J265">
            <v>44782</v>
          </cell>
          <cell r="K265">
            <v>44794</v>
          </cell>
          <cell r="L265">
            <v>44835</v>
          </cell>
          <cell r="M265"/>
          <cell r="N265"/>
          <cell r="O265" t="str">
            <v>U007 AGROSUPER S.A.</v>
          </cell>
          <cell r="P265" t="str">
            <v>00GO</v>
          </cell>
          <cell r="Q265" t="str">
            <v>AGROSUPER SHANGHAI</v>
          </cell>
          <cell r="R265" t="str">
            <v>02</v>
          </cell>
          <cell r="S265" t="str">
            <v>CHINA</v>
          </cell>
          <cell r="T265" t="str">
            <v>000021 SHANGHAI, CHINA</v>
          </cell>
          <cell r="U265" t="str">
            <v>200002390</v>
          </cell>
          <cell r="V265" t="str">
            <v>Agrosuper China Co., Ltd.</v>
          </cell>
          <cell r="W265" t="str">
            <v/>
          </cell>
          <cell r="X265" t="str">
            <v>CIF</v>
          </cell>
          <cell r="Y265" t="str">
            <v>CTA CTE O CRED.DIRECTO</v>
          </cell>
          <cell r="Z265" t="str">
            <v>CONGELADO</v>
          </cell>
          <cell r="AA265" t="str">
            <v>PERNIL</v>
          </cell>
          <cell r="AB265" t="str">
            <v>PERNIL MANO</v>
          </cell>
          <cell r="AC265" t="str">
            <v>PERNIL MANO NORMAL</v>
          </cell>
          <cell r="AD265" t="str">
            <v>NA</v>
          </cell>
        </row>
        <row r="266">
          <cell r="D266">
            <v>1023354</v>
          </cell>
          <cell r="E266" t="str">
            <v>GO PERNILM 1 KG DOWN@ CJ 10K AS</v>
          </cell>
          <cell r="F266">
            <v>2440</v>
          </cell>
          <cell r="G266" t="str">
            <v>KG</v>
          </cell>
          <cell r="H266" t="str">
            <v>PLANTA LO MIRANDA</v>
          </cell>
          <cell r="I266" t="str">
            <v>EN PRODUCCION</v>
          </cell>
          <cell r="J266">
            <v>44782</v>
          </cell>
          <cell r="K266">
            <v>44801</v>
          </cell>
          <cell r="L266"/>
          <cell r="M266"/>
          <cell r="N266"/>
          <cell r="O266" t="str">
            <v>U007 AGROSUPER S.A.</v>
          </cell>
          <cell r="P266" t="str">
            <v>00GO</v>
          </cell>
          <cell r="Q266" t="str">
            <v>AGROSUPER SHANGHAI</v>
          </cell>
          <cell r="R266" t="str">
            <v>02</v>
          </cell>
          <cell r="S266" t="str">
            <v>CHINA</v>
          </cell>
          <cell r="T266" t="str">
            <v>000021 SHANGHAI, CHINA</v>
          </cell>
          <cell r="U266" t="str">
            <v>200002390</v>
          </cell>
          <cell r="V266" t="str">
            <v>Agrosuper China Co., Ltd.</v>
          </cell>
          <cell r="W266" t="str">
            <v/>
          </cell>
          <cell r="X266" t="str">
            <v>CIF</v>
          </cell>
          <cell r="Y266" t="str">
            <v>CTA CTE O CRED.DIRECTO</v>
          </cell>
          <cell r="Z266" t="str">
            <v>CONGELADO</v>
          </cell>
          <cell r="AA266" t="str">
            <v>PERNIL</v>
          </cell>
          <cell r="AB266" t="str">
            <v>PERNIL MANO</v>
          </cell>
          <cell r="AC266" t="str">
            <v>PERNIL MANO NORMAL</v>
          </cell>
          <cell r="AD266" t="str">
            <v>NA</v>
          </cell>
        </row>
        <row r="267">
          <cell r="D267">
            <v>1022941</v>
          </cell>
          <cell r="E267" t="str">
            <v>GO PERNILM 1-1.3 KG @ CJ 20K AS</v>
          </cell>
          <cell r="F267">
            <v>18079</v>
          </cell>
          <cell r="G267" t="str">
            <v>KG</v>
          </cell>
          <cell r="H267" t="str">
            <v>PLANTA LO MIRANDA</v>
          </cell>
          <cell r="I267" t="str">
            <v>EN PRODUCCION</v>
          </cell>
          <cell r="J267">
            <v>44782</v>
          </cell>
          <cell r="K267">
            <v>44801</v>
          </cell>
          <cell r="L267"/>
          <cell r="M267"/>
          <cell r="N267"/>
          <cell r="O267" t="str">
            <v>U007 AGROSUPER S.A.</v>
          </cell>
          <cell r="P267" t="str">
            <v>00GO</v>
          </cell>
          <cell r="Q267" t="str">
            <v>AGROSUPER SHANGHAI</v>
          </cell>
          <cell r="R267" t="str">
            <v>02</v>
          </cell>
          <cell r="S267" t="str">
            <v>CHINA</v>
          </cell>
          <cell r="T267" t="str">
            <v>000021 SHANGHAI, CHINA</v>
          </cell>
          <cell r="U267" t="str">
            <v>200002390</v>
          </cell>
          <cell r="V267" t="str">
            <v>Agrosuper China Co., Ltd.</v>
          </cell>
          <cell r="W267" t="str">
            <v/>
          </cell>
          <cell r="X267" t="str">
            <v>CIF</v>
          </cell>
          <cell r="Y267" t="str">
            <v>CTA CTE O CRED.DIRECTO</v>
          </cell>
          <cell r="Z267" t="str">
            <v>CONGELADO</v>
          </cell>
          <cell r="AA267" t="str">
            <v>PERNIL</v>
          </cell>
          <cell r="AB267" t="str">
            <v>PERNIL MANO</v>
          </cell>
          <cell r="AC267" t="str">
            <v>PERNIL MANO NORMAL</v>
          </cell>
          <cell r="AD267" t="str">
            <v>NA</v>
          </cell>
        </row>
        <row r="268">
          <cell r="D268">
            <v>1021971</v>
          </cell>
          <cell r="E268" t="str">
            <v>GO CUE BACK@ CJ 20K BCA AS</v>
          </cell>
          <cell r="F268">
            <v>12000</v>
          </cell>
          <cell r="G268" t="str">
            <v>KG</v>
          </cell>
          <cell r="H268" t="str">
            <v>PLANTA LO MIRANDA</v>
          </cell>
          <cell r="I268" t="str">
            <v>EN PRODUCCION</v>
          </cell>
          <cell r="J268">
            <v>44782</v>
          </cell>
          <cell r="K268">
            <v>44794</v>
          </cell>
          <cell r="L268"/>
          <cell r="M268"/>
          <cell r="N268"/>
          <cell r="O268" t="str">
            <v>U007 AGROSUPER S.A.</v>
          </cell>
          <cell r="P268" t="str">
            <v>00GO</v>
          </cell>
          <cell r="Q268" t="str">
            <v>AGROSUPER SHANGHAI</v>
          </cell>
          <cell r="R268" t="str">
            <v>02</v>
          </cell>
          <cell r="S268" t="str">
            <v>CHINA</v>
          </cell>
          <cell r="T268" t="str">
            <v>000020 YANTIAN, CHINA</v>
          </cell>
          <cell r="U268" t="str">
            <v>200002390</v>
          </cell>
          <cell r="V268" t="str">
            <v>Agrosuper China Co., Ltd.</v>
          </cell>
          <cell r="W268" t="str">
            <v/>
          </cell>
          <cell r="X268" t="str">
            <v>CIF</v>
          </cell>
          <cell r="Y268" t="str">
            <v>CTA CTE O CRED.DIRECTO</v>
          </cell>
          <cell r="Z268" t="str">
            <v>CONGELADO</v>
          </cell>
          <cell r="AA268" t="str">
            <v>CUEROS</v>
          </cell>
          <cell r="AB268" t="str">
            <v>CUERO BACK</v>
          </cell>
          <cell r="AC268" t="str">
            <v>CUERO BACK</v>
          </cell>
          <cell r="AD268" t="str">
            <v>NA</v>
          </cell>
        </row>
        <row r="269">
          <cell r="D269">
            <v>1023034</v>
          </cell>
          <cell r="E269" t="str">
            <v>GO FORRO PAL@ BO CJ 20K AS</v>
          </cell>
          <cell r="F269">
            <v>12000</v>
          </cell>
          <cell r="G269" t="str">
            <v>KG</v>
          </cell>
          <cell r="H269" t="str">
            <v>PLANTA LO MIRANDA</v>
          </cell>
          <cell r="I269" t="str">
            <v>EN PRODUCCION</v>
          </cell>
          <cell r="J269">
            <v>44782</v>
          </cell>
          <cell r="K269">
            <v>44794</v>
          </cell>
          <cell r="L269"/>
          <cell r="M269"/>
          <cell r="N269"/>
          <cell r="O269" t="str">
            <v>U007 AGROSUPER S.A.</v>
          </cell>
          <cell r="P269" t="str">
            <v>00GO</v>
          </cell>
          <cell r="Q269" t="str">
            <v>AGROSUPER SHANGHAI</v>
          </cell>
          <cell r="R269" t="str">
            <v>02</v>
          </cell>
          <cell r="S269" t="str">
            <v>CHINA</v>
          </cell>
          <cell r="T269" t="str">
            <v>000020 YANTIAN, CHINA</v>
          </cell>
          <cell r="U269" t="str">
            <v>200002390</v>
          </cell>
          <cell r="V269" t="str">
            <v>Agrosuper China Co., Ltd.</v>
          </cell>
          <cell r="W269" t="str">
            <v/>
          </cell>
          <cell r="X269" t="str">
            <v>CIF</v>
          </cell>
          <cell r="Y269" t="str">
            <v>CTA CTE O CRED.DIRECTO</v>
          </cell>
          <cell r="Z269" t="str">
            <v>CONGELADO</v>
          </cell>
          <cell r="AA269" t="str">
            <v>CUEROS</v>
          </cell>
          <cell r="AB269" t="str">
            <v>CUERO FORRO</v>
          </cell>
          <cell r="AC269" t="str">
            <v>CUERO FORRO PALETA</v>
          </cell>
          <cell r="AD269" t="str">
            <v>NA</v>
          </cell>
        </row>
        <row r="270">
          <cell r="D270">
            <v>1023354</v>
          </cell>
          <cell r="E270" t="str">
            <v>GO PERNILM 1 KG DOWN@ CJ 10K AS</v>
          </cell>
          <cell r="F270">
            <v>24000</v>
          </cell>
          <cell r="G270" t="str">
            <v>KG</v>
          </cell>
          <cell r="H270" t="str">
            <v>PLANTA LO MIRANDA</v>
          </cell>
          <cell r="I270" t="str">
            <v>EN PRODUCCION</v>
          </cell>
          <cell r="J270">
            <v>44782</v>
          </cell>
          <cell r="K270">
            <v>44787</v>
          </cell>
          <cell r="L270"/>
          <cell r="M270"/>
          <cell r="N270"/>
          <cell r="O270" t="str">
            <v>U007 AGROSUPER S.A.</v>
          </cell>
          <cell r="P270" t="str">
            <v>00GO</v>
          </cell>
          <cell r="Q270" t="str">
            <v>AGROSUPER SHANGHAI</v>
          </cell>
          <cell r="R270" t="str">
            <v>02</v>
          </cell>
          <cell r="S270" t="str">
            <v>CHINA</v>
          </cell>
          <cell r="T270" t="str">
            <v>000021 SHANGHAI, CHINA</v>
          </cell>
          <cell r="U270" t="str">
            <v>200002390</v>
          </cell>
          <cell r="V270" t="str">
            <v>Agrosuper China Co., Ltd.</v>
          </cell>
          <cell r="W270" t="str">
            <v/>
          </cell>
          <cell r="X270" t="str">
            <v>CIF</v>
          </cell>
          <cell r="Y270" t="str">
            <v>CTA CTE O CRED.DIRECTO</v>
          </cell>
          <cell r="Z270" t="str">
            <v>CONGELADO</v>
          </cell>
          <cell r="AA270" t="str">
            <v>PERNIL</v>
          </cell>
          <cell r="AB270" t="str">
            <v>PERNIL MANO</v>
          </cell>
          <cell r="AC270" t="str">
            <v>PERNIL MANO NORMAL</v>
          </cell>
          <cell r="AD270" t="str">
            <v>NA</v>
          </cell>
        </row>
        <row r="271">
          <cell r="D271">
            <v>1023354</v>
          </cell>
          <cell r="E271" t="str">
            <v>GO PERNILM 1 KG DOWN@ CJ 10K AS</v>
          </cell>
          <cell r="F271">
            <v>24000</v>
          </cell>
          <cell r="G271" t="str">
            <v>KG</v>
          </cell>
          <cell r="H271" t="str">
            <v>PLANTA LO MIRANDA</v>
          </cell>
          <cell r="I271" t="str">
            <v>EN PRODUCCION</v>
          </cell>
          <cell r="J271">
            <v>44782</v>
          </cell>
          <cell r="K271">
            <v>44794</v>
          </cell>
          <cell r="L271"/>
          <cell r="M271"/>
          <cell r="N271"/>
          <cell r="O271" t="str">
            <v>U007 AGROSUPER S.A.</v>
          </cell>
          <cell r="P271" t="str">
            <v>00GO</v>
          </cell>
          <cell r="Q271" t="str">
            <v>AGROSUPER SHANGHAI</v>
          </cell>
          <cell r="R271" t="str">
            <v>02</v>
          </cell>
          <cell r="S271" t="str">
            <v>CHINA</v>
          </cell>
          <cell r="T271" t="str">
            <v>000021 SHANGHAI, CHINA</v>
          </cell>
          <cell r="U271" t="str">
            <v>200002390</v>
          </cell>
          <cell r="V271" t="str">
            <v>Agrosuper China Co., Ltd.</v>
          </cell>
          <cell r="W271" t="str">
            <v/>
          </cell>
          <cell r="X271" t="str">
            <v>CIF</v>
          </cell>
          <cell r="Y271" t="str">
            <v>CTA CTE O CRED.DIRECTO</v>
          </cell>
          <cell r="Z271" t="str">
            <v>CONGELADO</v>
          </cell>
          <cell r="AA271" t="str">
            <v>PERNIL</v>
          </cell>
          <cell r="AB271" t="str">
            <v>PERNIL MANO</v>
          </cell>
          <cell r="AC271" t="str">
            <v>PERNIL MANO NORMAL</v>
          </cell>
          <cell r="AD271" t="str">
            <v>NA</v>
          </cell>
        </row>
        <row r="272">
          <cell r="D272">
            <v>1023354</v>
          </cell>
          <cell r="E272" t="str">
            <v>GO PERNILM 1 KG DOWN@ CJ 10K AS</v>
          </cell>
          <cell r="F272">
            <v>24000</v>
          </cell>
          <cell r="G272" t="str">
            <v>KG</v>
          </cell>
          <cell r="H272" t="str">
            <v>PLANTA LO MIRANDA</v>
          </cell>
          <cell r="I272" t="str">
            <v>EN PRODUCCION</v>
          </cell>
          <cell r="J272">
            <v>44782</v>
          </cell>
          <cell r="K272">
            <v>44801</v>
          </cell>
          <cell r="L272"/>
          <cell r="M272"/>
          <cell r="N272"/>
          <cell r="O272" t="str">
            <v>U007 AGROSUPER S.A.</v>
          </cell>
          <cell r="P272" t="str">
            <v>00GO</v>
          </cell>
          <cell r="Q272" t="str">
            <v>AGROSUPER SHANGHAI</v>
          </cell>
          <cell r="R272" t="str">
            <v>02</v>
          </cell>
          <cell r="S272" t="str">
            <v>CHINA</v>
          </cell>
          <cell r="T272" t="str">
            <v>000021 SHANGHAI, CHINA</v>
          </cell>
          <cell r="U272" t="str">
            <v>200002390</v>
          </cell>
          <cell r="V272" t="str">
            <v>Agrosuper China Co., Ltd.</v>
          </cell>
          <cell r="W272" t="str">
            <v/>
          </cell>
          <cell r="X272" t="str">
            <v>CIF</v>
          </cell>
          <cell r="Y272" t="str">
            <v>CTA CTE O CRED.DIRECTO</v>
          </cell>
          <cell r="Z272" t="str">
            <v>CONGELADO</v>
          </cell>
          <cell r="AA272" t="str">
            <v>PERNIL</v>
          </cell>
          <cell r="AB272" t="str">
            <v>PERNIL MANO</v>
          </cell>
          <cell r="AC272" t="str">
            <v>PERNIL MANO NORMAL</v>
          </cell>
          <cell r="AD272" t="str">
            <v>NA</v>
          </cell>
        </row>
        <row r="273">
          <cell r="D273">
            <v>1022193</v>
          </cell>
          <cell r="E273" t="str">
            <v>GO LOM VET 44@ BO CJ 20K AS</v>
          </cell>
          <cell r="F273">
            <v>24000</v>
          </cell>
          <cell r="G273" t="str">
            <v>KG</v>
          </cell>
          <cell r="H273" t="str">
            <v>PLANTA LO MIRANDA</v>
          </cell>
          <cell r="I273" t="str">
            <v>EN PRODUCCION</v>
          </cell>
          <cell r="J273">
            <v>44782</v>
          </cell>
          <cell r="K273">
            <v>44787</v>
          </cell>
          <cell r="L273"/>
          <cell r="M273"/>
          <cell r="N273"/>
          <cell r="O273" t="str">
            <v>U007 AGROSUPER S.A.</v>
          </cell>
          <cell r="P273" t="str">
            <v>00GO</v>
          </cell>
          <cell r="Q273" t="str">
            <v>AGROSUPER SHANGHAI</v>
          </cell>
          <cell r="R273" t="str">
            <v>02</v>
          </cell>
          <cell r="S273" t="str">
            <v>CHINA</v>
          </cell>
          <cell r="T273" t="str">
            <v>000021 SHANGHAI, CHINA</v>
          </cell>
          <cell r="U273" t="str">
            <v>200002390</v>
          </cell>
          <cell r="V273" t="str">
            <v>Agrosuper China Co., Ltd.</v>
          </cell>
          <cell r="W273" t="str">
            <v/>
          </cell>
          <cell r="X273" t="str">
            <v>CIF</v>
          </cell>
          <cell r="Y273" t="str">
            <v>CTA CTE O CRED.DIRECTO</v>
          </cell>
          <cell r="Z273" t="str">
            <v>CONGELADO</v>
          </cell>
          <cell r="AA273" t="str">
            <v>LOMO</v>
          </cell>
          <cell r="AB273" t="str">
            <v>LOMO VETADO</v>
          </cell>
          <cell r="AC273" t="str">
            <v>LOMO VETADO 44</v>
          </cell>
          <cell r="AD273" t="str">
            <v>NA</v>
          </cell>
        </row>
        <row r="274">
          <cell r="D274">
            <v>1022145</v>
          </cell>
          <cell r="E274" t="str">
            <v>GO PPA PNA HEINZ@ BO CJ 20K AS</v>
          </cell>
          <cell r="F274">
            <v>24000</v>
          </cell>
          <cell r="G274" t="str">
            <v>KG</v>
          </cell>
          <cell r="H274" t="str">
            <v>PLANTA ROSARIO</v>
          </cell>
          <cell r="I274" t="str">
            <v>EN PRODUCCION</v>
          </cell>
          <cell r="J274">
            <v>44782</v>
          </cell>
          <cell r="K274">
            <v>44814</v>
          </cell>
          <cell r="L274"/>
          <cell r="M274"/>
          <cell r="N274"/>
          <cell r="O274" t="str">
            <v>U020 AGROSUPER COMER ALIM</v>
          </cell>
          <cell r="P274" t="str">
            <v>00AE</v>
          </cell>
          <cell r="Q274" t="str">
            <v>AGRO EUROPA</v>
          </cell>
          <cell r="R274" t="str">
            <v>02</v>
          </cell>
          <cell r="S274" t="str">
            <v>ITALIA</v>
          </cell>
          <cell r="T274" t="str">
            <v>000196 LIVORNO, PUERTO</v>
          </cell>
          <cell r="U274" t="str">
            <v>200000007</v>
          </cell>
          <cell r="V274" t="str">
            <v>AGROEUROPA S.P.A</v>
          </cell>
          <cell r="W274" t="str">
            <v>V/168</v>
          </cell>
          <cell r="X274" t="str">
            <v>CFR</v>
          </cell>
          <cell r="Y274" t="str">
            <v>CTA CTE O CRED.DIRECTO</v>
          </cell>
          <cell r="Z274" t="str">
            <v>CONGELADO</v>
          </cell>
          <cell r="AA274" t="str">
            <v>PIERNA</v>
          </cell>
          <cell r="AB274" t="str">
            <v>PIERNA PULPA</v>
          </cell>
          <cell r="AC274" t="str">
            <v>PIERNA PULPA HEINZ</v>
          </cell>
          <cell r="AD274" t="str">
            <v>NA</v>
          </cell>
        </row>
        <row r="275">
          <cell r="D275">
            <v>1021976</v>
          </cell>
          <cell r="E275" t="str">
            <v>GO PPPAL 77@ CJ 20K AS</v>
          </cell>
          <cell r="F275">
            <v>2000</v>
          </cell>
          <cell r="G275" t="str">
            <v>KG</v>
          </cell>
          <cell r="H275" t="str">
            <v>ICESTAR</v>
          </cell>
          <cell r="I275" t="str">
            <v>PROGRAMADO</v>
          </cell>
          <cell r="J275">
            <v>44782</v>
          </cell>
          <cell r="K275">
            <v>44825</v>
          </cell>
          <cell r="L275"/>
          <cell r="M275"/>
          <cell r="N275"/>
          <cell r="O275" t="str">
            <v>U007 AGROSUPER S.A.</v>
          </cell>
          <cell r="P275" t="str">
            <v>00AS</v>
          </cell>
          <cell r="Q275" t="str">
            <v>AGRO SUDAMERICA</v>
          </cell>
          <cell r="R275" t="str">
            <v>02</v>
          </cell>
          <cell r="S275" t="str">
            <v>COSTA RICA</v>
          </cell>
          <cell r="T275" t="str">
            <v>000206 CALDERA, PUERTO</v>
          </cell>
          <cell r="U275" t="str">
            <v>200002586</v>
          </cell>
          <cell r="V275" t="str">
            <v>Exportadora PMT S.A.</v>
          </cell>
          <cell r="W275" t="str">
            <v/>
          </cell>
          <cell r="X275" t="str">
            <v>CIF</v>
          </cell>
          <cell r="Y275" t="str">
            <v>CTA CTE O CRED.DIRECTO</v>
          </cell>
          <cell r="Z275" t="str">
            <v>CONGELADO</v>
          </cell>
          <cell r="AA275" t="str">
            <v>PALETA</v>
          </cell>
          <cell r="AB275" t="str">
            <v>PALETA PULPA</v>
          </cell>
          <cell r="AC275" t="str">
            <v>PALETA PULPA 77</v>
          </cell>
          <cell r="AD275" t="str">
            <v>EX</v>
          </cell>
        </row>
        <row r="276">
          <cell r="D276">
            <v>1011250</v>
          </cell>
          <cell r="E276" t="str">
            <v>PO PCHDEH NMR S/CAL 4X10@ CJ 20K AM AS</v>
          </cell>
          <cell r="F276">
            <v>1649.7141039999999</v>
          </cell>
          <cell r="G276" t="str">
            <v>KG</v>
          </cell>
          <cell r="H276" t="str">
            <v>F. SAN VICENTE</v>
          </cell>
          <cell r="I276" t="str">
            <v>A PROGRAMAR</v>
          </cell>
          <cell r="J276">
            <v>44782</v>
          </cell>
          <cell r="K276">
            <v>44786</v>
          </cell>
          <cell r="L276">
            <v>44806</v>
          </cell>
          <cell r="M276"/>
          <cell r="N276"/>
          <cell r="O276" t="str">
            <v>U007 AGROSUPER S.A.</v>
          </cell>
          <cell r="P276" t="str">
            <v>00AA</v>
          </cell>
          <cell r="Q276" t="str">
            <v>AGRO AMERICA</v>
          </cell>
          <cell r="R276" t="str">
            <v>01</v>
          </cell>
          <cell r="S276" t="str">
            <v>EE.UU.</v>
          </cell>
          <cell r="T276" t="str">
            <v>000527 PORT HUENEME, CA</v>
          </cell>
          <cell r="U276" t="str">
            <v>200000004</v>
          </cell>
          <cell r="V276" t="str">
            <v>Agro America LLC</v>
          </cell>
          <cell r="W276" t="str">
            <v>MIXTO 2</v>
          </cell>
          <cell r="X276" t="str">
            <v>CIF</v>
          </cell>
          <cell r="Y276" t="str">
            <v>CTA CTE O CRED.DIRECTO</v>
          </cell>
          <cell r="Z276" t="str">
            <v>CONGELADO</v>
          </cell>
          <cell r="AA276" t="str">
            <v>PECHUGA DESH</v>
          </cell>
          <cell r="AB276" t="str">
            <v>PECHUGA DESH S/PIEL S/GRASA S/FILETE</v>
          </cell>
          <cell r="AC276" t="str">
            <v>PECHUGA DESH S/CALIBRE</v>
          </cell>
          <cell r="AD276" t="str">
            <v>NA</v>
          </cell>
        </row>
        <row r="277">
          <cell r="D277">
            <v>1022781</v>
          </cell>
          <cell r="E277" t="str">
            <v>GO TRIPA CALIB 32/35# BO BIDON AS</v>
          </cell>
          <cell r="F277">
            <v>7711.2</v>
          </cell>
          <cell r="G277" t="str">
            <v>KG</v>
          </cell>
          <cell r="H277" t="str">
            <v>PLANTA ROSARIO</v>
          </cell>
          <cell r="I277" t="str">
            <v>EN PRODUCCION</v>
          </cell>
          <cell r="J277">
            <v>44783</v>
          </cell>
          <cell r="K277">
            <v>44840</v>
          </cell>
          <cell r="L277"/>
          <cell r="M277"/>
          <cell r="N277"/>
          <cell r="O277" t="str">
            <v>U007 AGROSUPER S.A.</v>
          </cell>
          <cell r="P277" t="str">
            <v>00AS</v>
          </cell>
          <cell r="Q277" t="str">
            <v>AGRO SUDAMERICA</v>
          </cell>
          <cell r="R277" t="str">
            <v>02</v>
          </cell>
          <cell r="S277" t="str">
            <v>ECUADOR</v>
          </cell>
          <cell r="T277" t="str">
            <v>000027 GUAYAQUIL, PUERTO</v>
          </cell>
          <cell r="U277" t="str">
            <v>200004060</v>
          </cell>
          <cell r="V277" t="str">
            <v>SOLVESA ECUADOR S.A.</v>
          </cell>
          <cell r="W277" t="str">
            <v>INSUBAN***</v>
          </cell>
          <cell r="X277" t="str">
            <v>CIF</v>
          </cell>
          <cell r="Y277" t="str">
            <v>CTA CTE O CRED.DIRECTO</v>
          </cell>
          <cell r="Z277" t="str">
            <v>NO REFRIGERADO</v>
          </cell>
          <cell r="AA277" t="str">
            <v>SUBPROD</v>
          </cell>
          <cell r="AB277" t="str">
            <v>SUBPROD TRIPA</v>
          </cell>
          <cell r="AC277" t="str">
            <v>SUBPROD TRIPA VÍCERAS</v>
          </cell>
          <cell r="AD277" t="str">
            <v>EX</v>
          </cell>
        </row>
        <row r="278">
          <cell r="D278">
            <v>1022923</v>
          </cell>
          <cell r="E278" t="str">
            <v>GO GORD LOM TOCINO@ CJ 20K AS</v>
          </cell>
          <cell r="F278">
            <v>24000</v>
          </cell>
          <cell r="G278" t="str">
            <v>KG</v>
          </cell>
          <cell r="H278" t="str">
            <v>PLANTA LO MIRANDA</v>
          </cell>
          <cell r="I278" t="str">
            <v>A PROGRAMAR</v>
          </cell>
          <cell r="J278">
            <v>44783</v>
          </cell>
          <cell r="K278">
            <v>44785</v>
          </cell>
          <cell r="L278"/>
          <cell r="M278"/>
          <cell r="N278"/>
          <cell r="O278" t="str">
            <v>U007 AGROSUPER S.A.</v>
          </cell>
          <cell r="P278" t="str">
            <v>00AS</v>
          </cell>
          <cell r="Q278" t="str">
            <v>AGRO SUDAMERICA</v>
          </cell>
          <cell r="R278" t="str">
            <v>02</v>
          </cell>
          <cell r="S278" t="str">
            <v>URUGUAY</v>
          </cell>
          <cell r="T278" t="str">
            <v>000074 MONTEVIDEO, TERRESTRE</v>
          </cell>
          <cell r="U278" t="str">
            <v>200001829</v>
          </cell>
          <cell r="V278" t="str">
            <v>Establecimientos Juan Sarubbi S.A</v>
          </cell>
          <cell r="W278" t="str">
            <v>###</v>
          </cell>
          <cell r="X278" t="str">
            <v>CPT</v>
          </cell>
          <cell r="Y278" t="str">
            <v>CTA CTE O CRED.DIRECTO</v>
          </cell>
          <cell r="Z278" t="str">
            <v>CONGELADO</v>
          </cell>
          <cell r="AA278" t="str">
            <v>GRASAS</v>
          </cell>
          <cell r="AB278" t="str">
            <v>GRASA GORDURA</v>
          </cell>
          <cell r="AC278" t="str">
            <v>SUBPROD GRASA GORDURA LOMO TOCINO</v>
          </cell>
          <cell r="AD278" t="str">
            <v>EX</v>
          </cell>
        </row>
        <row r="279">
          <cell r="D279">
            <v>1022924</v>
          </cell>
          <cell r="E279" t="str">
            <v>GO LOM TOCINO@ CJ 20K AS</v>
          </cell>
          <cell r="F279">
            <v>24000</v>
          </cell>
          <cell r="G279" t="str">
            <v>KG</v>
          </cell>
          <cell r="H279" t="str">
            <v>PLANTA LO MIRANDA</v>
          </cell>
          <cell r="I279" t="str">
            <v>A PROGRAMAR</v>
          </cell>
          <cell r="J279">
            <v>44783</v>
          </cell>
          <cell r="K279">
            <v>44785</v>
          </cell>
          <cell r="L279">
            <v>44815</v>
          </cell>
          <cell r="M279">
            <v>44798</v>
          </cell>
          <cell r="N279"/>
          <cell r="O279" t="str">
            <v>U007 AGROSUPER S.A.</v>
          </cell>
          <cell r="P279" t="str">
            <v>00AS</v>
          </cell>
          <cell r="Q279" t="str">
            <v>AGRO SUDAMERICA</v>
          </cell>
          <cell r="R279" t="str">
            <v>02</v>
          </cell>
          <cell r="S279" t="str">
            <v>URUGUAY</v>
          </cell>
          <cell r="T279" t="str">
            <v>000074 MONTEVIDEO, TERRESTRE</v>
          </cell>
          <cell r="U279" t="str">
            <v>200001829</v>
          </cell>
          <cell r="V279" t="str">
            <v>Establecimientos Juan Sarubbi S.A</v>
          </cell>
          <cell r="W279" t="str">
            <v>###</v>
          </cell>
          <cell r="X279" t="str">
            <v>CPT</v>
          </cell>
          <cell r="Y279" t="str">
            <v>CTA CTE O CRED.DIRECTO</v>
          </cell>
          <cell r="Z279" t="str">
            <v>CONGELADO</v>
          </cell>
          <cell r="AA279" t="str">
            <v>GRASAS</v>
          </cell>
          <cell r="AB279" t="str">
            <v>GRASA LOMO TOCINO</v>
          </cell>
          <cell r="AC279" t="str">
            <v>GRASA LOMO TOCINO</v>
          </cell>
          <cell r="AD279" t="str">
            <v>EX</v>
          </cell>
        </row>
        <row r="280">
          <cell r="D280">
            <v>1021023</v>
          </cell>
          <cell r="E280" t="str">
            <v>GO GORD REBAJE@ BO CJ 20K AS</v>
          </cell>
          <cell r="F280">
            <v>24000</v>
          </cell>
          <cell r="G280" t="str">
            <v>KG</v>
          </cell>
          <cell r="H280" t="str">
            <v>PLANTA ROSARIO</v>
          </cell>
          <cell r="I280" t="str">
            <v>A PROGRAMAR</v>
          </cell>
          <cell r="J280">
            <v>44783</v>
          </cell>
          <cell r="K280">
            <v>44819</v>
          </cell>
          <cell r="L280">
            <v>44869</v>
          </cell>
          <cell r="M280"/>
          <cell r="N280"/>
          <cell r="O280" t="str">
            <v>U007 AGROSUPER S.A.</v>
          </cell>
          <cell r="P280" t="str">
            <v>00AS</v>
          </cell>
          <cell r="Q280" t="str">
            <v>AGRO SUDAMERICA</v>
          </cell>
          <cell r="R280" t="str">
            <v>02</v>
          </cell>
          <cell r="S280" t="str">
            <v>COLOMBIA</v>
          </cell>
          <cell r="T280" t="str">
            <v>000218 CARTAGENA, PUERTO</v>
          </cell>
          <cell r="U280" t="str">
            <v>200001296</v>
          </cell>
          <cell r="V280" t="str">
            <v>Gestión Cargo Zona Franca S.A.S.</v>
          </cell>
          <cell r="W280" t="str">
            <v>***</v>
          </cell>
          <cell r="X280" t="str">
            <v>CFR</v>
          </cell>
          <cell r="Y280" t="str">
            <v>CTA CTE O CRED.DIRECTO</v>
          </cell>
          <cell r="Z280" t="str">
            <v>CONGELADO</v>
          </cell>
          <cell r="AA280" t="str">
            <v>GRASAS</v>
          </cell>
          <cell r="AB280" t="str">
            <v>GRASA GORDURA</v>
          </cell>
          <cell r="AC280" t="str">
            <v>SUBPROD GRASA GORDURA REBAJE</v>
          </cell>
          <cell r="AD280" t="str">
            <v>EX</v>
          </cell>
        </row>
        <row r="281">
          <cell r="D281">
            <v>1021023</v>
          </cell>
          <cell r="E281" t="str">
            <v>GO GORD REBAJE@ BO CJ 20K AS</v>
          </cell>
          <cell r="F281">
            <v>24000</v>
          </cell>
          <cell r="G281" t="str">
            <v>KG</v>
          </cell>
          <cell r="H281" t="str">
            <v>PLANTA ROSARIO</v>
          </cell>
          <cell r="I281" t="str">
            <v>A PROGRAMAR</v>
          </cell>
          <cell r="J281">
            <v>44783</v>
          </cell>
          <cell r="K281">
            <v>44819</v>
          </cell>
          <cell r="L281">
            <v>44871</v>
          </cell>
          <cell r="M281"/>
          <cell r="N281"/>
          <cell r="O281" t="str">
            <v>U007 AGROSUPER S.A.</v>
          </cell>
          <cell r="P281" t="str">
            <v>00AS</v>
          </cell>
          <cell r="Q281" t="str">
            <v>AGRO SUDAMERICA</v>
          </cell>
          <cell r="R281" t="str">
            <v>02</v>
          </cell>
          <cell r="S281" t="str">
            <v>COLOMBIA</v>
          </cell>
          <cell r="T281" t="str">
            <v>000218 CARTAGENA, PUERTO</v>
          </cell>
          <cell r="U281" t="str">
            <v>200001296</v>
          </cell>
          <cell r="V281" t="str">
            <v>Gestión Cargo Zona Franca S.A.S.</v>
          </cell>
          <cell r="W281" t="str">
            <v>***</v>
          </cell>
          <cell r="X281" t="str">
            <v>CFR</v>
          </cell>
          <cell r="Y281" t="str">
            <v>CTA CTE O CRED.DIRECTO</v>
          </cell>
          <cell r="Z281" t="str">
            <v>CONGELADO</v>
          </cell>
          <cell r="AA281" t="str">
            <v>GRASAS</v>
          </cell>
          <cell r="AB281" t="str">
            <v>GRASA GORDURA</v>
          </cell>
          <cell r="AC281" t="str">
            <v>SUBPROD GRASA GORDURA REBAJE</v>
          </cell>
          <cell r="AD281" t="str">
            <v>EX</v>
          </cell>
        </row>
        <row r="282">
          <cell r="D282">
            <v>1021023</v>
          </cell>
          <cell r="E282" t="str">
            <v>GO GORD REBAJE@ BO CJ 20K AS</v>
          </cell>
          <cell r="F282">
            <v>24000</v>
          </cell>
          <cell r="G282" t="str">
            <v>KG</v>
          </cell>
          <cell r="H282" t="str">
            <v>PLANTA ROSARIO</v>
          </cell>
          <cell r="I282" t="str">
            <v>A PROGRAMAR</v>
          </cell>
          <cell r="J282">
            <v>44783</v>
          </cell>
          <cell r="K282">
            <v>44827</v>
          </cell>
          <cell r="L282">
            <v>44876</v>
          </cell>
          <cell r="M282"/>
          <cell r="N282"/>
          <cell r="O282" t="str">
            <v>U007 AGROSUPER S.A.</v>
          </cell>
          <cell r="P282" t="str">
            <v>00AS</v>
          </cell>
          <cell r="Q282" t="str">
            <v>AGRO SUDAMERICA</v>
          </cell>
          <cell r="R282" t="str">
            <v>02</v>
          </cell>
          <cell r="S282" t="str">
            <v>COLOMBIA</v>
          </cell>
          <cell r="T282" t="str">
            <v>000218 CARTAGENA, PUERTO</v>
          </cell>
          <cell r="U282" t="str">
            <v>200001296</v>
          </cell>
          <cell r="V282" t="str">
            <v>Gestión Cargo Zona Franca S.A.S.</v>
          </cell>
          <cell r="W282" t="str">
            <v>***</v>
          </cell>
          <cell r="X282" t="str">
            <v>CFR</v>
          </cell>
          <cell r="Y282" t="str">
            <v>CTA CTE O CRED.DIRECTO</v>
          </cell>
          <cell r="Z282" t="str">
            <v>CONGELADO</v>
          </cell>
          <cell r="AA282" t="str">
            <v>GRASAS</v>
          </cell>
          <cell r="AB282" t="str">
            <v>GRASA GORDURA</v>
          </cell>
          <cell r="AC282" t="str">
            <v>SUBPROD GRASA GORDURA REBAJE</v>
          </cell>
          <cell r="AD282" t="str">
            <v>EX</v>
          </cell>
        </row>
        <row r="283">
          <cell r="D283">
            <v>1021023</v>
          </cell>
          <cell r="E283" t="str">
            <v>GO GORD REBAJE@ BO CJ 20K AS</v>
          </cell>
          <cell r="F283">
            <v>24000</v>
          </cell>
          <cell r="G283" t="str">
            <v>KG</v>
          </cell>
          <cell r="H283" t="str">
            <v>PLANTA ROSARIO</v>
          </cell>
          <cell r="I283" t="str">
            <v>A PROGRAMAR</v>
          </cell>
          <cell r="J283">
            <v>44783</v>
          </cell>
          <cell r="K283">
            <v>44827</v>
          </cell>
          <cell r="L283">
            <v>44879</v>
          </cell>
          <cell r="M283"/>
          <cell r="N283"/>
          <cell r="O283" t="str">
            <v>U007 AGROSUPER S.A.</v>
          </cell>
          <cell r="P283" t="str">
            <v>00AS</v>
          </cell>
          <cell r="Q283" t="str">
            <v>AGRO SUDAMERICA</v>
          </cell>
          <cell r="R283" t="str">
            <v>02</v>
          </cell>
          <cell r="S283" t="str">
            <v>COLOMBIA</v>
          </cell>
          <cell r="T283" t="str">
            <v>000218 CARTAGENA, PUERTO</v>
          </cell>
          <cell r="U283" t="str">
            <v>200001296</v>
          </cell>
          <cell r="V283" t="str">
            <v>Gestión Cargo Zona Franca S.A.S.</v>
          </cell>
          <cell r="W283" t="str">
            <v>***</v>
          </cell>
          <cell r="X283" t="str">
            <v>CFR</v>
          </cell>
          <cell r="Y283" t="str">
            <v>CTA CTE O CRED.DIRECTO</v>
          </cell>
          <cell r="Z283" t="str">
            <v>CONGELADO</v>
          </cell>
          <cell r="AA283" t="str">
            <v>GRASAS</v>
          </cell>
          <cell r="AB283" t="str">
            <v>GRASA GORDURA</v>
          </cell>
          <cell r="AC283" t="str">
            <v>SUBPROD GRASA GORDURA REBAJE</v>
          </cell>
          <cell r="AD283" t="str">
            <v>EX</v>
          </cell>
        </row>
        <row r="284">
          <cell r="D284">
            <v>1030711</v>
          </cell>
          <cell r="E284" t="str">
            <v>PV CONTRE S/M @BLO 15KG JP SO</v>
          </cell>
          <cell r="F284">
            <v>22050</v>
          </cell>
          <cell r="G284" t="str">
            <v>KG</v>
          </cell>
          <cell r="H284" t="str">
            <v>SOPRAVAL PLANTA / CECINAS 2</v>
          </cell>
          <cell r="I284" t="str">
            <v>PROGRAMADO</v>
          </cell>
          <cell r="J284">
            <v>44785</v>
          </cell>
          <cell r="K284">
            <v>44798</v>
          </cell>
          <cell r="L284"/>
          <cell r="M284"/>
          <cell r="N284"/>
          <cell r="O284" t="str">
            <v>U020 AGROSUPER COMER ALIM</v>
          </cell>
          <cell r="P284" t="str">
            <v>00AE</v>
          </cell>
          <cell r="Q284" t="str">
            <v>AGRO EUROPA</v>
          </cell>
          <cell r="R284" t="str">
            <v>03</v>
          </cell>
          <cell r="S284" t="str">
            <v>ALEMANIA</v>
          </cell>
          <cell r="T284" t="str">
            <v>4532 HAMBURG, PORT</v>
          </cell>
          <cell r="U284" t="str">
            <v>200000007</v>
          </cell>
          <cell r="V284" t="str">
            <v>AGROEUROPA S.P.A</v>
          </cell>
          <cell r="W284" t="str">
            <v/>
          </cell>
          <cell r="X284" t="str">
            <v>CFR</v>
          </cell>
          <cell r="Y284" t="str">
            <v>CTA CTE O CRED.DIRECTO</v>
          </cell>
          <cell r="Z284" t="str">
            <v>CONGELADO</v>
          </cell>
          <cell r="AA284" t="str">
            <v>MENUDENCIAS</v>
          </cell>
          <cell r="AB284" t="str">
            <v>MENUDENCIAS CONTRE</v>
          </cell>
          <cell r="AC284" t="str">
            <v>MENUDENCIAS CONTRE NORMAL</v>
          </cell>
          <cell r="AD284" t="str">
            <v>NA</v>
          </cell>
        </row>
        <row r="285">
          <cell r="D285">
            <v>1023329</v>
          </cell>
          <cell r="E285" t="str">
            <v>GO CUE PAPDA CP@ CJ 20K AS</v>
          </cell>
          <cell r="F285">
            <v>24000</v>
          </cell>
          <cell r="G285" t="str">
            <v>KG</v>
          </cell>
          <cell r="H285" t="str">
            <v>PLANTA LO MIRANDA</v>
          </cell>
          <cell r="I285" t="str">
            <v>A PROGRAMAR</v>
          </cell>
          <cell r="J285">
            <v>44788</v>
          </cell>
          <cell r="K285">
            <v>44798</v>
          </cell>
          <cell r="L285">
            <v>44884</v>
          </cell>
          <cell r="M285"/>
          <cell r="N285"/>
          <cell r="O285" t="str">
            <v>U007 AGROSUPER S.A.</v>
          </cell>
          <cell r="P285" t="str">
            <v>00AB</v>
          </cell>
          <cell r="Q285" t="str">
            <v>AGROSUPER BRASIL</v>
          </cell>
          <cell r="R285" t="str">
            <v>02</v>
          </cell>
          <cell r="S285" t="str">
            <v>BRASIL</v>
          </cell>
          <cell r="T285" t="str">
            <v>000314 ITÁ, TERRESTRE</v>
          </cell>
          <cell r="U285" t="str">
            <v>200001964</v>
          </cell>
          <cell r="V285" t="str">
            <v>Gelnex Indústria e Comércio Ltda</v>
          </cell>
          <cell r="W285" t="str">
            <v>###</v>
          </cell>
          <cell r="X285" t="str">
            <v>FCA</v>
          </cell>
          <cell r="Y285" t="str">
            <v>CTA CTE O CRED.DIRECTO</v>
          </cell>
          <cell r="Z285" t="str">
            <v>CONGELADO</v>
          </cell>
          <cell r="AA285" t="str">
            <v>CUEROS</v>
          </cell>
          <cell r="AB285" t="str">
            <v>CUERO PAPADA</v>
          </cell>
          <cell r="AC285" t="str">
            <v>CUERO PAPADA</v>
          </cell>
          <cell r="AD285" t="str">
            <v>EX</v>
          </cell>
        </row>
        <row r="286">
          <cell r="D286">
            <v>1023435</v>
          </cell>
          <cell r="E286" t="str">
            <v>GO CAB ENT@ CJ 20K AS</v>
          </cell>
          <cell r="F286">
            <v>24000</v>
          </cell>
          <cell r="G286" t="str">
            <v>KG</v>
          </cell>
          <cell r="H286" t="str">
            <v>PRECISA</v>
          </cell>
          <cell r="I286" t="str">
            <v>PROGRAMADO</v>
          </cell>
          <cell r="J286">
            <v>44790</v>
          </cell>
          <cell r="K286">
            <v>44790</v>
          </cell>
          <cell r="L286">
            <v>44813</v>
          </cell>
          <cell r="M286">
            <v>44798</v>
          </cell>
          <cell r="N286"/>
          <cell r="O286" t="str">
            <v>U007 AGROSUPER S.A.</v>
          </cell>
          <cell r="P286" t="str">
            <v>00HK</v>
          </cell>
          <cell r="Q286" t="str">
            <v>AGROSUPER ASIA</v>
          </cell>
          <cell r="R286" t="str">
            <v>02</v>
          </cell>
          <cell r="S286" t="str">
            <v>FILIPINAS</v>
          </cell>
          <cell r="T286" t="str">
            <v>000162 MANILA, PUERTO</v>
          </cell>
          <cell r="U286" t="str">
            <v>200004079</v>
          </cell>
          <cell r="V286" t="str">
            <v>HYTON IMPORT EXPORT</v>
          </cell>
          <cell r="W286" t="str">
            <v>HIE 21- 0175 ###</v>
          </cell>
          <cell r="X286" t="str">
            <v>CIF</v>
          </cell>
          <cell r="Y286" t="str">
            <v>CTA CTE O CRED.DIRECTO</v>
          </cell>
          <cell r="Z286" t="str">
            <v>CONGELADO</v>
          </cell>
          <cell r="AA286" t="str">
            <v>CABEZA</v>
          </cell>
          <cell r="AB286" t="str">
            <v>CABEZA ENTERA</v>
          </cell>
          <cell r="AC286" t="str">
            <v>CABEZA ENTERA C/L</v>
          </cell>
          <cell r="AD286" t="str">
            <v>EX</v>
          </cell>
        </row>
        <row r="287">
          <cell r="D287">
            <v>1023435</v>
          </cell>
          <cell r="E287" t="str">
            <v>GO CAB ENT@ CJ 20K AS</v>
          </cell>
          <cell r="F287">
            <v>24000</v>
          </cell>
          <cell r="G287" t="str">
            <v>KG</v>
          </cell>
          <cell r="H287" t="str">
            <v>PRECISA</v>
          </cell>
          <cell r="I287" t="str">
            <v>PROGRAMADO</v>
          </cell>
          <cell r="J287">
            <v>44790</v>
          </cell>
          <cell r="K287">
            <v>44790</v>
          </cell>
          <cell r="L287">
            <v>44815</v>
          </cell>
          <cell r="M287">
            <v>44803</v>
          </cell>
          <cell r="N287"/>
          <cell r="O287" t="str">
            <v>U007 AGROSUPER S.A.</v>
          </cell>
          <cell r="P287" t="str">
            <v>00HK</v>
          </cell>
          <cell r="Q287" t="str">
            <v>AGROSUPER ASIA</v>
          </cell>
          <cell r="R287" t="str">
            <v>02</v>
          </cell>
          <cell r="S287" t="str">
            <v>FILIPINAS</v>
          </cell>
          <cell r="T287" t="str">
            <v>000162 MANILA, PUERTO</v>
          </cell>
          <cell r="U287" t="str">
            <v>200004079</v>
          </cell>
          <cell r="V287" t="str">
            <v>HYTON IMPORT EXPORT</v>
          </cell>
          <cell r="W287" t="str">
            <v>HIE 21- 0175 ###</v>
          </cell>
          <cell r="X287" t="str">
            <v>CIF</v>
          </cell>
          <cell r="Y287" t="str">
            <v>CTA CTE O CRED.DIRECTO</v>
          </cell>
          <cell r="Z287" t="str">
            <v>CONGELADO</v>
          </cell>
          <cell r="AA287" t="str">
            <v>CABEZA</v>
          </cell>
          <cell r="AB287" t="str">
            <v>CABEZA ENTERA</v>
          </cell>
          <cell r="AC287" t="str">
            <v>CABEZA ENTERA C/L</v>
          </cell>
          <cell r="AD287" t="str">
            <v>EX</v>
          </cell>
        </row>
        <row r="288">
          <cell r="D288">
            <v>1030535</v>
          </cell>
          <cell r="E288" t="str">
            <v>PV TRU LARG MA@ BO CJ SO</v>
          </cell>
          <cell r="F288">
            <v>22000</v>
          </cell>
          <cell r="G288" t="str">
            <v>KG</v>
          </cell>
          <cell r="H288" t="str">
            <v>SOPRAVAL PLANTA / CECINAS 2</v>
          </cell>
          <cell r="I288" t="str">
            <v>PROGRAMADO</v>
          </cell>
          <cell r="J288">
            <v>44790</v>
          </cell>
          <cell r="K288">
            <v>44790</v>
          </cell>
          <cell r="L288">
            <v>44880</v>
          </cell>
          <cell r="M288"/>
          <cell r="N288"/>
          <cell r="O288" t="str">
            <v>U007 AGROSUPER S.A.</v>
          </cell>
          <cell r="P288" t="str">
            <v>00HK</v>
          </cell>
          <cell r="Q288" t="str">
            <v>AGROSUPER ASIA</v>
          </cell>
          <cell r="R288" t="str">
            <v>03</v>
          </cell>
          <cell r="S288" t="str">
            <v>COREA DEL SUR</v>
          </cell>
          <cell r="T288" t="str">
            <v>000045 BUSAN {PUSAN}, PUERTO</v>
          </cell>
          <cell r="U288" t="str">
            <v>200003340</v>
          </cell>
          <cell r="V288" t="str">
            <v>Zanada International</v>
          </cell>
          <cell r="W288" t="str">
            <v>3317</v>
          </cell>
          <cell r="X288" t="str">
            <v>CIF</v>
          </cell>
          <cell r="Y288" t="str">
            <v>PAGO C/COPIA DOCTO.</v>
          </cell>
          <cell r="Z288" t="str">
            <v>CONGELADO</v>
          </cell>
          <cell r="AA288" t="str">
            <v>TRUTRO</v>
          </cell>
          <cell r="AB288" t="str">
            <v>TRUTRO LARGO</v>
          </cell>
          <cell r="AC288" t="str">
            <v>TRUTRO LARGO NORMAL</v>
          </cell>
          <cell r="AD288" t="str">
            <v>EX</v>
          </cell>
        </row>
        <row r="289">
          <cell r="D289">
            <v>1030535</v>
          </cell>
          <cell r="E289" t="str">
            <v>PV TRU LARG MA@ BO CJ SO</v>
          </cell>
          <cell r="F289">
            <v>22000</v>
          </cell>
          <cell r="G289" t="str">
            <v>KG</v>
          </cell>
          <cell r="H289" t="str">
            <v>SOPRAVAL PLANTA / CECINAS 2</v>
          </cell>
          <cell r="I289" t="str">
            <v>PROGRAMADO</v>
          </cell>
          <cell r="J289">
            <v>44790</v>
          </cell>
          <cell r="K289">
            <v>44790</v>
          </cell>
          <cell r="L289">
            <v>44880</v>
          </cell>
          <cell r="M289"/>
          <cell r="N289"/>
          <cell r="O289" t="str">
            <v>U007 AGROSUPER S.A.</v>
          </cell>
          <cell r="P289" t="str">
            <v>00HK</v>
          </cell>
          <cell r="Q289" t="str">
            <v>AGROSUPER ASIA</v>
          </cell>
          <cell r="R289" t="str">
            <v>03</v>
          </cell>
          <cell r="S289" t="str">
            <v>COREA DEL SUR</v>
          </cell>
          <cell r="T289" t="str">
            <v>000045 BUSAN {PUSAN}, PUERTO</v>
          </cell>
          <cell r="U289" t="str">
            <v>200003340</v>
          </cell>
          <cell r="V289" t="str">
            <v>Zanada International</v>
          </cell>
          <cell r="W289" t="str">
            <v>3318</v>
          </cell>
          <cell r="X289" t="str">
            <v>CIF</v>
          </cell>
          <cell r="Y289" t="str">
            <v>PAGO C/COPIA DOCTO.</v>
          </cell>
          <cell r="Z289" t="str">
            <v>CONGELADO</v>
          </cell>
          <cell r="AA289" t="str">
            <v>TRUTRO</v>
          </cell>
          <cell r="AB289" t="str">
            <v>TRUTRO LARGO</v>
          </cell>
          <cell r="AC289" t="str">
            <v>TRUTRO LARGO NORMAL</v>
          </cell>
          <cell r="AD289" t="str">
            <v>EX</v>
          </cell>
        </row>
        <row r="290">
          <cell r="D290">
            <v>1021868</v>
          </cell>
          <cell r="E290" t="str">
            <v>GO PPPNA 54@ CJ 20K AS</v>
          </cell>
          <cell r="F290">
            <v>20000</v>
          </cell>
          <cell r="G290" t="str">
            <v>KG</v>
          </cell>
          <cell r="H290" t="str">
            <v>PLANTA ROSARIO</v>
          </cell>
          <cell r="I290" t="str">
            <v>CONFIRMADO</v>
          </cell>
          <cell r="J290">
            <v>44790</v>
          </cell>
          <cell r="K290">
            <v>44819</v>
          </cell>
          <cell r="L290">
            <v>44873</v>
          </cell>
          <cell r="M290"/>
          <cell r="N290"/>
          <cell r="O290" t="str">
            <v>U007 AGROSUPER S.A.</v>
          </cell>
          <cell r="P290" t="str">
            <v>00AS</v>
          </cell>
          <cell r="Q290" t="str">
            <v>AGRO SUDAMERICA</v>
          </cell>
          <cell r="R290" t="str">
            <v>02</v>
          </cell>
          <cell r="S290" t="str">
            <v>COLOMBIA</v>
          </cell>
          <cell r="T290" t="str">
            <v>000218 CARTAGENA, PUERTO</v>
          </cell>
          <cell r="U290" t="str">
            <v>200004284</v>
          </cell>
          <cell r="V290" t="str">
            <v>Inversiones Coarali SA</v>
          </cell>
          <cell r="W290" t="str">
            <v>***</v>
          </cell>
          <cell r="X290" t="str">
            <v>CIF</v>
          </cell>
          <cell r="Y290" t="str">
            <v>PAGO ANTICIPADO</v>
          </cell>
          <cell r="Z290" t="str">
            <v>CONGELADO</v>
          </cell>
          <cell r="AA290" t="str">
            <v>PIERNA</v>
          </cell>
          <cell r="AB290" t="str">
            <v>PIERNA PULPA FINA</v>
          </cell>
          <cell r="AC290" t="str">
            <v>PIERNA PULPA FINA 54</v>
          </cell>
          <cell r="AD290" t="str">
            <v>EX</v>
          </cell>
        </row>
        <row r="291">
          <cell r="D291">
            <v>1022150</v>
          </cell>
          <cell r="E291" t="str">
            <v>GO GORD CHIC@ CJ 20K AS</v>
          </cell>
          <cell r="F291">
            <v>4000</v>
          </cell>
          <cell r="G291" t="str">
            <v>KG</v>
          </cell>
          <cell r="H291" t="str">
            <v>PLANTA ROSARIO</v>
          </cell>
          <cell r="I291" t="str">
            <v>CONFIRMADO</v>
          </cell>
          <cell r="J291">
            <v>44790</v>
          </cell>
          <cell r="K291">
            <v>44819</v>
          </cell>
          <cell r="L291">
            <v>44873</v>
          </cell>
          <cell r="M291"/>
          <cell r="N291"/>
          <cell r="O291" t="str">
            <v>U007 AGROSUPER S.A.</v>
          </cell>
          <cell r="P291" t="str">
            <v>00AS</v>
          </cell>
          <cell r="Q291" t="str">
            <v>AGRO SUDAMERICA</v>
          </cell>
          <cell r="R291" t="str">
            <v>02</v>
          </cell>
          <cell r="S291" t="str">
            <v>COLOMBIA</v>
          </cell>
          <cell r="T291" t="str">
            <v>000218 CARTAGENA, PUERTO</v>
          </cell>
          <cell r="U291" t="str">
            <v>200004284</v>
          </cell>
          <cell r="V291" t="str">
            <v>Inversiones Coarali SA</v>
          </cell>
          <cell r="W291" t="str">
            <v>***</v>
          </cell>
          <cell r="X291" t="str">
            <v>CIF</v>
          </cell>
          <cell r="Y291" t="str">
            <v>PAGO ANTICIPADO</v>
          </cell>
          <cell r="Z291" t="str">
            <v>CONGELADO</v>
          </cell>
          <cell r="AA291" t="str">
            <v>GRASAS</v>
          </cell>
          <cell r="AB291" t="str">
            <v>GRASA GORDURA</v>
          </cell>
          <cell r="AC291" t="str">
            <v>SUBPROD GRASA GORDURA CHICA</v>
          </cell>
          <cell r="AD291" t="str">
            <v>EX</v>
          </cell>
        </row>
        <row r="292">
          <cell r="D292">
            <v>1021092</v>
          </cell>
          <cell r="E292" t="str">
            <v>GO TRIMING 85/15@ CJ T-F 20K AS</v>
          </cell>
          <cell r="F292">
            <v>24000</v>
          </cell>
          <cell r="G292" t="str">
            <v>KG</v>
          </cell>
          <cell r="H292" t="str">
            <v>ICESTAR</v>
          </cell>
          <cell r="I292" t="str">
            <v>A PROGRAMAR</v>
          </cell>
          <cell r="J292">
            <v>44791</v>
          </cell>
          <cell r="K292">
            <v>44827</v>
          </cell>
          <cell r="L292">
            <v>44872</v>
          </cell>
          <cell r="M292"/>
          <cell r="N292"/>
          <cell r="O292" t="str">
            <v>U007 AGROSUPER S.A.</v>
          </cell>
          <cell r="P292" t="str">
            <v>00AS</v>
          </cell>
          <cell r="Q292" t="str">
            <v>AGRO SUDAMERICA</v>
          </cell>
          <cell r="R292" t="str">
            <v>02</v>
          </cell>
          <cell r="S292" t="str">
            <v>COLOMBIA</v>
          </cell>
          <cell r="T292" t="str">
            <v>000218 CARTAGENA, PUERTO</v>
          </cell>
          <cell r="U292" t="str">
            <v>200004252</v>
          </cell>
          <cell r="V292" t="str">
            <v>COOPERATIVA COLANTA</v>
          </cell>
          <cell r="W292" t="str">
            <v>***</v>
          </cell>
          <cell r="X292" t="str">
            <v>CIF</v>
          </cell>
          <cell r="Y292" t="str">
            <v>CTA CTE O CRED.DIRECTO</v>
          </cell>
          <cell r="Z292" t="str">
            <v>CONGELADO</v>
          </cell>
          <cell r="AA292" t="str">
            <v>RECORTES</v>
          </cell>
          <cell r="AB292" t="str">
            <v>RECORTES NO MAGRO</v>
          </cell>
          <cell r="AC292" t="str">
            <v>RECORTES NO MAGRO TRIMING 85/15</v>
          </cell>
          <cell r="AD292" t="str">
            <v>EX</v>
          </cell>
        </row>
        <row r="293">
          <cell r="D293">
            <v>1023434</v>
          </cell>
          <cell r="E293" t="str">
            <v>GO CAB ENT@ CJ 20K AS</v>
          </cell>
          <cell r="F293">
            <v>24012</v>
          </cell>
          <cell r="G293" t="str">
            <v>KG</v>
          </cell>
          <cell r="H293" t="str">
            <v>PLANTA LO MIRANDA</v>
          </cell>
          <cell r="I293" t="str">
            <v>PROGRAMADO</v>
          </cell>
          <cell r="J293">
            <v>44791</v>
          </cell>
          <cell r="K293">
            <v>44798</v>
          </cell>
          <cell r="L293">
            <v>44848</v>
          </cell>
          <cell r="M293"/>
          <cell r="N293"/>
          <cell r="O293" t="str">
            <v>U020 AGROSUPER COMER ALIM</v>
          </cell>
          <cell r="P293" t="str">
            <v>00AM</v>
          </cell>
          <cell r="Q293" t="str">
            <v>AGRO MEXICO</v>
          </cell>
          <cell r="R293" t="str">
            <v>02</v>
          </cell>
          <cell r="S293" t="str">
            <v>MEXICO</v>
          </cell>
          <cell r="T293" t="str">
            <v>000051 MAZATLAN, PUERTO</v>
          </cell>
          <cell r="U293" t="str">
            <v>200000432</v>
          </cell>
          <cell r="V293" t="str">
            <v>Productos Alimenticios Super</v>
          </cell>
          <cell r="W293" t="str">
            <v/>
          </cell>
          <cell r="X293" t="str">
            <v>CIF</v>
          </cell>
          <cell r="Y293" t="str">
            <v>CTA CTE O CRED.DIRECTO</v>
          </cell>
          <cell r="Z293" t="str">
            <v>CONGELADO</v>
          </cell>
          <cell r="AA293" t="str">
            <v>CABEZA</v>
          </cell>
          <cell r="AB293" t="str">
            <v>CABEZA ENTERA</v>
          </cell>
          <cell r="AC293" t="str">
            <v>CABEZA ENTERA C/L</v>
          </cell>
          <cell r="AD293" t="str">
            <v>NA</v>
          </cell>
        </row>
        <row r="294">
          <cell r="D294">
            <v>1023434</v>
          </cell>
          <cell r="E294" t="str">
            <v>GO CAB ENT@ CJ 20K AS</v>
          </cell>
          <cell r="F294">
            <v>24012</v>
          </cell>
          <cell r="G294" t="str">
            <v>KG</v>
          </cell>
          <cell r="H294" t="str">
            <v>PLANTA LO MIRANDA</v>
          </cell>
          <cell r="I294" t="str">
            <v>A PROGRAMAR</v>
          </cell>
          <cell r="J294">
            <v>44791</v>
          </cell>
          <cell r="K294">
            <v>44798</v>
          </cell>
          <cell r="L294">
            <v>44880</v>
          </cell>
          <cell r="M294"/>
          <cell r="N294"/>
          <cell r="O294" t="str">
            <v>U020 AGROSUPER COMER ALIM</v>
          </cell>
          <cell r="P294" t="str">
            <v>00AM</v>
          </cell>
          <cell r="Q294" t="str">
            <v>AGRO MEXICO</v>
          </cell>
          <cell r="R294" t="str">
            <v>02</v>
          </cell>
          <cell r="S294" t="str">
            <v>MEXICO</v>
          </cell>
          <cell r="T294" t="str">
            <v>000051 MAZATLAN, PUERTO</v>
          </cell>
          <cell r="U294" t="str">
            <v>200000432</v>
          </cell>
          <cell r="V294" t="str">
            <v>Productos Alimenticios Super</v>
          </cell>
          <cell r="W294" t="str">
            <v/>
          </cell>
          <cell r="X294" t="str">
            <v>CIF</v>
          </cell>
          <cell r="Y294" t="str">
            <v>CTA CTE O CRED.DIRECTO</v>
          </cell>
          <cell r="Z294" t="str">
            <v>CONGELADO</v>
          </cell>
          <cell r="AA294" t="str">
            <v>CABEZA</v>
          </cell>
          <cell r="AB294" t="str">
            <v>CABEZA ENTERA</v>
          </cell>
          <cell r="AC294" t="str">
            <v>CABEZA ENTERA C/L</v>
          </cell>
          <cell r="AD294" t="str">
            <v>NA</v>
          </cell>
        </row>
        <row r="295">
          <cell r="D295">
            <v>1022870</v>
          </cell>
          <cell r="E295" t="str">
            <v>GO PATAS@ CJ 20 KG AS</v>
          </cell>
          <cell r="F295">
            <v>4000</v>
          </cell>
          <cell r="G295" t="str">
            <v>KG</v>
          </cell>
          <cell r="H295" t="str">
            <v>PLANTA ROSARIO</v>
          </cell>
          <cell r="I295" t="str">
            <v>A PROGRAMAR</v>
          </cell>
          <cell r="J295">
            <v>44791</v>
          </cell>
          <cell r="K295">
            <v>44793</v>
          </cell>
          <cell r="L295">
            <v>44815</v>
          </cell>
          <cell r="M295"/>
          <cell r="N295"/>
          <cell r="O295" t="str">
            <v>U007 AGROSUPER S.A.</v>
          </cell>
          <cell r="P295" t="str">
            <v>00AS</v>
          </cell>
          <cell r="Q295" t="str">
            <v>AGRO SUDAMERICA</v>
          </cell>
          <cell r="R295" t="str">
            <v>02</v>
          </cell>
          <cell r="S295" t="str">
            <v>COLOMBIA</v>
          </cell>
          <cell r="T295" t="str">
            <v>000218 CARTAGENA, PUERTO</v>
          </cell>
          <cell r="U295" t="str">
            <v>200004228</v>
          </cell>
          <cell r="V295" t="str">
            <v>IMP. Y COM.  DE ALIMENTOS R &amp; B S.A</v>
          </cell>
          <cell r="W295" t="str">
            <v>***</v>
          </cell>
          <cell r="X295" t="str">
            <v>CIF</v>
          </cell>
          <cell r="Y295" t="str">
            <v>CTA CTE O CRED.DIRECTO</v>
          </cell>
          <cell r="Z295" t="str">
            <v>CONGELADO</v>
          </cell>
          <cell r="AA295" t="str">
            <v>SUBPROD</v>
          </cell>
          <cell r="AB295" t="str">
            <v>SUBPROD PATAS-MANOS</v>
          </cell>
          <cell r="AC295" t="str">
            <v>SUBPROD PATAS-MANOS PATAS</v>
          </cell>
          <cell r="AD295" t="str">
            <v>EX</v>
          </cell>
        </row>
        <row r="296">
          <cell r="D296">
            <v>1022406</v>
          </cell>
          <cell r="E296" t="str">
            <v>GO PATAS B@ BO CJ 20 K AS</v>
          </cell>
          <cell r="F296">
            <v>20000</v>
          </cell>
          <cell r="G296" t="str">
            <v>KG</v>
          </cell>
          <cell r="H296" t="str">
            <v>PLANTA ROSARIO</v>
          </cell>
          <cell r="I296" t="str">
            <v>A PROGRAMAR</v>
          </cell>
          <cell r="J296">
            <v>44791</v>
          </cell>
          <cell r="K296">
            <v>44793</v>
          </cell>
          <cell r="L296">
            <v>44815</v>
          </cell>
          <cell r="M296"/>
          <cell r="N296"/>
          <cell r="O296" t="str">
            <v>U007 AGROSUPER S.A.</v>
          </cell>
          <cell r="P296" t="str">
            <v>00AS</v>
          </cell>
          <cell r="Q296" t="str">
            <v>AGRO SUDAMERICA</v>
          </cell>
          <cell r="R296" t="str">
            <v>02</v>
          </cell>
          <cell r="S296" t="str">
            <v>COLOMBIA</v>
          </cell>
          <cell r="T296" t="str">
            <v>000218 CARTAGENA, PUERTO</v>
          </cell>
          <cell r="U296" t="str">
            <v>200004228</v>
          </cell>
          <cell r="V296" t="str">
            <v>IMP. Y COM.  DE ALIMENTOS R &amp; B S.A</v>
          </cell>
          <cell r="W296" t="str">
            <v>***</v>
          </cell>
          <cell r="X296" t="str">
            <v>CIF</v>
          </cell>
          <cell r="Y296" t="str">
            <v>CTA CTE O CRED.DIRECTO</v>
          </cell>
          <cell r="Z296" t="str">
            <v>CONGELADO</v>
          </cell>
          <cell r="AA296" t="str">
            <v>SUBPROD</v>
          </cell>
          <cell r="AB296" t="str">
            <v>SUBPROD PATAS-MANOS</v>
          </cell>
          <cell r="AC296" t="str">
            <v>SUBPROD PATAS-MANOS PATAS</v>
          </cell>
          <cell r="AD296" t="str">
            <v>EX</v>
          </cell>
        </row>
        <row r="297">
          <cell r="D297">
            <v>1023435</v>
          </cell>
          <cell r="E297" t="str">
            <v>GO CAB ENT@ CJ 20K AS</v>
          </cell>
          <cell r="F297">
            <v>24000</v>
          </cell>
          <cell r="G297" t="str">
            <v>KG</v>
          </cell>
          <cell r="H297" t="str">
            <v>PLANTA ROSARIO</v>
          </cell>
          <cell r="I297" t="str">
            <v>CONFIRMADO</v>
          </cell>
          <cell r="J297">
            <v>44795</v>
          </cell>
          <cell r="K297">
            <v>44795</v>
          </cell>
          <cell r="L297">
            <v>44825</v>
          </cell>
          <cell r="M297"/>
          <cell r="N297"/>
          <cell r="O297" t="str">
            <v>U007 AGROSUPER S.A.</v>
          </cell>
          <cell r="P297" t="str">
            <v>00HK</v>
          </cell>
          <cell r="Q297" t="str">
            <v>AGROSUPER ASIA</v>
          </cell>
          <cell r="R297" t="str">
            <v>02</v>
          </cell>
          <cell r="S297" t="str">
            <v>FILIPINAS</v>
          </cell>
          <cell r="T297" t="str">
            <v>000522 CEBU, PHILIPPINES</v>
          </cell>
          <cell r="U297" t="str">
            <v>200004332</v>
          </cell>
          <cell r="V297" t="str">
            <v>GPS Food Group UK Ltd</v>
          </cell>
          <cell r="W297" t="str">
            <v>187293</v>
          </cell>
          <cell r="X297" t="str">
            <v>CIF</v>
          </cell>
          <cell r="Y297" t="str">
            <v>PAGO ANTIC. – PAGO C/COPIA DOC</v>
          </cell>
          <cell r="Z297" t="str">
            <v>CONGELADO</v>
          </cell>
          <cell r="AA297" t="str">
            <v>CABEZA</v>
          </cell>
          <cell r="AB297" t="str">
            <v>CABEZA ENTERA</v>
          </cell>
          <cell r="AC297" t="str">
            <v>CABEZA ENTERA C/L</v>
          </cell>
          <cell r="AD297" t="str">
            <v>EX</v>
          </cell>
        </row>
        <row r="298">
          <cell r="D298">
            <v>1021976</v>
          </cell>
          <cell r="E298" t="str">
            <v>GO PPPAL 77@ CJ 20K AS</v>
          </cell>
          <cell r="F298">
            <v>24000</v>
          </cell>
          <cell r="G298" t="str">
            <v>KG</v>
          </cell>
          <cell r="H298" t="str">
            <v>PLANTA ROSARIO</v>
          </cell>
          <cell r="I298" t="str">
            <v>EN PRODUCCION</v>
          </cell>
          <cell r="J298">
            <v>44795</v>
          </cell>
          <cell r="K298">
            <v>44809</v>
          </cell>
          <cell r="L298"/>
          <cell r="M298"/>
          <cell r="N298"/>
          <cell r="O298" t="str">
            <v>U007 AGROSUPER S.A.</v>
          </cell>
          <cell r="P298" t="str">
            <v>00AS</v>
          </cell>
          <cell r="Q298" t="str">
            <v>AGRO SUDAMERICA</v>
          </cell>
          <cell r="R298" t="str">
            <v>02</v>
          </cell>
          <cell r="S298" t="str">
            <v>COLOMBIA</v>
          </cell>
          <cell r="T298" t="str">
            <v>000218 CARTAGENA, PUERTO</v>
          </cell>
          <cell r="U298" t="str">
            <v>200004228</v>
          </cell>
          <cell r="V298" t="str">
            <v>IMP. Y COM.  DE ALIMENTOS R &amp; B S.A</v>
          </cell>
          <cell r="W298" t="str">
            <v>***</v>
          </cell>
          <cell r="X298" t="str">
            <v>CIF</v>
          </cell>
          <cell r="Y298" t="str">
            <v>CTA CTE O CRED.DIRECTO</v>
          </cell>
          <cell r="Z298" t="str">
            <v>CONGELADO</v>
          </cell>
          <cell r="AA298" t="str">
            <v>PALETA</v>
          </cell>
          <cell r="AB298" t="str">
            <v>PALETA PULPA</v>
          </cell>
          <cell r="AC298" t="str">
            <v>PALETA PULPA 77</v>
          </cell>
          <cell r="AD298" t="str">
            <v>EX</v>
          </cell>
        </row>
        <row r="299">
          <cell r="D299">
            <v>1022781</v>
          </cell>
          <cell r="E299" t="str">
            <v>GO TRIPA CALIB 32/35# BO BIDON AS</v>
          </cell>
          <cell r="F299">
            <v>3855.6</v>
          </cell>
          <cell r="G299" t="str">
            <v>KG</v>
          </cell>
          <cell r="H299" t="str">
            <v>PLANTA INSUBAN</v>
          </cell>
          <cell r="I299" t="str">
            <v>PROGRAMADO</v>
          </cell>
          <cell r="J299">
            <v>44796</v>
          </cell>
          <cell r="K299">
            <v>44839</v>
          </cell>
          <cell r="L299"/>
          <cell r="M299"/>
          <cell r="N299"/>
          <cell r="O299" t="str">
            <v>U007 AGROSUPER S.A.</v>
          </cell>
          <cell r="P299" t="str">
            <v>00AS</v>
          </cell>
          <cell r="Q299" t="str">
            <v>AGRO SUDAMERICA</v>
          </cell>
          <cell r="R299" t="str">
            <v>02</v>
          </cell>
          <cell r="S299" t="str">
            <v>ECUADOR</v>
          </cell>
          <cell r="T299" t="str">
            <v>000027 GUAYAQUIL, PUERTO</v>
          </cell>
          <cell r="U299" t="str">
            <v>200000444</v>
          </cell>
          <cell r="V299" t="str">
            <v>Industria de Alimentos La Europea</v>
          </cell>
          <cell r="W299" t="str">
            <v>*** INSUBAN</v>
          </cell>
          <cell r="X299" t="str">
            <v>CFR</v>
          </cell>
          <cell r="Y299" t="str">
            <v>CTA CTE O CRED.DIRECTO</v>
          </cell>
          <cell r="Z299" t="str">
            <v>NO REFRIGERADO</v>
          </cell>
          <cell r="AA299" t="str">
            <v>SUBPROD</v>
          </cell>
          <cell r="AB299" t="str">
            <v>SUBPROD TRIPA</v>
          </cell>
          <cell r="AC299" t="str">
            <v>SUBPROD TRIPA VÍCERAS</v>
          </cell>
          <cell r="AD299" t="str">
            <v>EX</v>
          </cell>
        </row>
        <row r="300">
          <cell r="D300">
            <v>1011421</v>
          </cell>
          <cell r="E300" t="str">
            <v>PO PPA ESP 50 PIM@ CJ 20K AS</v>
          </cell>
          <cell r="F300">
            <v>24000</v>
          </cell>
          <cell r="G300" t="str">
            <v>KG</v>
          </cell>
          <cell r="H300" t="str">
            <v>F. SAN VICENTE</v>
          </cell>
          <cell r="I300" t="str">
            <v>EMITIDO</v>
          </cell>
          <cell r="J300">
            <v>44796</v>
          </cell>
          <cell r="K300">
            <v>44902</v>
          </cell>
          <cell r="L300">
            <v>44820</v>
          </cell>
          <cell r="M300"/>
          <cell r="N300"/>
          <cell r="O300" t="str">
            <v>U007 AGROSUPER S.A.</v>
          </cell>
          <cell r="P300" t="str">
            <v>00AS</v>
          </cell>
          <cell r="Q300" t="str">
            <v>AGRO SUDAMERICA</v>
          </cell>
          <cell r="R300" t="str">
            <v>01</v>
          </cell>
          <cell r="S300" t="str">
            <v>COLOMBIA</v>
          </cell>
          <cell r="T300" t="str">
            <v>000023 BUENAVENTURA, PUERTO</v>
          </cell>
          <cell r="U300" t="str">
            <v>200002428</v>
          </cell>
          <cell r="V300" t="str">
            <v>Hirsholmen Handelskompagni A/S</v>
          </cell>
          <cell r="W300" t="str">
            <v/>
          </cell>
          <cell r="X300" t="str">
            <v>CFR</v>
          </cell>
          <cell r="Y300" t="str">
            <v>CTA CTE O CRED.DIRECTO</v>
          </cell>
          <cell r="Z300" t="str">
            <v>CONGELADO</v>
          </cell>
          <cell r="AA300" t="str">
            <v>CARNE RECUPERADA</v>
          </cell>
          <cell r="AB300" t="str">
            <v>CARNE RECUPERADA PULPA</v>
          </cell>
          <cell r="AC300" t="str">
            <v>CARNE RECUPERADA PULPA ESPECIAL</v>
          </cell>
          <cell r="AD300" t="str">
            <v>EX</v>
          </cell>
        </row>
        <row r="301">
          <cell r="D301">
            <v>1023435</v>
          </cell>
          <cell r="E301" t="str">
            <v>GO CAB ENT@ CJ 20K AS</v>
          </cell>
          <cell r="F301">
            <v>24000</v>
          </cell>
          <cell r="G301" t="str">
            <v>KG</v>
          </cell>
          <cell r="H301" t="str">
            <v>PLANTA ROSARIO</v>
          </cell>
          <cell r="I301" t="str">
            <v>CONFIRMADO</v>
          </cell>
          <cell r="J301">
            <v>44797</v>
          </cell>
          <cell r="K301">
            <v>44797</v>
          </cell>
          <cell r="L301">
            <v>44828</v>
          </cell>
          <cell r="M301"/>
          <cell r="N301"/>
          <cell r="O301" t="str">
            <v>U007 AGROSUPER S.A.</v>
          </cell>
          <cell r="P301" t="str">
            <v>00HK</v>
          </cell>
          <cell r="Q301" t="str">
            <v>AGROSUPER ASIA</v>
          </cell>
          <cell r="R301" t="str">
            <v>02</v>
          </cell>
          <cell r="S301" t="str">
            <v>FILIPINAS</v>
          </cell>
          <cell r="T301" t="str">
            <v>000162 MANILA, PUERTO</v>
          </cell>
          <cell r="U301" t="str">
            <v>200004244</v>
          </cell>
          <cell r="V301" t="str">
            <v>FAYMAN EUROPE LIMITED</v>
          </cell>
          <cell r="W301" t="str">
            <v>IN 33938 -22</v>
          </cell>
          <cell r="X301" t="str">
            <v>CIF</v>
          </cell>
          <cell r="Y301" t="str">
            <v>CTA CTE O CRED.DIRECTO</v>
          </cell>
          <cell r="Z301" t="str">
            <v>CONGELADO</v>
          </cell>
          <cell r="AA301" t="str">
            <v>CABEZA</v>
          </cell>
          <cell r="AB301" t="str">
            <v>CABEZA ENTERA</v>
          </cell>
          <cell r="AC301" t="str">
            <v>CABEZA ENTERA C/L</v>
          </cell>
          <cell r="AD301" t="str">
            <v>EX</v>
          </cell>
        </row>
        <row r="302">
          <cell r="D302">
            <v>1023435</v>
          </cell>
          <cell r="E302" t="str">
            <v>GO CAB ENT@ CJ 20K AS</v>
          </cell>
          <cell r="F302">
            <v>24000</v>
          </cell>
          <cell r="G302" t="str">
            <v>KG</v>
          </cell>
          <cell r="H302" t="str">
            <v>PLANTA ROSARIO</v>
          </cell>
          <cell r="I302" t="str">
            <v>CONFIRMADO</v>
          </cell>
          <cell r="J302">
            <v>44797</v>
          </cell>
          <cell r="K302">
            <v>44797</v>
          </cell>
          <cell r="L302">
            <v>44854</v>
          </cell>
          <cell r="M302"/>
          <cell r="N302"/>
          <cell r="O302" t="str">
            <v>U007 AGROSUPER S.A.</v>
          </cell>
          <cell r="P302" t="str">
            <v>00HK</v>
          </cell>
          <cell r="Q302" t="str">
            <v>AGROSUPER ASIA</v>
          </cell>
          <cell r="R302" t="str">
            <v>02</v>
          </cell>
          <cell r="S302" t="str">
            <v>FILIPINAS</v>
          </cell>
          <cell r="T302" t="str">
            <v>000162 MANILA, PUERTO</v>
          </cell>
          <cell r="U302" t="str">
            <v>200004244</v>
          </cell>
          <cell r="V302" t="str">
            <v>FAYMAN EUROPE LIMITED</v>
          </cell>
          <cell r="W302" t="str">
            <v>IN 33939 -22</v>
          </cell>
          <cell r="X302" t="str">
            <v>CIF</v>
          </cell>
          <cell r="Y302" t="str">
            <v>CTA CTE O CRED.DIRECTO</v>
          </cell>
          <cell r="Z302" t="str">
            <v>CONGELADO</v>
          </cell>
          <cell r="AA302" t="str">
            <v>CABEZA</v>
          </cell>
          <cell r="AB302" t="str">
            <v>CABEZA ENTERA</v>
          </cell>
          <cell r="AC302" t="str">
            <v>CABEZA ENTERA C/L</v>
          </cell>
          <cell r="AD302" t="str">
            <v>EX</v>
          </cell>
        </row>
        <row r="303">
          <cell r="D303">
            <v>1023439</v>
          </cell>
          <cell r="E303" t="str">
            <v>GO HSO FEMUR@ CJ 20K AS</v>
          </cell>
          <cell r="F303">
            <v>24000</v>
          </cell>
          <cell r="G303" t="str">
            <v>KG</v>
          </cell>
          <cell r="H303" t="str">
            <v>PLANTA ROSARIO</v>
          </cell>
          <cell r="I303" t="str">
            <v>CONFIRMADO</v>
          </cell>
          <cell r="J303">
            <v>44797</v>
          </cell>
          <cell r="K303">
            <v>44797</v>
          </cell>
          <cell r="L303">
            <v>44819</v>
          </cell>
          <cell r="M303">
            <v>44805</v>
          </cell>
          <cell r="N303"/>
          <cell r="O303" t="str">
            <v>U007 AGROSUPER S.A.</v>
          </cell>
          <cell r="P303" t="str">
            <v>00HK</v>
          </cell>
          <cell r="Q303" t="str">
            <v>AGROSUPER ASIA</v>
          </cell>
          <cell r="R303" t="str">
            <v>02</v>
          </cell>
          <cell r="S303" t="str">
            <v>FILIPINAS</v>
          </cell>
          <cell r="T303" t="str">
            <v>000162 MANILA, PUERTO</v>
          </cell>
          <cell r="U303" t="str">
            <v>200004244</v>
          </cell>
          <cell r="V303" t="str">
            <v>FAYMAN EUROPE LIMITED</v>
          </cell>
          <cell r="W303" t="str">
            <v>IN 33996 -22</v>
          </cell>
          <cell r="X303" t="str">
            <v>CIF</v>
          </cell>
          <cell r="Y303" t="str">
            <v>CTA CTE O CRED.DIRECTO</v>
          </cell>
          <cell r="Z303" t="str">
            <v>CONGELADO</v>
          </cell>
          <cell r="AA303" t="str">
            <v>HUESOS</v>
          </cell>
          <cell r="AB303" t="str">
            <v>HUESOS CUARTO TRASERO</v>
          </cell>
          <cell r="AC303" t="str">
            <v>HUESOS CUARTO TRASERO FÉMUR</v>
          </cell>
          <cell r="AD303" t="str">
            <v>EX</v>
          </cell>
        </row>
        <row r="304">
          <cell r="D304">
            <v>1022941</v>
          </cell>
          <cell r="E304" t="str">
            <v>GO PERNILM 1-1.3 KG @ CJ 20K AS</v>
          </cell>
          <cell r="F304">
            <v>24005.5</v>
          </cell>
          <cell r="G304" t="str">
            <v>KG</v>
          </cell>
          <cell r="H304" t="str">
            <v>PLANTA ROSARIO</v>
          </cell>
          <cell r="I304" t="str">
            <v>A PROGRAMAR</v>
          </cell>
          <cell r="J304">
            <v>44797</v>
          </cell>
          <cell r="K304">
            <v>44802</v>
          </cell>
          <cell r="L304"/>
          <cell r="M304"/>
          <cell r="N304"/>
          <cell r="O304" t="str">
            <v>U020 AGROSUPER COMER ALIM</v>
          </cell>
          <cell r="P304" t="str">
            <v>00AE</v>
          </cell>
          <cell r="Q304" t="str">
            <v>AGRO EUROPA</v>
          </cell>
          <cell r="R304" t="str">
            <v>02</v>
          </cell>
          <cell r="S304" t="str">
            <v>ANGOLA</v>
          </cell>
          <cell r="T304" t="str">
            <v>000008 LUANDA, PUERTO</v>
          </cell>
          <cell r="U304" t="str">
            <v>200000007</v>
          </cell>
          <cell r="V304" t="str">
            <v>AGROEUROPA S.P.A</v>
          </cell>
          <cell r="W304" t="str">
            <v/>
          </cell>
          <cell r="X304" t="str">
            <v>CFR</v>
          </cell>
          <cell r="Y304" t="str">
            <v>CTA CTE O CRED.DIRECTO</v>
          </cell>
          <cell r="Z304" t="str">
            <v>CONGELADO</v>
          </cell>
          <cell r="AA304" t="str">
            <v>PERNIL</v>
          </cell>
          <cell r="AB304" t="str">
            <v>PERNIL MANO</v>
          </cell>
          <cell r="AC304" t="str">
            <v>PERNIL MANO NORMAL</v>
          </cell>
          <cell r="AD304" t="str">
            <v>NA</v>
          </cell>
        </row>
        <row r="305">
          <cell r="D305">
            <v>1023420</v>
          </cell>
          <cell r="E305" t="str">
            <v>GO PPPNA 59@ CJ 20K AS</v>
          </cell>
          <cell r="F305">
            <v>24000</v>
          </cell>
          <cell r="G305" t="str">
            <v>KG</v>
          </cell>
          <cell r="H305" t="str">
            <v>PLANTA ROSARIO</v>
          </cell>
          <cell r="I305" t="str">
            <v>A PROGRAMAR</v>
          </cell>
          <cell r="J305">
            <v>44798</v>
          </cell>
          <cell r="K305">
            <v>44826</v>
          </cell>
          <cell r="L305"/>
          <cell r="M305"/>
          <cell r="N305"/>
          <cell r="O305" t="str">
            <v>U007 AGROSUPER S.A.</v>
          </cell>
          <cell r="P305" t="str">
            <v>00AS</v>
          </cell>
          <cell r="Q305" t="str">
            <v>AGRO SUDAMERICA</v>
          </cell>
          <cell r="R305" t="str">
            <v>02</v>
          </cell>
          <cell r="S305" t="str">
            <v>COSTA RICA</v>
          </cell>
          <cell r="T305" t="str">
            <v>000206 CALDERA, PUERTO</v>
          </cell>
          <cell r="U305" t="str">
            <v>200003216</v>
          </cell>
          <cell r="V305" t="str">
            <v>CARNES CASTILLO CC S.A.</v>
          </cell>
          <cell r="W305" t="str">
            <v/>
          </cell>
          <cell r="X305" t="str">
            <v>CIF</v>
          </cell>
          <cell r="Y305" t="str">
            <v>CTA CTE O CRED.DIRECTO</v>
          </cell>
          <cell r="Z305" t="str">
            <v>CONGELADO</v>
          </cell>
          <cell r="AA305" t="str">
            <v>PIERNA</v>
          </cell>
          <cell r="AB305" t="str">
            <v>PIERNA PULPA</v>
          </cell>
          <cell r="AC305" t="str">
            <v>PIERNA PULPA 59</v>
          </cell>
          <cell r="AD305" t="str">
            <v>EX</v>
          </cell>
        </row>
        <row r="306">
          <cell r="D306">
            <v>1021976</v>
          </cell>
          <cell r="E306" t="str">
            <v>GO PPPAL 77@ CJ 20K AS</v>
          </cell>
          <cell r="F306">
            <v>24000</v>
          </cell>
          <cell r="G306" t="str">
            <v>KG</v>
          </cell>
          <cell r="H306" t="str">
            <v>ICESTAR</v>
          </cell>
          <cell r="I306" t="str">
            <v>A PROGRAMAR</v>
          </cell>
          <cell r="J306">
            <v>44798</v>
          </cell>
          <cell r="K306">
            <v>44812</v>
          </cell>
          <cell r="L306"/>
          <cell r="M306"/>
          <cell r="N306"/>
          <cell r="O306" t="str">
            <v>U007 AGROSUPER S.A.</v>
          </cell>
          <cell r="P306" t="str">
            <v>00AS</v>
          </cell>
          <cell r="Q306" t="str">
            <v>AGRO SUDAMERICA</v>
          </cell>
          <cell r="R306" t="str">
            <v>02</v>
          </cell>
          <cell r="S306" t="str">
            <v>COSTA RICA</v>
          </cell>
          <cell r="T306" t="str">
            <v>000206 CALDERA, PUERTO</v>
          </cell>
          <cell r="U306" t="str">
            <v>200003216</v>
          </cell>
          <cell r="V306" t="str">
            <v>CARNES CASTILLO CC S.A.</v>
          </cell>
          <cell r="W306" t="str">
            <v/>
          </cell>
          <cell r="X306" t="str">
            <v>CIF</v>
          </cell>
          <cell r="Y306" t="str">
            <v>CTA CTE O CRED.DIRECTO</v>
          </cell>
          <cell r="Z306" t="str">
            <v>CONGELADO</v>
          </cell>
          <cell r="AA306" t="str">
            <v>PALETA</v>
          </cell>
          <cell r="AB306" t="str">
            <v>PALETA PULPA</v>
          </cell>
          <cell r="AC306" t="str">
            <v>PALETA PULPA 77</v>
          </cell>
          <cell r="AD306" t="str">
            <v>EX</v>
          </cell>
        </row>
        <row r="307">
          <cell r="D307">
            <v>1021976</v>
          </cell>
          <cell r="E307" t="str">
            <v>GO PPPAL 77@ CJ 20K AS</v>
          </cell>
          <cell r="F307">
            <v>24000</v>
          </cell>
          <cell r="G307" t="str">
            <v>KG</v>
          </cell>
          <cell r="H307" t="str">
            <v>PLANTA ROSARIO</v>
          </cell>
          <cell r="I307" t="str">
            <v>A PROGRAMAR</v>
          </cell>
          <cell r="J307">
            <v>44798</v>
          </cell>
          <cell r="K307">
            <v>44826</v>
          </cell>
          <cell r="L307">
            <v>44853</v>
          </cell>
          <cell r="M307"/>
          <cell r="N307"/>
          <cell r="O307" t="str">
            <v>U007 AGROSUPER S.A.</v>
          </cell>
          <cell r="P307" t="str">
            <v>00AS</v>
          </cell>
          <cell r="Q307" t="str">
            <v>AGRO SUDAMERICA</v>
          </cell>
          <cell r="R307" t="str">
            <v>02</v>
          </cell>
          <cell r="S307" t="str">
            <v>COSTA RICA</v>
          </cell>
          <cell r="T307" t="str">
            <v>000206 CALDERA, PUERTO</v>
          </cell>
          <cell r="U307" t="str">
            <v>200003216</v>
          </cell>
          <cell r="V307" t="str">
            <v>CARNES CASTILLO CC S.A.</v>
          </cell>
          <cell r="W307" t="str">
            <v/>
          </cell>
          <cell r="X307" t="str">
            <v>CIF</v>
          </cell>
          <cell r="Y307" t="str">
            <v>CTA CTE O CRED.DIRECTO</v>
          </cell>
          <cell r="Z307" t="str">
            <v>CONGELADO</v>
          </cell>
          <cell r="AA307" t="str">
            <v>PALETA</v>
          </cell>
          <cell r="AB307" t="str">
            <v>PALETA PULPA</v>
          </cell>
          <cell r="AC307" t="str">
            <v>PALETA PULPA 77</v>
          </cell>
          <cell r="AD307" t="str">
            <v>EX</v>
          </cell>
        </row>
        <row r="308">
          <cell r="D308">
            <v>1021078</v>
          </cell>
          <cell r="E308" t="str">
            <v>GO TRIMING 80/20@ CJ 20K AS</v>
          </cell>
          <cell r="F308">
            <v>24000</v>
          </cell>
          <cell r="G308" t="str">
            <v>KG</v>
          </cell>
          <cell r="H308" t="str">
            <v>PLANTA LO MIRANDA</v>
          </cell>
          <cell r="I308" t="str">
            <v>A PROGRAMAR</v>
          </cell>
          <cell r="J308">
            <v>44798</v>
          </cell>
          <cell r="K308">
            <v>44811</v>
          </cell>
          <cell r="L308">
            <v>44853</v>
          </cell>
          <cell r="M308"/>
          <cell r="N308"/>
          <cell r="O308" t="str">
            <v>U007 AGROSUPER S.A.</v>
          </cell>
          <cell r="P308" t="str">
            <v>00AS</v>
          </cell>
          <cell r="Q308" t="str">
            <v>AGRO SUDAMERICA</v>
          </cell>
          <cell r="R308" t="str">
            <v>02</v>
          </cell>
          <cell r="S308" t="str">
            <v>COSTA RICA</v>
          </cell>
          <cell r="T308" t="str">
            <v>000206 CALDERA, PUERTO</v>
          </cell>
          <cell r="U308" t="str">
            <v>200003216</v>
          </cell>
          <cell r="V308" t="str">
            <v>CARNES CASTILLO CC S.A.</v>
          </cell>
          <cell r="W308" t="str">
            <v/>
          </cell>
          <cell r="X308" t="str">
            <v>CIF</v>
          </cell>
          <cell r="Y308" t="str">
            <v>CTA CTE O CRED.DIRECTO</v>
          </cell>
          <cell r="Z308" t="str">
            <v>CONGELADO</v>
          </cell>
          <cell r="AA308" t="str">
            <v>RECORTES</v>
          </cell>
          <cell r="AB308" t="str">
            <v>RECORTES NO MAGRO</v>
          </cell>
          <cell r="AC308" t="str">
            <v>RECORTES NO MAGRO TRIMING 80/20</v>
          </cell>
          <cell r="AD308" t="str">
            <v>EX</v>
          </cell>
        </row>
        <row r="309">
          <cell r="D309">
            <v>1022217</v>
          </cell>
          <cell r="E309" t="str">
            <v>GO LOM TOCINO@ BO CJ 20K AS</v>
          </cell>
          <cell r="F309">
            <v>24000</v>
          </cell>
          <cell r="G309" t="str">
            <v>KG</v>
          </cell>
          <cell r="H309" t="str">
            <v>PLANTA ROSARIO</v>
          </cell>
          <cell r="I309" t="str">
            <v>EN PRODUCCION</v>
          </cell>
          <cell r="J309">
            <v>44799</v>
          </cell>
          <cell r="K309">
            <v>44811</v>
          </cell>
          <cell r="L309"/>
          <cell r="M309"/>
          <cell r="N309"/>
          <cell r="O309" t="str">
            <v>U007 AGROSUPER S.A.</v>
          </cell>
          <cell r="P309" t="str">
            <v>00AB</v>
          </cell>
          <cell r="Q309" t="str">
            <v>AGROSUPER BRASIL</v>
          </cell>
          <cell r="R309" t="str">
            <v>02</v>
          </cell>
          <cell r="S309" t="str">
            <v>BRASIL</v>
          </cell>
          <cell r="T309" t="str">
            <v>000322 SANTA CATARINA , TERRES</v>
          </cell>
          <cell r="U309" t="str">
            <v>200002597</v>
          </cell>
          <cell r="V309" t="str">
            <v>BRF S.A.</v>
          </cell>
          <cell r="W309" t="str">
            <v>0001861I22 ###</v>
          </cell>
          <cell r="X309" t="str">
            <v>CIP</v>
          </cell>
          <cell r="Y309" t="str">
            <v>CTA CTE O CRED.DIRECTO</v>
          </cell>
          <cell r="Z309" t="str">
            <v>CONGELADO</v>
          </cell>
          <cell r="AA309" t="str">
            <v>GRASAS</v>
          </cell>
          <cell r="AB309" t="str">
            <v>GRASA LOMO TOCINO</v>
          </cell>
          <cell r="AC309" t="str">
            <v>GRASA LOMO TOCINO</v>
          </cell>
          <cell r="AD309" t="str">
            <v>EX</v>
          </cell>
        </row>
        <row r="310">
          <cell r="D310">
            <v>1022273</v>
          </cell>
          <cell r="E310" t="str">
            <v>GO GRASA FORRO PNA LIMP@ BO CJ AS</v>
          </cell>
          <cell r="F310">
            <v>24000</v>
          </cell>
          <cell r="G310" t="str">
            <v>KG</v>
          </cell>
          <cell r="H310" t="str">
            <v>ICESTAR</v>
          </cell>
          <cell r="I310" t="str">
            <v>PROGRAMADO</v>
          </cell>
          <cell r="J310">
            <v>44799</v>
          </cell>
          <cell r="K310">
            <v>44839</v>
          </cell>
          <cell r="L310"/>
          <cell r="M310"/>
          <cell r="N310"/>
          <cell r="O310" t="str">
            <v>U007 AGROSUPER S.A.</v>
          </cell>
          <cell r="P310" t="str">
            <v>00AB</v>
          </cell>
          <cell r="Q310" t="str">
            <v>AGROSUPER BRASIL</v>
          </cell>
          <cell r="R310" t="str">
            <v>02</v>
          </cell>
          <cell r="S310" t="str">
            <v>BRASIL</v>
          </cell>
          <cell r="T310" t="str">
            <v>000322 SANTA CATARINA , TERRES</v>
          </cell>
          <cell r="U310" t="str">
            <v>200002597</v>
          </cell>
          <cell r="V310" t="str">
            <v>BRF S.A.</v>
          </cell>
          <cell r="W310" t="str">
            <v>0001874I22###</v>
          </cell>
          <cell r="X310" t="str">
            <v>CIP</v>
          </cell>
          <cell r="Y310" t="str">
            <v>CTA CTE O CRED.DIRECTO</v>
          </cell>
          <cell r="Z310" t="str">
            <v>CONGELADO</v>
          </cell>
          <cell r="AA310" t="str">
            <v>GRASAS</v>
          </cell>
          <cell r="AB310" t="str">
            <v>GRASA FORRO</v>
          </cell>
          <cell r="AC310" t="str">
            <v>SUBPROD GRASA FORRO PIERNA LIMPIO</v>
          </cell>
          <cell r="AD310" t="str">
            <v>EX</v>
          </cell>
        </row>
        <row r="311">
          <cell r="D311">
            <v>1022273</v>
          </cell>
          <cell r="E311" t="str">
            <v>GO GRASA FORRO PNA LIMP@ BO CJ AS</v>
          </cell>
          <cell r="F311">
            <v>24000</v>
          </cell>
          <cell r="G311" t="str">
            <v>KG</v>
          </cell>
          <cell r="H311" t="str">
            <v>PLANTA LO MIRANDA</v>
          </cell>
          <cell r="I311" t="str">
            <v>A PROGRAMAR</v>
          </cell>
          <cell r="J311">
            <v>44799</v>
          </cell>
          <cell r="K311">
            <v>44848</v>
          </cell>
          <cell r="L311">
            <v>44871</v>
          </cell>
          <cell r="M311"/>
          <cell r="N311"/>
          <cell r="O311" t="str">
            <v>U007 AGROSUPER S.A.</v>
          </cell>
          <cell r="P311" t="str">
            <v>00AB</v>
          </cell>
          <cell r="Q311" t="str">
            <v>AGROSUPER BRASIL</v>
          </cell>
          <cell r="R311" t="str">
            <v>02</v>
          </cell>
          <cell r="S311" t="str">
            <v>BRASIL</v>
          </cell>
          <cell r="T311" t="str">
            <v>000322 SANTA CATARINA , TERRES</v>
          </cell>
          <cell r="U311" t="str">
            <v>200002597</v>
          </cell>
          <cell r="V311" t="str">
            <v>BRF S.A.</v>
          </cell>
          <cell r="W311" t="str">
            <v>0001876I22 ###</v>
          </cell>
          <cell r="X311" t="str">
            <v>CIP</v>
          </cell>
          <cell r="Y311" t="str">
            <v>CTA CTE O CRED.DIRECTO</v>
          </cell>
          <cell r="Z311" t="str">
            <v>CONGELADO</v>
          </cell>
          <cell r="AA311" t="str">
            <v>GRASAS</v>
          </cell>
          <cell r="AB311" t="str">
            <v>GRASA FORRO</v>
          </cell>
          <cell r="AC311" t="str">
            <v>SUBPROD GRASA FORRO PIERNA LIMPIO</v>
          </cell>
          <cell r="AD311" t="str">
            <v>EX</v>
          </cell>
        </row>
        <row r="312">
          <cell r="D312">
            <v>1022217</v>
          </cell>
          <cell r="E312" t="str">
            <v>GO LOM TOCINO@ BO CJ 20K AS</v>
          </cell>
          <cell r="F312">
            <v>24000</v>
          </cell>
          <cell r="G312" t="str">
            <v>KG</v>
          </cell>
          <cell r="H312" t="str">
            <v>PLANTA ROSARIO</v>
          </cell>
          <cell r="I312" t="str">
            <v>PROGRAMADO</v>
          </cell>
          <cell r="J312">
            <v>44799</v>
          </cell>
          <cell r="K312">
            <v>44841</v>
          </cell>
          <cell r="L312">
            <v>44858</v>
          </cell>
          <cell r="M312"/>
          <cell r="N312"/>
          <cell r="O312" t="str">
            <v>U007 AGROSUPER S.A.</v>
          </cell>
          <cell r="P312" t="str">
            <v>00AB</v>
          </cell>
          <cell r="Q312" t="str">
            <v>AGROSUPER BRASIL</v>
          </cell>
          <cell r="R312" t="str">
            <v>02</v>
          </cell>
          <cell r="S312" t="str">
            <v>BRASIL</v>
          </cell>
          <cell r="T312" t="str">
            <v>000322 SANTA CATARINA , TERRES</v>
          </cell>
          <cell r="U312" t="str">
            <v>200002597</v>
          </cell>
          <cell r="V312" t="str">
            <v>BRF S.A.</v>
          </cell>
          <cell r="W312" t="str">
            <v>0001882I22 ###</v>
          </cell>
          <cell r="X312" t="str">
            <v>CIP</v>
          </cell>
          <cell r="Y312" t="str">
            <v>CTA CTE O CRED.DIRECTO</v>
          </cell>
          <cell r="Z312" t="str">
            <v>CONGELADO</v>
          </cell>
          <cell r="AA312" t="str">
            <v>GRASAS</v>
          </cell>
          <cell r="AB312" t="str">
            <v>GRASA LOMO TOCINO</v>
          </cell>
          <cell r="AC312" t="str">
            <v>GRASA LOMO TOCINO</v>
          </cell>
          <cell r="AD312" t="str">
            <v>EX</v>
          </cell>
        </row>
        <row r="313">
          <cell r="D313">
            <v>1022217</v>
          </cell>
          <cell r="E313" t="str">
            <v>GO LOM TOCINO@ BO CJ 20K AS</v>
          </cell>
          <cell r="F313">
            <v>24000</v>
          </cell>
          <cell r="G313" t="str">
            <v>KG</v>
          </cell>
          <cell r="H313" t="str">
            <v>PLANTA ROSARIO</v>
          </cell>
          <cell r="I313" t="str">
            <v>EMITIDO</v>
          </cell>
          <cell r="J313">
            <v>44799</v>
          </cell>
          <cell r="K313">
            <v>44848</v>
          </cell>
          <cell r="L313"/>
          <cell r="M313"/>
          <cell r="N313"/>
          <cell r="O313" t="str">
            <v>U007 AGROSUPER S.A.</v>
          </cell>
          <cell r="P313" t="str">
            <v>00AB</v>
          </cell>
          <cell r="Q313" t="str">
            <v>AGROSUPER BRASIL</v>
          </cell>
          <cell r="R313" t="str">
            <v>02</v>
          </cell>
          <cell r="S313" t="str">
            <v>BRASIL</v>
          </cell>
          <cell r="T313" t="str">
            <v>000322 SANTA CATARINA , TERRES</v>
          </cell>
          <cell r="U313" t="str">
            <v>200002597</v>
          </cell>
          <cell r="V313" t="str">
            <v>BRF S.A.</v>
          </cell>
          <cell r="W313" t="str">
            <v>0001886I22</v>
          </cell>
          <cell r="X313" t="str">
            <v>CIP</v>
          </cell>
          <cell r="Y313" t="str">
            <v>CTA CTE O CRED.DIRECTO</v>
          </cell>
          <cell r="Z313" t="str">
            <v>CONGELADO</v>
          </cell>
          <cell r="AA313" t="str">
            <v>GRASAS</v>
          </cell>
          <cell r="AB313" t="str">
            <v>GRASA LOMO TOCINO</v>
          </cell>
          <cell r="AC313" t="str">
            <v>GRASA LOMO TOCINO</v>
          </cell>
          <cell r="AD313" t="str">
            <v>EX</v>
          </cell>
        </row>
        <row r="314">
          <cell r="D314">
            <v>1022097</v>
          </cell>
          <cell r="E314" t="str">
            <v>GO SOLOMILLO@ BO CJ 20K AS</v>
          </cell>
          <cell r="F314">
            <v>24007.5</v>
          </cell>
          <cell r="G314" t="str">
            <v>KG</v>
          </cell>
          <cell r="H314" t="str">
            <v>PLANTA ROSARIO</v>
          </cell>
          <cell r="I314" t="str">
            <v>PROGRAMADO</v>
          </cell>
          <cell r="J314">
            <v>44803</v>
          </cell>
          <cell r="K314">
            <v>44814</v>
          </cell>
          <cell r="L314">
            <v>44882</v>
          </cell>
          <cell r="M314"/>
          <cell r="N314"/>
          <cell r="O314" t="str">
            <v>U020 AGROSUPER COMER ALIM</v>
          </cell>
          <cell r="P314" t="str">
            <v>00AE</v>
          </cell>
          <cell r="Q314" t="str">
            <v>AGRO EUROPA</v>
          </cell>
          <cell r="R314" t="str">
            <v>02</v>
          </cell>
          <cell r="S314" t="str">
            <v>ESPAÑA</v>
          </cell>
          <cell r="T314" t="str">
            <v>000296 SANTA CRUZ DE TENERIFE,</v>
          </cell>
          <cell r="U314" t="str">
            <v>200000007</v>
          </cell>
          <cell r="V314" t="str">
            <v>AGROEUROPA S.P.A</v>
          </cell>
          <cell r="W314" t="str">
            <v>EGATESA</v>
          </cell>
          <cell r="X314" t="str">
            <v>CFR</v>
          </cell>
          <cell r="Y314" t="str">
            <v>CTA CTE O CRED.DIRECTO</v>
          </cell>
          <cell r="Z314" t="str">
            <v>CONGELADO</v>
          </cell>
          <cell r="AA314" t="str">
            <v>FILETE</v>
          </cell>
          <cell r="AB314" t="str">
            <v>FILETE C/CABEZA</v>
          </cell>
          <cell r="AC314" t="str">
            <v>FILETE C/CABEZA</v>
          </cell>
          <cell r="AD314" t="str">
            <v>NA</v>
          </cell>
        </row>
        <row r="315">
          <cell r="D315">
            <v>1011748</v>
          </cell>
          <cell r="E315" t="str">
            <v>PO PCHDEH &gt;170 NMR@ CJ 10K AS</v>
          </cell>
          <cell r="F315">
            <v>22800</v>
          </cell>
          <cell r="G315" t="str">
            <v>KG</v>
          </cell>
          <cell r="H315" t="str">
            <v>F. SAN VICENTE</v>
          </cell>
          <cell r="I315" t="str">
            <v>EN PRODUCCION</v>
          </cell>
          <cell r="J315">
            <v>44803</v>
          </cell>
          <cell r="K315">
            <v>44814</v>
          </cell>
          <cell r="L315"/>
          <cell r="M315"/>
          <cell r="N315"/>
          <cell r="O315" t="str">
            <v>U020 AGROSUPER COMER ALIM</v>
          </cell>
          <cell r="P315" t="str">
            <v>00AE</v>
          </cell>
          <cell r="Q315" t="str">
            <v>AGRO EUROPA</v>
          </cell>
          <cell r="R315" t="str">
            <v>01</v>
          </cell>
          <cell r="S315" t="str">
            <v>REINO UNIDO</v>
          </cell>
          <cell r="T315" t="str">
            <v>000381 LONDON GATEWAY</v>
          </cell>
          <cell r="U315" t="str">
            <v>200000007</v>
          </cell>
          <cell r="V315" t="str">
            <v>AGROEUROPA S.P.A</v>
          </cell>
          <cell r="W315" t="str">
            <v>TT UK</v>
          </cell>
          <cell r="X315" t="str">
            <v>CFR</v>
          </cell>
          <cell r="Y315" t="str">
            <v>CTA CTE O CRED.DIRECTO</v>
          </cell>
          <cell r="Z315" t="str">
            <v>CONGELADO</v>
          </cell>
          <cell r="AA315" t="str">
            <v>PECHUGA DESH</v>
          </cell>
          <cell r="AB315" t="str">
            <v>PECHUGA DESH S/PIEL S/GRASA S/FILETE</v>
          </cell>
          <cell r="AC315" t="str">
            <v>PECHUGA DESH &gt; 200G</v>
          </cell>
          <cell r="AD315" t="str">
            <v>NA</v>
          </cell>
        </row>
        <row r="316">
          <cell r="D316">
            <v>1011748</v>
          </cell>
          <cell r="E316" t="str">
            <v>PO PCHDEH &gt;170 NMR@ CJ 10K AS</v>
          </cell>
          <cell r="F316">
            <v>22800</v>
          </cell>
          <cell r="G316" t="str">
            <v>KG</v>
          </cell>
          <cell r="H316" t="str">
            <v>F. SAN VICENTE</v>
          </cell>
          <cell r="I316" t="str">
            <v>EN PRODUCCION</v>
          </cell>
          <cell r="J316">
            <v>44803</v>
          </cell>
          <cell r="K316">
            <v>44814</v>
          </cell>
          <cell r="L316"/>
          <cell r="M316"/>
          <cell r="N316"/>
          <cell r="O316" t="str">
            <v>U020 AGROSUPER COMER ALIM</v>
          </cell>
          <cell r="P316" t="str">
            <v>00AE</v>
          </cell>
          <cell r="Q316" t="str">
            <v>AGRO EUROPA</v>
          </cell>
          <cell r="R316" t="str">
            <v>01</v>
          </cell>
          <cell r="S316" t="str">
            <v>REINO UNIDO</v>
          </cell>
          <cell r="T316" t="str">
            <v>000381 LONDON GATEWAY</v>
          </cell>
          <cell r="U316" t="str">
            <v>200000007</v>
          </cell>
          <cell r="V316" t="str">
            <v>AGROEUROPA S.P.A</v>
          </cell>
          <cell r="W316" t="str">
            <v>TT UK</v>
          </cell>
          <cell r="X316" t="str">
            <v>CFR</v>
          </cell>
          <cell r="Y316" t="str">
            <v>CTA CTE O CRED.DIRECTO</v>
          </cell>
          <cell r="Z316" t="str">
            <v>CONGELADO</v>
          </cell>
          <cell r="AA316" t="str">
            <v>PECHUGA DESH</v>
          </cell>
          <cell r="AB316" t="str">
            <v>PECHUGA DESH S/PIEL S/GRASA S/FILETE</v>
          </cell>
          <cell r="AC316" t="str">
            <v>PECHUGA DESH &gt; 200G</v>
          </cell>
          <cell r="AD316" t="str">
            <v>NA</v>
          </cell>
        </row>
        <row r="317">
          <cell r="D317">
            <v>1012275</v>
          </cell>
          <cell r="E317" t="str">
            <v>PO TRU ALA 4X10 NMR@ BO CJ 20K AS</v>
          </cell>
          <cell r="F317">
            <v>24000</v>
          </cell>
          <cell r="G317" t="str">
            <v>KG</v>
          </cell>
          <cell r="H317" t="str">
            <v>PLANTA LO MIRANDA</v>
          </cell>
          <cell r="I317" t="str">
            <v>A PROGRAMAR</v>
          </cell>
          <cell r="J317">
            <v>44805</v>
          </cell>
          <cell r="K317">
            <v>44811</v>
          </cell>
          <cell r="L317">
            <v>44842</v>
          </cell>
          <cell r="M317"/>
          <cell r="N317"/>
          <cell r="O317" t="str">
            <v>U007 AGROSUPER S.A.</v>
          </cell>
          <cell r="P317" t="str">
            <v>00GO</v>
          </cell>
          <cell r="Q317" t="str">
            <v>AGROSUPER SHANGHAI</v>
          </cell>
          <cell r="R317" t="str">
            <v>01</v>
          </cell>
          <cell r="S317" t="str">
            <v>CHINA</v>
          </cell>
          <cell r="T317" t="str">
            <v>000021 SHANGHAI, CHINA</v>
          </cell>
          <cell r="U317" t="str">
            <v>200002390</v>
          </cell>
          <cell r="V317" t="str">
            <v>Agrosuper China Co., Ltd.</v>
          </cell>
          <cell r="W317" t="str">
            <v/>
          </cell>
          <cell r="X317" t="str">
            <v>CIF</v>
          </cell>
          <cell r="Y317" t="str">
            <v>CTA CTE O CRED.DIRECTO</v>
          </cell>
          <cell r="Z317" t="str">
            <v>CONGELADO</v>
          </cell>
          <cell r="AA317" t="str">
            <v>ALA</v>
          </cell>
          <cell r="AB317" t="str">
            <v>ALA TRUTRO</v>
          </cell>
          <cell r="AC317" t="str">
            <v>ALA TRUTRO S/MARINAR</v>
          </cell>
          <cell r="AD317" t="str">
            <v>NA</v>
          </cell>
        </row>
        <row r="318">
          <cell r="D318">
            <v>1012502</v>
          </cell>
          <cell r="E318" t="str">
            <v>PO GARRA LARGE B@ CJ 20K AS</v>
          </cell>
          <cell r="F318">
            <v>2590</v>
          </cell>
          <cell r="G318" t="str">
            <v>KG</v>
          </cell>
          <cell r="H318" t="str">
            <v>PLANTA LO MIRANDA</v>
          </cell>
          <cell r="I318" t="str">
            <v>CONFIRMADO</v>
          </cell>
          <cell r="J318">
            <v>44805</v>
          </cell>
          <cell r="K318">
            <v>44811</v>
          </cell>
          <cell r="L318">
            <v>44879</v>
          </cell>
          <cell r="M318"/>
          <cell r="N318"/>
          <cell r="O318" t="str">
            <v>U007 AGROSUPER S.A.</v>
          </cell>
          <cell r="P318" t="str">
            <v>00GO</v>
          </cell>
          <cell r="Q318" t="str">
            <v>AGROSUPER SHANGHAI</v>
          </cell>
          <cell r="R318" t="str">
            <v>01</v>
          </cell>
          <cell r="S318" t="str">
            <v>CHINA</v>
          </cell>
          <cell r="T318" t="str">
            <v>000020 YANTIAN, CHINA</v>
          </cell>
          <cell r="U318" t="str">
            <v>200002390</v>
          </cell>
          <cell r="V318" t="str">
            <v>Agrosuper China Co., Ltd.</v>
          </cell>
          <cell r="W318" t="str">
            <v/>
          </cell>
          <cell r="X318" t="str">
            <v>CIF</v>
          </cell>
          <cell r="Y318" t="str">
            <v>CTA CTE O CRED.DIRECTO</v>
          </cell>
          <cell r="Z318" t="str">
            <v>CONGELADO</v>
          </cell>
          <cell r="AA318" t="str">
            <v>PATAS</v>
          </cell>
          <cell r="AB318" t="str">
            <v>PATAS GARRAS</v>
          </cell>
          <cell r="AC318" t="str">
            <v>PATAS GARRAS LARGE B</v>
          </cell>
          <cell r="AD318" t="str">
            <v>NA</v>
          </cell>
        </row>
        <row r="319">
          <cell r="D319">
            <v>1012504</v>
          </cell>
          <cell r="E319" t="str">
            <v>PO GARRA ECONOMY@ CJ 20K AS</v>
          </cell>
          <cell r="F319">
            <v>21410</v>
          </cell>
          <cell r="G319" t="str">
            <v>KG</v>
          </cell>
          <cell r="H319" t="str">
            <v>PLANTA LO MIRANDA</v>
          </cell>
          <cell r="I319" t="str">
            <v>CONFIRMADO</v>
          </cell>
          <cell r="J319">
            <v>44805</v>
          </cell>
          <cell r="K319">
            <v>44811</v>
          </cell>
          <cell r="L319">
            <v>44879</v>
          </cell>
          <cell r="M319"/>
          <cell r="N319"/>
          <cell r="O319" t="str">
            <v>U007 AGROSUPER S.A.</v>
          </cell>
          <cell r="P319" t="str">
            <v>00GO</v>
          </cell>
          <cell r="Q319" t="str">
            <v>AGROSUPER SHANGHAI</v>
          </cell>
          <cell r="R319" t="str">
            <v>01</v>
          </cell>
          <cell r="S319" t="str">
            <v>CHINA</v>
          </cell>
          <cell r="T319" t="str">
            <v>000020 YANTIAN, CHINA</v>
          </cell>
          <cell r="U319" t="str">
            <v>200002390</v>
          </cell>
          <cell r="V319" t="str">
            <v>Agrosuper China Co., Ltd.</v>
          </cell>
          <cell r="W319" t="str">
            <v/>
          </cell>
          <cell r="X319" t="str">
            <v>CIF</v>
          </cell>
          <cell r="Y319" t="str">
            <v>CTA CTE O CRED.DIRECTO</v>
          </cell>
          <cell r="Z319" t="str">
            <v>CONGELADO</v>
          </cell>
          <cell r="AA319" t="str">
            <v>PATAS</v>
          </cell>
          <cell r="AB319" t="str">
            <v>PATAS GARRAS</v>
          </cell>
          <cell r="AC319" t="str">
            <v>PATAS GARRAS LARGE C</v>
          </cell>
          <cell r="AD319" t="str">
            <v>NA</v>
          </cell>
        </row>
        <row r="320">
          <cell r="D320">
            <v>1021733</v>
          </cell>
          <cell r="E320" t="str">
            <v>GO PPPNA 59@ CJ 20K AS</v>
          </cell>
          <cell r="F320">
            <v>12000</v>
          </cell>
          <cell r="G320" t="str">
            <v>KG</v>
          </cell>
          <cell r="H320" t="str">
            <v>FRIOFORT</v>
          </cell>
          <cell r="I320" t="str">
            <v>PROGRAMADO</v>
          </cell>
          <cell r="J320">
            <v>44805</v>
          </cell>
          <cell r="K320">
            <v>44811</v>
          </cell>
          <cell r="L320">
            <v>44836</v>
          </cell>
          <cell r="M320"/>
          <cell r="N320"/>
          <cell r="O320" t="str">
            <v>U007 AGROSUPER S.A.</v>
          </cell>
          <cell r="P320" t="str">
            <v>00GO</v>
          </cell>
          <cell r="Q320" t="str">
            <v>AGROSUPER SHANGHAI</v>
          </cell>
          <cell r="R320" t="str">
            <v>02</v>
          </cell>
          <cell r="S320" t="str">
            <v>CHINA</v>
          </cell>
          <cell r="T320" t="str">
            <v>000302 TIANJIN XINGANG, CHINA</v>
          </cell>
          <cell r="U320" t="str">
            <v>200002390</v>
          </cell>
          <cell r="V320" t="str">
            <v>Agrosuper China Co., Ltd.</v>
          </cell>
          <cell r="W320" t="str">
            <v/>
          </cell>
          <cell r="X320" t="str">
            <v>CIF</v>
          </cell>
          <cell r="Y320" t="str">
            <v>CTA CTE O CRED.DIRECTO</v>
          </cell>
          <cell r="Z320" t="str">
            <v>CONGELADO</v>
          </cell>
          <cell r="AA320" t="str">
            <v>PIERNA</v>
          </cell>
          <cell r="AB320" t="str">
            <v>PIERNA PULPA</v>
          </cell>
          <cell r="AC320" t="str">
            <v>PIERNA PULPA 59</v>
          </cell>
          <cell r="AD320" t="str">
            <v>NA</v>
          </cell>
        </row>
        <row r="321">
          <cell r="D321">
            <v>1021733</v>
          </cell>
          <cell r="E321" t="str">
            <v>GO PPPNA 59@ CJ 20K AS</v>
          </cell>
          <cell r="F321">
            <v>12000</v>
          </cell>
          <cell r="G321" t="str">
            <v>KG</v>
          </cell>
          <cell r="H321" t="str">
            <v>PLANTA LO MIRANDA</v>
          </cell>
          <cell r="I321" t="str">
            <v>PROGRAMADO</v>
          </cell>
          <cell r="J321">
            <v>44805</v>
          </cell>
          <cell r="K321">
            <v>44811</v>
          </cell>
          <cell r="L321">
            <v>44836</v>
          </cell>
          <cell r="M321"/>
          <cell r="N321"/>
          <cell r="O321" t="str">
            <v>U007 AGROSUPER S.A.</v>
          </cell>
          <cell r="P321" t="str">
            <v>00GO</v>
          </cell>
          <cell r="Q321" t="str">
            <v>AGROSUPER SHANGHAI</v>
          </cell>
          <cell r="R321" t="str">
            <v>02</v>
          </cell>
          <cell r="S321" t="str">
            <v>CHINA</v>
          </cell>
          <cell r="T321" t="str">
            <v>000302 TIANJIN XINGANG, CHINA</v>
          </cell>
          <cell r="U321" t="str">
            <v>200002390</v>
          </cell>
          <cell r="V321" t="str">
            <v>Agrosuper China Co., Ltd.</v>
          </cell>
          <cell r="W321" t="str">
            <v/>
          </cell>
          <cell r="X321" t="str">
            <v>CIF</v>
          </cell>
          <cell r="Y321" t="str">
            <v>CTA CTE O CRED.DIRECTO</v>
          </cell>
          <cell r="Z321" t="str">
            <v>CONGELADO</v>
          </cell>
          <cell r="AA321" t="str">
            <v>PIERNA</v>
          </cell>
          <cell r="AB321" t="str">
            <v>PIERNA PULPA</v>
          </cell>
          <cell r="AC321" t="str">
            <v>PIERNA PULPA 59</v>
          </cell>
          <cell r="AD321" t="str">
            <v>NA</v>
          </cell>
        </row>
        <row r="322">
          <cell r="D322">
            <v>1023412</v>
          </cell>
          <cell r="E322" t="str">
            <v>GO  PPPNA 57@ BO CJ AS</v>
          </cell>
          <cell r="F322">
            <v>24000</v>
          </cell>
          <cell r="G322" t="str">
            <v>KG</v>
          </cell>
          <cell r="H322" t="str">
            <v>PLANTA LO MIRANDA</v>
          </cell>
          <cell r="I322" t="str">
            <v>A PROGRAMAR</v>
          </cell>
          <cell r="J322">
            <v>44805</v>
          </cell>
          <cell r="K322">
            <v>44811</v>
          </cell>
          <cell r="L322">
            <v>44856</v>
          </cell>
          <cell r="M322"/>
          <cell r="N322"/>
          <cell r="O322" t="str">
            <v>U007 AGROSUPER S.A.</v>
          </cell>
          <cell r="P322" t="str">
            <v>00GO</v>
          </cell>
          <cell r="Q322" t="str">
            <v>AGROSUPER SHANGHAI</v>
          </cell>
          <cell r="R322" t="str">
            <v>02</v>
          </cell>
          <cell r="S322" t="str">
            <v>CHINA</v>
          </cell>
          <cell r="T322" t="str">
            <v>000302 TIANJIN XINGANG, CHINA</v>
          </cell>
          <cell r="U322" t="str">
            <v>200002390</v>
          </cell>
          <cell r="V322" t="str">
            <v>Agrosuper China Co., Ltd.</v>
          </cell>
          <cell r="W322" t="str">
            <v/>
          </cell>
          <cell r="X322" t="str">
            <v>CIF</v>
          </cell>
          <cell r="Y322" t="str">
            <v>CTA CTE O CRED.DIRECTO</v>
          </cell>
          <cell r="Z322" t="str">
            <v>CONGELADO</v>
          </cell>
          <cell r="AA322" t="str">
            <v>PIERNA</v>
          </cell>
          <cell r="AB322" t="str">
            <v>PIERNA PULPA</v>
          </cell>
          <cell r="AC322" t="str">
            <v>PIERNA PULPA 57</v>
          </cell>
          <cell r="AD322" t="str">
            <v>NA</v>
          </cell>
        </row>
        <row r="323">
          <cell r="D323">
            <v>1023411</v>
          </cell>
          <cell r="E323" t="str">
            <v>GO  PPPNA 54@ BO CJ AS</v>
          </cell>
          <cell r="F323">
            <v>24000</v>
          </cell>
          <cell r="G323" t="str">
            <v>KG</v>
          </cell>
          <cell r="H323" t="str">
            <v>PLANTA LO MIRANDA</v>
          </cell>
          <cell r="I323" t="str">
            <v>A PROGRAMAR</v>
          </cell>
          <cell r="J323">
            <v>44805</v>
          </cell>
          <cell r="K323">
            <v>44811</v>
          </cell>
          <cell r="L323">
            <v>44843</v>
          </cell>
          <cell r="M323"/>
          <cell r="N323"/>
          <cell r="O323" t="str">
            <v>U007 AGROSUPER S.A.</v>
          </cell>
          <cell r="P323" t="str">
            <v>00GO</v>
          </cell>
          <cell r="Q323" t="str">
            <v>AGROSUPER SHANGHAI</v>
          </cell>
          <cell r="R323" t="str">
            <v>02</v>
          </cell>
          <cell r="S323" t="str">
            <v>CHINA</v>
          </cell>
          <cell r="T323" t="str">
            <v>000302 TIANJIN XINGANG, CHINA</v>
          </cell>
          <cell r="U323" t="str">
            <v>200002390</v>
          </cell>
          <cell r="V323" t="str">
            <v>Agrosuper China Co., Ltd.</v>
          </cell>
          <cell r="W323" t="str">
            <v/>
          </cell>
          <cell r="X323" t="str">
            <v>CIF</v>
          </cell>
          <cell r="Y323" t="str">
            <v>CTA CTE O CRED.DIRECTO</v>
          </cell>
          <cell r="Z323" t="str">
            <v>CONGELADO</v>
          </cell>
          <cell r="AA323" t="str">
            <v>PIERNA</v>
          </cell>
          <cell r="AB323" t="str">
            <v>PIERNA PULPA FINA</v>
          </cell>
          <cell r="AC323" t="str">
            <v>PIERNA PULPA FINA 54</v>
          </cell>
          <cell r="AD323" t="str">
            <v>NA</v>
          </cell>
        </row>
        <row r="324">
          <cell r="D324">
            <v>1023411</v>
          </cell>
          <cell r="E324" t="str">
            <v>GO  PPPNA 54@ BO CJ AS</v>
          </cell>
          <cell r="F324">
            <v>24000</v>
          </cell>
          <cell r="G324" t="str">
            <v>KG</v>
          </cell>
          <cell r="H324" t="str">
            <v>PLANTA LO MIRANDA</v>
          </cell>
          <cell r="I324" t="str">
            <v>CONFIRMADO</v>
          </cell>
          <cell r="J324">
            <v>44805</v>
          </cell>
          <cell r="K324">
            <v>44811</v>
          </cell>
          <cell r="L324"/>
          <cell r="M324"/>
          <cell r="N324"/>
          <cell r="O324" t="str">
            <v>U007 AGROSUPER S.A.</v>
          </cell>
          <cell r="P324" t="str">
            <v>00GO</v>
          </cell>
          <cell r="Q324" t="str">
            <v>AGROSUPER SHANGHAI</v>
          </cell>
          <cell r="R324" t="str">
            <v>02</v>
          </cell>
          <cell r="S324" t="str">
            <v>CHINA</v>
          </cell>
          <cell r="T324" t="str">
            <v>000302 TIANJIN XINGANG, CHINA</v>
          </cell>
          <cell r="U324" t="str">
            <v>200002390</v>
          </cell>
          <cell r="V324" t="str">
            <v>Agrosuper China Co., Ltd.</v>
          </cell>
          <cell r="W324" t="str">
            <v/>
          </cell>
          <cell r="X324" t="str">
            <v>CIF</v>
          </cell>
          <cell r="Y324" t="str">
            <v>CTA CTE O CRED.DIRECTO</v>
          </cell>
          <cell r="Z324" t="str">
            <v>CONGELADO</v>
          </cell>
          <cell r="AA324" t="str">
            <v>PIERNA</v>
          </cell>
          <cell r="AB324" t="str">
            <v>PIERNA PULPA FINA</v>
          </cell>
          <cell r="AC324" t="str">
            <v>PIERNA PULPA FINA 54</v>
          </cell>
          <cell r="AD324" t="str">
            <v>NA</v>
          </cell>
        </row>
        <row r="325">
          <cell r="D325">
            <v>1023093</v>
          </cell>
          <cell r="E325" t="str">
            <v>GO CORDON LOM@ BO CJ 20K AS</v>
          </cell>
          <cell r="F325">
            <v>24000</v>
          </cell>
          <cell r="G325" t="str">
            <v>KG</v>
          </cell>
          <cell r="H325" t="str">
            <v>PLANTA LO MIRANDA</v>
          </cell>
          <cell r="I325" t="str">
            <v>CONFIRMADO</v>
          </cell>
          <cell r="J325">
            <v>44805</v>
          </cell>
          <cell r="K325">
            <v>44811</v>
          </cell>
          <cell r="L325">
            <v>44871</v>
          </cell>
          <cell r="M325"/>
          <cell r="N325"/>
          <cell r="O325" t="str">
            <v>U007 AGROSUPER S.A.</v>
          </cell>
          <cell r="P325" t="str">
            <v>00GO</v>
          </cell>
          <cell r="Q325" t="str">
            <v>AGROSUPER SHANGHAI</v>
          </cell>
          <cell r="R325" t="str">
            <v>02</v>
          </cell>
          <cell r="S325" t="str">
            <v>CHINA</v>
          </cell>
          <cell r="T325" t="str">
            <v>000021 SHANGHAI, CHINA</v>
          </cell>
          <cell r="U325" t="str">
            <v>200002390</v>
          </cell>
          <cell r="V325" t="str">
            <v>Agrosuper China Co., Ltd.</v>
          </cell>
          <cell r="W325" t="str">
            <v/>
          </cell>
          <cell r="X325" t="str">
            <v>CIF</v>
          </cell>
          <cell r="Y325" t="str">
            <v>CTA CTE O CRED.DIRECTO</v>
          </cell>
          <cell r="Z325" t="str">
            <v>CONGELADO</v>
          </cell>
          <cell r="AA325" t="str">
            <v>RECORTES</v>
          </cell>
          <cell r="AB325" t="str">
            <v>RECORTES NO MAGRO</v>
          </cell>
          <cell r="AC325" t="str">
            <v>RECORTES NO MAGRO CARNE DE LONGANIZA</v>
          </cell>
          <cell r="AD325" t="str">
            <v>NA</v>
          </cell>
        </row>
        <row r="326">
          <cell r="D326">
            <v>1023093</v>
          </cell>
          <cell r="E326" t="str">
            <v>GO CORDON LOM@ BO CJ 20K AS</v>
          </cell>
          <cell r="F326">
            <v>23101</v>
          </cell>
          <cell r="G326" t="str">
            <v>KG</v>
          </cell>
          <cell r="H326" t="str">
            <v>PLANTA LO MIRANDA</v>
          </cell>
          <cell r="I326" t="str">
            <v>EN PRODUCCION</v>
          </cell>
          <cell r="J326">
            <v>44805</v>
          </cell>
          <cell r="K326">
            <v>44811</v>
          </cell>
          <cell r="L326"/>
          <cell r="M326"/>
          <cell r="N326"/>
          <cell r="O326" t="str">
            <v>U007 AGROSUPER S.A.</v>
          </cell>
          <cell r="P326" t="str">
            <v>00GO</v>
          </cell>
          <cell r="Q326" t="str">
            <v>AGROSUPER SHANGHAI</v>
          </cell>
          <cell r="R326" t="str">
            <v>02</v>
          </cell>
          <cell r="S326" t="str">
            <v>CHINA</v>
          </cell>
          <cell r="T326" t="str">
            <v>000021 SHANGHAI, CHINA</v>
          </cell>
          <cell r="U326" t="str">
            <v>200002390</v>
          </cell>
          <cell r="V326" t="str">
            <v>Agrosuper China Co., Ltd.</v>
          </cell>
          <cell r="W326" t="str">
            <v/>
          </cell>
          <cell r="X326" t="str">
            <v>CIF</v>
          </cell>
          <cell r="Y326" t="str">
            <v>CTA CTE O CRED.DIRECTO</v>
          </cell>
          <cell r="Z326" t="str">
            <v>CONGELADO</v>
          </cell>
          <cell r="AA326" t="str">
            <v>RECORTES</v>
          </cell>
          <cell r="AB326" t="str">
            <v>RECORTES NO MAGRO</v>
          </cell>
          <cell r="AC326" t="str">
            <v>RECORTES NO MAGRO CARNE DE LONGANIZA</v>
          </cell>
          <cell r="AD326" t="str">
            <v>NA</v>
          </cell>
        </row>
        <row r="327">
          <cell r="D327">
            <v>1023143</v>
          </cell>
          <cell r="E327" t="str">
            <v>GO PLATEAD@ FI CJ 20K AS</v>
          </cell>
          <cell r="F327">
            <v>899</v>
          </cell>
          <cell r="G327" t="str">
            <v>KG</v>
          </cell>
          <cell r="H327" t="str">
            <v>PLANTA LO MIRANDA</v>
          </cell>
          <cell r="I327" t="str">
            <v>EN PRODUCCION</v>
          </cell>
          <cell r="J327">
            <v>44805</v>
          </cell>
          <cell r="K327">
            <v>44811</v>
          </cell>
          <cell r="L327"/>
          <cell r="M327"/>
          <cell r="N327"/>
          <cell r="O327" t="str">
            <v>U007 AGROSUPER S.A.</v>
          </cell>
          <cell r="P327" t="str">
            <v>00GO</v>
          </cell>
          <cell r="Q327" t="str">
            <v>AGROSUPER SHANGHAI</v>
          </cell>
          <cell r="R327" t="str">
            <v>02</v>
          </cell>
          <cell r="S327" t="str">
            <v>CHINA</v>
          </cell>
          <cell r="T327" t="str">
            <v>000021 SHANGHAI, CHINA</v>
          </cell>
          <cell r="U327" t="str">
            <v>200002390</v>
          </cell>
          <cell r="V327" t="str">
            <v>Agrosuper China Co., Ltd.</v>
          </cell>
          <cell r="W327" t="str">
            <v/>
          </cell>
          <cell r="X327" t="str">
            <v>CIF</v>
          </cell>
          <cell r="Y327" t="str">
            <v>CTA CTE O CRED.DIRECTO</v>
          </cell>
          <cell r="Z327" t="str">
            <v>CONGELADO</v>
          </cell>
          <cell r="AA327" t="str">
            <v>PROLIJADO</v>
          </cell>
          <cell r="AB327" t="str">
            <v>PROLIJADO PLATEADA</v>
          </cell>
          <cell r="AC327" t="str">
            <v>PROLIJADO PLATEADA</v>
          </cell>
          <cell r="AD327" t="str">
            <v>NA</v>
          </cell>
        </row>
        <row r="328">
          <cell r="D328">
            <v>1022417</v>
          </cell>
          <cell r="E328" t="str">
            <v>GO CUE GRANEL@ BO CJ 20K AS</v>
          </cell>
          <cell r="F328">
            <v>24000</v>
          </cell>
          <cell r="G328" t="str">
            <v>KG</v>
          </cell>
          <cell r="H328" t="str">
            <v>PLANTA LO MIRANDA</v>
          </cell>
          <cell r="I328" t="str">
            <v>CONFIRMADO</v>
          </cell>
          <cell r="J328">
            <v>44805</v>
          </cell>
          <cell r="K328">
            <v>44811</v>
          </cell>
          <cell r="L328">
            <v>44854</v>
          </cell>
          <cell r="M328"/>
          <cell r="N328"/>
          <cell r="O328" t="str">
            <v>U007 AGROSUPER S.A.</v>
          </cell>
          <cell r="P328" t="str">
            <v>00GO</v>
          </cell>
          <cell r="Q328" t="str">
            <v>AGROSUPER SHANGHAI</v>
          </cell>
          <cell r="R328" t="str">
            <v>02</v>
          </cell>
          <cell r="S328" t="str">
            <v>CHINA</v>
          </cell>
          <cell r="T328" t="str">
            <v>000021 SHANGHAI, CHINA</v>
          </cell>
          <cell r="U328" t="str">
            <v>200002390</v>
          </cell>
          <cell r="V328" t="str">
            <v>Agrosuper China Co., Ltd.</v>
          </cell>
          <cell r="W328" t="str">
            <v/>
          </cell>
          <cell r="X328" t="str">
            <v>CIF</v>
          </cell>
          <cell r="Y328" t="str">
            <v>CTA CTE O CRED.DIRECTO</v>
          </cell>
          <cell r="Z328" t="str">
            <v>CONGELADO</v>
          </cell>
          <cell r="AA328" t="str">
            <v>CUEROS</v>
          </cell>
          <cell r="AB328" t="str">
            <v>CUERO MIXTO</v>
          </cell>
          <cell r="AC328" t="str">
            <v>CUERO GRANEL</v>
          </cell>
          <cell r="AD328" t="str">
            <v>NA</v>
          </cell>
        </row>
        <row r="329">
          <cell r="D329">
            <v>1022939</v>
          </cell>
          <cell r="E329" t="str">
            <v>GO PTA COST@ BO CJ 20K AS</v>
          </cell>
          <cell r="F329">
            <v>24000</v>
          </cell>
          <cell r="G329" t="str">
            <v>KG</v>
          </cell>
          <cell r="H329" t="str">
            <v>PLANTA LO MIRANDA</v>
          </cell>
          <cell r="I329" t="str">
            <v>CONFIRMADO</v>
          </cell>
          <cell r="J329">
            <v>44805</v>
          </cell>
          <cell r="K329">
            <v>44811</v>
          </cell>
          <cell r="L329"/>
          <cell r="M329"/>
          <cell r="N329"/>
          <cell r="O329" t="str">
            <v>U007 AGROSUPER S.A.</v>
          </cell>
          <cell r="P329" t="str">
            <v>00GO</v>
          </cell>
          <cell r="Q329" t="str">
            <v>AGROSUPER SHANGHAI</v>
          </cell>
          <cell r="R329" t="str">
            <v>02</v>
          </cell>
          <cell r="S329" t="str">
            <v>CHINA</v>
          </cell>
          <cell r="T329" t="str">
            <v>000021 SHANGHAI, CHINA</v>
          </cell>
          <cell r="U329" t="str">
            <v>200002390</v>
          </cell>
          <cell r="V329" t="str">
            <v>Agrosuper China Co., Ltd.</v>
          </cell>
          <cell r="W329" t="str">
            <v/>
          </cell>
          <cell r="X329" t="str">
            <v>CIF</v>
          </cell>
          <cell r="Y329" t="str">
            <v>CTA CTE O CRED.DIRECTO</v>
          </cell>
          <cell r="Z329" t="str">
            <v>CONGELADO</v>
          </cell>
          <cell r="AA329" t="str">
            <v>COST-PEC</v>
          </cell>
          <cell r="AB329" t="str">
            <v>COST-PEC TROZOS</v>
          </cell>
          <cell r="AC329" t="str">
            <v>COST-PEC TROZOS PUNTA COSTILLAR</v>
          </cell>
          <cell r="AD329" t="str">
            <v>NA</v>
          </cell>
        </row>
        <row r="330">
          <cell r="D330">
            <v>1022033</v>
          </cell>
          <cell r="E330" t="str">
            <v>GO LENGUA@ FI CJ 10K AS</v>
          </cell>
          <cell r="F330">
            <v>24000</v>
          </cell>
          <cell r="G330" t="str">
            <v>KG</v>
          </cell>
          <cell r="H330" t="str">
            <v>PLANTA LO MIRANDA</v>
          </cell>
          <cell r="I330" t="str">
            <v>CONFIRMADO</v>
          </cell>
          <cell r="J330">
            <v>44805</v>
          </cell>
          <cell r="K330">
            <v>44811</v>
          </cell>
          <cell r="L330">
            <v>44871</v>
          </cell>
          <cell r="M330"/>
          <cell r="N330"/>
          <cell r="O330" t="str">
            <v>U007 AGROSUPER S.A.</v>
          </cell>
          <cell r="P330" t="str">
            <v>00GO</v>
          </cell>
          <cell r="Q330" t="str">
            <v>AGROSUPER SHANGHAI</v>
          </cell>
          <cell r="R330" t="str">
            <v>02</v>
          </cell>
          <cell r="S330" t="str">
            <v>CHINA</v>
          </cell>
          <cell r="T330" t="str">
            <v>000021 SHANGHAI, CHINA</v>
          </cell>
          <cell r="U330" t="str">
            <v>200002390</v>
          </cell>
          <cell r="V330" t="str">
            <v>Agrosuper China Co., Ltd.</v>
          </cell>
          <cell r="W330" t="str">
            <v/>
          </cell>
          <cell r="X330" t="str">
            <v>CIF</v>
          </cell>
          <cell r="Y330" t="str">
            <v>CTA CTE O CRED.DIRECTO</v>
          </cell>
          <cell r="Z330" t="str">
            <v>CONGELADO</v>
          </cell>
          <cell r="AA330" t="str">
            <v>CABEZA</v>
          </cell>
          <cell r="AB330" t="str">
            <v>CABEZA DERIVADOS</v>
          </cell>
          <cell r="AC330" t="str">
            <v>CABEZA DERIVADOS LENGUA</v>
          </cell>
          <cell r="AD330" t="str">
            <v>NA</v>
          </cell>
        </row>
        <row r="331">
          <cell r="D331">
            <v>1023110</v>
          </cell>
          <cell r="E331" t="str">
            <v>GO PNA FORRO@ BO CJ 20K AS</v>
          </cell>
          <cell r="F331">
            <v>12000</v>
          </cell>
          <cell r="G331" t="str">
            <v>KG</v>
          </cell>
          <cell r="H331" t="str">
            <v>PLANTA LO MIRANDA</v>
          </cell>
          <cell r="I331" t="str">
            <v>A PROGRAMAR</v>
          </cell>
          <cell r="J331">
            <v>44805</v>
          </cell>
          <cell r="K331">
            <v>44811</v>
          </cell>
          <cell r="L331"/>
          <cell r="M331"/>
          <cell r="N331"/>
          <cell r="O331" t="str">
            <v>U007 AGROSUPER S.A.</v>
          </cell>
          <cell r="P331" t="str">
            <v>00GO</v>
          </cell>
          <cell r="Q331" t="str">
            <v>AGROSUPER SHANGHAI</v>
          </cell>
          <cell r="R331" t="str">
            <v>02</v>
          </cell>
          <cell r="S331" t="str">
            <v>CHINA</v>
          </cell>
          <cell r="T331" t="str">
            <v>000021 SHANGHAI, CHINA</v>
          </cell>
          <cell r="U331" t="str">
            <v>200002390</v>
          </cell>
          <cell r="V331" t="str">
            <v>Agrosuper China Co., Ltd.</v>
          </cell>
          <cell r="W331" t="str">
            <v/>
          </cell>
          <cell r="X331" t="str">
            <v>CIF</v>
          </cell>
          <cell r="Y331" t="str">
            <v>CTA CTE O CRED.DIRECTO</v>
          </cell>
          <cell r="Z331" t="str">
            <v>CONGELADO</v>
          </cell>
          <cell r="AA331" t="str">
            <v>CUEROS</v>
          </cell>
          <cell r="AB331" t="str">
            <v>CUERO FORRO</v>
          </cell>
          <cell r="AC331" t="str">
            <v>CUERO FORRO PIERNA</v>
          </cell>
          <cell r="AD331" t="str">
            <v>NA</v>
          </cell>
        </row>
        <row r="332">
          <cell r="D332">
            <v>1022033</v>
          </cell>
          <cell r="E332" t="str">
            <v>GO LENGUA@ FI CJ 10K AS</v>
          </cell>
          <cell r="F332">
            <v>12000</v>
          </cell>
          <cell r="G332" t="str">
            <v>KG</v>
          </cell>
          <cell r="H332" t="str">
            <v>PLANTA LO MIRANDA</v>
          </cell>
          <cell r="I332" t="str">
            <v>A PROGRAMAR</v>
          </cell>
          <cell r="J332">
            <v>44805</v>
          </cell>
          <cell r="K332">
            <v>44811</v>
          </cell>
          <cell r="L332"/>
          <cell r="M332"/>
          <cell r="N332"/>
          <cell r="O332" t="str">
            <v>U007 AGROSUPER S.A.</v>
          </cell>
          <cell r="P332" t="str">
            <v>00GO</v>
          </cell>
          <cell r="Q332" t="str">
            <v>AGROSUPER SHANGHAI</v>
          </cell>
          <cell r="R332" t="str">
            <v>02</v>
          </cell>
          <cell r="S332" t="str">
            <v>CHINA</v>
          </cell>
          <cell r="T332" t="str">
            <v>000021 SHANGHAI, CHINA</v>
          </cell>
          <cell r="U332" t="str">
            <v>200002390</v>
          </cell>
          <cell r="V332" t="str">
            <v>Agrosuper China Co., Ltd.</v>
          </cell>
          <cell r="W332" t="str">
            <v/>
          </cell>
          <cell r="X332" t="str">
            <v>CIF</v>
          </cell>
          <cell r="Y332" t="str">
            <v>CTA CTE O CRED.DIRECTO</v>
          </cell>
          <cell r="Z332" t="str">
            <v>CONGELADO</v>
          </cell>
          <cell r="AA332" t="str">
            <v>CABEZA</v>
          </cell>
          <cell r="AB332" t="str">
            <v>CABEZA DERIVADOS</v>
          </cell>
          <cell r="AC332" t="str">
            <v>CABEZA DERIVADOS LENGUA</v>
          </cell>
          <cell r="AD332" t="str">
            <v>NA</v>
          </cell>
        </row>
        <row r="333">
          <cell r="D333">
            <v>1022373</v>
          </cell>
          <cell r="E333" t="str">
            <v>GO RECO 60/40 @ CJ 20K AS</v>
          </cell>
          <cell r="F333">
            <v>24000</v>
          </cell>
          <cell r="G333" t="str">
            <v>KG</v>
          </cell>
          <cell r="H333" t="str">
            <v>PLANTA LO MIRANDA</v>
          </cell>
          <cell r="I333" t="str">
            <v>CONFIRMADO</v>
          </cell>
          <cell r="J333">
            <v>44805</v>
          </cell>
          <cell r="K333">
            <v>44811</v>
          </cell>
          <cell r="L333">
            <v>44870</v>
          </cell>
          <cell r="M333"/>
          <cell r="N333"/>
          <cell r="O333" t="str">
            <v>U007 AGROSUPER S.A.</v>
          </cell>
          <cell r="P333" t="str">
            <v>00GO</v>
          </cell>
          <cell r="Q333" t="str">
            <v>AGROSUPER SHANGHAI</v>
          </cell>
          <cell r="R333" t="str">
            <v>02</v>
          </cell>
          <cell r="S333" t="str">
            <v>CHINA</v>
          </cell>
          <cell r="T333" t="str">
            <v>000021 SHANGHAI, CHINA</v>
          </cell>
          <cell r="U333" t="str">
            <v>200002390</v>
          </cell>
          <cell r="V333" t="str">
            <v>Agrosuper China Co., Ltd.</v>
          </cell>
          <cell r="W333" t="str">
            <v/>
          </cell>
          <cell r="X333" t="str">
            <v>CIF</v>
          </cell>
          <cell r="Y333" t="str">
            <v>CTA CTE O CRED.DIRECTO</v>
          </cell>
          <cell r="Z333" t="str">
            <v>CONGELADO</v>
          </cell>
          <cell r="AA333" t="str">
            <v>RECORTES</v>
          </cell>
          <cell r="AB333" t="str">
            <v>RECORTES NO MAGRO</v>
          </cell>
          <cell r="AC333" t="str">
            <v>RECORTES NO MAGRO TRIMING 60/40</v>
          </cell>
          <cell r="AD333" t="str">
            <v>NA</v>
          </cell>
        </row>
        <row r="334">
          <cell r="D334">
            <v>1023291</v>
          </cell>
          <cell r="E334" t="str">
            <v>GO HSO COSTILLA 4X 5KG @ CJ 20K AS</v>
          </cell>
          <cell r="F334">
            <v>24000</v>
          </cell>
          <cell r="G334" t="str">
            <v>KG</v>
          </cell>
          <cell r="H334" t="str">
            <v>PRECISA</v>
          </cell>
          <cell r="I334" t="str">
            <v>PROGRAMADO</v>
          </cell>
          <cell r="J334">
            <v>44805</v>
          </cell>
          <cell r="K334">
            <v>44811</v>
          </cell>
          <cell r="L334"/>
          <cell r="M334"/>
          <cell r="N334"/>
          <cell r="O334" t="str">
            <v>U007 AGROSUPER S.A.</v>
          </cell>
          <cell r="P334" t="str">
            <v>00GO</v>
          </cell>
          <cell r="Q334" t="str">
            <v>AGROSUPER SHANGHAI</v>
          </cell>
          <cell r="R334" t="str">
            <v>02</v>
          </cell>
          <cell r="S334" t="str">
            <v>CHINA</v>
          </cell>
          <cell r="T334" t="str">
            <v>000020 YANTIAN, CHINA</v>
          </cell>
          <cell r="U334" t="str">
            <v>200002390</v>
          </cell>
          <cell r="V334" t="str">
            <v>Agrosuper China Co., Ltd.</v>
          </cell>
          <cell r="W334" t="str">
            <v/>
          </cell>
          <cell r="X334" t="str">
            <v>CIF</v>
          </cell>
          <cell r="Y334" t="str">
            <v>CTA CTE O CRED.DIRECTO</v>
          </cell>
          <cell r="Z334" t="str">
            <v>CONGELADO</v>
          </cell>
          <cell r="AA334" t="str">
            <v>HUESOS</v>
          </cell>
          <cell r="AB334" t="str">
            <v>HUESOS CUARTO CENTRAL</v>
          </cell>
          <cell r="AC334" t="str">
            <v>HUESOS CUATRO CENTRAL COSTILLAR</v>
          </cell>
          <cell r="AD334" t="str">
            <v>NA</v>
          </cell>
        </row>
        <row r="335">
          <cell r="D335">
            <v>1022186</v>
          </cell>
          <cell r="E335" t="str">
            <v>GO RESTO TIRA HSO CTRO@ BO CJ 20K AS</v>
          </cell>
          <cell r="F335">
            <v>11000</v>
          </cell>
          <cell r="G335" t="str">
            <v>KG</v>
          </cell>
          <cell r="H335" t="str">
            <v>PLANTA LO MIRANDA</v>
          </cell>
          <cell r="I335" t="str">
            <v>PROGRAMADO</v>
          </cell>
          <cell r="J335">
            <v>44805</v>
          </cell>
          <cell r="K335">
            <v>44811</v>
          </cell>
          <cell r="L335"/>
          <cell r="M335"/>
          <cell r="N335"/>
          <cell r="O335" t="str">
            <v>U007 AGROSUPER S.A.</v>
          </cell>
          <cell r="P335" t="str">
            <v>00GO</v>
          </cell>
          <cell r="Q335" t="str">
            <v>AGROSUPER SHANGHAI</v>
          </cell>
          <cell r="R335" t="str">
            <v>02</v>
          </cell>
          <cell r="S335" t="str">
            <v>CHINA</v>
          </cell>
          <cell r="T335" t="str">
            <v>000302 TIANJIN XINGANG, CHINA</v>
          </cell>
          <cell r="U335" t="str">
            <v>200002390</v>
          </cell>
          <cell r="V335" t="str">
            <v>Agrosuper China Co., Ltd.</v>
          </cell>
          <cell r="W335" t="str">
            <v/>
          </cell>
          <cell r="X335" t="str">
            <v>CIF</v>
          </cell>
          <cell r="Y335" t="str">
            <v>CTA CTE O CRED.DIRECTO</v>
          </cell>
          <cell r="Z335" t="str">
            <v>CONGELADO</v>
          </cell>
          <cell r="AA335" t="str">
            <v>HUESOS</v>
          </cell>
          <cell r="AB335" t="str">
            <v>HUESOS CUARTO CENTRAL</v>
          </cell>
          <cell r="AC335" t="str">
            <v>HUESOS CUARTO CENTRAL RESTO TIRA HUESO</v>
          </cell>
          <cell r="AD335" t="str">
            <v>NA</v>
          </cell>
        </row>
        <row r="336">
          <cell r="D336">
            <v>1022186</v>
          </cell>
          <cell r="E336" t="str">
            <v>GO RESTO TIRA HSO CTRO@ BO CJ 20K AS</v>
          </cell>
          <cell r="F336">
            <v>13000</v>
          </cell>
          <cell r="G336" t="str">
            <v>KG</v>
          </cell>
          <cell r="H336" t="str">
            <v>PLANTA ROSARIO</v>
          </cell>
          <cell r="I336" t="str">
            <v>PROGRAMADO</v>
          </cell>
          <cell r="J336">
            <v>44805</v>
          </cell>
          <cell r="K336">
            <v>44811</v>
          </cell>
          <cell r="L336"/>
          <cell r="M336"/>
          <cell r="N336"/>
          <cell r="O336" t="str">
            <v>U007 AGROSUPER S.A.</v>
          </cell>
          <cell r="P336" t="str">
            <v>00GO</v>
          </cell>
          <cell r="Q336" t="str">
            <v>AGROSUPER SHANGHAI</v>
          </cell>
          <cell r="R336" t="str">
            <v>02</v>
          </cell>
          <cell r="S336" t="str">
            <v>CHINA</v>
          </cell>
          <cell r="T336" t="str">
            <v>000302 TIANJIN XINGANG, CHINA</v>
          </cell>
          <cell r="U336" t="str">
            <v>200002390</v>
          </cell>
          <cell r="V336" t="str">
            <v>Agrosuper China Co., Ltd.</v>
          </cell>
          <cell r="W336" t="str">
            <v/>
          </cell>
          <cell r="X336" t="str">
            <v>CIF</v>
          </cell>
          <cell r="Y336" t="str">
            <v>CTA CTE O CRED.DIRECTO</v>
          </cell>
          <cell r="Z336" t="str">
            <v>CONGELADO</v>
          </cell>
          <cell r="AA336" t="str">
            <v>HUESOS</v>
          </cell>
          <cell r="AB336" t="str">
            <v>HUESOS CUARTO CENTRAL</v>
          </cell>
          <cell r="AC336" t="str">
            <v>HUESOS CUARTO CENTRAL RESTO TIRA HUESO</v>
          </cell>
          <cell r="AD336" t="str">
            <v>NA</v>
          </cell>
        </row>
        <row r="337">
          <cell r="D337">
            <v>1030683</v>
          </cell>
          <cell r="E337" t="str">
            <v>PV TRU LARG@ BO CJ 15K AS</v>
          </cell>
          <cell r="F337">
            <v>24000</v>
          </cell>
          <cell r="G337" t="str">
            <v>KG</v>
          </cell>
          <cell r="H337" t="str">
            <v>SOPRAVAL PLANTA / CECINAS 2</v>
          </cell>
          <cell r="I337" t="str">
            <v>A PROGRAMAR</v>
          </cell>
          <cell r="J337">
            <v>44805</v>
          </cell>
          <cell r="K337">
            <v>44811</v>
          </cell>
          <cell r="L337"/>
          <cell r="M337"/>
          <cell r="N337"/>
          <cell r="O337" t="str">
            <v>U007 AGROSUPER S.A.</v>
          </cell>
          <cell r="P337" t="str">
            <v>00GO</v>
          </cell>
          <cell r="Q337" t="str">
            <v>AGROSUPER SHANGHAI</v>
          </cell>
          <cell r="R337" t="str">
            <v>03</v>
          </cell>
          <cell r="S337" t="str">
            <v>CHINA</v>
          </cell>
          <cell r="T337" t="str">
            <v>000302 TIANJIN XINGANG, CHINA</v>
          </cell>
          <cell r="U337" t="str">
            <v>200002390</v>
          </cell>
          <cell r="V337" t="str">
            <v>Agrosuper China Co., Ltd.</v>
          </cell>
          <cell r="W337" t="str">
            <v/>
          </cell>
          <cell r="X337" t="str">
            <v>CIF</v>
          </cell>
          <cell r="Y337" t="str">
            <v>CTA CTE O CRED.DIRECTO</v>
          </cell>
          <cell r="Z337" t="str">
            <v>CONGELADO</v>
          </cell>
          <cell r="AA337" t="str">
            <v>TRUTRO</v>
          </cell>
          <cell r="AB337" t="str">
            <v>TRUTRO LARGO</v>
          </cell>
          <cell r="AC337" t="str">
            <v>TRUTRO LARGO NORMAL</v>
          </cell>
          <cell r="AD337" t="str">
            <v>NA</v>
          </cell>
        </row>
        <row r="338">
          <cell r="D338">
            <v>1012724</v>
          </cell>
          <cell r="E338" t="str">
            <v>PO CORAZON@ BO 19K CJ</v>
          </cell>
          <cell r="F338">
            <v>10013</v>
          </cell>
          <cell r="G338" t="str">
            <v>KG</v>
          </cell>
          <cell r="H338" t="str">
            <v>F. SAN VICENTE</v>
          </cell>
          <cell r="I338" t="str">
            <v>EN PRODUCCION</v>
          </cell>
          <cell r="J338">
            <v>44805</v>
          </cell>
          <cell r="K338">
            <v>44819</v>
          </cell>
          <cell r="L338"/>
          <cell r="M338"/>
          <cell r="N338"/>
          <cell r="O338" t="str">
            <v>U020 AGROSUPER COMER ALIM</v>
          </cell>
          <cell r="P338" t="str">
            <v>00AE</v>
          </cell>
          <cell r="Q338" t="str">
            <v>AGRO EUROPA</v>
          </cell>
          <cell r="R338" t="str">
            <v>01</v>
          </cell>
          <cell r="S338" t="str">
            <v>ALEMANIA</v>
          </cell>
          <cell r="T338" t="str">
            <v>4532 HAMBURG, PORT</v>
          </cell>
          <cell r="U338" t="str">
            <v>200000007</v>
          </cell>
          <cell r="V338" t="str">
            <v>AGROEUROPA S.P.A</v>
          </cell>
          <cell r="W338" t="str">
            <v>GBW13002.1</v>
          </cell>
          <cell r="X338" t="str">
            <v>CFR</v>
          </cell>
          <cell r="Y338" t="str">
            <v>CTA CTE O CRED.DIRECTO</v>
          </cell>
          <cell r="Z338" t="str">
            <v>CONGELADO</v>
          </cell>
          <cell r="AA338" t="str">
            <v>MENUDENCIAS</v>
          </cell>
          <cell r="AB338" t="str">
            <v>MENUDENCIAS CORAZÓN</v>
          </cell>
          <cell r="AC338" t="str">
            <v>MENUDENCIAS CORAZÓN NORMAL</v>
          </cell>
          <cell r="AD338" t="str">
            <v>NA</v>
          </cell>
        </row>
        <row r="339">
          <cell r="D339">
            <v>1012730</v>
          </cell>
          <cell r="E339" t="str">
            <v>PO CORAZÓN@ PLACA 19KG CJ AS</v>
          </cell>
          <cell r="F339">
            <v>8313</v>
          </cell>
          <cell r="G339" t="str">
            <v>KG</v>
          </cell>
          <cell r="H339" t="str">
            <v>F. SAN VICENTE</v>
          </cell>
          <cell r="I339" t="str">
            <v>EN PRODUCCION</v>
          </cell>
          <cell r="J339">
            <v>44805</v>
          </cell>
          <cell r="K339">
            <v>44819</v>
          </cell>
          <cell r="L339"/>
          <cell r="M339"/>
          <cell r="N339"/>
          <cell r="O339" t="str">
            <v>U020 AGROSUPER COMER ALIM</v>
          </cell>
          <cell r="P339" t="str">
            <v>00AE</v>
          </cell>
          <cell r="Q339" t="str">
            <v>AGRO EUROPA</v>
          </cell>
          <cell r="R339" t="str">
            <v>01</v>
          </cell>
          <cell r="S339" t="str">
            <v>ALEMANIA</v>
          </cell>
          <cell r="T339" t="str">
            <v>4532 HAMBURG, PORT</v>
          </cell>
          <cell r="U339" t="str">
            <v>200000007</v>
          </cell>
          <cell r="V339" t="str">
            <v>AGROEUROPA S.P.A</v>
          </cell>
          <cell r="W339" t="str">
            <v>GBW13002.1</v>
          </cell>
          <cell r="X339" t="str">
            <v>CFR</v>
          </cell>
          <cell r="Y339" t="str">
            <v>CTA CTE O CRED.DIRECTO</v>
          </cell>
          <cell r="Z339" t="str">
            <v>CONGELADO</v>
          </cell>
          <cell r="AA339" t="str">
            <v>MENUDENCIAS</v>
          </cell>
          <cell r="AB339" t="str">
            <v>MENUDENCIAS CORAZÓN</v>
          </cell>
          <cell r="AC339" t="str">
            <v>MENUDENCIAS CORAZÓN NORMAL</v>
          </cell>
          <cell r="AD339" t="str">
            <v>NA</v>
          </cell>
        </row>
        <row r="340">
          <cell r="D340">
            <v>1012745</v>
          </cell>
          <cell r="E340" t="str">
            <v>PO CORAZON PART@BLO 19 KG</v>
          </cell>
          <cell r="F340">
            <v>1700</v>
          </cell>
          <cell r="G340" t="str">
            <v>KG</v>
          </cell>
          <cell r="H340" t="str">
            <v>F. SAN VICENTE</v>
          </cell>
          <cell r="I340" t="str">
            <v>EN PRODUCCION</v>
          </cell>
          <cell r="J340">
            <v>44805</v>
          </cell>
          <cell r="K340">
            <v>44819</v>
          </cell>
          <cell r="L340"/>
          <cell r="M340"/>
          <cell r="N340"/>
          <cell r="O340" t="str">
            <v>U020 AGROSUPER COMER ALIM</v>
          </cell>
          <cell r="P340" t="str">
            <v>00AE</v>
          </cell>
          <cell r="Q340" t="str">
            <v>AGRO EUROPA</v>
          </cell>
          <cell r="R340" t="str">
            <v>01</v>
          </cell>
          <cell r="S340" t="str">
            <v>ALEMANIA</v>
          </cell>
          <cell r="T340" t="str">
            <v>4532 HAMBURG, PORT</v>
          </cell>
          <cell r="U340" t="str">
            <v>200000007</v>
          </cell>
          <cell r="V340" t="str">
            <v>AGROEUROPA S.P.A</v>
          </cell>
          <cell r="W340" t="str">
            <v>GBW13002.1</v>
          </cell>
          <cell r="X340" t="str">
            <v>CFR</v>
          </cell>
          <cell r="Y340" t="str">
            <v>CTA CTE O CRED.DIRECTO</v>
          </cell>
          <cell r="Z340" t="str">
            <v>CONGELADO</v>
          </cell>
          <cell r="AA340" t="str">
            <v>MENUDENCIAS</v>
          </cell>
          <cell r="AB340" t="str">
            <v>MENUDENCIAS CORAZÓN</v>
          </cell>
          <cell r="AC340" t="str">
            <v>MENUDENCIAS CORAZÓN NORMAL</v>
          </cell>
          <cell r="AD340" t="str">
            <v>NA</v>
          </cell>
        </row>
        <row r="341">
          <cell r="D341">
            <v>1021864</v>
          </cell>
          <cell r="E341" t="str">
            <v>GO CUE PAPDA CP@ CJ 20K AS</v>
          </cell>
          <cell r="F341">
            <v>24000</v>
          </cell>
          <cell r="G341" t="str">
            <v>KG</v>
          </cell>
          <cell r="H341" t="str">
            <v>PLANTA ROSARIO</v>
          </cell>
          <cell r="I341" t="str">
            <v>A PROGRAMAR</v>
          </cell>
          <cell r="J341">
            <v>44805</v>
          </cell>
          <cell r="K341">
            <v>44840</v>
          </cell>
          <cell r="L341"/>
          <cell r="M341"/>
          <cell r="N341"/>
          <cell r="O341" t="str">
            <v>U007 AGROSUPER S.A.</v>
          </cell>
          <cell r="P341" t="str">
            <v>00AB</v>
          </cell>
          <cell r="Q341" t="str">
            <v>AGROSUPER BRASIL</v>
          </cell>
          <cell r="R341" t="str">
            <v>02</v>
          </cell>
          <cell r="S341" t="str">
            <v>BRASIL</v>
          </cell>
          <cell r="T341" t="str">
            <v>000314 ITÁ, TERRESTRE</v>
          </cell>
          <cell r="U341" t="str">
            <v>200001964</v>
          </cell>
          <cell r="V341" t="str">
            <v>Gelnex Indústria e Comércio Ltda</v>
          </cell>
          <cell r="W341" t="str">
            <v>###</v>
          </cell>
          <cell r="X341" t="str">
            <v>FCA</v>
          </cell>
          <cell r="Y341" t="str">
            <v>CTA CTE O CRED.DIRECTO</v>
          </cell>
          <cell r="Z341" t="str">
            <v>CONGELADO</v>
          </cell>
          <cell r="AA341" t="str">
            <v>CUEROS</v>
          </cell>
          <cell r="AB341" t="str">
            <v>CUERO PAPADA</v>
          </cell>
          <cell r="AC341" t="str">
            <v>CUERO PAPADA</v>
          </cell>
          <cell r="AD341" t="str">
            <v>EX</v>
          </cell>
        </row>
        <row r="342">
          <cell r="D342">
            <v>1030452</v>
          </cell>
          <cell r="E342" t="str">
            <v>PV PECH USA 10 - 12 LB@ BO HOR CJ 11K SO</v>
          </cell>
          <cell r="F342">
            <v>7219.9998576960006</v>
          </cell>
          <cell r="G342" t="str">
            <v>KG</v>
          </cell>
          <cell r="H342" t="str">
            <v>SOPRAVAL PLANTA / CECINAS 2</v>
          </cell>
          <cell r="I342" t="str">
            <v>CONFIRMADO</v>
          </cell>
          <cell r="J342">
            <v>44805</v>
          </cell>
          <cell r="K342">
            <v>44813</v>
          </cell>
          <cell r="L342"/>
          <cell r="M342"/>
          <cell r="N342"/>
          <cell r="O342" t="str">
            <v>U007 AGROSUPER S.A.</v>
          </cell>
          <cell r="P342" t="str">
            <v>00AA</v>
          </cell>
          <cell r="Q342" t="str">
            <v>AGRO AMERICA</v>
          </cell>
          <cell r="R342" t="str">
            <v>03</v>
          </cell>
          <cell r="S342" t="str">
            <v>EE.UU.</v>
          </cell>
          <cell r="T342" t="str">
            <v>000113 PORT EVERGLADES, PUERTO</v>
          </cell>
          <cell r="U342" t="str">
            <v>200000004</v>
          </cell>
          <cell r="V342" t="str">
            <v>Agro America LLC</v>
          </cell>
          <cell r="W342" t="str">
            <v/>
          </cell>
          <cell r="X342" t="str">
            <v>CIF</v>
          </cell>
          <cell r="Y342" t="str">
            <v>CTA CTE O CRED.DIRECTO</v>
          </cell>
          <cell r="Z342" t="str">
            <v>CONGELADO</v>
          </cell>
          <cell r="AA342" t="str">
            <v>PECH DESH</v>
          </cell>
          <cell r="AB342" t="str">
            <v>PECH DESH S/PIEL</v>
          </cell>
          <cell r="AC342" t="str">
            <v>PECH DESH S/PIEL ENMALLADA</v>
          </cell>
          <cell r="AD342" t="str">
            <v>NA</v>
          </cell>
        </row>
        <row r="343">
          <cell r="D343">
            <v>1012520</v>
          </cell>
          <cell r="E343" t="str">
            <v>PO PCHDEH 5OZ MR@ CJ AS</v>
          </cell>
          <cell r="F343">
            <v>19958.399987392</v>
          </cell>
          <cell r="G343" t="str">
            <v>KG</v>
          </cell>
          <cell r="H343" t="str">
            <v>F. SAN VICENTE</v>
          </cell>
          <cell r="I343" t="str">
            <v>A PROGRAMAR</v>
          </cell>
          <cell r="J343">
            <v>44805</v>
          </cell>
          <cell r="K343">
            <v>44815</v>
          </cell>
          <cell r="L343">
            <v>44850</v>
          </cell>
          <cell r="M343"/>
          <cell r="N343"/>
          <cell r="O343" t="str">
            <v>U007 AGROSUPER S.A.</v>
          </cell>
          <cell r="P343" t="str">
            <v>00AA</v>
          </cell>
          <cell r="Q343" t="str">
            <v>AGRO AMERICA</v>
          </cell>
          <cell r="R343" t="str">
            <v>01</v>
          </cell>
          <cell r="S343" t="str">
            <v>EE.UU.</v>
          </cell>
          <cell r="T343" t="str">
            <v>000109 LONG BEACH, PUERTO</v>
          </cell>
          <cell r="U343" t="str">
            <v>200000004</v>
          </cell>
          <cell r="V343" t="str">
            <v>Agro America LLC</v>
          </cell>
          <cell r="W343" t="str">
            <v/>
          </cell>
          <cell r="X343" t="str">
            <v>CIF</v>
          </cell>
          <cell r="Y343" t="str">
            <v>CTA CTE O CRED.DIRECTO</v>
          </cell>
          <cell r="Z343" t="str">
            <v>CONGELADO</v>
          </cell>
          <cell r="AA343" t="str">
            <v>PECHUGA DESH</v>
          </cell>
          <cell r="AB343" t="str">
            <v>PECHUGA DESH S/PIEL S/GRASA S/FILETE</v>
          </cell>
          <cell r="AC343" t="str">
            <v>PECHUGA DESH 120-170G</v>
          </cell>
          <cell r="AD343" t="str">
            <v>NA</v>
          </cell>
        </row>
        <row r="344">
          <cell r="D344">
            <v>1022854</v>
          </cell>
          <cell r="E344" t="str">
            <v>GO HSO PECHO@ CJ 10K AS</v>
          </cell>
          <cell r="F344">
            <v>24000</v>
          </cell>
          <cell r="G344" t="str">
            <v>KG</v>
          </cell>
          <cell r="H344" t="str">
            <v>PLANTA LO MIRANDA</v>
          </cell>
          <cell r="I344" t="str">
            <v>EN PRODUCCION</v>
          </cell>
          <cell r="J344">
            <v>44805</v>
          </cell>
          <cell r="K344">
            <v>44812</v>
          </cell>
          <cell r="L344"/>
          <cell r="M344"/>
          <cell r="N344"/>
          <cell r="O344" t="str">
            <v>U020 AGROSUPER COMER ALIM</v>
          </cell>
          <cell r="P344" t="str">
            <v>00AM</v>
          </cell>
          <cell r="Q344" t="str">
            <v>AGRO MEXICO</v>
          </cell>
          <cell r="R344" t="str">
            <v>02</v>
          </cell>
          <cell r="S344" t="str">
            <v>MEXICO</v>
          </cell>
          <cell r="T344" t="str">
            <v>000050 MANZANILLO, PUERTO</v>
          </cell>
          <cell r="U344" t="str">
            <v>200000432</v>
          </cell>
          <cell r="V344" t="str">
            <v>Productos Alimenticios Super</v>
          </cell>
          <cell r="W344" t="str">
            <v/>
          </cell>
          <cell r="X344" t="str">
            <v>CIF</v>
          </cell>
          <cell r="Y344" t="str">
            <v>CTA CTE O CRED.DIRECTO</v>
          </cell>
          <cell r="Z344" t="str">
            <v>CONGELADO</v>
          </cell>
          <cell r="AA344" t="str">
            <v>HUESOS</v>
          </cell>
          <cell r="AB344" t="str">
            <v>HUESOS CUARTO CENTRAL</v>
          </cell>
          <cell r="AC344" t="str">
            <v>HUESOS CUARTO CENTRAL PECHO</v>
          </cell>
          <cell r="AD344" t="str">
            <v>NA</v>
          </cell>
        </row>
        <row r="345">
          <cell r="D345">
            <v>1021020</v>
          </cell>
          <cell r="E345" t="str">
            <v>GO PAPDA@ BO CJ 20K AS</v>
          </cell>
          <cell r="F345">
            <v>8000</v>
          </cell>
          <cell r="G345" t="str">
            <v>KG</v>
          </cell>
          <cell r="H345" t="str">
            <v>ICESTAR</v>
          </cell>
          <cell r="I345" t="str">
            <v>PROGRAMADO</v>
          </cell>
          <cell r="J345">
            <v>44805</v>
          </cell>
          <cell r="K345">
            <v>44826</v>
          </cell>
          <cell r="L345">
            <v>44866</v>
          </cell>
          <cell r="M345"/>
          <cell r="N345"/>
          <cell r="O345" t="str">
            <v>U020 AGROSUPER COMER ALIM</v>
          </cell>
          <cell r="P345" t="str">
            <v>00AM</v>
          </cell>
          <cell r="Q345" t="str">
            <v>AGRO MEXICO</v>
          </cell>
          <cell r="R345" t="str">
            <v>02</v>
          </cell>
          <cell r="S345" t="str">
            <v>MEXICO</v>
          </cell>
          <cell r="T345" t="str">
            <v>000050 MANZANILLO, PUERTO</v>
          </cell>
          <cell r="U345" t="str">
            <v>200000432</v>
          </cell>
          <cell r="V345" t="str">
            <v>Productos Alimenticios Super</v>
          </cell>
          <cell r="W345" t="str">
            <v/>
          </cell>
          <cell r="X345" t="str">
            <v>CIF</v>
          </cell>
          <cell r="Y345" t="str">
            <v>CTA CTE O CRED.DIRECTO</v>
          </cell>
          <cell r="Z345" t="str">
            <v>CONGELADO</v>
          </cell>
          <cell r="AA345" t="str">
            <v>PLANCHA</v>
          </cell>
          <cell r="AB345" t="str">
            <v>PLANCHA S/CUERO</v>
          </cell>
          <cell r="AC345" t="str">
            <v>PLANCHA S/CUERO PAPADA</v>
          </cell>
          <cell r="AD345" t="str">
            <v>NA</v>
          </cell>
        </row>
        <row r="346">
          <cell r="D346">
            <v>1021020</v>
          </cell>
          <cell r="E346" t="str">
            <v>GO PAPDA@ BO CJ 20K AS</v>
          </cell>
          <cell r="F346">
            <v>16000</v>
          </cell>
          <cell r="G346" t="str">
            <v>KG</v>
          </cell>
          <cell r="H346" t="str">
            <v>PLANTA ROSARIO</v>
          </cell>
          <cell r="I346" t="str">
            <v>PROGRAMADO</v>
          </cell>
          <cell r="J346">
            <v>44805</v>
          </cell>
          <cell r="K346">
            <v>44826</v>
          </cell>
          <cell r="L346">
            <v>44866</v>
          </cell>
          <cell r="M346"/>
          <cell r="N346"/>
          <cell r="O346" t="str">
            <v>U020 AGROSUPER COMER ALIM</v>
          </cell>
          <cell r="P346" t="str">
            <v>00AM</v>
          </cell>
          <cell r="Q346" t="str">
            <v>AGRO MEXICO</v>
          </cell>
          <cell r="R346" t="str">
            <v>02</v>
          </cell>
          <cell r="S346" t="str">
            <v>MEXICO</v>
          </cell>
          <cell r="T346" t="str">
            <v>000050 MANZANILLO, PUERTO</v>
          </cell>
          <cell r="U346" t="str">
            <v>200000432</v>
          </cell>
          <cell r="V346" t="str">
            <v>Productos Alimenticios Super</v>
          </cell>
          <cell r="W346" t="str">
            <v/>
          </cell>
          <cell r="X346" t="str">
            <v>CIF</v>
          </cell>
          <cell r="Y346" t="str">
            <v>CTA CTE O CRED.DIRECTO</v>
          </cell>
          <cell r="Z346" t="str">
            <v>CONGELADO</v>
          </cell>
          <cell r="AA346" t="str">
            <v>PLANCHA</v>
          </cell>
          <cell r="AB346" t="str">
            <v>PLANCHA S/CUERO</v>
          </cell>
          <cell r="AC346" t="str">
            <v>PLANCHA S/CUERO PAPADA</v>
          </cell>
          <cell r="AD346" t="str">
            <v>NA</v>
          </cell>
        </row>
        <row r="347">
          <cell r="D347">
            <v>1023319</v>
          </cell>
          <cell r="E347" t="str">
            <v>GO RECO 90/10 @ BO CJ 20K AS</v>
          </cell>
          <cell r="F347">
            <v>24000</v>
          </cell>
          <cell r="G347" t="str">
            <v>KG</v>
          </cell>
          <cell r="H347" t="str">
            <v>PLANTA LO MIRANDA</v>
          </cell>
          <cell r="I347" t="str">
            <v>EN PRODUCCION</v>
          </cell>
          <cell r="J347">
            <v>44805</v>
          </cell>
          <cell r="K347">
            <v>44812</v>
          </cell>
          <cell r="L347"/>
          <cell r="M347"/>
          <cell r="N347"/>
          <cell r="O347" t="str">
            <v>U020 AGROSUPER COMER ALIM</v>
          </cell>
          <cell r="P347" t="str">
            <v>00AM</v>
          </cell>
          <cell r="Q347" t="str">
            <v>AGRO MEXICO</v>
          </cell>
          <cell r="R347" t="str">
            <v>02</v>
          </cell>
          <cell r="S347" t="str">
            <v>MEXICO</v>
          </cell>
          <cell r="T347" t="str">
            <v>000050 MANZANILLO, PUERTO</v>
          </cell>
          <cell r="U347" t="str">
            <v>200000432</v>
          </cell>
          <cell r="V347" t="str">
            <v>Productos Alimenticios Super</v>
          </cell>
          <cell r="W347" t="str">
            <v/>
          </cell>
          <cell r="X347" t="str">
            <v>CIF</v>
          </cell>
          <cell r="Y347" t="str">
            <v>CTA CTE O CRED.DIRECTO</v>
          </cell>
          <cell r="Z347" t="str">
            <v>CONGELADO</v>
          </cell>
          <cell r="AA347" t="str">
            <v>RECORTES</v>
          </cell>
          <cell r="AB347" t="str">
            <v>RECORTES NO MAGRO</v>
          </cell>
          <cell r="AC347" t="str">
            <v>RECORTES NO MAGRO TRIMING 90/10</v>
          </cell>
          <cell r="AD347" t="str">
            <v>NA</v>
          </cell>
        </row>
        <row r="348">
          <cell r="D348">
            <v>1023218</v>
          </cell>
          <cell r="E348" t="str">
            <v>GO ESTOMAGO POUCH@ 20K AS</v>
          </cell>
          <cell r="F348">
            <v>24000</v>
          </cell>
          <cell r="G348" t="str">
            <v>KG</v>
          </cell>
          <cell r="H348" t="str">
            <v>PLANTA LO MIRANDA</v>
          </cell>
          <cell r="I348" t="str">
            <v>A PROGRAMAR</v>
          </cell>
          <cell r="J348">
            <v>44805</v>
          </cell>
          <cell r="K348">
            <v>44819</v>
          </cell>
          <cell r="L348">
            <v>44866</v>
          </cell>
          <cell r="M348"/>
          <cell r="N348"/>
          <cell r="O348" t="str">
            <v>U020 AGROSUPER COMER ALIM</v>
          </cell>
          <cell r="P348" t="str">
            <v>00AM</v>
          </cell>
          <cell r="Q348" t="str">
            <v>AGRO MEXICO</v>
          </cell>
          <cell r="R348" t="str">
            <v>02</v>
          </cell>
          <cell r="S348" t="str">
            <v>MEXICO</v>
          </cell>
          <cell r="T348" t="str">
            <v>000050 MANZANILLO, PUERTO</v>
          </cell>
          <cell r="U348" t="str">
            <v>200000432</v>
          </cell>
          <cell r="V348" t="str">
            <v>Productos Alimenticios Super</v>
          </cell>
          <cell r="W348" t="str">
            <v/>
          </cell>
          <cell r="X348" t="str">
            <v>CIF</v>
          </cell>
          <cell r="Y348" t="str">
            <v>CTA CTE O CRED.DIRECTO</v>
          </cell>
          <cell r="Z348" t="str">
            <v>CONGELADO</v>
          </cell>
          <cell r="AA348" t="str">
            <v>SUBPROD</v>
          </cell>
          <cell r="AB348" t="str">
            <v>SUBPROD VISCERAS</v>
          </cell>
          <cell r="AC348" t="str">
            <v>SUBPROD VISCERAS ESTÓMAGO</v>
          </cell>
          <cell r="AD348" t="str">
            <v>NA</v>
          </cell>
        </row>
        <row r="349">
          <cell r="D349">
            <v>1023218</v>
          </cell>
          <cell r="E349" t="str">
            <v>GO ESTOMAGO POUCH@ 20K AS</v>
          </cell>
          <cell r="F349">
            <v>24000</v>
          </cell>
          <cell r="G349" t="str">
            <v>KG</v>
          </cell>
          <cell r="H349" t="str">
            <v>PLANTA LO MIRANDA</v>
          </cell>
          <cell r="I349" t="str">
            <v>A PROGRAMAR</v>
          </cell>
          <cell r="J349">
            <v>44805</v>
          </cell>
          <cell r="K349">
            <v>44826</v>
          </cell>
          <cell r="L349">
            <v>44877</v>
          </cell>
          <cell r="M349"/>
          <cell r="N349"/>
          <cell r="O349" t="str">
            <v>U020 AGROSUPER COMER ALIM</v>
          </cell>
          <cell r="P349" t="str">
            <v>00AM</v>
          </cell>
          <cell r="Q349" t="str">
            <v>AGRO MEXICO</v>
          </cell>
          <cell r="R349" t="str">
            <v>02</v>
          </cell>
          <cell r="S349" t="str">
            <v>MEXICO</v>
          </cell>
          <cell r="T349" t="str">
            <v>000050 MANZANILLO, PUERTO</v>
          </cell>
          <cell r="U349" t="str">
            <v>200000432</v>
          </cell>
          <cell r="V349" t="str">
            <v>Productos Alimenticios Super</v>
          </cell>
          <cell r="W349" t="str">
            <v/>
          </cell>
          <cell r="X349" t="str">
            <v>CIF</v>
          </cell>
          <cell r="Y349" t="str">
            <v>CTA CTE O CRED.DIRECTO</v>
          </cell>
          <cell r="Z349" t="str">
            <v>CONGELADO</v>
          </cell>
          <cell r="AA349" t="str">
            <v>SUBPROD</v>
          </cell>
          <cell r="AB349" t="str">
            <v>SUBPROD VISCERAS</v>
          </cell>
          <cell r="AC349" t="str">
            <v>SUBPROD VISCERAS ESTÓMAGO</v>
          </cell>
          <cell r="AD349" t="str">
            <v>NA</v>
          </cell>
        </row>
        <row r="350">
          <cell r="D350">
            <v>1021105</v>
          </cell>
          <cell r="E350" t="str">
            <v>GO PULMON@ CJ 20K BCA AS</v>
          </cell>
          <cell r="F350">
            <v>24000</v>
          </cell>
          <cell r="G350" t="str">
            <v>KG</v>
          </cell>
          <cell r="H350" t="str">
            <v>PLANTA ROSARIO</v>
          </cell>
          <cell r="I350" t="str">
            <v>A PROGRAMAR</v>
          </cell>
          <cell r="J350">
            <v>44805</v>
          </cell>
          <cell r="K350">
            <v>44816</v>
          </cell>
          <cell r="L350">
            <v>44876</v>
          </cell>
          <cell r="M350"/>
          <cell r="N350"/>
          <cell r="O350" t="str">
            <v>U007 AGROSUPER S.A.</v>
          </cell>
          <cell r="P350" t="str">
            <v>00AS</v>
          </cell>
          <cell r="Q350" t="str">
            <v>AGRO SUDAMERICA</v>
          </cell>
          <cell r="R350" t="str">
            <v>02</v>
          </cell>
          <cell r="S350" t="str">
            <v>COLOMBIA</v>
          </cell>
          <cell r="T350" t="str">
            <v>000023 BUENAVENTURA, PUERTO</v>
          </cell>
          <cell r="U350" t="str">
            <v>200000893</v>
          </cell>
          <cell r="V350" t="str">
            <v>Frigo Cargo Internacional S.A.S.</v>
          </cell>
          <cell r="W350" t="str">
            <v>###</v>
          </cell>
          <cell r="X350" t="str">
            <v>CIF</v>
          </cell>
          <cell r="Y350" t="str">
            <v>CTA CTE O CRED.DIRECTO</v>
          </cell>
          <cell r="Z350" t="str">
            <v>CONGELADO</v>
          </cell>
          <cell r="AA350" t="str">
            <v>SUBPROD</v>
          </cell>
          <cell r="AB350" t="str">
            <v>SUBPROD VISCERAS</v>
          </cell>
          <cell r="AC350" t="str">
            <v>SUBPROD VISCERAS PULMÓN</v>
          </cell>
          <cell r="AD350" t="str">
            <v>EX</v>
          </cell>
        </row>
        <row r="351">
          <cell r="D351">
            <v>1021555</v>
          </cell>
          <cell r="E351" t="str">
            <v>GO GRASA DESP PAPDA@ CJ 20K AS</v>
          </cell>
          <cell r="F351">
            <v>24002</v>
          </cell>
          <cell r="G351" t="str">
            <v>KG</v>
          </cell>
          <cell r="H351" t="str">
            <v>PLANTA LO MIRANDA</v>
          </cell>
          <cell r="I351" t="str">
            <v>A PROGRAMAR</v>
          </cell>
          <cell r="J351">
            <v>44805</v>
          </cell>
          <cell r="K351">
            <v>44841</v>
          </cell>
          <cell r="L351">
            <v>44871</v>
          </cell>
          <cell r="M351"/>
          <cell r="N351"/>
          <cell r="O351" t="str">
            <v>U020 AGROSUPER COMER ALIM</v>
          </cell>
          <cell r="P351" t="str">
            <v>00AM</v>
          </cell>
          <cell r="Q351" t="str">
            <v>AGRO MEXICO</v>
          </cell>
          <cell r="R351" t="str">
            <v>02</v>
          </cell>
          <cell r="S351" t="str">
            <v>MEXICO</v>
          </cell>
          <cell r="T351" t="str">
            <v>000051 MAZATLAN, PUERTO</v>
          </cell>
          <cell r="U351" t="str">
            <v>200000432</v>
          </cell>
          <cell r="V351" t="str">
            <v>Productos Alimenticios Super</v>
          </cell>
          <cell r="W351" t="str">
            <v/>
          </cell>
          <cell r="X351" t="str">
            <v>CIF</v>
          </cell>
          <cell r="Y351" t="str">
            <v>CTA CTE O CRED.DIRECTO</v>
          </cell>
          <cell r="Z351" t="str">
            <v>CONGELADO</v>
          </cell>
          <cell r="AA351" t="str">
            <v>GRASAS</v>
          </cell>
          <cell r="AB351" t="str">
            <v>GRASA GORDURA</v>
          </cell>
          <cell r="AC351" t="str">
            <v>SUBPROD GRASA PAPADA</v>
          </cell>
          <cell r="AD351" t="str">
            <v>NA</v>
          </cell>
        </row>
        <row r="352">
          <cell r="D352">
            <v>1021555</v>
          </cell>
          <cell r="E352" t="str">
            <v>GO GRASA DESP PAPDA@ CJ 20K AS</v>
          </cell>
          <cell r="F352">
            <v>24002</v>
          </cell>
          <cell r="G352" t="str">
            <v>KG</v>
          </cell>
          <cell r="H352" t="str">
            <v>ICESTAR</v>
          </cell>
          <cell r="I352" t="str">
            <v>PROGRAMADO</v>
          </cell>
          <cell r="J352">
            <v>44805</v>
          </cell>
          <cell r="K352">
            <v>44826</v>
          </cell>
          <cell r="L352">
            <v>44865</v>
          </cell>
          <cell r="M352"/>
          <cell r="N352"/>
          <cell r="O352" t="str">
            <v>U020 AGROSUPER COMER ALIM</v>
          </cell>
          <cell r="P352" t="str">
            <v>00AM</v>
          </cell>
          <cell r="Q352" t="str">
            <v>AGRO MEXICO</v>
          </cell>
          <cell r="R352" t="str">
            <v>02</v>
          </cell>
          <cell r="S352" t="str">
            <v>MEXICO</v>
          </cell>
          <cell r="T352" t="str">
            <v>000051 MAZATLAN, PUERTO</v>
          </cell>
          <cell r="U352" t="str">
            <v>200000432</v>
          </cell>
          <cell r="V352" t="str">
            <v>Productos Alimenticios Super</v>
          </cell>
          <cell r="W352" t="str">
            <v/>
          </cell>
          <cell r="X352" t="str">
            <v>CIF</v>
          </cell>
          <cell r="Y352" t="str">
            <v>CTA CTE O CRED.DIRECTO</v>
          </cell>
          <cell r="Z352" t="str">
            <v>CONGELADO</v>
          </cell>
          <cell r="AA352" t="str">
            <v>GRASAS</v>
          </cell>
          <cell r="AB352" t="str">
            <v>GRASA GORDURA</v>
          </cell>
          <cell r="AC352" t="str">
            <v>SUBPROD GRASA PAPADA</v>
          </cell>
          <cell r="AD352" t="str">
            <v>NA</v>
          </cell>
        </row>
        <row r="353">
          <cell r="D353">
            <v>1012362</v>
          </cell>
          <cell r="E353" t="str">
            <v>PO CORAZON@ CJ 18K AS</v>
          </cell>
          <cell r="F353">
            <v>24000</v>
          </cell>
          <cell r="G353" t="str">
            <v>KG</v>
          </cell>
          <cell r="H353" t="str">
            <v>F. SAN VICENTE</v>
          </cell>
          <cell r="I353" t="str">
            <v>EN PRODUCCION</v>
          </cell>
          <cell r="J353">
            <v>44805</v>
          </cell>
          <cell r="K353">
            <v>44816</v>
          </cell>
          <cell r="L353"/>
          <cell r="M353"/>
          <cell r="N353"/>
          <cell r="O353" t="str">
            <v>U007 AGROSUPER S.A.</v>
          </cell>
          <cell r="P353" t="str">
            <v>00AB</v>
          </cell>
          <cell r="Q353" t="str">
            <v>AGROSUPER BRASIL</v>
          </cell>
          <cell r="R353" t="str">
            <v>01</v>
          </cell>
          <cell r="S353" t="str">
            <v>BRASIL</v>
          </cell>
          <cell r="T353" t="str">
            <v>000350 CANOAS - RIO GRANDE DO</v>
          </cell>
          <cell r="U353" t="str">
            <v>200003655</v>
          </cell>
          <cell r="V353" t="str">
            <v>PARKER-MIGLIORINI INTERNATIONAL DO</v>
          </cell>
          <cell r="W353" t="str">
            <v>PMI 401703 ###</v>
          </cell>
          <cell r="X353" t="str">
            <v>FCA</v>
          </cell>
          <cell r="Y353" t="str">
            <v>CTA CTE O CRED.DIRECTO</v>
          </cell>
          <cell r="Z353" t="str">
            <v>CONGELADO</v>
          </cell>
          <cell r="AA353" t="str">
            <v>MENUDENCIAS</v>
          </cell>
          <cell r="AB353" t="str">
            <v>MENUDENCIAS CORAZÓN</v>
          </cell>
          <cell r="AC353" t="str">
            <v>MENUDENCIAS CORAZÓN NORMAL</v>
          </cell>
          <cell r="AD353" t="str">
            <v>EX</v>
          </cell>
        </row>
        <row r="354">
          <cell r="D354">
            <v>1012362</v>
          </cell>
          <cell r="E354" t="str">
            <v>PO CORAZON@ CJ 18K AS</v>
          </cell>
          <cell r="F354">
            <v>24000</v>
          </cell>
          <cell r="G354" t="str">
            <v>KG</v>
          </cell>
          <cell r="H354" t="str">
            <v>F. SAN VICENTE</v>
          </cell>
          <cell r="I354" t="str">
            <v>CONFIRMADO</v>
          </cell>
          <cell r="J354">
            <v>44805</v>
          </cell>
          <cell r="K354">
            <v>44816</v>
          </cell>
          <cell r="L354">
            <v>44856</v>
          </cell>
          <cell r="M354"/>
          <cell r="N354"/>
          <cell r="O354" t="str">
            <v>U007 AGROSUPER S.A.</v>
          </cell>
          <cell r="P354" t="str">
            <v>00AB</v>
          </cell>
          <cell r="Q354" t="str">
            <v>AGROSUPER BRASIL</v>
          </cell>
          <cell r="R354" t="str">
            <v>01</v>
          </cell>
          <cell r="S354" t="str">
            <v>BRASIL</v>
          </cell>
          <cell r="T354" t="str">
            <v>000350 CANOAS - RIO GRANDE DO</v>
          </cell>
          <cell r="U354" t="str">
            <v>200003655</v>
          </cell>
          <cell r="V354" t="str">
            <v>PARKER-MIGLIORINI INTERNATIONAL DO</v>
          </cell>
          <cell r="W354" t="str">
            <v>PMI 401702 ###</v>
          </cell>
          <cell r="X354" t="str">
            <v>FCA</v>
          </cell>
          <cell r="Y354" t="str">
            <v>CTA CTE O CRED.DIRECTO</v>
          </cell>
          <cell r="Z354" t="str">
            <v>CONGELADO</v>
          </cell>
          <cell r="AA354" t="str">
            <v>MENUDENCIAS</v>
          </cell>
          <cell r="AB354" t="str">
            <v>MENUDENCIAS CORAZÓN</v>
          </cell>
          <cell r="AC354" t="str">
            <v>MENUDENCIAS CORAZÓN NORMAL</v>
          </cell>
          <cell r="AD354" t="str">
            <v>EX</v>
          </cell>
        </row>
        <row r="355">
          <cell r="D355">
            <v>1012362</v>
          </cell>
          <cell r="E355" t="str">
            <v>PO CORAZON@ CJ 18K AS</v>
          </cell>
          <cell r="F355">
            <v>24000</v>
          </cell>
          <cell r="G355" t="str">
            <v>KG</v>
          </cell>
          <cell r="H355" t="str">
            <v>F. SAN VICENTE</v>
          </cell>
          <cell r="I355" t="str">
            <v>CONFIRMADO</v>
          </cell>
          <cell r="J355">
            <v>44805</v>
          </cell>
          <cell r="K355">
            <v>44840</v>
          </cell>
          <cell r="L355">
            <v>44855</v>
          </cell>
          <cell r="M355"/>
          <cell r="N355"/>
          <cell r="O355" t="str">
            <v>U007 AGROSUPER S.A.</v>
          </cell>
          <cell r="P355" t="str">
            <v>00AB</v>
          </cell>
          <cell r="Q355" t="str">
            <v>AGROSUPER BRASIL</v>
          </cell>
          <cell r="R355" t="str">
            <v>01</v>
          </cell>
          <cell r="S355" t="str">
            <v>BRASIL</v>
          </cell>
          <cell r="T355" t="str">
            <v>000285 ITAJAI, TERRESTRE</v>
          </cell>
          <cell r="U355" t="str">
            <v>200003994</v>
          </cell>
          <cell r="V355" t="str">
            <v>PARKER-MIGLIORINI INTERNATIONAL</v>
          </cell>
          <cell r="W355" t="str">
            <v>PMI 401700  ###</v>
          </cell>
          <cell r="X355" t="str">
            <v>FCA</v>
          </cell>
          <cell r="Y355" t="str">
            <v>CTA CTE O CRED.DIRECTO</v>
          </cell>
          <cell r="Z355" t="str">
            <v>CONGELADO</v>
          </cell>
          <cell r="AA355" t="str">
            <v>MENUDENCIAS</v>
          </cell>
          <cell r="AB355" t="str">
            <v>MENUDENCIAS CORAZÓN</v>
          </cell>
          <cell r="AC355" t="str">
            <v>MENUDENCIAS CORAZÓN NORMAL</v>
          </cell>
          <cell r="AD355" t="str">
            <v>EX</v>
          </cell>
        </row>
        <row r="356">
          <cell r="D356">
            <v>1012674</v>
          </cell>
          <cell r="E356" t="str">
            <v>PO CORAZON@PLA CJ 19K</v>
          </cell>
          <cell r="F356">
            <v>24000</v>
          </cell>
          <cell r="G356" t="str">
            <v>KG</v>
          </cell>
          <cell r="H356" t="str">
            <v>PLANTA LO MIRANDA</v>
          </cell>
          <cell r="I356" t="str">
            <v>EN PRODUCCION</v>
          </cell>
          <cell r="J356">
            <v>44805</v>
          </cell>
          <cell r="K356">
            <v>44839</v>
          </cell>
          <cell r="L356"/>
          <cell r="M356"/>
          <cell r="N356"/>
          <cell r="O356" t="str">
            <v>U007 AGROSUPER S.A.</v>
          </cell>
          <cell r="P356" t="str">
            <v>00AB</v>
          </cell>
          <cell r="Q356" t="str">
            <v>AGROSUPER BRASIL</v>
          </cell>
          <cell r="R356" t="str">
            <v>01</v>
          </cell>
          <cell r="S356" t="str">
            <v>BRASIL</v>
          </cell>
          <cell r="T356" t="str">
            <v>000285 ITAJAI, TERRESTRE</v>
          </cell>
          <cell r="U356" t="str">
            <v>200003994</v>
          </cell>
          <cell r="V356" t="str">
            <v>PARKER-MIGLIORINI INTERNATIONAL</v>
          </cell>
          <cell r="W356" t="str">
            <v>PMI 401701 ###</v>
          </cell>
          <cell r="X356" t="str">
            <v>FCA</v>
          </cell>
          <cell r="Y356" t="str">
            <v>CTA CTE O CRED.DIRECTO</v>
          </cell>
          <cell r="Z356" t="str">
            <v>CONGELADO</v>
          </cell>
          <cell r="AA356" t="str">
            <v>MENUDENCIAS</v>
          </cell>
          <cell r="AB356" t="str">
            <v>MENUDENCIAS CORAZÓN</v>
          </cell>
          <cell r="AC356" t="str">
            <v>MENUDENCIAS CORAZÓN NORMAL</v>
          </cell>
          <cell r="AD356" t="str">
            <v>EX</v>
          </cell>
        </row>
        <row r="357">
          <cell r="D357">
            <v>1023433</v>
          </cell>
          <cell r="E357" t="str">
            <v>GO PAPDA CAB@ CJ 20K AS</v>
          </cell>
          <cell r="F357">
            <v>24000</v>
          </cell>
          <cell r="G357" t="str">
            <v>KG</v>
          </cell>
          <cell r="H357" t="str">
            <v>PLANTA ROSARIO</v>
          </cell>
          <cell r="I357" t="str">
            <v>CONFIRMADO</v>
          </cell>
          <cell r="J357">
            <v>44805</v>
          </cell>
          <cell r="K357">
            <v>44824</v>
          </cell>
          <cell r="L357">
            <v>44835</v>
          </cell>
          <cell r="M357"/>
          <cell r="N357"/>
          <cell r="O357" t="str">
            <v>U007 AGROSUPER S.A.</v>
          </cell>
          <cell r="P357" t="str">
            <v>00AS</v>
          </cell>
          <cell r="Q357" t="str">
            <v>AGRO SUDAMERICA</v>
          </cell>
          <cell r="R357" t="str">
            <v>02</v>
          </cell>
          <cell r="S357" t="str">
            <v>COLOMBIA</v>
          </cell>
          <cell r="T357" t="str">
            <v>000218 CARTAGENA, PUERTO</v>
          </cell>
          <cell r="U357" t="str">
            <v>200003947</v>
          </cell>
          <cell r="V357" t="str">
            <v>Comercializadora Soja SAS</v>
          </cell>
          <cell r="W357" t="str">
            <v>***</v>
          </cell>
          <cell r="X357" t="str">
            <v>CIF</v>
          </cell>
          <cell r="Y357" t="str">
            <v>CTA CTE O CRED.DIRECTO</v>
          </cell>
          <cell r="Z357" t="str">
            <v>CONGELADO</v>
          </cell>
          <cell r="AA357" t="str">
            <v>PLANCHA</v>
          </cell>
          <cell r="AB357" t="str">
            <v>PLANCHA S/CUERO</v>
          </cell>
          <cell r="AC357" t="str">
            <v>PLANCHA S/CUERO PAPADA</v>
          </cell>
          <cell r="AD357" t="str">
            <v>EX</v>
          </cell>
        </row>
        <row r="358">
          <cell r="D358">
            <v>1011120</v>
          </cell>
          <cell r="E358" t="str">
            <v>PO PCH ENT@ CJ 20K AS</v>
          </cell>
          <cell r="F358">
            <v>19967.999808479999</v>
          </cell>
          <cell r="G358" t="str">
            <v>KG</v>
          </cell>
          <cell r="H358" t="str">
            <v>F. SAN VICENTE</v>
          </cell>
          <cell r="I358" t="str">
            <v>A PROGRAMAR</v>
          </cell>
          <cell r="J358">
            <v>44805</v>
          </cell>
          <cell r="K358">
            <v>44817</v>
          </cell>
          <cell r="L358">
            <v>44866</v>
          </cell>
          <cell r="M358"/>
          <cell r="N358"/>
          <cell r="O358" t="str">
            <v>U007 AGROSUPER S.A.</v>
          </cell>
          <cell r="P358" t="str">
            <v>00AA</v>
          </cell>
          <cell r="Q358" t="str">
            <v>AGRO AMERICA</v>
          </cell>
          <cell r="R358" t="str">
            <v>01</v>
          </cell>
          <cell r="S358" t="str">
            <v>PUERTO RICO</v>
          </cell>
          <cell r="T358" t="str">
            <v>000061 SAN JUAN, PUERTO</v>
          </cell>
          <cell r="U358" t="str">
            <v>200000004</v>
          </cell>
          <cell r="V358" t="str">
            <v>Agro America LLC</v>
          </cell>
          <cell r="W358" t="str">
            <v>55667</v>
          </cell>
          <cell r="X358" t="str">
            <v>CIF</v>
          </cell>
          <cell r="Y358" t="str">
            <v>CTA CTE O CRED.DIRECTO</v>
          </cell>
          <cell r="Z358" t="str">
            <v>CONGELADO</v>
          </cell>
          <cell r="AA358" t="str">
            <v>PECHUGA</v>
          </cell>
          <cell r="AB358" t="str">
            <v>PECHUGA ENTERA</v>
          </cell>
          <cell r="AC358" t="str">
            <v>PECHUGA ENTERA SELECCIÓN</v>
          </cell>
          <cell r="AD358" t="str">
            <v>NA</v>
          </cell>
        </row>
        <row r="359">
          <cell r="D359">
            <v>1100574</v>
          </cell>
          <cell r="E359" t="str">
            <v>NUGG POLLO@ BO 18X1.5 LB CJ AS</v>
          </cell>
          <cell r="F359">
            <v>5495.7601345039993</v>
          </cell>
          <cell r="G359" t="str">
            <v>KG</v>
          </cell>
          <cell r="H359" t="str">
            <v>F. SAN VICENTE</v>
          </cell>
          <cell r="I359" t="str">
            <v>EN PRODUCCION</v>
          </cell>
          <cell r="J359">
            <v>44805</v>
          </cell>
          <cell r="K359">
            <v>44813</v>
          </cell>
          <cell r="L359"/>
          <cell r="M359"/>
          <cell r="N359"/>
          <cell r="O359" t="str">
            <v>U007 AGROSUPER S.A.</v>
          </cell>
          <cell r="P359" t="str">
            <v>00AA</v>
          </cell>
          <cell r="Q359" t="str">
            <v>AGRO AMERICA</v>
          </cell>
          <cell r="R359" t="str">
            <v>10</v>
          </cell>
          <cell r="S359" t="str">
            <v>PUERTO RICO</v>
          </cell>
          <cell r="T359" t="str">
            <v>000061 SAN JUAN, PUERTO</v>
          </cell>
          <cell r="U359" t="str">
            <v>200000004</v>
          </cell>
          <cell r="V359" t="str">
            <v>Agro America LLC</v>
          </cell>
          <cell r="W359" t="str">
            <v>55674</v>
          </cell>
          <cell r="X359" t="str">
            <v>CIF</v>
          </cell>
          <cell r="Y359" t="str">
            <v>CTA CTE O CRED.DIRECTO</v>
          </cell>
          <cell r="Z359" t="str">
            <v>CONGELADO</v>
          </cell>
          <cell r="AA359" t="str">
            <v>EMPANIZADO</v>
          </cell>
          <cell r="AB359" t="str">
            <v>EMPANIZADOS NUGGETS</v>
          </cell>
          <cell r="AC359" t="str">
            <v>EMPANIZADOS NUGGETS POLLO</v>
          </cell>
          <cell r="AD359" t="str">
            <v>NA</v>
          </cell>
        </row>
        <row r="360">
          <cell r="D360">
            <v>1100573</v>
          </cell>
          <cell r="E360" t="str">
            <v>CROQ POLLO 80G@BO 18X1,5 LB CJ AS</v>
          </cell>
          <cell r="F360">
            <v>1837.0475999999999</v>
          </cell>
          <cell r="G360" t="str">
            <v>KG</v>
          </cell>
          <cell r="H360" t="str">
            <v>F. SAN VICENTE</v>
          </cell>
          <cell r="I360" t="str">
            <v>EN PRODUCCION</v>
          </cell>
          <cell r="J360">
            <v>44805</v>
          </cell>
          <cell r="K360">
            <v>44813</v>
          </cell>
          <cell r="L360"/>
          <cell r="M360"/>
          <cell r="N360"/>
          <cell r="O360" t="str">
            <v>U007 AGROSUPER S.A.</v>
          </cell>
          <cell r="P360" t="str">
            <v>00AA</v>
          </cell>
          <cell r="Q360" t="str">
            <v>AGRO AMERICA</v>
          </cell>
          <cell r="R360" t="str">
            <v>10</v>
          </cell>
          <cell r="S360" t="str">
            <v>PUERTO RICO</v>
          </cell>
          <cell r="T360" t="str">
            <v>000061 SAN JUAN, PUERTO</v>
          </cell>
          <cell r="U360" t="str">
            <v>200000004</v>
          </cell>
          <cell r="V360" t="str">
            <v>Agro America LLC</v>
          </cell>
          <cell r="W360" t="str">
            <v>55674</v>
          </cell>
          <cell r="X360" t="str">
            <v>CIF</v>
          </cell>
          <cell r="Y360" t="str">
            <v>CTA CTE O CRED.DIRECTO</v>
          </cell>
          <cell r="Z360" t="str">
            <v>CONGELADO</v>
          </cell>
          <cell r="AA360" t="str">
            <v>EMPANIZADO</v>
          </cell>
          <cell r="AB360" t="str">
            <v>EMPANIZADOS CROQUETAS</v>
          </cell>
          <cell r="AC360" t="str">
            <v>EMPANIZADOS CROQUETAS POLLO</v>
          </cell>
          <cell r="AD360" t="str">
            <v>NA</v>
          </cell>
        </row>
        <row r="361">
          <cell r="D361">
            <v>1100572</v>
          </cell>
          <cell r="E361" t="str">
            <v>STRIPS POLLO@ BO 18X1.5 LB CJ AS</v>
          </cell>
          <cell r="F361">
            <v>3674.0951999999997</v>
          </cell>
          <cell r="G361" t="str">
            <v>KG</v>
          </cell>
          <cell r="H361" t="str">
            <v>F. SAN VICENTE</v>
          </cell>
          <cell r="I361" t="str">
            <v>EN PRODUCCION</v>
          </cell>
          <cell r="J361">
            <v>44805</v>
          </cell>
          <cell r="K361">
            <v>44813</v>
          </cell>
          <cell r="L361"/>
          <cell r="M361"/>
          <cell r="N361"/>
          <cell r="O361" t="str">
            <v>U007 AGROSUPER S.A.</v>
          </cell>
          <cell r="P361" t="str">
            <v>00AA</v>
          </cell>
          <cell r="Q361" t="str">
            <v>AGRO AMERICA</v>
          </cell>
          <cell r="R361" t="str">
            <v>10</v>
          </cell>
          <cell r="S361" t="str">
            <v>PUERTO RICO</v>
          </cell>
          <cell r="T361" t="str">
            <v>000061 SAN JUAN, PUERTO</v>
          </cell>
          <cell r="U361" t="str">
            <v>200000004</v>
          </cell>
          <cell r="V361" t="str">
            <v>Agro America LLC</v>
          </cell>
          <cell r="W361" t="str">
            <v>55674</v>
          </cell>
          <cell r="X361" t="str">
            <v>CIF</v>
          </cell>
          <cell r="Y361" t="str">
            <v>CTA CTE O CRED.DIRECTO</v>
          </cell>
          <cell r="Z361" t="str">
            <v>CONGELADO</v>
          </cell>
          <cell r="AA361" t="str">
            <v>EMPANIZADO</v>
          </cell>
          <cell r="AB361" t="str">
            <v>EMPANIZADOS NUGGETS</v>
          </cell>
          <cell r="AC361" t="str">
            <v>EMPANIZADOS NUGGETS POLLO</v>
          </cell>
          <cell r="AD361" t="str">
            <v>NA</v>
          </cell>
        </row>
        <row r="362">
          <cell r="D362">
            <v>1100570</v>
          </cell>
          <cell r="E362" t="str">
            <v>FIGURITAS POLLO@ BO 18X1.5 LB CJ AS</v>
          </cell>
          <cell r="F362">
            <v>2449.3968</v>
          </cell>
          <cell r="G362" t="str">
            <v>KG</v>
          </cell>
          <cell r="H362" t="str">
            <v>F. SAN VICENTE</v>
          </cell>
          <cell r="I362" t="str">
            <v>EN PRODUCCION</v>
          </cell>
          <cell r="J362">
            <v>44805</v>
          </cell>
          <cell r="K362">
            <v>44813</v>
          </cell>
          <cell r="L362"/>
          <cell r="M362"/>
          <cell r="N362"/>
          <cell r="O362" t="str">
            <v>U007 AGROSUPER S.A.</v>
          </cell>
          <cell r="P362" t="str">
            <v>00AA</v>
          </cell>
          <cell r="Q362" t="str">
            <v>AGRO AMERICA</v>
          </cell>
          <cell r="R362" t="str">
            <v>10</v>
          </cell>
          <cell r="S362" t="str">
            <v>PUERTO RICO</v>
          </cell>
          <cell r="T362" t="str">
            <v>000061 SAN JUAN, PUERTO</v>
          </cell>
          <cell r="U362" t="str">
            <v>200000004</v>
          </cell>
          <cell r="V362" t="str">
            <v>Agro America LLC</v>
          </cell>
          <cell r="W362" t="str">
            <v>55674</v>
          </cell>
          <cell r="X362" t="str">
            <v>CIF</v>
          </cell>
          <cell r="Y362" t="str">
            <v>CTA CTE O CRED.DIRECTO</v>
          </cell>
          <cell r="Z362" t="str">
            <v>CONGELADO</v>
          </cell>
          <cell r="AA362" t="str">
            <v>EMPANIZADO</v>
          </cell>
          <cell r="AB362" t="str">
            <v>EMPANIZADOS NUGGETS</v>
          </cell>
          <cell r="AC362" t="str">
            <v>EMPANIZADOS NUGGETS POLLO</v>
          </cell>
          <cell r="AD362" t="str">
            <v>NA</v>
          </cell>
        </row>
        <row r="363">
          <cell r="D363">
            <v>1100574</v>
          </cell>
          <cell r="E363" t="str">
            <v>NUGG POLLO@ BO 18X1.5 LB CJ AS</v>
          </cell>
          <cell r="F363">
            <v>5495.7601345039993</v>
          </cell>
          <cell r="G363" t="str">
            <v>KG</v>
          </cell>
          <cell r="H363" t="str">
            <v>F. SAN VICENTE</v>
          </cell>
          <cell r="I363" t="str">
            <v>EN PRODUCCION</v>
          </cell>
          <cell r="J363">
            <v>44805</v>
          </cell>
          <cell r="K363">
            <v>44812</v>
          </cell>
          <cell r="L363"/>
          <cell r="M363"/>
          <cell r="N363"/>
          <cell r="O363" t="str">
            <v>U007 AGROSUPER S.A.</v>
          </cell>
          <cell r="P363" t="str">
            <v>00AA</v>
          </cell>
          <cell r="Q363" t="str">
            <v>AGRO AMERICA</v>
          </cell>
          <cell r="R363" t="str">
            <v>10</v>
          </cell>
          <cell r="S363" t="str">
            <v>PUERTO RICO</v>
          </cell>
          <cell r="T363" t="str">
            <v>000061 SAN JUAN, PUERTO</v>
          </cell>
          <cell r="U363" t="str">
            <v>200000004</v>
          </cell>
          <cell r="V363" t="str">
            <v>Agro America LLC</v>
          </cell>
          <cell r="W363" t="str">
            <v>55675</v>
          </cell>
          <cell r="X363" t="str">
            <v>CIF</v>
          </cell>
          <cell r="Y363" t="str">
            <v>CTA CTE O CRED.DIRECTO</v>
          </cell>
          <cell r="Z363" t="str">
            <v>CONGELADO</v>
          </cell>
          <cell r="AA363" t="str">
            <v>EMPANIZADO</v>
          </cell>
          <cell r="AB363" t="str">
            <v>EMPANIZADOS NUGGETS</v>
          </cell>
          <cell r="AC363" t="str">
            <v>EMPANIZADOS NUGGETS POLLO</v>
          </cell>
          <cell r="AD363" t="str">
            <v>NA</v>
          </cell>
        </row>
        <row r="364">
          <cell r="D364">
            <v>1100573</v>
          </cell>
          <cell r="E364" t="str">
            <v>CROQ POLLO 80G@BO 18X1,5 LB CJ AS</v>
          </cell>
          <cell r="F364">
            <v>1837.0475999999999</v>
          </cell>
          <cell r="G364" t="str">
            <v>KG</v>
          </cell>
          <cell r="H364" t="str">
            <v>F. SAN VICENTE</v>
          </cell>
          <cell r="I364" t="str">
            <v>EN PRODUCCION</v>
          </cell>
          <cell r="J364">
            <v>44805</v>
          </cell>
          <cell r="K364">
            <v>44812</v>
          </cell>
          <cell r="L364"/>
          <cell r="M364"/>
          <cell r="N364"/>
          <cell r="O364" t="str">
            <v>U007 AGROSUPER S.A.</v>
          </cell>
          <cell r="P364" t="str">
            <v>00AA</v>
          </cell>
          <cell r="Q364" t="str">
            <v>AGRO AMERICA</v>
          </cell>
          <cell r="R364" t="str">
            <v>10</v>
          </cell>
          <cell r="S364" t="str">
            <v>PUERTO RICO</v>
          </cell>
          <cell r="T364" t="str">
            <v>000061 SAN JUAN, PUERTO</v>
          </cell>
          <cell r="U364" t="str">
            <v>200000004</v>
          </cell>
          <cell r="V364" t="str">
            <v>Agro America LLC</v>
          </cell>
          <cell r="W364" t="str">
            <v>55675</v>
          </cell>
          <cell r="X364" t="str">
            <v>CIF</v>
          </cell>
          <cell r="Y364" t="str">
            <v>CTA CTE O CRED.DIRECTO</v>
          </cell>
          <cell r="Z364" t="str">
            <v>CONGELADO</v>
          </cell>
          <cell r="AA364" t="str">
            <v>EMPANIZADO</v>
          </cell>
          <cell r="AB364" t="str">
            <v>EMPANIZADOS CROQUETAS</v>
          </cell>
          <cell r="AC364" t="str">
            <v>EMPANIZADOS CROQUETAS POLLO</v>
          </cell>
          <cell r="AD364" t="str">
            <v>NA</v>
          </cell>
        </row>
        <row r="365">
          <cell r="D365">
            <v>1100572</v>
          </cell>
          <cell r="E365" t="str">
            <v>STRIPS POLLO@ BO 18X1.5 LB CJ AS</v>
          </cell>
          <cell r="F365">
            <v>3674.0951999999997</v>
          </cell>
          <cell r="G365" t="str">
            <v>KG</v>
          </cell>
          <cell r="H365" t="str">
            <v>F. SAN VICENTE</v>
          </cell>
          <cell r="I365" t="str">
            <v>EN PRODUCCION</v>
          </cell>
          <cell r="J365">
            <v>44805</v>
          </cell>
          <cell r="K365">
            <v>44812</v>
          </cell>
          <cell r="L365"/>
          <cell r="M365"/>
          <cell r="N365"/>
          <cell r="O365" t="str">
            <v>U007 AGROSUPER S.A.</v>
          </cell>
          <cell r="P365" t="str">
            <v>00AA</v>
          </cell>
          <cell r="Q365" t="str">
            <v>AGRO AMERICA</v>
          </cell>
          <cell r="R365" t="str">
            <v>10</v>
          </cell>
          <cell r="S365" t="str">
            <v>PUERTO RICO</v>
          </cell>
          <cell r="T365" t="str">
            <v>000061 SAN JUAN, PUERTO</v>
          </cell>
          <cell r="U365" t="str">
            <v>200000004</v>
          </cell>
          <cell r="V365" t="str">
            <v>Agro America LLC</v>
          </cell>
          <cell r="W365" t="str">
            <v>55675</v>
          </cell>
          <cell r="X365" t="str">
            <v>CIF</v>
          </cell>
          <cell r="Y365" t="str">
            <v>CTA CTE O CRED.DIRECTO</v>
          </cell>
          <cell r="Z365" t="str">
            <v>CONGELADO</v>
          </cell>
          <cell r="AA365" t="str">
            <v>EMPANIZADO</v>
          </cell>
          <cell r="AB365" t="str">
            <v>EMPANIZADOS NUGGETS</v>
          </cell>
          <cell r="AC365" t="str">
            <v>EMPANIZADOS NUGGETS POLLO</v>
          </cell>
          <cell r="AD365" t="str">
            <v>NA</v>
          </cell>
        </row>
        <row r="366">
          <cell r="D366">
            <v>1100570</v>
          </cell>
          <cell r="E366" t="str">
            <v>FIGURITAS POLLO@ BO 18X1.5 LB CJ AS</v>
          </cell>
          <cell r="F366">
            <v>2449.3968</v>
          </cell>
          <cell r="G366" t="str">
            <v>KG</v>
          </cell>
          <cell r="H366" t="str">
            <v>F. SAN VICENTE</v>
          </cell>
          <cell r="I366" t="str">
            <v>EN PRODUCCION</v>
          </cell>
          <cell r="J366">
            <v>44805</v>
          </cell>
          <cell r="K366">
            <v>44812</v>
          </cell>
          <cell r="L366"/>
          <cell r="M366"/>
          <cell r="N366"/>
          <cell r="O366" t="str">
            <v>U007 AGROSUPER S.A.</v>
          </cell>
          <cell r="P366" t="str">
            <v>00AA</v>
          </cell>
          <cell r="Q366" t="str">
            <v>AGRO AMERICA</v>
          </cell>
          <cell r="R366" t="str">
            <v>10</v>
          </cell>
          <cell r="S366" t="str">
            <v>PUERTO RICO</v>
          </cell>
          <cell r="T366" t="str">
            <v>000061 SAN JUAN, PUERTO</v>
          </cell>
          <cell r="U366" t="str">
            <v>200000004</v>
          </cell>
          <cell r="V366" t="str">
            <v>Agro America LLC</v>
          </cell>
          <cell r="W366" t="str">
            <v>55675</v>
          </cell>
          <cell r="X366" t="str">
            <v>CIF</v>
          </cell>
          <cell r="Y366" t="str">
            <v>CTA CTE O CRED.DIRECTO</v>
          </cell>
          <cell r="Z366" t="str">
            <v>CONGELADO</v>
          </cell>
          <cell r="AA366" t="str">
            <v>EMPANIZADO</v>
          </cell>
          <cell r="AB366" t="str">
            <v>EMPANIZADOS NUGGETS</v>
          </cell>
          <cell r="AC366" t="str">
            <v>EMPANIZADOS NUGGETS POLLO</v>
          </cell>
          <cell r="AD366" t="str">
            <v>NA</v>
          </cell>
        </row>
        <row r="367">
          <cell r="D367">
            <v>1100574</v>
          </cell>
          <cell r="E367" t="str">
            <v>NUGG POLLO@ BO 18X1.5 LB CJ AS</v>
          </cell>
          <cell r="F367">
            <v>5495.7601345039993</v>
          </cell>
          <cell r="G367" t="str">
            <v>KG</v>
          </cell>
          <cell r="H367" t="str">
            <v>F. SAN VICENTE</v>
          </cell>
          <cell r="I367" t="str">
            <v>EN PRODUCCION</v>
          </cell>
          <cell r="J367">
            <v>44805</v>
          </cell>
          <cell r="K367">
            <v>44811</v>
          </cell>
          <cell r="L367">
            <v>44822</v>
          </cell>
          <cell r="M367"/>
          <cell r="N367"/>
          <cell r="O367" t="str">
            <v>U007 AGROSUPER S.A.</v>
          </cell>
          <cell r="P367" t="str">
            <v>00AA</v>
          </cell>
          <cell r="Q367" t="str">
            <v>AGRO AMERICA</v>
          </cell>
          <cell r="R367" t="str">
            <v>10</v>
          </cell>
          <cell r="S367" t="str">
            <v>PUERTO RICO</v>
          </cell>
          <cell r="T367" t="str">
            <v>000061 SAN JUAN, PUERTO</v>
          </cell>
          <cell r="U367" t="str">
            <v>200000004</v>
          </cell>
          <cell r="V367" t="str">
            <v>Agro America LLC</v>
          </cell>
          <cell r="W367" t="str">
            <v>55676</v>
          </cell>
          <cell r="X367" t="str">
            <v>CIF</v>
          </cell>
          <cell r="Y367" t="str">
            <v>CTA CTE O CRED.DIRECTO</v>
          </cell>
          <cell r="Z367" t="str">
            <v>CONGELADO</v>
          </cell>
          <cell r="AA367" t="str">
            <v>EMPANIZADO</v>
          </cell>
          <cell r="AB367" t="str">
            <v>EMPANIZADOS NUGGETS</v>
          </cell>
          <cell r="AC367" t="str">
            <v>EMPANIZADOS NUGGETS POLLO</v>
          </cell>
          <cell r="AD367" t="str">
            <v>NA</v>
          </cell>
        </row>
        <row r="368">
          <cell r="D368">
            <v>1100573</v>
          </cell>
          <cell r="E368" t="str">
            <v>CROQ POLLO 80G@BO 18X1,5 LB CJ AS</v>
          </cell>
          <cell r="F368">
            <v>1837.0475999999999</v>
          </cell>
          <cell r="G368" t="str">
            <v>KG</v>
          </cell>
          <cell r="H368" t="str">
            <v>F. SAN VICENTE</v>
          </cell>
          <cell r="I368" t="str">
            <v>EN PRODUCCION</v>
          </cell>
          <cell r="J368">
            <v>44805</v>
          </cell>
          <cell r="K368">
            <v>44811</v>
          </cell>
          <cell r="L368">
            <v>44822</v>
          </cell>
          <cell r="M368"/>
          <cell r="N368"/>
          <cell r="O368" t="str">
            <v>U007 AGROSUPER S.A.</v>
          </cell>
          <cell r="P368" t="str">
            <v>00AA</v>
          </cell>
          <cell r="Q368" t="str">
            <v>AGRO AMERICA</v>
          </cell>
          <cell r="R368" t="str">
            <v>10</v>
          </cell>
          <cell r="S368" t="str">
            <v>PUERTO RICO</v>
          </cell>
          <cell r="T368" t="str">
            <v>000061 SAN JUAN, PUERTO</v>
          </cell>
          <cell r="U368" t="str">
            <v>200000004</v>
          </cell>
          <cell r="V368" t="str">
            <v>Agro America LLC</v>
          </cell>
          <cell r="W368" t="str">
            <v>55676</v>
          </cell>
          <cell r="X368" t="str">
            <v>CIF</v>
          </cell>
          <cell r="Y368" t="str">
            <v>CTA CTE O CRED.DIRECTO</v>
          </cell>
          <cell r="Z368" t="str">
            <v>CONGELADO</v>
          </cell>
          <cell r="AA368" t="str">
            <v>EMPANIZADO</v>
          </cell>
          <cell r="AB368" t="str">
            <v>EMPANIZADOS CROQUETAS</v>
          </cell>
          <cell r="AC368" t="str">
            <v>EMPANIZADOS CROQUETAS POLLO</v>
          </cell>
          <cell r="AD368" t="str">
            <v>NA</v>
          </cell>
        </row>
        <row r="369">
          <cell r="D369">
            <v>1100572</v>
          </cell>
          <cell r="E369" t="str">
            <v>STRIPS POLLO@ BO 18X1.5 LB CJ AS</v>
          </cell>
          <cell r="F369">
            <v>3674.0951999999997</v>
          </cell>
          <cell r="G369" t="str">
            <v>KG</v>
          </cell>
          <cell r="H369" t="str">
            <v>F. SAN VICENTE</v>
          </cell>
          <cell r="I369" t="str">
            <v>EN PRODUCCION</v>
          </cell>
          <cell r="J369">
            <v>44805</v>
          </cell>
          <cell r="K369">
            <v>44811</v>
          </cell>
          <cell r="L369">
            <v>44822</v>
          </cell>
          <cell r="M369"/>
          <cell r="N369"/>
          <cell r="O369" t="str">
            <v>U007 AGROSUPER S.A.</v>
          </cell>
          <cell r="P369" t="str">
            <v>00AA</v>
          </cell>
          <cell r="Q369" t="str">
            <v>AGRO AMERICA</v>
          </cell>
          <cell r="R369" t="str">
            <v>10</v>
          </cell>
          <cell r="S369" t="str">
            <v>PUERTO RICO</v>
          </cell>
          <cell r="T369" t="str">
            <v>000061 SAN JUAN, PUERTO</v>
          </cell>
          <cell r="U369" t="str">
            <v>200000004</v>
          </cell>
          <cell r="V369" t="str">
            <v>Agro America LLC</v>
          </cell>
          <cell r="W369" t="str">
            <v>55676</v>
          </cell>
          <cell r="X369" t="str">
            <v>CIF</v>
          </cell>
          <cell r="Y369" t="str">
            <v>CTA CTE O CRED.DIRECTO</v>
          </cell>
          <cell r="Z369" t="str">
            <v>CONGELADO</v>
          </cell>
          <cell r="AA369" t="str">
            <v>EMPANIZADO</v>
          </cell>
          <cell r="AB369" t="str">
            <v>EMPANIZADOS NUGGETS</v>
          </cell>
          <cell r="AC369" t="str">
            <v>EMPANIZADOS NUGGETS POLLO</v>
          </cell>
          <cell r="AD369" t="str">
            <v>NA</v>
          </cell>
        </row>
        <row r="370">
          <cell r="D370">
            <v>1100570</v>
          </cell>
          <cell r="E370" t="str">
            <v>FIGURITAS POLLO@ BO 18X1.5 LB CJ AS</v>
          </cell>
          <cell r="F370">
            <v>2449.3968</v>
          </cell>
          <cell r="G370" t="str">
            <v>KG</v>
          </cell>
          <cell r="H370" t="str">
            <v>F. SAN VICENTE</v>
          </cell>
          <cell r="I370" t="str">
            <v>EN PRODUCCION</v>
          </cell>
          <cell r="J370">
            <v>44805</v>
          </cell>
          <cell r="K370">
            <v>44811</v>
          </cell>
          <cell r="L370">
            <v>44822</v>
          </cell>
          <cell r="M370"/>
          <cell r="N370"/>
          <cell r="O370" t="str">
            <v>U007 AGROSUPER S.A.</v>
          </cell>
          <cell r="P370" t="str">
            <v>00AA</v>
          </cell>
          <cell r="Q370" t="str">
            <v>AGRO AMERICA</v>
          </cell>
          <cell r="R370" t="str">
            <v>10</v>
          </cell>
          <cell r="S370" t="str">
            <v>PUERTO RICO</v>
          </cell>
          <cell r="T370" t="str">
            <v>000061 SAN JUAN, PUERTO</v>
          </cell>
          <cell r="U370" t="str">
            <v>200000004</v>
          </cell>
          <cell r="V370" t="str">
            <v>Agro America LLC</v>
          </cell>
          <cell r="W370" t="str">
            <v>55676</v>
          </cell>
          <cell r="X370" t="str">
            <v>CIF</v>
          </cell>
          <cell r="Y370" t="str">
            <v>CTA CTE O CRED.DIRECTO</v>
          </cell>
          <cell r="Z370" t="str">
            <v>CONGELADO</v>
          </cell>
          <cell r="AA370" t="str">
            <v>EMPANIZADO</v>
          </cell>
          <cell r="AB370" t="str">
            <v>EMPANIZADOS NUGGETS</v>
          </cell>
          <cell r="AC370" t="str">
            <v>EMPANIZADOS NUGGETS POLLO</v>
          </cell>
          <cell r="AD370" t="str">
            <v>NA</v>
          </cell>
        </row>
        <row r="371">
          <cell r="D371">
            <v>1100574</v>
          </cell>
          <cell r="E371" t="str">
            <v>NUGG POLLO@ BO 18X1.5 LB CJ AS</v>
          </cell>
          <cell r="F371">
            <v>5786.0590145039996</v>
          </cell>
          <cell r="G371" t="str">
            <v>KG</v>
          </cell>
          <cell r="H371" t="str">
            <v>F. SAN VICENTE</v>
          </cell>
          <cell r="I371" t="str">
            <v>EN PRODUCCION</v>
          </cell>
          <cell r="J371">
            <v>44805</v>
          </cell>
          <cell r="K371">
            <v>44810</v>
          </cell>
          <cell r="L371">
            <v>44822</v>
          </cell>
          <cell r="M371"/>
          <cell r="N371"/>
          <cell r="O371" t="str">
            <v>U007 AGROSUPER S.A.</v>
          </cell>
          <cell r="P371" t="str">
            <v>00AA</v>
          </cell>
          <cell r="Q371" t="str">
            <v>AGRO AMERICA</v>
          </cell>
          <cell r="R371" t="str">
            <v>10</v>
          </cell>
          <cell r="S371" t="str">
            <v>PUERTO RICO</v>
          </cell>
          <cell r="T371" t="str">
            <v>000061 SAN JUAN, PUERTO</v>
          </cell>
          <cell r="U371" t="str">
            <v>200000004</v>
          </cell>
          <cell r="V371" t="str">
            <v>Agro America LLC</v>
          </cell>
          <cell r="W371" t="str">
            <v>55677</v>
          </cell>
          <cell r="X371" t="str">
            <v>CIF</v>
          </cell>
          <cell r="Y371" t="str">
            <v>CTA CTE O CRED.DIRECTO</v>
          </cell>
          <cell r="Z371" t="str">
            <v>CONGELADO</v>
          </cell>
          <cell r="AA371" t="str">
            <v>EMPANIZADO</v>
          </cell>
          <cell r="AB371" t="str">
            <v>EMPANIZADOS NUGGETS</v>
          </cell>
          <cell r="AC371" t="str">
            <v>EMPANIZADOS NUGGETS POLLO</v>
          </cell>
          <cell r="AD371" t="str">
            <v>NA</v>
          </cell>
        </row>
        <row r="372">
          <cell r="D372">
            <v>1100573</v>
          </cell>
          <cell r="E372" t="str">
            <v>CROQ POLLO 80G@BO 18X1,5 LB CJ AS</v>
          </cell>
          <cell r="F372">
            <v>1837.0475999999999</v>
          </cell>
          <cell r="G372" t="str">
            <v>KG</v>
          </cell>
          <cell r="H372" t="str">
            <v>F. SAN VICENTE</v>
          </cell>
          <cell r="I372" t="str">
            <v>EN PRODUCCION</v>
          </cell>
          <cell r="J372">
            <v>44805</v>
          </cell>
          <cell r="K372">
            <v>44810</v>
          </cell>
          <cell r="L372">
            <v>44822</v>
          </cell>
          <cell r="M372"/>
          <cell r="N372"/>
          <cell r="O372" t="str">
            <v>U007 AGROSUPER S.A.</v>
          </cell>
          <cell r="P372" t="str">
            <v>00AA</v>
          </cell>
          <cell r="Q372" t="str">
            <v>AGRO AMERICA</v>
          </cell>
          <cell r="R372" t="str">
            <v>10</v>
          </cell>
          <cell r="S372" t="str">
            <v>PUERTO RICO</v>
          </cell>
          <cell r="T372" t="str">
            <v>000061 SAN JUAN, PUERTO</v>
          </cell>
          <cell r="U372" t="str">
            <v>200000004</v>
          </cell>
          <cell r="V372" t="str">
            <v>Agro America LLC</v>
          </cell>
          <cell r="W372" t="str">
            <v>55677</v>
          </cell>
          <cell r="X372" t="str">
            <v>CIF</v>
          </cell>
          <cell r="Y372" t="str">
            <v>CTA CTE O CRED.DIRECTO</v>
          </cell>
          <cell r="Z372" t="str">
            <v>CONGELADO</v>
          </cell>
          <cell r="AA372" t="str">
            <v>EMPANIZADO</v>
          </cell>
          <cell r="AB372" t="str">
            <v>EMPANIZADOS CROQUETAS</v>
          </cell>
          <cell r="AC372" t="str">
            <v>EMPANIZADOS CROQUETAS POLLO</v>
          </cell>
          <cell r="AD372" t="str">
            <v>NA</v>
          </cell>
        </row>
        <row r="373">
          <cell r="D373">
            <v>1100572</v>
          </cell>
          <cell r="E373" t="str">
            <v>STRIPS POLLO@ BO 18X1.5 LB CJ AS</v>
          </cell>
          <cell r="F373">
            <v>3674.0951999999997</v>
          </cell>
          <cell r="G373" t="str">
            <v>KG</v>
          </cell>
          <cell r="H373" t="str">
            <v>F. SAN VICENTE</v>
          </cell>
          <cell r="I373" t="str">
            <v>EN PRODUCCION</v>
          </cell>
          <cell r="J373">
            <v>44805</v>
          </cell>
          <cell r="K373">
            <v>44810</v>
          </cell>
          <cell r="L373">
            <v>44822</v>
          </cell>
          <cell r="M373"/>
          <cell r="N373"/>
          <cell r="O373" t="str">
            <v>U007 AGROSUPER S.A.</v>
          </cell>
          <cell r="P373" t="str">
            <v>00AA</v>
          </cell>
          <cell r="Q373" t="str">
            <v>AGRO AMERICA</v>
          </cell>
          <cell r="R373" t="str">
            <v>10</v>
          </cell>
          <cell r="S373" t="str">
            <v>PUERTO RICO</v>
          </cell>
          <cell r="T373" t="str">
            <v>000061 SAN JUAN, PUERTO</v>
          </cell>
          <cell r="U373" t="str">
            <v>200000004</v>
          </cell>
          <cell r="V373" t="str">
            <v>Agro America LLC</v>
          </cell>
          <cell r="W373" t="str">
            <v>55677</v>
          </cell>
          <cell r="X373" t="str">
            <v>CIF</v>
          </cell>
          <cell r="Y373" t="str">
            <v>CTA CTE O CRED.DIRECTO</v>
          </cell>
          <cell r="Z373" t="str">
            <v>CONGELADO</v>
          </cell>
          <cell r="AA373" t="str">
            <v>EMPANIZADO</v>
          </cell>
          <cell r="AB373" t="str">
            <v>EMPANIZADOS NUGGETS</v>
          </cell>
          <cell r="AC373" t="str">
            <v>EMPANIZADOS NUGGETS POLLO</v>
          </cell>
          <cell r="AD373" t="str">
            <v>NA</v>
          </cell>
        </row>
        <row r="374">
          <cell r="D374">
            <v>1100570</v>
          </cell>
          <cell r="E374" t="str">
            <v>FIGURITAS POLLO@ BO 18X1.5 LB CJ AS</v>
          </cell>
          <cell r="F374">
            <v>2177.2415999999998</v>
          </cell>
          <cell r="G374" t="str">
            <v>KG</v>
          </cell>
          <cell r="H374" t="str">
            <v>F. SAN VICENTE</v>
          </cell>
          <cell r="I374" t="str">
            <v>EN PRODUCCION</v>
          </cell>
          <cell r="J374">
            <v>44805</v>
          </cell>
          <cell r="K374">
            <v>44810</v>
          </cell>
          <cell r="L374">
            <v>44822</v>
          </cell>
          <cell r="M374"/>
          <cell r="N374"/>
          <cell r="O374" t="str">
            <v>U007 AGROSUPER S.A.</v>
          </cell>
          <cell r="P374" t="str">
            <v>00AA</v>
          </cell>
          <cell r="Q374" t="str">
            <v>AGRO AMERICA</v>
          </cell>
          <cell r="R374" t="str">
            <v>10</v>
          </cell>
          <cell r="S374" t="str">
            <v>PUERTO RICO</v>
          </cell>
          <cell r="T374" t="str">
            <v>000061 SAN JUAN, PUERTO</v>
          </cell>
          <cell r="U374" t="str">
            <v>200000004</v>
          </cell>
          <cell r="V374" t="str">
            <v>Agro America LLC</v>
          </cell>
          <cell r="W374" t="str">
            <v>55677</v>
          </cell>
          <cell r="X374" t="str">
            <v>CIF</v>
          </cell>
          <cell r="Y374" t="str">
            <v>CTA CTE O CRED.DIRECTO</v>
          </cell>
          <cell r="Z374" t="str">
            <v>CONGELADO</v>
          </cell>
          <cell r="AA374" t="str">
            <v>EMPANIZADO</v>
          </cell>
          <cell r="AB374" t="str">
            <v>EMPANIZADOS NUGGETS</v>
          </cell>
          <cell r="AC374" t="str">
            <v>EMPANIZADOS NUGGETS POLLO</v>
          </cell>
          <cell r="AD374" t="str">
            <v>NA</v>
          </cell>
        </row>
        <row r="375">
          <cell r="D375">
            <v>1012532</v>
          </cell>
          <cell r="E375" t="str">
            <v>PO CONTRE 8X5 ESTUCHE@CJ 20K AS</v>
          </cell>
          <cell r="F375">
            <v>6041.9520341200005</v>
          </cell>
          <cell r="G375" t="str">
            <v>KG</v>
          </cell>
          <cell r="H375" t="str">
            <v>F. SAN VICENTE</v>
          </cell>
          <cell r="I375" t="str">
            <v>CONFIRMADO</v>
          </cell>
          <cell r="J375">
            <v>44805</v>
          </cell>
          <cell r="K375">
            <v>44810</v>
          </cell>
          <cell r="L375">
            <v>44874</v>
          </cell>
          <cell r="M375"/>
          <cell r="N375"/>
          <cell r="O375" t="str">
            <v>U007 AGROSUPER S.A.</v>
          </cell>
          <cell r="P375" t="str">
            <v>00AA</v>
          </cell>
          <cell r="Q375" t="str">
            <v>AGRO AMERICA</v>
          </cell>
          <cell r="R375" t="str">
            <v>01</v>
          </cell>
          <cell r="S375" t="str">
            <v>PUERTO RICO</v>
          </cell>
          <cell r="T375" t="str">
            <v>000061 SAN JUAN, PUERTO</v>
          </cell>
          <cell r="U375" t="str">
            <v>200000004</v>
          </cell>
          <cell r="V375" t="str">
            <v>Agro America LLC</v>
          </cell>
          <cell r="W375" t="str">
            <v>55678</v>
          </cell>
          <cell r="X375" t="str">
            <v>CIF</v>
          </cell>
          <cell r="Y375" t="str">
            <v>CTA CTE O CRED.DIRECTO</v>
          </cell>
          <cell r="Z375" t="str">
            <v>CONGELADO</v>
          </cell>
          <cell r="AA375" t="str">
            <v>MENUDENCIAS</v>
          </cell>
          <cell r="AB375" t="str">
            <v>MENUDENCIAS CONTRE</v>
          </cell>
          <cell r="AC375" t="str">
            <v>MENUDENCIAS CONTRE NORMAL</v>
          </cell>
          <cell r="AD375" t="str">
            <v>NA</v>
          </cell>
        </row>
        <row r="376">
          <cell r="D376">
            <v>1021260</v>
          </cell>
          <cell r="E376" t="str">
            <v>GO ESTÓMAGO CRUD@ BO CJ 20K AS</v>
          </cell>
          <cell r="F376">
            <v>24012.309995</v>
          </cell>
          <cell r="G376" t="str">
            <v>KG</v>
          </cell>
          <cell r="H376" t="str">
            <v>PLANTA ROSARIO</v>
          </cell>
          <cell r="I376" t="str">
            <v>PROGRAMADO</v>
          </cell>
          <cell r="J376">
            <v>44805</v>
          </cell>
          <cell r="K376">
            <v>44810</v>
          </cell>
          <cell r="L376">
            <v>44870</v>
          </cell>
          <cell r="M376"/>
          <cell r="N376"/>
          <cell r="O376" t="str">
            <v>U007 AGROSUPER S.A.</v>
          </cell>
          <cell r="P376" t="str">
            <v>00AA</v>
          </cell>
          <cell r="Q376" t="str">
            <v>AGRO AMERICA</v>
          </cell>
          <cell r="R376" t="str">
            <v>02</v>
          </cell>
          <cell r="S376" t="str">
            <v>PUERTO RICO</v>
          </cell>
          <cell r="T376" t="str">
            <v>000061 SAN JUAN, PUERTO</v>
          </cell>
          <cell r="U376" t="str">
            <v>200000004</v>
          </cell>
          <cell r="V376" t="str">
            <v>Agro America LLC</v>
          </cell>
          <cell r="W376" t="str">
            <v>55624</v>
          </cell>
          <cell r="X376" t="str">
            <v>CIF</v>
          </cell>
          <cell r="Y376" t="str">
            <v>CTA CTE O CRED.DIRECTO</v>
          </cell>
          <cell r="Z376" t="str">
            <v>CONGELADO</v>
          </cell>
          <cell r="AA376" t="str">
            <v>SUBPROD</v>
          </cell>
          <cell r="AB376" t="str">
            <v>SUBPROD VISCERAS</v>
          </cell>
          <cell r="AC376" t="str">
            <v>SUBPROD VISCERAS ESTÓMAGO</v>
          </cell>
          <cell r="AD376" t="str">
            <v>NA</v>
          </cell>
        </row>
        <row r="377">
          <cell r="D377">
            <v>1012107</v>
          </cell>
          <cell r="E377" t="str">
            <v>PO PCHDEH 4OZ MR@ CJ AS</v>
          </cell>
          <cell r="F377">
            <v>18143.999782359999</v>
          </cell>
          <cell r="G377" t="str">
            <v>KG</v>
          </cell>
          <cell r="H377" t="str">
            <v>F. SAN VICENTE</v>
          </cell>
          <cell r="I377" t="str">
            <v>A PROGRAMAR</v>
          </cell>
          <cell r="J377">
            <v>44805</v>
          </cell>
          <cell r="K377">
            <v>44815</v>
          </cell>
          <cell r="L377">
            <v>44873</v>
          </cell>
          <cell r="M377"/>
          <cell r="N377"/>
          <cell r="O377" t="str">
            <v>U007 AGROSUPER S.A.</v>
          </cell>
          <cell r="P377" t="str">
            <v>00AA</v>
          </cell>
          <cell r="Q377" t="str">
            <v>AGRO AMERICA</v>
          </cell>
          <cell r="R377" t="str">
            <v>01</v>
          </cell>
          <cell r="S377" t="str">
            <v>EE.UU.</v>
          </cell>
          <cell r="T377" t="str">
            <v>000527 PORT HUENEME, CA</v>
          </cell>
          <cell r="U377" t="str">
            <v>200000004</v>
          </cell>
          <cell r="V377" t="str">
            <v>Agro America LLC</v>
          </cell>
          <cell r="W377" t="str">
            <v/>
          </cell>
          <cell r="X377" t="str">
            <v>CIF</v>
          </cell>
          <cell r="Y377" t="str">
            <v>CTA CTE O CRED.DIRECTO</v>
          </cell>
          <cell r="Z377" t="str">
            <v>CONGELADO</v>
          </cell>
          <cell r="AA377" t="str">
            <v>PECHUGA DESH</v>
          </cell>
          <cell r="AB377" t="str">
            <v>PECHUGA DESH S/PIEL S/GRASA S/FILETE</v>
          </cell>
          <cell r="AC377" t="str">
            <v>PECHUGA DESH 100-130 GR</v>
          </cell>
          <cell r="AD377" t="str">
            <v>NA</v>
          </cell>
        </row>
        <row r="378">
          <cell r="D378">
            <v>1012520</v>
          </cell>
          <cell r="E378" t="str">
            <v>PO PCHDEH 5OZ MR@ CJ AS</v>
          </cell>
          <cell r="F378">
            <v>18143.999782359999</v>
          </cell>
          <cell r="G378" t="str">
            <v>KG</v>
          </cell>
          <cell r="H378" t="str">
            <v>F. SAN VICENTE</v>
          </cell>
          <cell r="I378" t="str">
            <v>EN PRODUCCION</v>
          </cell>
          <cell r="J378">
            <v>44805</v>
          </cell>
          <cell r="K378">
            <v>44817</v>
          </cell>
          <cell r="L378"/>
          <cell r="M378"/>
          <cell r="N378"/>
          <cell r="O378" t="str">
            <v>U007 AGROSUPER S.A.</v>
          </cell>
          <cell r="P378" t="str">
            <v>00AA</v>
          </cell>
          <cell r="Q378" t="str">
            <v>AGRO AMERICA</v>
          </cell>
          <cell r="R378" t="str">
            <v>01</v>
          </cell>
          <cell r="S378" t="str">
            <v>EE.UU.</v>
          </cell>
          <cell r="T378" t="str">
            <v>000527 PORT HUENEME, CA</v>
          </cell>
          <cell r="U378" t="str">
            <v>200000004</v>
          </cell>
          <cell r="V378" t="str">
            <v>Agro America LLC</v>
          </cell>
          <cell r="W378" t="str">
            <v/>
          </cell>
          <cell r="X378" t="str">
            <v>CIF</v>
          </cell>
          <cell r="Y378" t="str">
            <v>CTA CTE O CRED.DIRECTO</v>
          </cell>
          <cell r="Z378" t="str">
            <v>CONGELADO</v>
          </cell>
          <cell r="AA378" t="str">
            <v>PECHUGA DESH</v>
          </cell>
          <cell r="AB378" t="str">
            <v>PECHUGA DESH S/PIEL S/GRASA S/FILETE</v>
          </cell>
          <cell r="AC378" t="str">
            <v>PECHUGA DESH 120-170G</v>
          </cell>
          <cell r="AD378" t="str">
            <v>NA</v>
          </cell>
        </row>
        <row r="379">
          <cell r="D379">
            <v>1030452</v>
          </cell>
          <cell r="E379" t="str">
            <v>PV PECH USA 10 - 12 LB@ BO HOR CJ 11K SO</v>
          </cell>
          <cell r="F379">
            <v>6960.0000161119997</v>
          </cell>
          <cell r="G379" t="str">
            <v>KG</v>
          </cell>
          <cell r="H379" t="str">
            <v>SOPRAVAL PLANTA / CECINAS 2</v>
          </cell>
          <cell r="I379" t="str">
            <v>PROGRAMADO</v>
          </cell>
          <cell r="J379">
            <v>44805</v>
          </cell>
          <cell r="K379">
            <v>44823</v>
          </cell>
          <cell r="L379"/>
          <cell r="M379"/>
          <cell r="N379"/>
          <cell r="O379" t="str">
            <v>U007 AGROSUPER S.A.</v>
          </cell>
          <cell r="P379" t="str">
            <v>00AA</v>
          </cell>
          <cell r="Q379" t="str">
            <v>AGRO AMERICA</v>
          </cell>
          <cell r="R379" t="str">
            <v>03</v>
          </cell>
          <cell r="S379" t="str">
            <v>EE.UU.</v>
          </cell>
          <cell r="T379" t="str">
            <v>000109 LONG BEACH, PUERTO</v>
          </cell>
          <cell r="U379" t="str">
            <v>200000004</v>
          </cell>
          <cell r="V379" t="str">
            <v>Agro America LLC</v>
          </cell>
          <cell r="W379" t="str">
            <v>MIX 40342339 - 40344667</v>
          </cell>
          <cell r="X379" t="str">
            <v>CIF</v>
          </cell>
          <cell r="Y379" t="str">
            <v>CTA CTE O CRED.DIRECTO</v>
          </cell>
          <cell r="Z379" t="str">
            <v>CONGELADO</v>
          </cell>
          <cell r="AA379" t="str">
            <v>PECH DESH</v>
          </cell>
          <cell r="AB379" t="str">
            <v>PECH DESH S/PIEL</v>
          </cell>
          <cell r="AC379" t="str">
            <v>PECH DESH S/PIEL ENMALLADA</v>
          </cell>
          <cell r="AD379" t="str">
            <v>NA</v>
          </cell>
        </row>
        <row r="380">
          <cell r="D380">
            <v>1030461</v>
          </cell>
          <cell r="E380" t="str">
            <v>PV PECH USA 8 - 10 LB@ BO HOR CJ 11K SO</v>
          </cell>
          <cell r="F380">
            <v>3541.7624555520001</v>
          </cell>
          <cell r="G380" t="str">
            <v>KG</v>
          </cell>
          <cell r="H380" t="str">
            <v>SOPRAVAL PLANTA / CECINAS 2</v>
          </cell>
          <cell r="I380" t="str">
            <v>PROGRAMADO</v>
          </cell>
          <cell r="J380">
            <v>44805</v>
          </cell>
          <cell r="K380">
            <v>44823</v>
          </cell>
          <cell r="L380"/>
          <cell r="M380"/>
          <cell r="N380"/>
          <cell r="O380" t="str">
            <v>U007 AGROSUPER S.A.</v>
          </cell>
          <cell r="P380" t="str">
            <v>00AA</v>
          </cell>
          <cell r="Q380" t="str">
            <v>AGRO AMERICA</v>
          </cell>
          <cell r="R380" t="str">
            <v>03</v>
          </cell>
          <cell r="S380" t="str">
            <v>EE.UU.</v>
          </cell>
          <cell r="T380" t="str">
            <v>000109 LONG BEACH, PUERTO</v>
          </cell>
          <cell r="U380" t="str">
            <v>200000004</v>
          </cell>
          <cell r="V380" t="str">
            <v>Agro America LLC</v>
          </cell>
          <cell r="W380" t="str">
            <v>MIX 40342339 - 40344667</v>
          </cell>
          <cell r="X380" t="str">
            <v>CIF</v>
          </cell>
          <cell r="Y380" t="str">
            <v>CTA CTE O CRED.DIRECTO</v>
          </cell>
          <cell r="Z380" t="str">
            <v>CONGELADO</v>
          </cell>
          <cell r="AA380" t="str">
            <v>PECH DESH</v>
          </cell>
          <cell r="AB380" t="str">
            <v>PECH DESH S/PIEL</v>
          </cell>
          <cell r="AC380" t="str">
            <v>PECH DESH S/PIEL ENMALLADA</v>
          </cell>
          <cell r="AD380" t="str">
            <v>NA</v>
          </cell>
        </row>
        <row r="381">
          <cell r="D381">
            <v>1030782</v>
          </cell>
          <cell r="E381" t="str">
            <v>PV PECH USA 12-15 LB @BO HOR CJ 15K AS</v>
          </cell>
          <cell r="F381">
            <v>12585.191720631999</v>
          </cell>
          <cell r="G381" t="str">
            <v>KG</v>
          </cell>
          <cell r="H381" t="str">
            <v>SOPRAVAL PLANTA / CECINAS 2</v>
          </cell>
          <cell r="I381" t="str">
            <v>PROGRAMADO</v>
          </cell>
          <cell r="J381">
            <v>44805</v>
          </cell>
          <cell r="K381">
            <v>44823</v>
          </cell>
          <cell r="L381"/>
          <cell r="M381"/>
          <cell r="N381"/>
          <cell r="O381" t="str">
            <v>U007 AGROSUPER S.A.</v>
          </cell>
          <cell r="P381" t="str">
            <v>00AA</v>
          </cell>
          <cell r="Q381" t="str">
            <v>AGRO AMERICA</v>
          </cell>
          <cell r="R381" t="str">
            <v>03</v>
          </cell>
          <cell r="S381" t="str">
            <v>EE.UU.</v>
          </cell>
          <cell r="T381" t="str">
            <v>000109 LONG BEACH, PUERTO</v>
          </cell>
          <cell r="U381" t="str">
            <v>200000004</v>
          </cell>
          <cell r="V381" t="str">
            <v>Agro America LLC</v>
          </cell>
          <cell r="W381" t="str">
            <v>MIX 40342339 - 40344667</v>
          </cell>
          <cell r="X381" t="str">
            <v>CIF</v>
          </cell>
          <cell r="Y381" t="str">
            <v>CTA CTE O CRED.DIRECTO</v>
          </cell>
          <cell r="Z381" t="str">
            <v>CONGELADO</v>
          </cell>
          <cell r="AA381" t="str">
            <v>PECH DESH</v>
          </cell>
          <cell r="AB381" t="str">
            <v>PECH DESH S/PIEL</v>
          </cell>
          <cell r="AC381" t="str">
            <v>PECH DESH S/PIEL ENMALLADA</v>
          </cell>
          <cell r="AD381" t="str">
            <v>NA</v>
          </cell>
        </row>
        <row r="382">
          <cell r="D382">
            <v>1030452</v>
          </cell>
          <cell r="E382" t="str">
            <v>PV PECH USA 10 - 12 LB@ BO HOR CJ 11K SO</v>
          </cell>
          <cell r="F382">
            <v>6960.0000161119997</v>
          </cell>
          <cell r="G382" t="str">
            <v>KG</v>
          </cell>
          <cell r="H382" t="str">
            <v>SOPRAVAL PLANTA / CECINAS 2</v>
          </cell>
          <cell r="I382" t="str">
            <v>EN PRODUCCION</v>
          </cell>
          <cell r="J382">
            <v>44805</v>
          </cell>
          <cell r="K382">
            <v>44840</v>
          </cell>
          <cell r="L382"/>
          <cell r="M382"/>
          <cell r="N382"/>
          <cell r="O382" t="str">
            <v>U007 AGROSUPER S.A.</v>
          </cell>
          <cell r="P382" t="str">
            <v>00AA</v>
          </cell>
          <cell r="Q382" t="str">
            <v>AGRO AMERICA</v>
          </cell>
          <cell r="R382" t="str">
            <v>03</v>
          </cell>
          <cell r="S382" t="str">
            <v>EE.UU.</v>
          </cell>
          <cell r="T382" t="str">
            <v>000109 LONG BEACH, PUERTO</v>
          </cell>
          <cell r="U382" t="str">
            <v>200000004</v>
          </cell>
          <cell r="V382" t="str">
            <v>Agro America LLC</v>
          </cell>
          <cell r="W382" t="str">
            <v/>
          </cell>
          <cell r="X382" t="str">
            <v>CIF</v>
          </cell>
          <cell r="Y382" t="str">
            <v>CTA CTE O CRED.DIRECTO</v>
          </cell>
          <cell r="Z382" t="str">
            <v>CONGELADO</v>
          </cell>
          <cell r="AA382" t="str">
            <v>PECH DESH</v>
          </cell>
          <cell r="AB382" t="str">
            <v>PECH DESH S/PIEL</v>
          </cell>
          <cell r="AC382" t="str">
            <v>PECH DESH S/PIEL ENMALLADA</v>
          </cell>
          <cell r="AD382" t="str">
            <v>NA</v>
          </cell>
        </row>
        <row r="383">
          <cell r="D383">
            <v>1030461</v>
          </cell>
          <cell r="E383" t="str">
            <v>PV PECH USA 8 - 10 LB@ BO HOR CJ 11K SO</v>
          </cell>
          <cell r="F383">
            <v>7199.9819355519994</v>
          </cell>
          <cell r="G383" t="str">
            <v>KG</v>
          </cell>
          <cell r="H383" t="str">
            <v>SOPRAVAL PLANTA / CECINAS 2</v>
          </cell>
          <cell r="I383" t="str">
            <v>EN PRODUCCION</v>
          </cell>
          <cell r="J383">
            <v>44805</v>
          </cell>
          <cell r="K383">
            <v>44840</v>
          </cell>
          <cell r="L383"/>
          <cell r="M383"/>
          <cell r="N383"/>
          <cell r="O383" t="str">
            <v>U007 AGROSUPER S.A.</v>
          </cell>
          <cell r="P383" t="str">
            <v>00AA</v>
          </cell>
          <cell r="Q383" t="str">
            <v>AGRO AMERICA</v>
          </cell>
          <cell r="R383" t="str">
            <v>03</v>
          </cell>
          <cell r="S383" t="str">
            <v>EE.UU.</v>
          </cell>
          <cell r="T383" t="str">
            <v>000109 LONG BEACH, PUERTO</v>
          </cell>
          <cell r="U383" t="str">
            <v>200000004</v>
          </cell>
          <cell r="V383" t="str">
            <v>Agro America LLC</v>
          </cell>
          <cell r="W383" t="str">
            <v/>
          </cell>
          <cell r="X383" t="str">
            <v>CIF</v>
          </cell>
          <cell r="Y383" t="str">
            <v>CTA CTE O CRED.DIRECTO</v>
          </cell>
          <cell r="Z383" t="str">
            <v>CONGELADO</v>
          </cell>
          <cell r="AA383" t="str">
            <v>PECH DESH</v>
          </cell>
          <cell r="AB383" t="str">
            <v>PECH DESH S/PIEL</v>
          </cell>
          <cell r="AC383" t="str">
            <v>PECH DESH S/PIEL ENMALLADA</v>
          </cell>
          <cell r="AD383" t="str">
            <v>NA</v>
          </cell>
        </row>
        <row r="384">
          <cell r="D384">
            <v>1030782</v>
          </cell>
          <cell r="E384" t="str">
            <v>PV PECH USA 12-15 LB @BO HOR CJ 15K AS</v>
          </cell>
          <cell r="F384">
            <v>9840.9601206320003</v>
          </cell>
          <cell r="G384" t="str">
            <v>KG</v>
          </cell>
          <cell r="H384" t="str">
            <v>SOPRAVAL PLANTA / CECINAS 2</v>
          </cell>
          <cell r="I384" t="str">
            <v>EN PRODUCCION</v>
          </cell>
          <cell r="J384">
            <v>44805</v>
          </cell>
          <cell r="K384">
            <v>44840</v>
          </cell>
          <cell r="L384"/>
          <cell r="M384"/>
          <cell r="N384"/>
          <cell r="O384" t="str">
            <v>U007 AGROSUPER S.A.</v>
          </cell>
          <cell r="P384" t="str">
            <v>00AA</v>
          </cell>
          <cell r="Q384" t="str">
            <v>AGRO AMERICA</v>
          </cell>
          <cell r="R384" t="str">
            <v>03</v>
          </cell>
          <cell r="S384" t="str">
            <v>EE.UU.</v>
          </cell>
          <cell r="T384" t="str">
            <v>000109 LONG BEACH, PUERTO</v>
          </cell>
          <cell r="U384" t="str">
            <v>200000004</v>
          </cell>
          <cell r="V384" t="str">
            <v>Agro America LLC</v>
          </cell>
          <cell r="W384" t="str">
            <v/>
          </cell>
          <cell r="X384" t="str">
            <v>CIF</v>
          </cell>
          <cell r="Y384" t="str">
            <v>CTA CTE O CRED.DIRECTO</v>
          </cell>
          <cell r="Z384" t="str">
            <v>CONGELADO</v>
          </cell>
          <cell r="AA384" t="str">
            <v>PECH DESH</v>
          </cell>
          <cell r="AB384" t="str">
            <v>PECH DESH S/PIEL</v>
          </cell>
          <cell r="AC384" t="str">
            <v>PECH DESH S/PIEL ENMALLADA</v>
          </cell>
          <cell r="AD384" t="str">
            <v>NA</v>
          </cell>
        </row>
        <row r="385">
          <cell r="D385">
            <v>1022619</v>
          </cell>
          <cell r="E385" t="str">
            <v>GO MALAYA 5-6MM@ VP CJ AS</v>
          </cell>
          <cell r="F385">
            <v>15103.729095600002</v>
          </cell>
          <cell r="G385" t="str">
            <v>KG</v>
          </cell>
          <cell r="H385" t="str">
            <v>PLANTA LO MIRANDA</v>
          </cell>
          <cell r="I385" t="str">
            <v>A PROGRAMAR</v>
          </cell>
          <cell r="J385">
            <v>44805</v>
          </cell>
          <cell r="K385">
            <v>44810</v>
          </cell>
          <cell r="L385">
            <v>44875</v>
          </cell>
          <cell r="M385"/>
          <cell r="N385"/>
          <cell r="O385" t="str">
            <v>U007 AGROSUPER S.A.</v>
          </cell>
          <cell r="P385" t="str">
            <v>00AA</v>
          </cell>
          <cell r="Q385" t="str">
            <v>AGRO AMERICA</v>
          </cell>
          <cell r="R385" t="str">
            <v>02</v>
          </cell>
          <cell r="S385" t="str">
            <v>EE.UU.</v>
          </cell>
          <cell r="T385" t="str">
            <v>000069 NEW YORK, PUERTO</v>
          </cell>
          <cell r="U385" t="str">
            <v>200000004</v>
          </cell>
          <cell r="V385" t="str">
            <v>Agro America LLC</v>
          </cell>
          <cell r="W385" t="str">
            <v/>
          </cell>
          <cell r="X385" t="str">
            <v>CIF</v>
          </cell>
          <cell r="Y385" t="str">
            <v>CTA CTE O CRED.DIRECTO</v>
          </cell>
          <cell r="Z385" t="str">
            <v>CONGELADO</v>
          </cell>
          <cell r="AA385" t="str">
            <v>PROLIJADO</v>
          </cell>
          <cell r="AB385" t="str">
            <v>PROLIJADO MALAYA</v>
          </cell>
          <cell r="AC385" t="str">
            <v>PROLIJADO MALAYA PAPADA</v>
          </cell>
          <cell r="AD385" t="str">
            <v>NA</v>
          </cell>
        </row>
        <row r="386">
          <cell r="D386">
            <v>1021538</v>
          </cell>
          <cell r="E386" t="str">
            <v>GO PECHO BELLY S/P@ VP CJ AS</v>
          </cell>
          <cell r="F386">
            <v>8895.8463040000006</v>
          </cell>
          <cell r="G386" t="str">
            <v>KG</v>
          </cell>
          <cell r="H386" t="str">
            <v>PLANTA ROSARIO</v>
          </cell>
          <cell r="I386" t="str">
            <v>A PROGRAMAR</v>
          </cell>
          <cell r="J386">
            <v>44805</v>
          </cell>
          <cell r="K386">
            <v>44810</v>
          </cell>
          <cell r="L386">
            <v>44875</v>
          </cell>
          <cell r="M386"/>
          <cell r="N386"/>
          <cell r="O386" t="str">
            <v>U007 AGROSUPER S.A.</v>
          </cell>
          <cell r="P386" t="str">
            <v>00AA</v>
          </cell>
          <cell r="Q386" t="str">
            <v>AGRO AMERICA</v>
          </cell>
          <cell r="R386" t="str">
            <v>02</v>
          </cell>
          <cell r="S386" t="str">
            <v>EE.UU.</v>
          </cell>
          <cell r="T386" t="str">
            <v>000069 NEW YORK, PUERTO</v>
          </cell>
          <cell r="U386" t="str">
            <v>200000004</v>
          </cell>
          <cell r="V386" t="str">
            <v>Agro America LLC</v>
          </cell>
          <cell r="W386" t="str">
            <v/>
          </cell>
          <cell r="X386" t="str">
            <v>CIF</v>
          </cell>
          <cell r="Y386" t="str">
            <v>CTA CTE O CRED.DIRECTO</v>
          </cell>
          <cell r="Z386" t="str">
            <v>CONGELADO</v>
          </cell>
          <cell r="AA386" t="str">
            <v>PANCETA</v>
          </cell>
          <cell r="AB386" t="str">
            <v>PANCETA S/CUERO</v>
          </cell>
          <cell r="AC386" t="str">
            <v>PANCETA S/CUERO BELLY</v>
          </cell>
          <cell r="AD386" t="str">
            <v>NA</v>
          </cell>
        </row>
        <row r="387">
          <cell r="D387">
            <v>1012107</v>
          </cell>
          <cell r="E387" t="str">
            <v>PO PCHDEH 4OZ MR@ CJ AS</v>
          </cell>
          <cell r="F387">
            <v>19958.399987392</v>
          </cell>
          <cell r="G387" t="str">
            <v>KG</v>
          </cell>
          <cell r="H387" t="str">
            <v>F. SAN VICENTE</v>
          </cell>
          <cell r="I387" t="str">
            <v>EN PRODUCCION</v>
          </cell>
          <cell r="J387">
            <v>44805</v>
          </cell>
          <cell r="K387">
            <v>44872</v>
          </cell>
          <cell r="L387"/>
          <cell r="M387"/>
          <cell r="N387"/>
          <cell r="O387" t="str">
            <v>U007 AGROSUPER S.A.</v>
          </cell>
          <cell r="P387" t="str">
            <v>00AA</v>
          </cell>
          <cell r="Q387" t="str">
            <v>AGRO AMERICA</v>
          </cell>
          <cell r="R387" t="str">
            <v>01</v>
          </cell>
          <cell r="S387" t="str">
            <v>EE.UU.</v>
          </cell>
          <cell r="T387" t="str">
            <v>000069 NEW YORK, PUERTO</v>
          </cell>
          <cell r="U387" t="str">
            <v>200000004</v>
          </cell>
          <cell r="V387" t="str">
            <v>Agro America LLC</v>
          </cell>
          <cell r="W387" t="str">
            <v/>
          </cell>
          <cell r="X387" t="str">
            <v>CIF</v>
          </cell>
          <cell r="Y387" t="str">
            <v>CTA CTE O CRED.DIRECTO</v>
          </cell>
          <cell r="Z387" t="str">
            <v>CONGELADO</v>
          </cell>
          <cell r="AA387" t="str">
            <v>PECHUGA DESH</v>
          </cell>
          <cell r="AB387" t="str">
            <v>PECHUGA DESH S/PIEL S/GRASA S/FILETE</v>
          </cell>
          <cell r="AC387" t="str">
            <v>PECHUGA DESH 100-130 GR</v>
          </cell>
          <cell r="AD387" t="str">
            <v>NA</v>
          </cell>
        </row>
        <row r="388">
          <cell r="D388">
            <v>1012520</v>
          </cell>
          <cell r="E388" t="str">
            <v>PO PCHDEH 5OZ MR@ CJ AS</v>
          </cell>
          <cell r="F388">
            <v>19958.399987392</v>
          </cell>
          <cell r="G388" t="str">
            <v>KG</v>
          </cell>
          <cell r="H388" t="str">
            <v>F. SAN VICENTE</v>
          </cell>
          <cell r="I388" t="str">
            <v>EN PRODUCCION</v>
          </cell>
          <cell r="J388">
            <v>44805</v>
          </cell>
          <cell r="K388">
            <v>44820</v>
          </cell>
          <cell r="L388"/>
          <cell r="M388"/>
          <cell r="N388"/>
          <cell r="O388" t="str">
            <v>U007 AGROSUPER S.A.</v>
          </cell>
          <cell r="P388" t="str">
            <v>00AA</v>
          </cell>
          <cell r="Q388" t="str">
            <v>AGRO AMERICA</v>
          </cell>
          <cell r="R388" t="str">
            <v>01</v>
          </cell>
          <cell r="S388" t="str">
            <v>EE.UU.</v>
          </cell>
          <cell r="T388" t="str">
            <v>000069 NEW YORK, PUERTO</v>
          </cell>
          <cell r="U388" t="str">
            <v>200000004</v>
          </cell>
          <cell r="V388" t="str">
            <v>Agro America LLC</v>
          </cell>
          <cell r="W388" t="str">
            <v/>
          </cell>
          <cell r="X388" t="str">
            <v>CIF</v>
          </cell>
          <cell r="Y388" t="str">
            <v>CTA CTE O CRED.DIRECTO</v>
          </cell>
          <cell r="Z388" t="str">
            <v>CONGELADO</v>
          </cell>
          <cell r="AA388" t="str">
            <v>PECHUGA DESH</v>
          </cell>
          <cell r="AB388" t="str">
            <v>PECHUGA DESH S/PIEL S/GRASA S/FILETE</v>
          </cell>
          <cell r="AC388" t="str">
            <v>PECHUGA DESH 120-170G</v>
          </cell>
          <cell r="AD388" t="str">
            <v>NA</v>
          </cell>
        </row>
        <row r="389">
          <cell r="D389">
            <v>1012163</v>
          </cell>
          <cell r="E389" t="str">
            <v>PO FILE S/T 4X10 MR@ ZI CJ 20K AS</v>
          </cell>
          <cell r="F389">
            <v>12972.7312</v>
          </cell>
          <cell r="G389" t="str">
            <v>KG</v>
          </cell>
          <cell r="H389" t="str">
            <v>F. SAN VICENTE</v>
          </cell>
          <cell r="I389" t="str">
            <v>EN PRODUCCION</v>
          </cell>
          <cell r="J389">
            <v>44805</v>
          </cell>
          <cell r="K389">
            <v>44821</v>
          </cell>
          <cell r="L389">
            <v>44836</v>
          </cell>
          <cell r="M389"/>
          <cell r="N389"/>
          <cell r="O389" t="str">
            <v>U007 AGROSUPER S.A.</v>
          </cell>
          <cell r="P389" t="str">
            <v>00AA</v>
          </cell>
          <cell r="Q389" t="str">
            <v>AGRO AMERICA</v>
          </cell>
          <cell r="R389" t="str">
            <v>01</v>
          </cell>
          <cell r="S389" t="str">
            <v>EE.UU.</v>
          </cell>
          <cell r="T389" t="str">
            <v>000221 SAVANNAH, PUERTO</v>
          </cell>
          <cell r="U389" t="str">
            <v>200000004</v>
          </cell>
          <cell r="V389" t="str">
            <v>Agro America LLC</v>
          </cell>
          <cell r="W389" t="str">
            <v>MIX 40343646 - 40342443</v>
          </cell>
          <cell r="X389" t="str">
            <v>CIF</v>
          </cell>
          <cell r="Y389" t="str">
            <v>CTA CTE O CRED.DIRECTO</v>
          </cell>
          <cell r="Z389" t="str">
            <v>CONGELADO</v>
          </cell>
          <cell r="AA389" t="str">
            <v>FILETE</v>
          </cell>
          <cell r="AB389" t="str">
            <v>FILETE</v>
          </cell>
          <cell r="AC389" t="str">
            <v>FILETE NORMAL</v>
          </cell>
          <cell r="AD389" t="str">
            <v>NA</v>
          </cell>
        </row>
        <row r="390">
          <cell r="D390">
            <v>1012165</v>
          </cell>
          <cell r="E390" t="str">
            <v>PO TRU-CTRO ALA 4X10 MR@ ZI CJ AS</v>
          </cell>
          <cell r="F390">
            <v>19958.399987392</v>
          </cell>
          <cell r="G390" t="str">
            <v>KG</v>
          </cell>
          <cell r="H390" t="str">
            <v>F. SAN VICENTE</v>
          </cell>
          <cell r="I390" t="str">
            <v>EN PRODUCCION</v>
          </cell>
          <cell r="J390">
            <v>44805</v>
          </cell>
          <cell r="K390">
            <v>44880</v>
          </cell>
          <cell r="L390"/>
          <cell r="M390"/>
          <cell r="N390"/>
          <cell r="O390" t="str">
            <v>U007 AGROSUPER S.A.</v>
          </cell>
          <cell r="P390" t="str">
            <v>00AA</v>
          </cell>
          <cell r="Q390" t="str">
            <v>AGRO AMERICA</v>
          </cell>
          <cell r="R390" t="str">
            <v>01</v>
          </cell>
          <cell r="S390" t="str">
            <v>EE.UU.</v>
          </cell>
          <cell r="T390" t="str">
            <v>000113 PORT EVERGLADES, PUERTO</v>
          </cell>
          <cell r="U390" t="str">
            <v>200000004</v>
          </cell>
          <cell r="V390" t="str">
            <v>Agro America LLC</v>
          </cell>
          <cell r="W390" t="str">
            <v/>
          </cell>
          <cell r="X390" t="str">
            <v>CIF</v>
          </cell>
          <cell r="Y390" t="str">
            <v>CTA CTE O CRED.DIRECTO</v>
          </cell>
          <cell r="Z390" t="str">
            <v>CONGELADO</v>
          </cell>
          <cell r="AA390" t="str">
            <v>ALA</v>
          </cell>
          <cell r="AB390" t="str">
            <v>ALA TRUTRO-CENTRO</v>
          </cell>
          <cell r="AC390" t="str">
            <v>ALA TRUTRO-CENTRO NORMAL</v>
          </cell>
          <cell r="AD390" t="str">
            <v>NA</v>
          </cell>
        </row>
        <row r="391">
          <cell r="D391">
            <v>1012165</v>
          </cell>
          <cell r="E391" t="str">
            <v>PO TRU-CTRO ALA 4X10 MR@ ZI CJ AS</v>
          </cell>
          <cell r="F391">
            <v>19958.399987392</v>
          </cell>
          <cell r="G391" t="str">
            <v>KG</v>
          </cell>
          <cell r="H391" t="str">
            <v>F. SAN VICENTE</v>
          </cell>
          <cell r="I391" t="str">
            <v>EN PRODUCCION</v>
          </cell>
          <cell r="J391">
            <v>44805</v>
          </cell>
          <cell r="K391">
            <v>44880</v>
          </cell>
          <cell r="L391"/>
          <cell r="M391"/>
          <cell r="N391"/>
          <cell r="O391" t="str">
            <v>U007 AGROSUPER S.A.</v>
          </cell>
          <cell r="P391" t="str">
            <v>00AA</v>
          </cell>
          <cell r="Q391" t="str">
            <v>AGRO AMERICA</v>
          </cell>
          <cell r="R391" t="str">
            <v>01</v>
          </cell>
          <cell r="S391" t="str">
            <v>EE.UU.</v>
          </cell>
          <cell r="T391" t="str">
            <v>000113 PORT EVERGLADES, PUERTO</v>
          </cell>
          <cell r="U391" t="str">
            <v>200000004</v>
          </cell>
          <cell r="V391" t="str">
            <v>Agro America LLC</v>
          </cell>
          <cell r="W391" t="str">
            <v/>
          </cell>
          <cell r="X391" t="str">
            <v>CIF</v>
          </cell>
          <cell r="Y391" t="str">
            <v>CTA CTE O CRED.DIRECTO</v>
          </cell>
          <cell r="Z391" t="str">
            <v>CONGELADO</v>
          </cell>
          <cell r="AA391" t="str">
            <v>ALA</v>
          </cell>
          <cell r="AB391" t="str">
            <v>ALA TRUTRO-CENTRO</v>
          </cell>
          <cell r="AC391" t="str">
            <v>ALA TRUTRO-CENTRO NORMAL</v>
          </cell>
          <cell r="AD391" t="str">
            <v>NA</v>
          </cell>
        </row>
        <row r="392">
          <cell r="D392">
            <v>1012165</v>
          </cell>
          <cell r="E392" t="str">
            <v>PO TRU-CTRO ALA 4X10 MR@ ZI CJ AS</v>
          </cell>
          <cell r="F392">
            <v>19958.399987392</v>
          </cell>
          <cell r="G392" t="str">
            <v>KG</v>
          </cell>
          <cell r="H392" t="str">
            <v>F. SAN VICENTE</v>
          </cell>
          <cell r="I392" t="str">
            <v>EN PRODUCCION</v>
          </cell>
          <cell r="J392">
            <v>44805</v>
          </cell>
          <cell r="K392">
            <v>44880</v>
          </cell>
          <cell r="L392"/>
          <cell r="M392"/>
          <cell r="N392"/>
          <cell r="O392" t="str">
            <v>U007 AGROSUPER S.A.</v>
          </cell>
          <cell r="P392" t="str">
            <v>00AA</v>
          </cell>
          <cell r="Q392" t="str">
            <v>AGRO AMERICA</v>
          </cell>
          <cell r="R392" t="str">
            <v>01</v>
          </cell>
          <cell r="S392" t="str">
            <v>EE.UU.</v>
          </cell>
          <cell r="T392" t="str">
            <v>000113 PORT EVERGLADES, PUERTO</v>
          </cell>
          <cell r="U392" t="str">
            <v>200000004</v>
          </cell>
          <cell r="V392" t="str">
            <v>Agro America LLC</v>
          </cell>
          <cell r="W392" t="str">
            <v/>
          </cell>
          <cell r="X392" t="str">
            <v>CIF</v>
          </cell>
          <cell r="Y392" t="str">
            <v>CTA CTE O CRED.DIRECTO</v>
          </cell>
          <cell r="Z392" t="str">
            <v>CONGELADO</v>
          </cell>
          <cell r="AA392" t="str">
            <v>ALA</v>
          </cell>
          <cell r="AB392" t="str">
            <v>ALA TRUTRO-CENTRO</v>
          </cell>
          <cell r="AC392" t="str">
            <v>ALA TRUTRO-CENTRO NORMAL</v>
          </cell>
          <cell r="AD392" t="str">
            <v>NA</v>
          </cell>
        </row>
        <row r="393">
          <cell r="D393">
            <v>1012165</v>
          </cell>
          <cell r="E393" t="str">
            <v>PO TRU-CTRO ALA 4X10 MR@ ZI CJ AS</v>
          </cell>
          <cell r="F393">
            <v>19958.399987392</v>
          </cell>
          <cell r="G393" t="str">
            <v>KG</v>
          </cell>
          <cell r="H393" t="str">
            <v>F. SAN VICENTE</v>
          </cell>
          <cell r="I393" t="str">
            <v>PROGRAMADO</v>
          </cell>
          <cell r="J393">
            <v>44805</v>
          </cell>
          <cell r="K393">
            <v>44846</v>
          </cell>
          <cell r="L393">
            <v>44872</v>
          </cell>
          <cell r="M393"/>
          <cell r="N393"/>
          <cell r="O393" t="str">
            <v>U007 AGROSUPER S.A.</v>
          </cell>
          <cell r="P393" t="str">
            <v>00AA</v>
          </cell>
          <cell r="Q393" t="str">
            <v>AGRO AMERICA</v>
          </cell>
          <cell r="R393" t="str">
            <v>01</v>
          </cell>
          <cell r="S393" t="str">
            <v>EE.UU.</v>
          </cell>
          <cell r="T393" t="str">
            <v>000071 PHILADELPHIA, PUERTO</v>
          </cell>
          <cell r="U393" t="str">
            <v>200000004</v>
          </cell>
          <cell r="V393" t="str">
            <v>Agro America LLC</v>
          </cell>
          <cell r="W393" t="str">
            <v/>
          </cell>
          <cell r="X393" t="str">
            <v>CIF</v>
          </cell>
          <cell r="Y393" t="str">
            <v>CTA CTE O CRED.DIRECTO</v>
          </cell>
          <cell r="Z393" t="str">
            <v>CONGELADO</v>
          </cell>
          <cell r="AA393" t="str">
            <v>ALA</v>
          </cell>
          <cell r="AB393" t="str">
            <v>ALA TRUTRO-CENTRO</v>
          </cell>
          <cell r="AC393" t="str">
            <v>ALA TRUTRO-CENTRO NORMAL</v>
          </cell>
          <cell r="AD393" t="str">
            <v>NA</v>
          </cell>
        </row>
        <row r="394">
          <cell r="D394">
            <v>1012165</v>
          </cell>
          <cell r="E394" t="str">
            <v>PO TRU-CTRO ALA 4X10 MR@ ZI CJ AS</v>
          </cell>
          <cell r="F394">
            <v>19958.399987392</v>
          </cell>
          <cell r="G394" t="str">
            <v>KG</v>
          </cell>
          <cell r="H394" t="str">
            <v>F. SAN VICENTE</v>
          </cell>
          <cell r="I394" t="str">
            <v>EN PRODUCCION</v>
          </cell>
          <cell r="J394">
            <v>44805</v>
          </cell>
          <cell r="K394">
            <v>44877</v>
          </cell>
          <cell r="L394"/>
          <cell r="M394"/>
          <cell r="N394"/>
          <cell r="O394" t="str">
            <v>U007 AGROSUPER S.A.</v>
          </cell>
          <cell r="P394" t="str">
            <v>00AA</v>
          </cell>
          <cell r="Q394" t="str">
            <v>AGRO AMERICA</v>
          </cell>
          <cell r="R394" t="str">
            <v>01</v>
          </cell>
          <cell r="S394" t="str">
            <v>EE.UU.</v>
          </cell>
          <cell r="T394" t="str">
            <v>000221 SAVANNAH, PUERTO</v>
          </cell>
          <cell r="U394" t="str">
            <v>200000004</v>
          </cell>
          <cell r="V394" t="str">
            <v>Agro America LLC</v>
          </cell>
          <cell r="W394" t="str">
            <v/>
          </cell>
          <cell r="X394" t="str">
            <v>CIF</v>
          </cell>
          <cell r="Y394" t="str">
            <v>CTA CTE O CRED.DIRECTO</v>
          </cell>
          <cell r="Z394" t="str">
            <v>CONGELADO</v>
          </cell>
          <cell r="AA394" t="str">
            <v>ALA</v>
          </cell>
          <cell r="AB394" t="str">
            <v>ALA TRUTRO-CENTRO</v>
          </cell>
          <cell r="AC394" t="str">
            <v>ALA TRUTRO-CENTRO NORMAL</v>
          </cell>
          <cell r="AD394" t="str">
            <v>NA</v>
          </cell>
        </row>
        <row r="395">
          <cell r="D395">
            <v>1023276</v>
          </cell>
          <cell r="E395" t="str">
            <v>GO ROSADA@ VA CJ 20K</v>
          </cell>
          <cell r="F395">
            <v>18144.999952720002</v>
          </cell>
          <cell r="G395" t="str">
            <v>KG</v>
          </cell>
          <cell r="H395" t="str">
            <v>PLANTA LO MIRANDA</v>
          </cell>
          <cell r="I395" t="str">
            <v>EN PRODUCCION</v>
          </cell>
          <cell r="J395">
            <v>44805</v>
          </cell>
          <cell r="K395">
            <v>44811</v>
          </cell>
          <cell r="L395"/>
          <cell r="M395"/>
          <cell r="N395"/>
          <cell r="O395" t="str">
            <v>U007 AGROSUPER S.A.</v>
          </cell>
          <cell r="P395" t="str">
            <v>00AA</v>
          </cell>
          <cell r="Q395" t="str">
            <v>AGRO AMERICA</v>
          </cell>
          <cell r="R395" t="str">
            <v>02</v>
          </cell>
          <cell r="S395" t="str">
            <v>EE.UU.</v>
          </cell>
          <cell r="T395" t="str">
            <v>000117 SEATTLE, PUERTO</v>
          </cell>
          <cell r="U395" t="str">
            <v>200000004</v>
          </cell>
          <cell r="V395" t="str">
            <v>Agro America LLC</v>
          </cell>
          <cell r="W395" t="str">
            <v/>
          </cell>
          <cell r="X395" t="str">
            <v>CIF</v>
          </cell>
          <cell r="Y395" t="str">
            <v>CTA CTE O CRED.DIRECTO</v>
          </cell>
          <cell r="Z395" t="str">
            <v>CONGELADO</v>
          </cell>
          <cell r="AA395" t="str">
            <v>PIERNA</v>
          </cell>
          <cell r="AB395" t="str">
            <v>PIERNA PULPA FINA</v>
          </cell>
          <cell r="AC395" t="str">
            <v>PIERNA PULPA FINA MUSC SEP</v>
          </cell>
          <cell r="AD395" t="str">
            <v>NA</v>
          </cell>
        </row>
        <row r="396">
          <cell r="D396">
            <v>1030224</v>
          </cell>
          <cell r="E396" t="str">
            <v>PV TRU LARG@ BO CJ 15K AS</v>
          </cell>
          <cell r="F396">
            <v>12000</v>
          </cell>
          <cell r="G396" t="str">
            <v>KG</v>
          </cell>
          <cell r="H396" t="str">
            <v>SOPRAVAL PLANTA / CECINAS 2</v>
          </cell>
          <cell r="I396" t="str">
            <v>EN PRODUCCION</v>
          </cell>
          <cell r="J396">
            <v>44806</v>
          </cell>
          <cell r="K396">
            <v>44824</v>
          </cell>
          <cell r="L396"/>
          <cell r="M396"/>
          <cell r="N396"/>
          <cell r="O396" t="str">
            <v>U020 AGROSUPER COMER ALIM</v>
          </cell>
          <cell r="P396" t="str">
            <v>00AE</v>
          </cell>
          <cell r="Q396" t="str">
            <v>AGRO EUROPA</v>
          </cell>
          <cell r="R396" t="str">
            <v>03</v>
          </cell>
          <cell r="S396" t="str">
            <v>SUDÁFRICA</v>
          </cell>
          <cell r="T396" t="str">
            <v>000182 CAPE TOWN, PUERTO</v>
          </cell>
          <cell r="U396" t="str">
            <v>200000007</v>
          </cell>
          <cell r="V396" t="str">
            <v>AGROEUROPA S.P.A</v>
          </cell>
          <cell r="W396" t="str">
            <v/>
          </cell>
          <cell r="X396" t="str">
            <v>CFR</v>
          </cell>
          <cell r="Y396" t="str">
            <v>CTA CTE O CRED.DIRECTO</v>
          </cell>
          <cell r="Z396" t="str">
            <v>CONGELADO</v>
          </cell>
          <cell r="AA396" t="str">
            <v>TRUTRO</v>
          </cell>
          <cell r="AB396" t="str">
            <v>TRUTRO LARGO</v>
          </cell>
          <cell r="AC396" t="str">
            <v>TRUTRO LARGO NORMAL</v>
          </cell>
          <cell r="AD396" t="str">
            <v>NA</v>
          </cell>
        </row>
        <row r="397">
          <cell r="D397">
            <v>1030355</v>
          </cell>
          <cell r="E397" t="str">
            <v>PV RABADILLA@ BO CJ 10K AS</v>
          </cell>
          <cell r="F397">
            <v>12000</v>
          </cell>
          <cell r="G397" t="str">
            <v>KG</v>
          </cell>
          <cell r="H397" t="str">
            <v>SOPRAVAL PLANTA / CECINAS 2</v>
          </cell>
          <cell r="I397" t="str">
            <v>EN PRODUCCION</v>
          </cell>
          <cell r="J397">
            <v>44806</v>
          </cell>
          <cell r="K397">
            <v>44824</v>
          </cell>
          <cell r="L397"/>
          <cell r="M397"/>
          <cell r="N397"/>
          <cell r="O397" t="str">
            <v>U020 AGROSUPER COMER ALIM</v>
          </cell>
          <cell r="P397" t="str">
            <v>00AE</v>
          </cell>
          <cell r="Q397" t="str">
            <v>AGRO EUROPA</v>
          </cell>
          <cell r="R397" t="str">
            <v>03</v>
          </cell>
          <cell r="S397" t="str">
            <v>SUDÁFRICA</v>
          </cell>
          <cell r="T397" t="str">
            <v>000182 CAPE TOWN, PUERTO</v>
          </cell>
          <cell r="U397" t="str">
            <v>200000007</v>
          </cell>
          <cell r="V397" t="str">
            <v>AGROEUROPA S.P.A</v>
          </cell>
          <cell r="W397" t="str">
            <v/>
          </cell>
          <cell r="X397" t="str">
            <v>CFR</v>
          </cell>
          <cell r="Y397" t="str">
            <v>CTA CTE O CRED.DIRECTO</v>
          </cell>
          <cell r="Z397" t="str">
            <v>CONGELADO</v>
          </cell>
          <cell r="AA397" t="str">
            <v>VARIOS</v>
          </cell>
          <cell r="AB397" t="str">
            <v>VARIOS CARCASA</v>
          </cell>
          <cell r="AC397" t="str">
            <v>VARIOS CARCASA RABADILLA</v>
          </cell>
          <cell r="AD397" t="str">
            <v>NA</v>
          </cell>
        </row>
        <row r="398">
          <cell r="D398">
            <v>1020848</v>
          </cell>
          <cell r="E398" t="str">
            <v>GO LOM CTRO 27@ CJ 20K AS</v>
          </cell>
          <cell r="F398">
            <v>24000</v>
          </cell>
          <cell r="G398" t="str">
            <v>KG</v>
          </cell>
          <cell r="H398" t="str">
            <v>PLANTA ROSARIO</v>
          </cell>
          <cell r="I398" t="str">
            <v>PROGRAMADO</v>
          </cell>
          <cell r="J398">
            <v>44806</v>
          </cell>
          <cell r="K398">
            <v>44838</v>
          </cell>
          <cell r="L398">
            <v>44870</v>
          </cell>
          <cell r="M398"/>
          <cell r="N398"/>
          <cell r="O398" t="str">
            <v>U007 AGROSUPER S.A.</v>
          </cell>
          <cell r="P398" t="str">
            <v>00AS</v>
          </cell>
          <cell r="Q398" t="str">
            <v>AGRO SUDAMERICA</v>
          </cell>
          <cell r="R398" t="str">
            <v>02</v>
          </cell>
          <cell r="S398" t="str">
            <v>COLOMBIA</v>
          </cell>
          <cell r="T398" t="str">
            <v>000218 CARTAGENA, PUERTO</v>
          </cell>
          <cell r="U398" t="str">
            <v>200003239</v>
          </cell>
          <cell r="V398" t="str">
            <v>W&amp;L WORLDWIDE TRADING S.A.S</v>
          </cell>
          <cell r="W398" t="str">
            <v>***</v>
          </cell>
          <cell r="X398" t="str">
            <v>CIF</v>
          </cell>
          <cell r="Y398" t="str">
            <v>CTA CTE O CRED.DIRECTO</v>
          </cell>
          <cell r="Z398" t="str">
            <v>CONGELADO</v>
          </cell>
          <cell r="AA398" t="str">
            <v>LOMO</v>
          </cell>
          <cell r="AB398" t="str">
            <v>LOMO CENTRO</v>
          </cell>
          <cell r="AC398" t="str">
            <v>LOMO CENTRO 27 S/FILETE</v>
          </cell>
          <cell r="AD398" t="str">
            <v>EX</v>
          </cell>
        </row>
        <row r="399">
          <cell r="D399">
            <v>1023436</v>
          </cell>
          <cell r="E399" t="str">
            <v>GO MANOS@ CJ 20K AS</v>
          </cell>
          <cell r="F399">
            <v>24000</v>
          </cell>
          <cell r="G399" t="str">
            <v>KG</v>
          </cell>
          <cell r="H399" t="str">
            <v>PLANTA LO MIRANDA</v>
          </cell>
          <cell r="I399" t="str">
            <v>EN PRODUCCION</v>
          </cell>
          <cell r="J399">
            <v>44806</v>
          </cell>
          <cell r="K399">
            <v>44816</v>
          </cell>
          <cell r="L399"/>
          <cell r="M399"/>
          <cell r="N399"/>
          <cell r="O399" t="str">
            <v>U007 AGROSUPER S.A.</v>
          </cell>
          <cell r="P399" t="str">
            <v>00AS</v>
          </cell>
          <cell r="Q399" t="str">
            <v>AGRO SUDAMERICA</v>
          </cell>
          <cell r="R399" t="str">
            <v>02</v>
          </cell>
          <cell r="S399" t="str">
            <v>COLOMBIA</v>
          </cell>
          <cell r="T399" t="str">
            <v>000023 BUENAVENTURA, PUERTO</v>
          </cell>
          <cell r="U399" t="str">
            <v>200000893</v>
          </cell>
          <cell r="V399" t="str">
            <v>Frigo Cargo Internacional S.A.S.</v>
          </cell>
          <cell r="W399" t="str">
            <v>***</v>
          </cell>
          <cell r="X399" t="str">
            <v>CIF</v>
          </cell>
          <cell r="Y399" t="str">
            <v>CTA CTE O CRED.DIRECTO</v>
          </cell>
          <cell r="Z399" t="str">
            <v>CONGELADO</v>
          </cell>
          <cell r="AA399" t="str">
            <v>SUBPROD</v>
          </cell>
          <cell r="AB399" t="str">
            <v>SUBPROD PATAS-MANOS</v>
          </cell>
          <cell r="AC399" t="str">
            <v>SUBPROD PATAS-MANOS MANOS</v>
          </cell>
          <cell r="AD399" t="str">
            <v>EX</v>
          </cell>
        </row>
        <row r="400">
          <cell r="D400">
            <v>1012158</v>
          </cell>
          <cell r="E400" t="str">
            <v>PO FILE S/T 8X5 MR@ FI CJ AS</v>
          </cell>
          <cell r="F400">
            <v>3628.7999564719998</v>
          </cell>
          <cell r="G400" t="str">
            <v>KG</v>
          </cell>
          <cell r="H400" t="str">
            <v>F. SAN VICENTE</v>
          </cell>
          <cell r="I400" t="str">
            <v>EN PRODUCCION</v>
          </cell>
          <cell r="J400">
            <v>44806</v>
          </cell>
          <cell r="K400">
            <v>44810</v>
          </cell>
          <cell r="L400"/>
          <cell r="M400"/>
          <cell r="N400"/>
          <cell r="O400" t="str">
            <v>U007 AGROSUPER S.A.</v>
          </cell>
          <cell r="P400" t="str">
            <v>00AA</v>
          </cell>
          <cell r="Q400" t="str">
            <v>AGRO AMERICA</v>
          </cell>
          <cell r="R400" t="str">
            <v>01</v>
          </cell>
          <cell r="S400" t="str">
            <v>EE.UU.</v>
          </cell>
          <cell r="T400" t="str">
            <v>000109 LONG BEACH, PUERTO</v>
          </cell>
          <cell r="U400" t="str">
            <v>200000004</v>
          </cell>
          <cell r="V400" t="str">
            <v>Agro America LLC</v>
          </cell>
          <cell r="W400" t="str">
            <v>MIX NWC - 882−0831−506072</v>
          </cell>
          <cell r="X400" t="str">
            <v>CIF</v>
          </cell>
          <cell r="Y400" t="str">
            <v>CTA CTE O CRED.DIRECTO</v>
          </cell>
          <cell r="Z400" t="str">
            <v>CONGELADO</v>
          </cell>
          <cell r="AA400" t="str">
            <v>FILETE</v>
          </cell>
          <cell r="AB400" t="str">
            <v>FILETE</v>
          </cell>
          <cell r="AC400" t="str">
            <v>FILETE NORMAL</v>
          </cell>
          <cell r="AD400" t="str">
            <v>NA</v>
          </cell>
        </row>
        <row r="401">
          <cell r="D401">
            <v>1012167</v>
          </cell>
          <cell r="E401" t="str">
            <v>PO PCHDEH 4X10 MR@ ZI CJ 20K AS</v>
          </cell>
          <cell r="F401">
            <v>3628.7359999999999</v>
          </cell>
          <cell r="G401" t="str">
            <v>KG</v>
          </cell>
          <cell r="H401" t="str">
            <v>F. SAN VICENTE</v>
          </cell>
          <cell r="I401" t="str">
            <v>EN PRODUCCION</v>
          </cell>
          <cell r="J401">
            <v>44806</v>
          </cell>
          <cell r="K401">
            <v>44810</v>
          </cell>
          <cell r="L401"/>
          <cell r="M401"/>
          <cell r="N401"/>
          <cell r="O401" t="str">
            <v>U007 AGROSUPER S.A.</v>
          </cell>
          <cell r="P401" t="str">
            <v>00AA</v>
          </cell>
          <cell r="Q401" t="str">
            <v>AGRO AMERICA</v>
          </cell>
          <cell r="R401" t="str">
            <v>01</v>
          </cell>
          <cell r="S401" t="str">
            <v>EE.UU.</v>
          </cell>
          <cell r="T401" t="str">
            <v>000109 LONG BEACH, PUERTO</v>
          </cell>
          <cell r="U401" t="str">
            <v>200000004</v>
          </cell>
          <cell r="V401" t="str">
            <v>Agro America LLC</v>
          </cell>
          <cell r="W401" t="str">
            <v>MIX NWC - 882−0831−506072</v>
          </cell>
          <cell r="X401" t="str">
            <v>CIF</v>
          </cell>
          <cell r="Y401" t="str">
            <v>CTA CTE O CRED.DIRECTO</v>
          </cell>
          <cell r="Z401" t="str">
            <v>CONGELADO</v>
          </cell>
          <cell r="AA401" t="str">
            <v>PECHUGA DESH</v>
          </cell>
          <cell r="AB401" t="str">
            <v>PECHUGA DESH S/PIEL S/GRASA S/FILETE</v>
          </cell>
          <cell r="AC401" t="str">
            <v>PECHUGA DESH S/CALIBRE</v>
          </cell>
          <cell r="AD401" t="str">
            <v>NA</v>
          </cell>
        </row>
        <row r="402">
          <cell r="D402">
            <v>1012806</v>
          </cell>
          <cell r="E402" t="str">
            <v>PO TRUCRTODEH S/P MR@ CJ 20K AS</v>
          </cell>
          <cell r="F402">
            <v>4091.39984</v>
          </cell>
          <cell r="G402" t="str">
            <v>KG</v>
          </cell>
          <cell r="H402" t="str">
            <v>F. SAN VICENTE</v>
          </cell>
          <cell r="I402" t="str">
            <v>EN PRODUCCION</v>
          </cell>
          <cell r="J402">
            <v>44806</v>
          </cell>
          <cell r="K402">
            <v>44810</v>
          </cell>
          <cell r="L402"/>
          <cell r="M402"/>
          <cell r="N402"/>
          <cell r="O402" t="str">
            <v>U007 AGROSUPER S.A.</v>
          </cell>
          <cell r="P402" t="str">
            <v>00AA</v>
          </cell>
          <cell r="Q402" t="str">
            <v>AGRO AMERICA</v>
          </cell>
          <cell r="R402" t="str">
            <v>01</v>
          </cell>
          <cell r="S402" t="str">
            <v>EE.UU.</v>
          </cell>
          <cell r="T402" t="str">
            <v>000109 LONG BEACH, PUERTO</v>
          </cell>
          <cell r="U402" t="str">
            <v>200000004</v>
          </cell>
          <cell r="V402" t="str">
            <v>Agro America LLC</v>
          </cell>
          <cell r="W402" t="str">
            <v>MIX NWC - 882−0831−506072</v>
          </cell>
          <cell r="X402" t="str">
            <v>CIF</v>
          </cell>
          <cell r="Y402" t="str">
            <v>CTA CTE O CRED.DIRECTO</v>
          </cell>
          <cell r="Z402" t="str">
            <v>CONGELADO</v>
          </cell>
          <cell r="AA402" t="str">
            <v>TRUTRO DESHUESADO</v>
          </cell>
          <cell r="AB402" t="str">
            <v>TRUTRO DESHUESADO SIN PIEL</v>
          </cell>
          <cell r="AC402" t="str">
            <v>TRUTRO DESHUESADO S/PIEL CORTO</v>
          </cell>
          <cell r="AD402" t="str">
            <v>NA</v>
          </cell>
        </row>
        <row r="403">
          <cell r="D403">
            <v>1012165</v>
          </cell>
          <cell r="E403" t="str">
            <v>PO TRU-CTRO ALA 4X10 MR@ ZI CJ AS</v>
          </cell>
          <cell r="F403">
            <v>10886.399869416</v>
          </cell>
          <cell r="G403" t="str">
            <v>KG</v>
          </cell>
          <cell r="H403" t="str">
            <v>F. SAN VICENTE</v>
          </cell>
          <cell r="I403" t="str">
            <v>EN PRODUCCION</v>
          </cell>
          <cell r="J403">
            <v>44806</v>
          </cell>
          <cell r="K403">
            <v>44810</v>
          </cell>
          <cell r="L403"/>
          <cell r="M403"/>
          <cell r="N403"/>
          <cell r="O403" t="str">
            <v>U007 AGROSUPER S.A.</v>
          </cell>
          <cell r="P403" t="str">
            <v>00AA</v>
          </cell>
          <cell r="Q403" t="str">
            <v>AGRO AMERICA</v>
          </cell>
          <cell r="R403" t="str">
            <v>01</v>
          </cell>
          <cell r="S403" t="str">
            <v>EE.UU.</v>
          </cell>
          <cell r="T403" t="str">
            <v>000113 PORT EVERGLADES, PUERTO</v>
          </cell>
          <cell r="U403" t="str">
            <v>200000004</v>
          </cell>
          <cell r="V403" t="str">
            <v>Agro America LLC</v>
          </cell>
          <cell r="W403" t="str">
            <v>MIX NWC - 883−0831−506077</v>
          </cell>
          <cell r="X403" t="str">
            <v>CIF</v>
          </cell>
          <cell r="Y403" t="str">
            <v>CTA CTE O CRED.DIRECTO</v>
          </cell>
          <cell r="Z403" t="str">
            <v>CONGELADO</v>
          </cell>
          <cell r="AA403" t="str">
            <v>ALA</v>
          </cell>
          <cell r="AB403" t="str">
            <v>ALA TRUTRO-CENTRO</v>
          </cell>
          <cell r="AC403" t="str">
            <v>ALA TRUTRO-CENTRO NORMAL</v>
          </cell>
          <cell r="AD403" t="str">
            <v>NA</v>
          </cell>
        </row>
        <row r="404">
          <cell r="D404">
            <v>1012158</v>
          </cell>
          <cell r="E404" t="str">
            <v>PO FILE S/T 8X5 MR@ FI CJ AS</v>
          </cell>
          <cell r="F404">
            <v>1814.3679999999999</v>
          </cell>
          <cell r="G404" t="str">
            <v>KG</v>
          </cell>
          <cell r="H404" t="str">
            <v>F. SAN VICENTE</v>
          </cell>
          <cell r="I404" t="str">
            <v>EN PRODUCCION</v>
          </cell>
          <cell r="J404">
            <v>44806</v>
          </cell>
          <cell r="K404">
            <v>44810</v>
          </cell>
          <cell r="L404"/>
          <cell r="M404"/>
          <cell r="N404"/>
          <cell r="O404" t="str">
            <v>U007 AGROSUPER S.A.</v>
          </cell>
          <cell r="P404" t="str">
            <v>00AA</v>
          </cell>
          <cell r="Q404" t="str">
            <v>AGRO AMERICA</v>
          </cell>
          <cell r="R404" t="str">
            <v>01</v>
          </cell>
          <cell r="S404" t="str">
            <v>EE.UU.</v>
          </cell>
          <cell r="T404" t="str">
            <v>000113 PORT EVERGLADES, PUERTO</v>
          </cell>
          <cell r="U404" t="str">
            <v>200000004</v>
          </cell>
          <cell r="V404" t="str">
            <v>Agro America LLC</v>
          </cell>
          <cell r="W404" t="str">
            <v>MIX NWC - 883−0831−506077</v>
          </cell>
          <cell r="X404" t="str">
            <v>CIF</v>
          </cell>
          <cell r="Y404" t="str">
            <v>CTA CTE O CRED.DIRECTO</v>
          </cell>
          <cell r="Z404" t="str">
            <v>CONGELADO</v>
          </cell>
          <cell r="AA404" t="str">
            <v>FILETE</v>
          </cell>
          <cell r="AB404" t="str">
            <v>FILETE</v>
          </cell>
          <cell r="AC404" t="str">
            <v>FILETE NORMAL</v>
          </cell>
          <cell r="AD404" t="str">
            <v>NA</v>
          </cell>
        </row>
        <row r="405">
          <cell r="D405">
            <v>1012167</v>
          </cell>
          <cell r="E405" t="str">
            <v>PO PCHDEH 4X10 MR@ ZI CJ 20K AS</v>
          </cell>
          <cell r="F405">
            <v>3628.7359999999999</v>
          </cell>
          <cell r="G405" t="str">
            <v>KG</v>
          </cell>
          <cell r="H405" t="str">
            <v>F. SAN VICENTE</v>
          </cell>
          <cell r="I405" t="str">
            <v>EN PRODUCCION</v>
          </cell>
          <cell r="J405">
            <v>44806</v>
          </cell>
          <cell r="K405">
            <v>44810</v>
          </cell>
          <cell r="L405"/>
          <cell r="M405"/>
          <cell r="N405"/>
          <cell r="O405" t="str">
            <v>U007 AGROSUPER S.A.</v>
          </cell>
          <cell r="P405" t="str">
            <v>00AA</v>
          </cell>
          <cell r="Q405" t="str">
            <v>AGRO AMERICA</v>
          </cell>
          <cell r="R405" t="str">
            <v>01</v>
          </cell>
          <cell r="S405" t="str">
            <v>EE.UU.</v>
          </cell>
          <cell r="T405" t="str">
            <v>000113 PORT EVERGLADES, PUERTO</v>
          </cell>
          <cell r="U405" t="str">
            <v>200000004</v>
          </cell>
          <cell r="V405" t="str">
            <v>Agro America LLC</v>
          </cell>
          <cell r="W405" t="str">
            <v>MIX NWC - 883−0831−506077</v>
          </cell>
          <cell r="X405" t="str">
            <v>CIF</v>
          </cell>
          <cell r="Y405" t="str">
            <v>CTA CTE O CRED.DIRECTO</v>
          </cell>
          <cell r="Z405" t="str">
            <v>CONGELADO</v>
          </cell>
          <cell r="AA405" t="str">
            <v>PECHUGA DESH</v>
          </cell>
          <cell r="AB405" t="str">
            <v>PECHUGA DESH S/PIEL S/GRASA S/FILETE</v>
          </cell>
          <cell r="AC405" t="str">
            <v>PECHUGA DESH S/CALIBRE</v>
          </cell>
          <cell r="AD405" t="str">
            <v>NA</v>
          </cell>
        </row>
        <row r="406">
          <cell r="D406">
            <v>1012806</v>
          </cell>
          <cell r="E406" t="str">
            <v>PO TRUCRTODEH S/P MR@ CJ 20K AS</v>
          </cell>
          <cell r="F406">
            <v>907.18399999999997</v>
          </cell>
          <cell r="G406" t="str">
            <v>KG</v>
          </cell>
          <cell r="H406" t="str">
            <v>F. SAN VICENTE</v>
          </cell>
          <cell r="I406" t="str">
            <v>EN PRODUCCION</v>
          </cell>
          <cell r="J406">
            <v>44806</v>
          </cell>
          <cell r="K406">
            <v>44810</v>
          </cell>
          <cell r="L406"/>
          <cell r="M406"/>
          <cell r="N406"/>
          <cell r="O406" t="str">
            <v>U007 AGROSUPER S.A.</v>
          </cell>
          <cell r="P406" t="str">
            <v>00AA</v>
          </cell>
          <cell r="Q406" t="str">
            <v>AGRO AMERICA</v>
          </cell>
          <cell r="R406" t="str">
            <v>01</v>
          </cell>
          <cell r="S406" t="str">
            <v>EE.UU.</v>
          </cell>
          <cell r="T406" t="str">
            <v>000113 PORT EVERGLADES, PUERTO</v>
          </cell>
          <cell r="U406" t="str">
            <v>200000004</v>
          </cell>
          <cell r="V406" t="str">
            <v>Agro America LLC</v>
          </cell>
          <cell r="W406" t="str">
            <v>MIX NWC - 883−0831−506077</v>
          </cell>
          <cell r="X406" t="str">
            <v>CIF</v>
          </cell>
          <cell r="Y406" t="str">
            <v>CTA CTE O CRED.DIRECTO</v>
          </cell>
          <cell r="Z406" t="str">
            <v>CONGELADO</v>
          </cell>
          <cell r="AA406" t="str">
            <v>TRUTRO DESHUESADO</v>
          </cell>
          <cell r="AB406" t="str">
            <v>TRUTRO DESHUESADO SIN PIEL</v>
          </cell>
          <cell r="AC406" t="str">
            <v>TRUTRO DESHUESADO S/PIEL CORTO</v>
          </cell>
          <cell r="AD406" t="str">
            <v>NA</v>
          </cell>
        </row>
        <row r="407">
          <cell r="D407">
            <v>1020017</v>
          </cell>
          <cell r="E407" t="str">
            <v>GO CHU CTRO@ FI CJ 20K AS</v>
          </cell>
          <cell r="F407">
            <v>24000</v>
          </cell>
          <cell r="G407" t="str">
            <v>KG</v>
          </cell>
          <cell r="H407" t="str">
            <v>PLANTA ROSARIO</v>
          </cell>
          <cell r="I407" t="str">
            <v>CONFIRMADO</v>
          </cell>
          <cell r="J407">
            <v>44806</v>
          </cell>
          <cell r="K407">
            <v>44848</v>
          </cell>
          <cell r="L407"/>
          <cell r="M407"/>
          <cell r="N407"/>
          <cell r="O407" t="str">
            <v>U007 AGROSUPER S.A.</v>
          </cell>
          <cell r="P407" t="str">
            <v>00AS</v>
          </cell>
          <cell r="Q407" t="str">
            <v>AGRO SUDAMERICA</v>
          </cell>
          <cell r="R407" t="str">
            <v>02</v>
          </cell>
          <cell r="S407" t="str">
            <v>COSTA RICA</v>
          </cell>
          <cell r="T407" t="str">
            <v>000206 CALDERA, PUERTO</v>
          </cell>
          <cell r="U407" t="str">
            <v>200002681</v>
          </cell>
          <cell r="V407" t="str">
            <v>SIGMA ALIMENTOS COSTA RICA S.A.</v>
          </cell>
          <cell r="W407" t="str">
            <v/>
          </cell>
          <cell r="X407" t="str">
            <v>CIF</v>
          </cell>
          <cell r="Y407" t="str">
            <v>CTA CTE O CRED.DIRECTO</v>
          </cell>
          <cell r="Z407" t="str">
            <v>CONGELADO</v>
          </cell>
          <cell r="AA407" t="str">
            <v>CHULETA</v>
          </cell>
          <cell r="AB407" t="str">
            <v>CHULETA CENTRO</v>
          </cell>
          <cell r="AC407" t="str">
            <v>CHULETA CENTRO</v>
          </cell>
          <cell r="AD407" t="str">
            <v>EX</v>
          </cell>
        </row>
        <row r="408">
          <cell r="D408">
            <v>1020848</v>
          </cell>
          <cell r="E408" t="str">
            <v>GO LOM CTRO 27@ CJ 20K AS</v>
          </cell>
          <cell r="F408">
            <v>13000</v>
          </cell>
          <cell r="G408" t="str">
            <v>KG</v>
          </cell>
          <cell r="H408" t="str">
            <v>PLANTA LO MIRANDA</v>
          </cell>
          <cell r="I408" t="str">
            <v>CONFIRMADO</v>
          </cell>
          <cell r="J408">
            <v>44806</v>
          </cell>
          <cell r="K408">
            <v>44840</v>
          </cell>
          <cell r="L408">
            <v>44862</v>
          </cell>
          <cell r="M408"/>
          <cell r="N408"/>
          <cell r="O408" t="str">
            <v>U007 AGROSUPER S.A.</v>
          </cell>
          <cell r="P408" t="str">
            <v>00AS</v>
          </cell>
          <cell r="Q408" t="str">
            <v>AGRO SUDAMERICA</v>
          </cell>
          <cell r="R408" t="str">
            <v>02</v>
          </cell>
          <cell r="S408" t="str">
            <v>COSTA RICA</v>
          </cell>
          <cell r="T408" t="str">
            <v>000206 CALDERA, PUERTO</v>
          </cell>
          <cell r="U408" t="str">
            <v>200003055</v>
          </cell>
          <cell r="V408" t="str">
            <v>Corporación de Compañías</v>
          </cell>
          <cell r="W408" t="str">
            <v>8040519269</v>
          </cell>
          <cell r="X408" t="str">
            <v>CIF</v>
          </cell>
          <cell r="Y408" t="str">
            <v>CTA CTE O CRED.DIRECTO</v>
          </cell>
          <cell r="Z408" t="str">
            <v>CONGELADO</v>
          </cell>
          <cell r="AA408" t="str">
            <v>LOMO</v>
          </cell>
          <cell r="AB408" t="str">
            <v>LOMO CENTRO</v>
          </cell>
          <cell r="AC408" t="str">
            <v>LOMO CENTRO 27 S/FILETE</v>
          </cell>
          <cell r="AD408" t="str">
            <v>EX</v>
          </cell>
        </row>
        <row r="409">
          <cell r="D409">
            <v>1020848</v>
          </cell>
          <cell r="E409" t="str">
            <v>GO LOM CTRO 27@ CJ 20K AS</v>
          </cell>
          <cell r="F409">
            <v>11000</v>
          </cell>
          <cell r="G409" t="str">
            <v>KG</v>
          </cell>
          <cell r="H409" t="str">
            <v>PLANTA ROSARIO</v>
          </cell>
          <cell r="I409" t="str">
            <v>CONFIRMADO</v>
          </cell>
          <cell r="J409">
            <v>44806</v>
          </cell>
          <cell r="K409">
            <v>44840</v>
          </cell>
          <cell r="L409">
            <v>44862</v>
          </cell>
          <cell r="M409"/>
          <cell r="N409"/>
          <cell r="O409" t="str">
            <v>U007 AGROSUPER S.A.</v>
          </cell>
          <cell r="P409" t="str">
            <v>00AS</v>
          </cell>
          <cell r="Q409" t="str">
            <v>AGRO SUDAMERICA</v>
          </cell>
          <cell r="R409" t="str">
            <v>02</v>
          </cell>
          <cell r="S409" t="str">
            <v>COSTA RICA</v>
          </cell>
          <cell r="T409" t="str">
            <v>000206 CALDERA, PUERTO</v>
          </cell>
          <cell r="U409" t="str">
            <v>200003055</v>
          </cell>
          <cell r="V409" t="str">
            <v>Corporación de Compañías</v>
          </cell>
          <cell r="W409" t="str">
            <v>8040519269</v>
          </cell>
          <cell r="X409" t="str">
            <v>CIF</v>
          </cell>
          <cell r="Y409" t="str">
            <v>CTA CTE O CRED.DIRECTO</v>
          </cell>
          <cell r="Z409" t="str">
            <v>CONGELADO</v>
          </cell>
          <cell r="AA409" t="str">
            <v>LOMO</v>
          </cell>
          <cell r="AB409" t="str">
            <v>LOMO CENTRO</v>
          </cell>
          <cell r="AC409" t="str">
            <v>LOMO CENTRO 27 S/FILETE</v>
          </cell>
          <cell r="AD409" t="str">
            <v>EX</v>
          </cell>
        </row>
        <row r="410">
          <cell r="D410">
            <v>1022709</v>
          </cell>
          <cell r="E410" t="str">
            <v>GO PPPNA 57@ BO CJ AS</v>
          </cell>
          <cell r="F410">
            <v>24000</v>
          </cell>
          <cell r="G410" t="str">
            <v>KG</v>
          </cell>
          <cell r="H410" t="str">
            <v>PLANTA ROSARIO</v>
          </cell>
          <cell r="I410" t="str">
            <v>A PROGRAMAR</v>
          </cell>
          <cell r="J410">
            <v>44806</v>
          </cell>
          <cell r="K410">
            <v>44840</v>
          </cell>
          <cell r="L410"/>
          <cell r="M410"/>
          <cell r="N410"/>
          <cell r="O410" t="str">
            <v>U007 AGROSUPER S.A.</v>
          </cell>
          <cell r="P410" t="str">
            <v>00AS</v>
          </cell>
          <cell r="Q410" t="str">
            <v>AGRO SUDAMERICA</v>
          </cell>
          <cell r="R410" t="str">
            <v>02</v>
          </cell>
          <cell r="S410" t="str">
            <v>COSTA RICA</v>
          </cell>
          <cell r="T410" t="str">
            <v>000206 CALDERA, PUERTO</v>
          </cell>
          <cell r="U410" t="str">
            <v>200003055</v>
          </cell>
          <cell r="V410" t="str">
            <v>Corporación de Compañías</v>
          </cell>
          <cell r="W410" t="str">
            <v>8040519160</v>
          </cell>
          <cell r="X410" t="str">
            <v>CIF</v>
          </cell>
          <cell r="Y410" t="str">
            <v>CTA CTE O CRED.DIRECTO</v>
          </cell>
          <cell r="Z410" t="str">
            <v>CONGELADO</v>
          </cell>
          <cell r="AA410" t="str">
            <v>PIERNA</v>
          </cell>
          <cell r="AB410" t="str">
            <v>PIERNA PULPA</v>
          </cell>
          <cell r="AC410" t="str">
            <v>PIERNA PULPA 57</v>
          </cell>
          <cell r="AD410" t="str">
            <v>EX</v>
          </cell>
        </row>
        <row r="411">
          <cell r="D411">
            <v>1022709</v>
          </cell>
          <cell r="E411" t="str">
            <v>GO PPPNA 57@ BO CJ AS</v>
          </cell>
          <cell r="F411">
            <v>16200</v>
          </cell>
          <cell r="G411" t="str">
            <v>KG</v>
          </cell>
          <cell r="H411" t="str">
            <v>PLANTA ROSARIO</v>
          </cell>
          <cell r="I411" t="str">
            <v>CONFIRMADO</v>
          </cell>
          <cell r="J411">
            <v>44806</v>
          </cell>
          <cell r="K411">
            <v>44840</v>
          </cell>
          <cell r="L411"/>
          <cell r="M411"/>
          <cell r="N411"/>
          <cell r="O411" t="str">
            <v>U007 AGROSUPER S.A.</v>
          </cell>
          <cell r="P411" t="str">
            <v>00AS</v>
          </cell>
          <cell r="Q411" t="str">
            <v>AGRO SUDAMERICA</v>
          </cell>
          <cell r="R411" t="str">
            <v>02</v>
          </cell>
          <cell r="S411" t="str">
            <v>COSTA RICA</v>
          </cell>
          <cell r="T411" t="str">
            <v>000206 CALDERA, PUERTO</v>
          </cell>
          <cell r="U411" t="str">
            <v>200003055</v>
          </cell>
          <cell r="V411" t="str">
            <v>Corporación de Compañías</v>
          </cell>
          <cell r="W411" t="str">
            <v>8040519162</v>
          </cell>
          <cell r="X411" t="str">
            <v>CIF</v>
          </cell>
          <cell r="Y411" t="str">
            <v>CTA CTE O CRED.DIRECTO</v>
          </cell>
          <cell r="Z411" t="str">
            <v>CONGELADO</v>
          </cell>
          <cell r="AA411" t="str">
            <v>PIERNA</v>
          </cell>
          <cell r="AB411" t="str">
            <v>PIERNA PULPA</v>
          </cell>
          <cell r="AC411" t="str">
            <v>PIERNA PULPA 57</v>
          </cell>
          <cell r="AD411" t="str">
            <v>EX</v>
          </cell>
        </row>
        <row r="412">
          <cell r="D412">
            <v>1022709</v>
          </cell>
          <cell r="E412" t="str">
            <v>GO PPPNA 57@ BO CJ AS</v>
          </cell>
          <cell r="F412">
            <v>7800</v>
          </cell>
          <cell r="G412" t="str">
            <v>KG</v>
          </cell>
          <cell r="H412" t="str">
            <v>F. SAN VICENTE</v>
          </cell>
          <cell r="I412" t="str">
            <v>CONFIRMADO</v>
          </cell>
          <cell r="J412">
            <v>44806</v>
          </cell>
          <cell r="K412">
            <v>44840</v>
          </cell>
          <cell r="L412"/>
          <cell r="M412"/>
          <cell r="N412"/>
          <cell r="O412" t="str">
            <v>U007 AGROSUPER S.A.</v>
          </cell>
          <cell r="P412" t="str">
            <v>00AS</v>
          </cell>
          <cell r="Q412" t="str">
            <v>AGRO SUDAMERICA</v>
          </cell>
          <cell r="R412" t="str">
            <v>02</v>
          </cell>
          <cell r="S412" t="str">
            <v>COSTA RICA</v>
          </cell>
          <cell r="T412" t="str">
            <v>000206 CALDERA, PUERTO</v>
          </cell>
          <cell r="U412" t="str">
            <v>200003055</v>
          </cell>
          <cell r="V412" t="str">
            <v>Corporación de Compañías</v>
          </cell>
          <cell r="W412" t="str">
            <v>8040519162</v>
          </cell>
          <cell r="X412" t="str">
            <v>CIF</v>
          </cell>
          <cell r="Y412" t="str">
            <v>CTA CTE O CRED.DIRECTO</v>
          </cell>
          <cell r="Z412" t="str">
            <v>CONGELADO</v>
          </cell>
          <cell r="AA412" t="str">
            <v>PIERNA</v>
          </cell>
          <cell r="AB412" t="str">
            <v>PIERNA PULPA</v>
          </cell>
          <cell r="AC412" t="str">
            <v>PIERNA PULPA 57</v>
          </cell>
          <cell r="AD412" t="str">
            <v>EX</v>
          </cell>
        </row>
        <row r="413">
          <cell r="D413">
            <v>1022709</v>
          </cell>
          <cell r="E413" t="str">
            <v>GO PPPNA 57@ BO CJ AS</v>
          </cell>
          <cell r="F413">
            <v>24000</v>
          </cell>
          <cell r="G413" t="str">
            <v>KG</v>
          </cell>
          <cell r="H413" t="str">
            <v>PLANTA ROSARIO</v>
          </cell>
          <cell r="I413" t="str">
            <v>A PROGRAMAR</v>
          </cell>
          <cell r="J413">
            <v>44806</v>
          </cell>
          <cell r="K413">
            <v>44840</v>
          </cell>
          <cell r="L413"/>
          <cell r="M413"/>
          <cell r="N413"/>
          <cell r="O413" t="str">
            <v>U007 AGROSUPER S.A.</v>
          </cell>
          <cell r="P413" t="str">
            <v>00AS</v>
          </cell>
          <cell r="Q413" t="str">
            <v>AGRO SUDAMERICA</v>
          </cell>
          <cell r="R413" t="str">
            <v>02</v>
          </cell>
          <cell r="S413" t="str">
            <v>COSTA RICA</v>
          </cell>
          <cell r="T413" t="str">
            <v>000206 CALDERA, PUERTO</v>
          </cell>
          <cell r="U413" t="str">
            <v>200003055</v>
          </cell>
          <cell r="V413" t="str">
            <v>Corporación de Compañías</v>
          </cell>
          <cell r="W413" t="str">
            <v>8040519163</v>
          </cell>
          <cell r="X413" t="str">
            <v>CIF</v>
          </cell>
          <cell r="Y413" t="str">
            <v>CTA CTE O CRED.DIRECTO</v>
          </cell>
          <cell r="Z413" t="str">
            <v>CONGELADO</v>
          </cell>
          <cell r="AA413" t="str">
            <v>PIERNA</v>
          </cell>
          <cell r="AB413" t="str">
            <v>PIERNA PULPA</v>
          </cell>
          <cell r="AC413" t="str">
            <v>PIERNA PULPA 57</v>
          </cell>
          <cell r="AD413" t="str">
            <v>EX</v>
          </cell>
        </row>
        <row r="414">
          <cell r="D414">
            <v>1022709</v>
          </cell>
          <cell r="E414" t="str">
            <v>GO PPPNA 57@ BO CJ AS</v>
          </cell>
          <cell r="F414">
            <v>24000</v>
          </cell>
          <cell r="G414" t="str">
            <v>KG</v>
          </cell>
          <cell r="H414" t="str">
            <v>PLANTA ROSARIO</v>
          </cell>
          <cell r="I414" t="str">
            <v>A PROGRAMAR</v>
          </cell>
          <cell r="J414">
            <v>44806</v>
          </cell>
          <cell r="K414">
            <v>44840</v>
          </cell>
          <cell r="L414"/>
          <cell r="M414"/>
          <cell r="N414"/>
          <cell r="O414" t="str">
            <v>U007 AGROSUPER S.A.</v>
          </cell>
          <cell r="P414" t="str">
            <v>00AS</v>
          </cell>
          <cell r="Q414" t="str">
            <v>AGRO SUDAMERICA</v>
          </cell>
          <cell r="R414" t="str">
            <v>02</v>
          </cell>
          <cell r="S414" t="str">
            <v>COSTA RICA</v>
          </cell>
          <cell r="T414" t="str">
            <v>000206 CALDERA, PUERTO</v>
          </cell>
          <cell r="U414" t="str">
            <v>200003055</v>
          </cell>
          <cell r="V414" t="str">
            <v>Corporación de Compañías</v>
          </cell>
          <cell r="W414" t="str">
            <v>8040519164</v>
          </cell>
          <cell r="X414" t="str">
            <v>CIF</v>
          </cell>
          <cell r="Y414" t="str">
            <v>CTA CTE O CRED.DIRECTO</v>
          </cell>
          <cell r="Z414" t="str">
            <v>CONGELADO</v>
          </cell>
          <cell r="AA414" t="str">
            <v>PIERNA</v>
          </cell>
          <cell r="AB414" t="str">
            <v>PIERNA PULPA</v>
          </cell>
          <cell r="AC414" t="str">
            <v>PIERNA PULPA 57</v>
          </cell>
          <cell r="AD414" t="str">
            <v>EX</v>
          </cell>
        </row>
        <row r="415">
          <cell r="D415">
            <v>1022709</v>
          </cell>
          <cell r="E415" t="str">
            <v>GO PPPNA 57@ BO CJ AS</v>
          </cell>
          <cell r="F415">
            <v>24000</v>
          </cell>
          <cell r="G415" t="str">
            <v>KG</v>
          </cell>
          <cell r="H415" t="str">
            <v>PLANTA ROSARIO</v>
          </cell>
          <cell r="I415" t="str">
            <v>A PROGRAMAR</v>
          </cell>
          <cell r="J415">
            <v>44806</v>
          </cell>
          <cell r="K415">
            <v>44840</v>
          </cell>
          <cell r="L415"/>
          <cell r="M415"/>
          <cell r="N415"/>
          <cell r="O415" t="str">
            <v>U007 AGROSUPER S.A.</v>
          </cell>
          <cell r="P415" t="str">
            <v>00AS</v>
          </cell>
          <cell r="Q415" t="str">
            <v>AGRO SUDAMERICA</v>
          </cell>
          <cell r="R415" t="str">
            <v>02</v>
          </cell>
          <cell r="S415" t="str">
            <v>COSTA RICA</v>
          </cell>
          <cell r="T415" t="str">
            <v>000206 CALDERA, PUERTO</v>
          </cell>
          <cell r="U415" t="str">
            <v>200003055</v>
          </cell>
          <cell r="V415" t="str">
            <v>Corporación de Compañías</v>
          </cell>
          <cell r="W415" t="str">
            <v>8040519165</v>
          </cell>
          <cell r="X415" t="str">
            <v>CIF</v>
          </cell>
          <cell r="Y415" t="str">
            <v>CTA CTE O CRED.DIRECTO</v>
          </cell>
          <cell r="Z415" t="str">
            <v>CONGELADO</v>
          </cell>
          <cell r="AA415" t="str">
            <v>PIERNA</v>
          </cell>
          <cell r="AB415" t="str">
            <v>PIERNA PULPA</v>
          </cell>
          <cell r="AC415" t="str">
            <v>PIERNA PULPA 57</v>
          </cell>
          <cell r="AD415" t="str">
            <v>EX</v>
          </cell>
        </row>
        <row r="416">
          <cell r="D416">
            <v>1100407</v>
          </cell>
          <cell r="E416" t="str">
            <v>NUGG POLLO URU@ BO CJ 1K SH</v>
          </cell>
          <cell r="F416">
            <v>9000</v>
          </cell>
          <cell r="G416" t="str">
            <v>KG</v>
          </cell>
          <cell r="H416" t="str">
            <v>F. SAN VICENTE</v>
          </cell>
          <cell r="I416" t="str">
            <v>EMITIDO</v>
          </cell>
          <cell r="J416">
            <v>44806</v>
          </cell>
          <cell r="K416">
            <v>44901</v>
          </cell>
          <cell r="L416"/>
          <cell r="M416"/>
          <cell r="N416"/>
          <cell r="O416" t="str">
            <v>U007 AGROSUPER S.A.</v>
          </cell>
          <cell r="P416" t="str">
            <v>00AS</v>
          </cell>
          <cell r="Q416" t="str">
            <v>AGRO SUDAMERICA</v>
          </cell>
          <cell r="R416" t="str">
            <v>10</v>
          </cell>
          <cell r="S416" t="str">
            <v>URUGUAY</v>
          </cell>
          <cell r="T416" t="str">
            <v>000074 MONTEVIDEO, TERRESTRE</v>
          </cell>
          <cell r="U416" t="str">
            <v>200000227</v>
          </cell>
          <cell r="V416" t="str">
            <v>Sucesión Carlos Schneck S.A.</v>
          </cell>
          <cell r="W416" t="str">
            <v/>
          </cell>
          <cell r="X416" t="str">
            <v>CIP</v>
          </cell>
          <cell r="Y416" t="str">
            <v>CTA CTE O CRED.DIRECTO</v>
          </cell>
          <cell r="Z416" t="str">
            <v>CONGELADO</v>
          </cell>
          <cell r="AA416" t="str">
            <v>EMPANIZADO</v>
          </cell>
          <cell r="AB416" t="str">
            <v>EMPANIZADOS NUGGETS</v>
          </cell>
          <cell r="AC416" t="str">
            <v>EMPANIZADOS NUGGETS POLLO</v>
          </cell>
          <cell r="AD416" t="str">
            <v>EX</v>
          </cell>
        </row>
        <row r="417">
          <cell r="D417">
            <v>1100408</v>
          </cell>
          <cell r="E417" t="str">
            <v>NUGG POLLO URU@ FILM 2.5K SH</v>
          </cell>
          <cell r="F417">
            <v>9000</v>
          </cell>
          <cell r="G417" t="str">
            <v>KG</v>
          </cell>
          <cell r="H417" t="str">
            <v>F. SAN VICENTE</v>
          </cell>
          <cell r="I417" t="str">
            <v>EMITIDO</v>
          </cell>
          <cell r="J417">
            <v>44806</v>
          </cell>
          <cell r="K417">
            <v>44901</v>
          </cell>
          <cell r="L417"/>
          <cell r="M417"/>
          <cell r="N417"/>
          <cell r="O417" t="str">
            <v>U007 AGROSUPER S.A.</v>
          </cell>
          <cell r="P417" t="str">
            <v>00AS</v>
          </cell>
          <cell r="Q417" t="str">
            <v>AGRO SUDAMERICA</v>
          </cell>
          <cell r="R417" t="str">
            <v>10</v>
          </cell>
          <cell r="S417" t="str">
            <v>URUGUAY</v>
          </cell>
          <cell r="T417" t="str">
            <v>000074 MONTEVIDEO, TERRESTRE</v>
          </cell>
          <cell r="U417" t="str">
            <v>200000227</v>
          </cell>
          <cell r="V417" t="str">
            <v>Sucesión Carlos Schneck S.A.</v>
          </cell>
          <cell r="W417" t="str">
            <v/>
          </cell>
          <cell r="X417" t="str">
            <v>CIP</v>
          </cell>
          <cell r="Y417" t="str">
            <v>CTA CTE O CRED.DIRECTO</v>
          </cell>
          <cell r="Z417" t="str">
            <v>CONGELADO</v>
          </cell>
          <cell r="AA417" t="str">
            <v>EMPANIZADO</v>
          </cell>
          <cell r="AB417" t="str">
            <v>EMPANIZADOS NUGGETS</v>
          </cell>
          <cell r="AC417" t="str">
            <v>EMPANIZADOS NUGGETS POLLO</v>
          </cell>
          <cell r="AD417" t="str">
            <v>EX</v>
          </cell>
        </row>
        <row r="418">
          <cell r="D418">
            <v>1020367</v>
          </cell>
          <cell r="E418" t="str">
            <v>GO GORD LOM TOCINO@ CJ T-F AS</v>
          </cell>
          <cell r="F418">
            <v>24000</v>
          </cell>
          <cell r="G418" t="str">
            <v>KG</v>
          </cell>
          <cell r="H418" t="str">
            <v>PLANTA LO MIRANDA</v>
          </cell>
          <cell r="I418" t="str">
            <v>A PROGRAMAR</v>
          </cell>
          <cell r="J418">
            <v>44806</v>
          </cell>
          <cell r="K418">
            <v>44841</v>
          </cell>
          <cell r="L418">
            <v>44850</v>
          </cell>
          <cell r="M418"/>
          <cell r="N418"/>
          <cell r="O418" t="str">
            <v>U007 AGROSUPER S.A.</v>
          </cell>
          <cell r="P418" t="str">
            <v>00AS</v>
          </cell>
          <cell r="Q418" t="str">
            <v>AGRO SUDAMERICA</v>
          </cell>
          <cell r="R418" t="str">
            <v>02</v>
          </cell>
          <cell r="S418" t="str">
            <v>ECUADOR</v>
          </cell>
          <cell r="T418" t="str">
            <v>000027 GUAYAQUIL, PUERTO</v>
          </cell>
          <cell r="U418" t="str">
            <v>200000586</v>
          </cell>
          <cell r="V418" t="str">
            <v>Embutidos de Carne de los Andes</v>
          </cell>
          <cell r="W418" t="str">
            <v>LO MIRANDA***</v>
          </cell>
          <cell r="X418" t="str">
            <v>CFR</v>
          </cell>
          <cell r="Y418" t="str">
            <v>CTA CTE O CRED.DIRECTO</v>
          </cell>
          <cell r="Z418" t="str">
            <v>CONGELADO</v>
          </cell>
          <cell r="AA418" t="str">
            <v>GRASAS</v>
          </cell>
          <cell r="AB418" t="str">
            <v>GRASA GORDURA</v>
          </cell>
          <cell r="AC418" t="str">
            <v>SUBPROD GRASA GORDURA LOMO TOCINO</v>
          </cell>
          <cell r="AD418" t="str">
            <v>EX</v>
          </cell>
        </row>
        <row r="419">
          <cell r="D419">
            <v>1100407</v>
          </cell>
          <cell r="E419" t="str">
            <v>NUGG POLLO URU@ BO CJ 1K SH</v>
          </cell>
          <cell r="F419">
            <v>4000</v>
          </cell>
          <cell r="G419" t="str">
            <v>KG</v>
          </cell>
          <cell r="H419" t="str">
            <v>F. SAN VICENTE</v>
          </cell>
          <cell r="I419" t="str">
            <v>EMITIDO</v>
          </cell>
          <cell r="J419">
            <v>44806</v>
          </cell>
          <cell r="K419">
            <v>44871</v>
          </cell>
          <cell r="L419"/>
          <cell r="M419"/>
          <cell r="N419"/>
          <cell r="O419" t="str">
            <v>U007 AGROSUPER S.A.</v>
          </cell>
          <cell r="P419" t="str">
            <v>00AS</v>
          </cell>
          <cell r="Q419" t="str">
            <v>AGRO SUDAMERICA</v>
          </cell>
          <cell r="R419" t="str">
            <v>10</v>
          </cell>
          <cell r="S419" t="str">
            <v>URUGUAY</v>
          </cell>
          <cell r="T419" t="str">
            <v>000074 MONTEVIDEO, TERRESTRE</v>
          </cell>
          <cell r="U419" t="str">
            <v>200000227</v>
          </cell>
          <cell r="V419" t="str">
            <v>Sucesión Carlos Schneck S.A.</v>
          </cell>
          <cell r="W419" t="str">
            <v/>
          </cell>
          <cell r="X419" t="str">
            <v>CIP</v>
          </cell>
          <cell r="Y419" t="str">
            <v>CTA CTE O CRED.DIRECTO</v>
          </cell>
          <cell r="Z419" t="str">
            <v>CONGELADO</v>
          </cell>
          <cell r="AA419" t="str">
            <v>EMPANIZADO</v>
          </cell>
          <cell r="AB419" t="str">
            <v>EMPANIZADOS NUGGETS</v>
          </cell>
          <cell r="AC419" t="str">
            <v>EMPANIZADOS NUGGETS POLLO</v>
          </cell>
          <cell r="AD419" t="str">
            <v>EX</v>
          </cell>
        </row>
        <row r="420">
          <cell r="D420">
            <v>1100408</v>
          </cell>
          <cell r="E420" t="str">
            <v>NUGG POLLO URU@ FILM 2.5K SH</v>
          </cell>
          <cell r="F420">
            <v>14000</v>
          </cell>
          <cell r="G420" t="str">
            <v>KG</v>
          </cell>
          <cell r="H420" t="str">
            <v>F. SAN VICENTE</v>
          </cell>
          <cell r="I420" t="str">
            <v>EMITIDO</v>
          </cell>
          <cell r="J420">
            <v>44806</v>
          </cell>
          <cell r="K420">
            <v>44871</v>
          </cell>
          <cell r="L420"/>
          <cell r="M420"/>
          <cell r="N420"/>
          <cell r="O420" t="str">
            <v>U007 AGROSUPER S.A.</v>
          </cell>
          <cell r="P420" t="str">
            <v>00AS</v>
          </cell>
          <cell r="Q420" t="str">
            <v>AGRO SUDAMERICA</v>
          </cell>
          <cell r="R420" t="str">
            <v>10</v>
          </cell>
          <cell r="S420" t="str">
            <v>URUGUAY</v>
          </cell>
          <cell r="T420" t="str">
            <v>000074 MONTEVIDEO, TERRESTRE</v>
          </cell>
          <cell r="U420" t="str">
            <v>200000227</v>
          </cell>
          <cell r="V420" t="str">
            <v>Sucesión Carlos Schneck S.A.</v>
          </cell>
          <cell r="W420" t="str">
            <v/>
          </cell>
          <cell r="X420" t="str">
            <v>CIP</v>
          </cell>
          <cell r="Y420" t="str">
            <v>CTA CTE O CRED.DIRECTO</v>
          </cell>
          <cell r="Z420" t="str">
            <v>CONGELADO</v>
          </cell>
          <cell r="AA420" t="str">
            <v>EMPANIZADO</v>
          </cell>
          <cell r="AB420" t="str">
            <v>EMPANIZADOS NUGGETS</v>
          </cell>
          <cell r="AC420" t="str">
            <v>EMPANIZADOS NUGGETS POLLO</v>
          </cell>
          <cell r="AD420" t="str">
            <v>EX</v>
          </cell>
        </row>
        <row r="421">
          <cell r="D421">
            <v>1011290</v>
          </cell>
          <cell r="E421" t="str">
            <v>PO PCH PIEL@ CJ 20K AS</v>
          </cell>
          <cell r="F421">
            <v>24000</v>
          </cell>
          <cell r="G421" t="str">
            <v>KG</v>
          </cell>
          <cell r="H421" t="str">
            <v>F. SAN VICENTE</v>
          </cell>
          <cell r="I421" t="str">
            <v>A PROGRAMAR</v>
          </cell>
          <cell r="J421">
            <v>44806</v>
          </cell>
          <cell r="K421">
            <v>44840</v>
          </cell>
          <cell r="L421">
            <v>44876</v>
          </cell>
          <cell r="M421"/>
          <cell r="N421"/>
          <cell r="O421" t="str">
            <v>U007 AGROSUPER S.A.</v>
          </cell>
          <cell r="P421" t="str">
            <v>00AS</v>
          </cell>
          <cell r="Q421" t="str">
            <v>AGRO SUDAMERICA</v>
          </cell>
          <cell r="R421" t="str">
            <v>01</v>
          </cell>
          <cell r="S421" t="str">
            <v>PERÚ</v>
          </cell>
          <cell r="T421" t="str">
            <v>000059 CALLAO, PUERTO</v>
          </cell>
          <cell r="U421" t="str">
            <v>200000196</v>
          </cell>
          <cell r="V421" t="str">
            <v>Productos Razzeto &amp; Nestorovic SAC</v>
          </cell>
          <cell r="W421" t="str">
            <v>***</v>
          </cell>
          <cell r="X421" t="str">
            <v>CIF</v>
          </cell>
          <cell r="Y421" t="str">
            <v>CTA CTE O CRED.DIRECTO</v>
          </cell>
          <cell r="Z421" t="str">
            <v>CONGELADO</v>
          </cell>
          <cell r="AA421" t="str">
            <v>SUBPROD</v>
          </cell>
          <cell r="AB421" t="str">
            <v>SUBPROD PIEL</v>
          </cell>
          <cell r="AC421" t="str">
            <v>SUBPROD PIEL DE PECHUGA</v>
          </cell>
          <cell r="AD421" t="str">
            <v>EX</v>
          </cell>
        </row>
        <row r="422">
          <cell r="D422">
            <v>1021385</v>
          </cell>
          <cell r="E422" t="str">
            <v>GO CUE GRANEL ESP CC@ CJ 20K AS</v>
          </cell>
          <cell r="F422">
            <v>24000</v>
          </cell>
          <cell r="G422" t="str">
            <v>KG</v>
          </cell>
          <cell r="H422" t="str">
            <v>ICESTAR</v>
          </cell>
          <cell r="I422" t="str">
            <v>PROGRAMADO</v>
          </cell>
          <cell r="J422">
            <v>44806</v>
          </cell>
          <cell r="K422">
            <v>44839</v>
          </cell>
          <cell r="L422"/>
          <cell r="M422"/>
          <cell r="N422"/>
          <cell r="O422" t="str">
            <v>U007 AGROSUPER S.A.</v>
          </cell>
          <cell r="P422" t="str">
            <v>00AS</v>
          </cell>
          <cell r="Q422" t="str">
            <v>AGRO SUDAMERICA</v>
          </cell>
          <cell r="R422" t="str">
            <v>02</v>
          </cell>
          <cell r="S422" t="str">
            <v>PERÚ</v>
          </cell>
          <cell r="T422" t="str">
            <v>000059 CALLAO, PUERTO</v>
          </cell>
          <cell r="U422" t="str">
            <v>200000036</v>
          </cell>
          <cell r="V422" t="str">
            <v>Braedt S.A.</v>
          </cell>
          <cell r="W422" t="str">
            <v>***</v>
          </cell>
          <cell r="X422" t="str">
            <v>CIF</v>
          </cell>
          <cell r="Y422" t="str">
            <v>CTA CTE O CRED.DIRECTO</v>
          </cell>
          <cell r="Z422" t="str">
            <v>CONGELADO</v>
          </cell>
          <cell r="AA422" t="str">
            <v>CUEROS</v>
          </cell>
          <cell r="AB422" t="str">
            <v>CUERO MIXTO</v>
          </cell>
          <cell r="AC422" t="str">
            <v>CUERO GRANEL ESPECIAL</v>
          </cell>
          <cell r="AD422" t="str">
            <v>EX</v>
          </cell>
        </row>
        <row r="423">
          <cell r="D423">
            <v>1020110</v>
          </cell>
          <cell r="E423" t="str">
            <v>GO MM LOIN L@ CJ 12K AP</v>
          </cell>
          <cell r="F423">
            <v>10800</v>
          </cell>
          <cell r="G423" t="str">
            <v>KG</v>
          </cell>
          <cell r="H423" t="str">
            <v>PLANTA LO MIRANDA</v>
          </cell>
          <cell r="I423" t="str">
            <v>EN PRODUCCION</v>
          </cell>
          <cell r="J423">
            <v>44809</v>
          </cell>
          <cell r="K423">
            <v>44811</v>
          </cell>
          <cell r="L423"/>
          <cell r="M423"/>
          <cell r="N423"/>
          <cell r="O423" t="str">
            <v>U020 AGROSUPER COMER ALIM</v>
          </cell>
          <cell r="P423" t="str">
            <v>00EX</v>
          </cell>
          <cell r="Q423" t="str">
            <v>EXPORTACION DIRECTA</v>
          </cell>
          <cell r="R423" t="str">
            <v>02</v>
          </cell>
          <cell r="S423" t="str">
            <v>CHILE</v>
          </cell>
          <cell r="T423" t="str">
            <v>1000 TOKYO (ADUANA PRINCIPAL)J</v>
          </cell>
          <cell r="U423" t="str">
            <v>200000163</v>
          </cell>
          <cell r="V423" t="str">
            <v>NH FOODS CHILE Y COMPAÑIA LIMITADA</v>
          </cell>
          <cell r="W423" t="str">
            <v>TOKYO 1 SEP 2022</v>
          </cell>
          <cell r="X423" t="str">
            <v>EXW</v>
          </cell>
          <cell r="Y423" t="str">
            <v>CTA CTE O CRED.DIRECTO</v>
          </cell>
          <cell r="Z423" t="str">
            <v>CONGELADO</v>
          </cell>
          <cell r="AA423" t="str">
            <v>LOMO</v>
          </cell>
          <cell r="AB423" t="str">
            <v>LOMO MM LOIN</v>
          </cell>
          <cell r="AC423" t="str">
            <v>LOMO MM LOIN L</v>
          </cell>
          <cell r="AD423" t="str">
            <v>EX</v>
          </cell>
        </row>
        <row r="424">
          <cell r="D424">
            <v>1020620</v>
          </cell>
          <cell r="E424" t="str">
            <v>GO LOM VET &lt;2.0@ FI CJ AP</v>
          </cell>
          <cell r="F424">
            <v>3400</v>
          </cell>
          <cell r="G424" t="str">
            <v>KG</v>
          </cell>
          <cell r="H424" t="str">
            <v>PLANTA LO MIRANDA</v>
          </cell>
          <cell r="I424" t="str">
            <v>EN PRODUCCION</v>
          </cell>
          <cell r="J424">
            <v>44809</v>
          </cell>
          <cell r="K424">
            <v>44811</v>
          </cell>
          <cell r="L424"/>
          <cell r="M424"/>
          <cell r="N424"/>
          <cell r="O424" t="str">
            <v>U020 AGROSUPER COMER ALIM</v>
          </cell>
          <cell r="P424" t="str">
            <v>00EX</v>
          </cell>
          <cell r="Q424" t="str">
            <v>EXPORTACION DIRECTA</v>
          </cell>
          <cell r="R424" t="str">
            <v>02</v>
          </cell>
          <cell r="S424" t="str">
            <v>CHILE</v>
          </cell>
          <cell r="T424" t="str">
            <v>1000 TOKYO (ADUANA PRINCIPAL)J</v>
          </cell>
          <cell r="U424" t="str">
            <v>200000163</v>
          </cell>
          <cell r="V424" t="str">
            <v>NH FOODS CHILE Y COMPAÑIA LIMITADA</v>
          </cell>
          <cell r="W424" t="str">
            <v>TOKYO 1 SEP 2022</v>
          </cell>
          <cell r="X424" t="str">
            <v>EXW</v>
          </cell>
          <cell r="Y424" t="str">
            <v>CTA CTE O CRED.DIRECTO</v>
          </cell>
          <cell r="Z424" t="str">
            <v>CONGELADO</v>
          </cell>
          <cell r="AA424" t="str">
            <v>LOMO</v>
          </cell>
          <cell r="AB424" t="str">
            <v>LOMO VETADO</v>
          </cell>
          <cell r="AC424" t="str">
            <v>LOMO VETADO &lt;2.0K</v>
          </cell>
          <cell r="AD424" t="str">
            <v>EX</v>
          </cell>
        </row>
        <row r="425">
          <cell r="D425">
            <v>1021533</v>
          </cell>
          <cell r="E425" t="str">
            <v>GO PANC MIT@ VA CJ 20K AP</v>
          </cell>
          <cell r="F425">
            <v>5000</v>
          </cell>
          <cell r="G425" t="str">
            <v>KG</v>
          </cell>
          <cell r="H425" t="str">
            <v>PLANTA LO MIRANDA</v>
          </cell>
          <cell r="I425" t="str">
            <v>EN PRODUCCION</v>
          </cell>
          <cell r="J425">
            <v>44809</v>
          </cell>
          <cell r="K425">
            <v>44811</v>
          </cell>
          <cell r="L425"/>
          <cell r="M425"/>
          <cell r="N425"/>
          <cell r="O425" t="str">
            <v>U020 AGROSUPER COMER ALIM</v>
          </cell>
          <cell r="P425" t="str">
            <v>00EX</v>
          </cell>
          <cell r="Q425" t="str">
            <v>EXPORTACION DIRECTA</v>
          </cell>
          <cell r="R425" t="str">
            <v>02</v>
          </cell>
          <cell r="S425" t="str">
            <v>CHILE</v>
          </cell>
          <cell r="T425" t="str">
            <v>1000 TOKYO (ADUANA PRINCIPAL)J</v>
          </cell>
          <cell r="U425" t="str">
            <v>200000163</v>
          </cell>
          <cell r="V425" t="str">
            <v>NH FOODS CHILE Y COMPAÑIA LIMITADA</v>
          </cell>
          <cell r="W425" t="str">
            <v>TOKYO 1 SEP 2022</v>
          </cell>
          <cell r="X425" t="str">
            <v>EXW</v>
          </cell>
          <cell r="Y425" t="str">
            <v>CTA CTE O CRED.DIRECTO</v>
          </cell>
          <cell r="Z425" t="str">
            <v>CONGELADO</v>
          </cell>
          <cell r="AA425" t="str">
            <v>PANCETA</v>
          </cell>
          <cell r="AB425" t="str">
            <v>PANCETA S/CUERO</v>
          </cell>
          <cell r="AC425" t="str">
            <v>PANCETA S/CUERO TROZO</v>
          </cell>
          <cell r="AD425" t="str">
            <v>EX</v>
          </cell>
        </row>
        <row r="426">
          <cell r="D426">
            <v>1022499</v>
          </cell>
          <cell r="E426" t="str">
            <v>GO LOM VET MIT@ 4 BO CJ 10K AP</v>
          </cell>
          <cell r="F426">
            <v>4800</v>
          </cell>
          <cell r="G426" t="str">
            <v>KG</v>
          </cell>
          <cell r="H426" t="str">
            <v>PLANTA LO MIRANDA</v>
          </cell>
          <cell r="I426" t="str">
            <v>EN PRODUCCION</v>
          </cell>
          <cell r="J426">
            <v>44809</v>
          </cell>
          <cell r="K426">
            <v>44811</v>
          </cell>
          <cell r="L426"/>
          <cell r="M426"/>
          <cell r="N426"/>
          <cell r="O426" t="str">
            <v>U020 AGROSUPER COMER ALIM</v>
          </cell>
          <cell r="P426" t="str">
            <v>00EX</v>
          </cell>
          <cell r="Q426" t="str">
            <v>EXPORTACION DIRECTA</v>
          </cell>
          <cell r="R426" t="str">
            <v>02</v>
          </cell>
          <cell r="S426" t="str">
            <v>CHILE</v>
          </cell>
          <cell r="T426" t="str">
            <v>1000 TOKYO (ADUANA PRINCIPAL)J</v>
          </cell>
          <cell r="U426" t="str">
            <v>200000163</v>
          </cell>
          <cell r="V426" t="str">
            <v>NH FOODS CHILE Y COMPAÑIA LIMITADA</v>
          </cell>
          <cell r="W426" t="str">
            <v>TOKYO 1 SEP 2022</v>
          </cell>
          <cell r="X426" t="str">
            <v>EXW</v>
          </cell>
          <cell r="Y426" t="str">
            <v>CTA CTE O CRED.DIRECTO</v>
          </cell>
          <cell r="Z426" t="str">
            <v>CONGELADO</v>
          </cell>
          <cell r="AA426" t="str">
            <v>LOMO</v>
          </cell>
          <cell r="AB426" t="str">
            <v>LOMO VETADO</v>
          </cell>
          <cell r="AC426" t="str">
            <v>LOMO VETADO MITADES</v>
          </cell>
          <cell r="AD426" t="str">
            <v>EX</v>
          </cell>
        </row>
        <row r="427">
          <cell r="D427">
            <v>1020110</v>
          </cell>
          <cell r="E427" t="str">
            <v>GO MM LOIN L@ CJ 12K AP</v>
          </cell>
          <cell r="F427">
            <v>10840</v>
          </cell>
          <cell r="G427" t="str">
            <v>KG</v>
          </cell>
          <cell r="H427" t="str">
            <v>PLANTA LO MIRANDA</v>
          </cell>
          <cell r="I427" t="str">
            <v>EN PRODUCCION</v>
          </cell>
          <cell r="J427">
            <v>44809</v>
          </cell>
          <cell r="K427">
            <v>44832</v>
          </cell>
          <cell r="L427"/>
          <cell r="M427"/>
          <cell r="N427"/>
          <cell r="O427" t="str">
            <v>U020 AGROSUPER COMER ALIM</v>
          </cell>
          <cell r="P427" t="str">
            <v>00EX</v>
          </cell>
          <cell r="Q427" t="str">
            <v>EXPORTACION DIRECTA</v>
          </cell>
          <cell r="R427" t="str">
            <v>02</v>
          </cell>
          <cell r="S427" t="str">
            <v>CHILE</v>
          </cell>
          <cell r="T427" t="str">
            <v>1000 TOKYO (ADUANA PRINCIPAL)J</v>
          </cell>
          <cell r="U427" t="str">
            <v>200000163</v>
          </cell>
          <cell r="V427" t="str">
            <v>NH FOODS CHILE Y COMPAÑIA LIMITADA</v>
          </cell>
          <cell r="W427" t="str">
            <v>TOKYO 26 SEP 2022</v>
          </cell>
          <cell r="X427" t="str">
            <v>EXW</v>
          </cell>
          <cell r="Y427" t="str">
            <v>CTA CTE O CRED.DIRECTO</v>
          </cell>
          <cell r="Z427" t="str">
            <v>CONGELADO</v>
          </cell>
          <cell r="AA427" t="str">
            <v>LOMO</v>
          </cell>
          <cell r="AB427" t="str">
            <v>LOMO MM LOIN</v>
          </cell>
          <cell r="AC427" t="str">
            <v>LOMO MM LOIN L</v>
          </cell>
          <cell r="AD427" t="str">
            <v>EX</v>
          </cell>
        </row>
        <row r="428">
          <cell r="D428">
            <v>1020592</v>
          </cell>
          <cell r="E428" t="str">
            <v>GO LOM VET &gt;2.0@ FI CJ LOM VET AP</v>
          </cell>
          <cell r="F428">
            <v>2800</v>
          </cell>
          <cell r="G428" t="str">
            <v>KG</v>
          </cell>
          <cell r="H428" t="str">
            <v>PLANTA LO MIRANDA</v>
          </cell>
          <cell r="I428" t="str">
            <v>EN PRODUCCION</v>
          </cell>
          <cell r="J428">
            <v>44809</v>
          </cell>
          <cell r="K428">
            <v>44832</v>
          </cell>
          <cell r="L428"/>
          <cell r="M428"/>
          <cell r="N428"/>
          <cell r="O428" t="str">
            <v>U020 AGROSUPER COMER ALIM</v>
          </cell>
          <cell r="P428" t="str">
            <v>00EX</v>
          </cell>
          <cell r="Q428" t="str">
            <v>EXPORTACION DIRECTA</v>
          </cell>
          <cell r="R428" t="str">
            <v>02</v>
          </cell>
          <cell r="S428" t="str">
            <v>CHILE</v>
          </cell>
          <cell r="T428" t="str">
            <v>1000 TOKYO (ADUANA PRINCIPAL)J</v>
          </cell>
          <cell r="U428" t="str">
            <v>200000163</v>
          </cell>
          <cell r="V428" t="str">
            <v>NH FOODS CHILE Y COMPAÑIA LIMITADA</v>
          </cell>
          <cell r="W428" t="str">
            <v>TOKYO 26 SEP 2022</v>
          </cell>
          <cell r="X428" t="str">
            <v>EXW</v>
          </cell>
          <cell r="Y428" t="str">
            <v>CTA CTE O CRED.DIRECTO</v>
          </cell>
          <cell r="Z428" t="str">
            <v>CONGELADO</v>
          </cell>
          <cell r="AA428" t="str">
            <v>LOMO</v>
          </cell>
          <cell r="AB428" t="str">
            <v>LOMO VETADO</v>
          </cell>
          <cell r="AC428" t="str">
            <v>LOMO VETADO &gt;2.0K</v>
          </cell>
          <cell r="AD428" t="str">
            <v>EX</v>
          </cell>
        </row>
        <row r="429">
          <cell r="D429">
            <v>1020637</v>
          </cell>
          <cell r="E429" t="str">
            <v>GO PANC TEC S/CUE@ FI CJ CH AP</v>
          </cell>
          <cell r="F429">
            <v>3360</v>
          </cell>
          <cell r="G429" t="str">
            <v>KG</v>
          </cell>
          <cell r="H429" t="str">
            <v>PLANTA LO MIRANDA</v>
          </cell>
          <cell r="I429" t="str">
            <v>EN PRODUCCION</v>
          </cell>
          <cell r="J429">
            <v>44809</v>
          </cell>
          <cell r="K429">
            <v>44832</v>
          </cell>
          <cell r="L429"/>
          <cell r="M429"/>
          <cell r="N429"/>
          <cell r="O429" t="str">
            <v>U020 AGROSUPER COMER ALIM</v>
          </cell>
          <cell r="P429" t="str">
            <v>00EX</v>
          </cell>
          <cell r="Q429" t="str">
            <v>EXPORTACION DIRECTA</v>
          </cell>
          <cell r="R429" t="str">
            <v>02</v>
          </cell>
          <cell r="S429" t="str">
            <v>CHILE</v>
          </cell>
          <cell r="T429" t="str">
            <v>1000 TOKYO (ADUANA PRINCIPAL)J</v>
          </cell>
          <cell r="U429" t="str">
            <v>200000163</v>
          </cell>
          <cell r="V429" t="str">
            <v>NH FOODS CHILE Y COMPAÑIA LIMITADA</v>
          </cell>
          <cell r="W429" t="str">
            <v>TOKYO 26 SEP 2022</v>
          </cell>
          <cell r="X429" t="str">
            <v>EXW</v>
          </cell>
          <cell r="Y429" t="str">
            <v>CTA CTE O CRED.DIRECTO</v>
          </cell>
          <cell r="Z429" t="str">
            <v>CONGELADO</v>
          </cell>
          <cell r="AA429" t="str">
            <v>PANCETA</v>
          </cell>
          <cell r="AB429" t="str">
            <v>PANCETA S/CUERO</v>
          </cell>
          <cell r="AC429" t="str">
            <v>PANCETA S/CUERO TECLA</v>
          </cell>
          <cell r="AD429" t="str">
            <v>EX</v>
          </cell>
        </row>
        <row r="430">
          <cell r="D430">
            <v>1021603</v>
          </cell>
          <cell r="E430" t="str">
            <v>GO MM LOIN L (MC4-5)@ FI CJ CH JP</v>
          </cell>
          <cell r="F430">
            <v>7000</v>
          </cell>
          <cell r="G430" t="str">
            <v>KG</v>
          </cell>
          <cell r="H430" t="str">
            <v>PLANTA LO MIRANDA</v>
          </cell>
          <cell r="I430" t="str">
            <v>EN PRODUCCION</v>
          </cell>
          <cell r="J430">
            <v>44809</v>
          </cell>
          <cell r="K430">
            <v>44832</v>
          </cell>
          <cell r="L430"/>
          <cell r="M430"/>
          <cell r="N430"/>
          <cell r="O430" t="str">
            <v>U020 AGROSUPER COMER ALIM</v>
          </cell>
          <cell r="P430" t="str">
            <v>00EX</v>
          </cell>
          <cell r="Q430" t="str">
            <v>EXPORTACION DIRECTA</v>
          </cell>
          <cell r="R430" t="str">
            <v>02</v>
          </cell>
          <cell r="S430" t="str">
            <v>CHILE</v>
          </cell>
          <cell r="T430" t="str">
            <v>1000 TOKYO (ADUANA PRINCIPAL)J</v>
          </cell>
          <cell r="U430" t="str">
            <v>200000163</v>
          </cell>
          <cell r="V430" t="str">
            <v>NH FOODS CHILE Y COMPAÑIA LIMITADA</v>
          </cell>
          <cell r="W430" t="str">
            <v>TOKYO 26 SEP 2022</v>
          </cell>
          <cell r="X430" t="str">
            <v>EXW</v>
          </cell>
          <cell r="Y430" t="str">
            <v>CTA CTE O CRED.DIRECTO</v>
          </cell>
          <cell r="Z430" t="str">
            <v>CONGELADO</v>
          </cell>
          <cell r="AA430" t="str">
            <v>LOMO</v>
          </cell>
          <cell r="AB430" t="str">
            <v>LOMO MM LOIN</v>
          </cell>
          <cell r="AC430" t="str">
            <v>LOMO MM LOIN L</v>
          </cell>
          <cell r="AD430" t="str">
            <v>EX</v>
          </cell>
        </row>
        <row r="431">
          <cell r="D431">
            <v>1023352</v>
          </cell>
          <cell r="E431" t="str">
            <v>GO PANC TEC S/CUE@ R VP CJ CH AP</v>
          </cell>
          <cell r="F431">
            <v>5000</v>
          </cell>
          <cell r="G431" t="str">
            <v>KG</v>
          </cell>
          <cell r="H431" t="str">
            <v>PLANTA LO MIRANDA</v>
          </cell>
          <cell r="I431" t="str">
            <v>EN PRODUCCION</v>
          </cell>
          <cell r="J431">
            <v>44809</v>
          </cell>
          <cell r="K431">
            <v>44811</v>
          </cell>
          <cell r="L431"/>
          <cell r="M431"/>
          <cell r="N431"/>
          <cell r="O431" t="str">
            <v>U020 AGROSUPER COMER ALIM</v>
          </cell>
          <cell r="P431" t="str">
            <v>00EX</v>
          </cell>
          <cell r="Q431" t="str">
            <v>EXPORTACION DIRECTA</v>
          </cell>
          <cell r="R431" t="str">
            <v>02</v>
          </cell>
          <cell r="S431" t="str">
            <v>CHILE</v>
          </cell>
          <cell r="T431" t="str">
            <v>1000 TOKYO (ADUANA PRINCIPAL)J</v>
          </cell>
          <cell r="U431" t="str">
            <v>200000163</v>
          </cell>
          <cell r="V431" t="str">
            <v>NH FOODS CHILE Y COMPAÑIA LIMITADA</v>
          </cell>
          <cell r="W431" t="str">
            <v>TOKYO 27 SEP 2022</v>
          </cell>
          <cell r="X431" t="str">
            <v>EXW</v>
          </cell>
          <cell r="Y431" t="str">
            <v>CTA CTE O CRED.DIRECTO</v>
          </cell>
          <cell r="Z431" t="str">
            <v>CONGELADO</v>
          </cell>
          <cell r="AA431" t="str">
            <v>PANCETA</v>
          </cell>
          <cell r="AB431" t="str">
            <v>PANCETA S/CUERO</v>
          </cell>
          <cell r="AC431" t="str">
            <v>PANCETA S/CUERO TECLA</v>
          </cell>
          <cell r="AD431" t="str">
            <v>EX</v>
          </cell>
        </row>
        <row r="432">
          <cell r="D432">
            <v>1022346</v>
          </cell>
          <cell r="E432" t="str">
            <v>GO PPPAL 1P EX@ BO AP</v>
          </cell>
          <cell r="F432">
            <v>1500</v>
          </cell>
          <cell r="G432" t="str">
            <v>KG</v>
          </cell>
          <cell r="H432" t="str">
            <v>PLANTA LO MIRANDA</v>
          </cell>
          <cell r="I432" t="str">
            <v>EN PRODUCCION</v>
          </cell>
          <cell r="J432">
            <v>44809</v>
          </cell>
          <cell r="K432">
            <v>44811</v>
          </cell>
          <cell r="L432"/>
          <cell r="M432"/>
          <cell r="N432"/>
          <cell r="O432" t="str">
            <v>U020 AGROSUPER COMER ALIM</v>
          </cell>
          <cell r="P432" t="str">
            <v>00EX</v>
          </cell>
          <cell r="Q432" t="str">
            <v>EXPORTACION DIRECTA</v>
          </cell>
          <cell r="R432" t="str">
            <v>02</v>
          </cell>
          <cell r="S432" t="str">
            <v>CHILE</v>
          </cell>
          <cell r="T432" t="str">
            <v>1000 TOKYO (ADUANA PRINCIPAL)J</v>
          </cell>
          <cell r="U432" t="str">
            <v>200000163</v>
          </cell>
          <cell r="V432" t="str">
            <v>NH FOODS CHILE Y COMPAÑIA LIMITADA</v>
          </cell>
          <cell r="W432" t="str">
            <v>TOKYO 27 SEP 2022</v>
          </cell>
          <cell r="X432" t="str">
            <v>EXW</v>
          </cell>
          <cell r="Y432" t="str">
            <v>CTA CTE O CRED.DIRECTO</v>
          </cell>
          <cell r="Z432" t="str">
            <v>CONGELADO</v>
          </cell>
          <cell r="AA432" t="str">
            <v>PALETA</v>
          </cell>
          <cell r="AB432" t="str">
            <v>PALETA PULPA</v>
          </cell>
          <cell r="AC432" t="str">
            <v>PALETA PULPA JAPON</v>
          </cell>
          <cell r="AD432" t="str">
            <v>EX</v>
          </cell>
        </row>
        <row r="433">
          <cell r="D433">
            <v>1022499</v>
          </cell>
          <cell r="E433" t="str">
            <v>GO LOM VET MIT@ 4 BO CJ 10K AP</v>
          </cell>
          <cell r="F433">
            <v>4800</v>
          </cell>
          <cell r="G433" t="str">
            <v>KG</v>
          </cell>
          <cell r="H433" t="str">
            <v>PLANTA LO MIRANDA</v>
          </cell>
          <cell r="I433" t="str">
            <v>EN PRODUCCION</v>
          </cell>
          <cell r="J433">
            <v>44809</v>
          </cell>
          <cell r="K433">
            <v>44811</v>
          </cell>
          <cell r="L433"/>
          <cell r="M433"/>
          <cell r="N433"/>
          <cell r="O433" t="str">
            <v>U020 AGROSUPER COMER ALIM</v>
          </cell>
          <cell r="P433" t="str">
            <v>00EX</v>
          </cell>
          <cell r="Q433" t="str">
            <v>EXPORTACION DIRECTA</v>
          </cell>
          <cell r="R433" t="str">
            <v>02</v>
          </cell>
          <cell r="S433" t="str">
            <v>CHILE</v>
          </cell>
          <cell r="T433" t="str">
            <v>1000 TOKYO (ADUANA PRINCIPAL)J</v>
          </cell>
          <cell r="U433" t="str">
            <v>200000163</v>
          </cell>
          <cell r="V433" t="str">
            <v>NH FOODS CHILE Y COMPAÑIA LIMITADA</v>
          </cell>
          <cell r="W433" t="str">
            <v>TOKYO 27 SEP 2022</v>
          </cell>
          <cell r="X433" t="str">
            <v>EXW</v>
          </cell>
          <cell r="Y433" t="str">
            <v>CTA CTE O CRED.DIRECTO</v>
          </cell>
          <cell r="Z433" t="str">
            <v>CONGELADO</v>
          </cell>
          <cell r="AA433" t="str">
            <v>LOMO</v>
          </cell>
          <cell r="AB433" t="str">
            <v>LOMO VETADO</v>
          </cell>
          <cell r="AC433" t="str">
            <v>LOMO VETADO MITADES</v>
          </cell>
          <cell r="AD433" t="str">
            <v>EX</v>
          </cell>
        </row>
        <row r="434">
          <cell r="D434">
            <v>1022587</v>
          </cell>
          <cell r="E434" t="str">
            <v>GO CC LOIN L (S/T) 45@ FI CJ AP</v>
          </cell>
          <cell r="F434">
            <v>3000</v>
          </cell>
          <cell r="G434" t="str">
            <v>KG</v>
          </cell>
          <cell r="H434" t="str">
            <v>PLANTA LO MIRANDA</v>
          </cell>
          <cell r="I434" t="str">
            <v>EN PRODUCCION</v>
          </cell>
          <cell r="J434">
            <v>44809</v>
          </cell>
          <cell r="K434">
            <v>44811</v>
          </cell>
          <cell r="L434"/>
          <cell r="M434"/>
          <cell r="N434"/>
          <cell r="O434" t="str">
            <v>U020 AGROSUPER COMER ALIM</v>
          </cell>
          <cell r="P434" t="str">
            <v>00EX</v>
          </cell>
          <cell r="Q434" t="str">
            <v>EXPORTACION DIRECTA</v>
          </cell>
          <cell r="R434" t="str">
            <v>02</v>
          </cell>
          <cell r="S434" t="str">
            <v>CHILE</v>
          </cell>
          <cell r="T434" t="str">
            <v>1000 TOKYO (ADUANA PRINCIPAL)J</v>
          </cell>
          <cell r="U434" t="str">
            <v>200000163</v>
          </cell>
          <cell r="V434" t="str">
            <v>NH FOODS CHILE Y COMPAÑIA LIMITADA</v>
          </cell>
          <cell r="W434" t="str">
            <v>TOKYO 27 SEP 2022</v>
          </cell>
          <cell r="X434" t="str">
            <v>EXW</v>
          </cell>
          <cell r="Y434" t="str">
            <v>CTA CTE O CRED.DIRECTO</v>
          </cell>
          <cell r="Z434" t="str">
            <v>CONGELADO</v>
          </cell>
          <cell r="AA434" t="str">
            <v>LOMO</v>
          </cell>
          <cell r="AB434" t="str">
            <v>LOMO CC LOIN</v>
          </cell>
          <cell r="AC434" t="str">
            <v>LOMO CC LOIN L</v>
          </cell>
          <cell r="AD434" t="str">
            <v>EX</v>
          </cell>
        </row>
        <row r="435">
          <cell r="D435">
            <v>1020592</v>
          </cell>
          <cell r="E435" t="str">
            <v>GO LOM VET &gt;2.0@ FI CJ LOM VET AP</v>
          </cell>
          <cell r="F435">
            <v>2800</v>
          </cell>
          <cell r="G435" t="str">
            <v>KG</v>
          </cell>
          <cell r="H435" t="str">
            <v>PLANTA LO MIRANDA</v>
          </cell>
          <cell r="I435" t="str">
            <v>EN PRODUCCION</v>
          </cell>
          <cell r="J435">
            <v>44809</v>
          </cell>
          <cell r="K435">
            <v>44811</v>
          </cell>
          <cell r="L435"/>
          <cell r="M435"/>
          <cell r="N435"/>
          <cell r="O435" t="str">
            <v>U020 AGROSUPER COMER ALIM</v>
          </cell>
          <cell r="P435" t="str">
            <v>00EX</v>
          </cell>
          <cell r="Q435" t="str">
            <v>EXPORTACION DIRECTA</v>
          </cell>
          <cell r="R435" t="str">
            <v>02</v>
          </cell>
          <cell r="S435" t="str">
            <v>CHILE</v>
          </cell>
          <cell r="T435" t="str">
            <v>1000 TOKYO (ADUANA PRINCIPAL)J</v>
          </cell>
          <cell r="U435" t="str">
            <v>200000163</v>
          </cell>
          <cell r="V435" t="str">
            <v>NH FOODS CHILE Y COMPAÑIA LIMITADA</v>
          </cell>
          <cell r="W435" t="str">
            <v>TOKYO 27 SEP 2022</v>
          </cell>
          <cell r="X435" t="str">
            <v>EXW</v>
          </cell>
          <cell r="Y435" t="str">
            <v>CTA CTE O CRED.DIRECTO</v>
          </cell>
          <cell r="Z435" t="str">
            <v>CONGELADO</v>
          </cell>
          <cell r="AA435" t="str">
            <v>LOMO</v>
          </cell>
          <cell r="AB435" t="str">
            <v>LOMO VETADO</v>
          </cell>
          <cell r="AC435" t="str">
            <v>LOMO VETADO &gt;2.0K</v>
          </cell>
          <cell r="AD435" t="str">
            <v>EX</v>
          </cell>
        </row>
        <row r="436">
          <cell r="D436">
            <v>1020110</v>
          </cell>
          <cell r="E436" t="str">
            <v>GO MM LOIN L@ CJ 12K AP</v>
          </cell>
          <cell r="F436">
            <v>6900</v>
          </cell>
          <cell r="G436" t="str">
            <v>KG</v>
          </cell>
          <cell r="H436" t="str">
            <v>PLANTA LO MIRANDA</v>
          </cell>
          <cell r="I436" t="str">
            <v>EN PRODUCCION</v>
          </cell>
          <cell r="J436">
            <v>44809</v>
          </cell>
          <cell r="K436">
            <v>44811</v>
          </cell>
          <cell r="L436"/>
          <cell r="M436"/>
          <cell r="N436"/>
          <cell r="O436" t="str">
            <v>U020 AGROSUPER COMER ALIM</v>
          </cell>
          <cell r="P436" t="str">
            <v>00EX</v>
          </cell>
          <cell r="Q436" t="str">
            <v>EXPORTACION DIRECTA</v>
          </cell>
          <cell r="R436" t="str">
            <v>02</v>
          </cell>
          <cell r="S436" t="str">
            <v>CHILE</v>
          </cell>
          <cell r="T436" t="str">
            <v>1000 TOKYO (ADUANA PRINCIPAL)J</v>
          </cell>
          <cell r="U436" t="str">
            <v>200000163</v>
          </cell>
          <cell r="V436" t="str">
            <v>NH FOODS CHILE Y COMPAÑIA LIMITADA</v>
          </cell>
          <cell r="W436" t="str">
            <v>TOKYO 27 SEP 2022</v>
          </cell>
          <cell r="X436" t="str">
            <v>EXW</v>
          </cell>
          <cell r="Y436" t="str">
            <v>CTA CTE O CRED.DIRECTO</v>
          </cell>
          <cell r="Z436" t="str">
            <v>CONGELADO</v>
          </cell>
          <cell r="AA436" t="str">
            <v>LOMO</v>
          </cell>
          <cell r="AB436" t="str">
            <v>LOMO MM LOIN</v>
          </cell>
          <cell r="AC436" t="str">
            <v>LOMO MM LOIN L</v>
          </cell>
          <cell r="AD436" t="str">
            <v>EX</v>
          </cell>
        </row>
        <row r="437">
          <cell r="D437">
            <v>1023352</v>
          </cell>
          <cell r="E437" t="str">
            <v>GO PANC TEC S/CUE@ R VP CJ CH AP</v>
          </cell>
          <cell r="F437">
            <v>5000</v>
          </cell>
          <cell r="G437" t="str">
            <v>KG</v>
          </cell>
          <cell r="H437" t="str">
            <v>PLANTA LO MIRANDA</v>
          </cell>
          <cell r="I437" t="str">
            <v>EN PRODUCCION</v>
          </cell>
          <cell r="J437">
            <v>44809</v>
          </cell>
          <cell r="K437">
            <v>44825</v>
          </cell>
          <cell r="L437"/>
          <cell r="M437"/>
          <cell r="N437"/>
          <cell r="O437" t="str">
            <v>U020 AGROSUPER COMER ALIM</v>
          </cell>
          <cell r="P437" t="str">
            <v>00EX</v>
          </cell>
          <cell r="Q437" t="str">
            <v>EXPORTACION DIRECTA</v>
          </cell>
          <cell r="R437" t="str">
            <v>02</v>
          </cell>
          <cell r="S437" t="str">
            <v>CHILE</v>
          </cell>
          <cell r="T437" t="str">
            <v>1000 TOKYO (ADUANA PRINCIPAL)J</v>
          </cell>
          <cell r="U437" t="str">
            <v>200000163</v>
          </cell>
          <cell r="V437" t="str">
            <v>NH FOODS CHILE Y COMPAÑIA LIMITADA</v>
          </cell>
          <cell r="W437" t="str">
            <v>TOKYO 29 SEP 2022</v>
          </cell>
          <cell r="X437" t="str">
            <v>EXW</v>
          </cell>
          <cell r="Y437" t="str">
            <v>CTA CTE O CRED.DIRECTO</v>
          </cell>
          <cell r="Z437" t="str">
            <v>CONGELADO</v>
          </cell>
          <cell r="AA437" t="str">
            <v>PANCETA</v>
          </cell>
          <cell r="AB437" t="str">
            <v>PANCETA S/CUERO</v>
          </cell>
          <cell r="AC437" t="str">
            <v>PANCETA S/CUERO TECLA</v>
          </cell>
          <cell r="AD437" t="str">
            <v>EX</v>
          </cell>
        </row>
        <row r="438">
          <cell r="D438">
            <v>1022346</v>
          </cell>
          <cell r="E438" t="str">
            <v>GO PPPAL 1P EX@ BO AP</v>
          </cell>
          <cell r="F438">
            <v>1000</v>
          </cell>
          <cell r="G438" t="str">
            <v>KG</v>
          </cell>
          <cell r="H438" t="str">
            <v>PLANTA LO MIRANDA</v>
          </cell>
          <cell r="I438" t="str">
            <v>EN PRODUCCION</v>
          </cell>
          <cell r="J438">
            <v>44809</v>
          </cell>
          <cell r="K438">
            <v>44825</v>
          </cell>
          <cell r="L438"/>
          <cell r="M438"/>
          <cell r="N438"/>
          <cell r="O438" t="str">
            <v>U020 AGROSUPER COMER ALIM</v>
          </cell>
          <cell r="P438" t="str">
            <v>00EX</v>
          </cell>
          <cell r="Q438" t="str">
            <v>EXPORTACION DIRECTA</v>
          </cell>
          <cell r="R438" t="str">
            <v>02</v>
          </cell>
          <cell r="S438" t="str">
            <v>CHILE</v>
          </cell>
          <cell r="T438" t="str">
            <v>1000 TOKYO (ADUANA PRINCIPAL)J</v>
          </cell>
          <cell r="U438" t="str">
            <v>200000163</v>
          </cell>
          <cell r="V438" t="str">
            <v>NH FOODS CHILE Y COMPAÑIA LIMITADA</v>
          </cell>
          <cell r="W438" t="str">
            <v>TOKYO 29 SEP 2022</v>
          </cell>
          <cell r="X438" t="str">
            <v>EXW</v>
          </cell>
          <cell r="Y438" t="str">
            <v>CTA CTE O CRED.DIRECTO</v>
          </cell>
          <cell r="Z438" t="str">
            <v>CONGELADO</v>
          </cell>
          <cell r="AA438" t="str">
            <v>PALETA</v>
          </cell>
          <cell r="AB438" t="str">
            <v>PALETA PULPA</v>
          </cell>
          <cell r="AC438" t="str">
            <v>PALETA PULPA JAPON</v>
          </cell>
          <cell r="AD438" t="str">
            <v>EX</v>
          </cell>
        </row>
        <row r="439">
          <cell r="D439">
            <v>1022499</v>
          </cell>
          <cell r="E439" t="str">
            <v>GO LOM VET MIT@ 4 BO CJ 10K AP</v>
          </cell>
          <cell r="F439">
            <v>4800</v>
          </cell>
          <cell r="G439" t="str">
            <v>KG</v>
          </cell>
          <cell r="H439" t="str">
            <v>PLANTA LO MIRANDA</v>
          </cell>
          <cell r="I439" t="str">
            <v>EN PRODUCCION</v>
          </cell>
          <cell r="J439">
            <v>44809</v>
          </cell>
          <cell r="K439">
            <v>44825</v>
          </cell>
          <cell r="L439"/>
          <cell r="M439"/>
          <cell r="N439"/>
          <cell r="O439" t="str">
            <v>U020 AGROSUPER COMER ALIM</v>
          </cell>
          <cell r="P439" t="str">
            <v>00EX</v>
          </cell>
          <cell r="Q439" t="str">
            <v>EXPORTACION DIRECTA</v>
          </cell>
          <cell r="R439" t="str">
            <v>02</v>
          </cell>
          <cell r="S439" t="str">
            <v>CHILE</v>
          </cell>
          <cell r="T439" t="str">
            <v>1000 TOKYO (ADUANA PRINCIPAL)J</v>
          </cell>
          <cell r="U439" t="str">
            <v>200000163</v>
          </cell>
          <cell r="V439" t="str">
            <v>NH FOODS CHILE Y COMPAÑIA LIMITADA</v>
          </cell>
          <cell r="W439" t="str">
            <v>TOKYO 29 SEP 2022</v>
          </cell>
          <cell r="X439" t="str">
            <v>EXW</v>
          </cell>
          <cell r="Y439" t="str">
            <v>CTA CTE O CRED.DIRECTO</v>
          </cell>
          <cell r="Z439" t="str">
            <v>CONGELADO</v>
          </cell>
          <cell r="AA439" t="str">
            <v>LOMO</v>
          </cell>
          <cell r="AB439" t="str">
            <v>LOMO VETADO</v>
          </cell>
          <cell r="AC439" t="str">
            <v>LOMO VETADO MITADES</v>
          </cell>
          <cell r="AD439" t="str">
            <v>EX</v>
          </cell>
        </row>
        <row r="440">
          <cell r="D440">
            <v>1020620</v>
          </cell>
          <cell r="E440" t="str">
            <v>GO LOM VET &lt;2.0@ FI CJ AP</v>
          </cell>
          <cell r="F440">
            <v>5600</v>
          </cell>
          <cell r="G440" t="str">
            <v>KG</v>
          </cell>
          <cell r="H440" t="str">
            <v>PLANTA LO MIRANDA</v>
          </cell>
          <cell r="I440" t="str">
            <v>EN PRODUCCION</v>
          </cell>
          <cell r="J440">
            <v>44809</v>
          </cell>
          <cell r="K440">
            <v>44825</v>
          </cell>
          <cell r="L440"/>
          <cell r="M440"/>
          <cell r="N440"/>
          <cell r="O440" t="str">
            <v>U020 AGROSUPER COMER ALIM</v>
          </cell>
          <cell r="P440" t="str">
            <v>00EX</v>
          </cell>
          <cell r="Q440" t="str">
            <v>EXPORTACION DIRECTA</v>
          </cell>
          <cell r="R440" t="str">
            <v>02</v>
          </cell>
          <cell r="S440" t="str">
            <v>CHILE</v>
          </cell>
          <cell r="T440" t="str">
            <v>1000 TOKYO (ADUANA PRINCIPAL)J</v>
          </cell>
          <cell r="U440" t="str">
            <v>200000163</v>
          </cell>
          <cell r="V440" t="str">
            <v>NH FOODS CHILE Y COMPAÑIA LIMITADA</v>
          </cell>
          <cell r="W440" t="str">
            <v>TOKYO 29 SEP 2022</v>
          </cell>
          <cell r="X440" t="str">
            <v>EXW</v>
          </cell>
          <cell r="Y440" t="str">
            <v>CTA CTE O CRED.DIRECTO</v>
          </cell>
          <cell r="Z440" t="str">
            <v>CONGELADO</v>
          </cell>
          <cell r="AA440" t="str">
            <v>LOMO</v>
          </cell>
          <cell r="AB440" t="str">
            <v>LOMO VETADO</v>
          </cell>
          <cell r="AC440" t="str">
            <v>LOMO VETADO &lt;2.0K</v>
          </cell>
          <cell r="AD440" t="str">
            <v>EX</v>
          </cell>
        </row>
        <row r="441">
          <cell r="D441">
            <v>1020592</v>
          </cell>
          <cell r="E441" t="str">
            <v>GO LOM VET &gt;2.0@ FI CJ LOM VET AP</v>
          </cell>
          <cell r="F441">
            <v>2800</v>
          </cell>
          <cell r="G441" t="str">
            <v>KG</v>
          </cell>
          <cell r="H441" t="str">
            <v>PLANTA LO MIRANDA</v>
          </cell>
          <cell r="I441" t="str">
            <v>EN PRODUCCION</v>
          </cell>
          <cell r="J441">
            <v>44809</v>
          </cell>
          <cell r="K441">
            <v>44825</v>
          </cell>
          <cell r="L441"/>
          <cell r="M441"/>
          <cell r="N441"/>
          <cell r="O441" t="str">
            <v>U020 AGROSUPER COMER ALIM</v>
          </cell>
          <cell r="P441" t="str">
            <v>00EX</v>
          </cell>
          <cell r="Q441" t="str">
            <v>EXPORTACION DIRECTA</v>
          </cell>
          <cell r="R441" t="str">
            <v>02</v>
          </cell>
          <cell r="S441" t="str">
            <v>CHILE</v>
          </cell>
          <cell r="T441" t="str">
            <v>1000 TOKYO (ADUANA PRINCIPAL)J</v>
          </cell>
          <cell r="U441" t="str">
            <v>200000163</v>
          </cell>
          <cell r="V441" t="str">
            <v>NH FOODS CHILE Y COMPAÑIA LIMITADA</v>
          </cell>
          <cell r="W441" t="str">
            <v>TOKYO 29 SEP 2022</v>
          </cell>
          <cell r="X441" t="str">
            <v>EXW</v>
          </cell>
          <cell r="Y441" t="str">
            <v>CTA CTE O CRED.DIRECTO</v>
          </cell>
          <cell r="Z441" t="str">
            <v>CONGELADO</v>
          </cell>
          <cell r="AA441" t="str">
            <v>LOMO</v>
          </cell>
          <cell r="AB441" t="str">
            <v>LOMO VETADO</v>
          </cell>
          <cell r="AC441" t="str">
            <v>LOMO VETADO &gt;2.0K</v>
          </cell>
          <cell r="AD441" t="str">
            <v>EX</v>
          </cell>
        </row>
        <row r="442">
          <cell r="D442">
            <v>1020110</v>
          </cell>
          <cell r="E442" t="str">
            <v>GO MM LOIN L@ CJ 12K AP</v>
          </cell>
          <cell r="F442">
            <v>4800</v>
          </cell>
          <cell r="G442" t="str">
            <v>KG</v>
          </cell>
          <cell r="H442" t="str">
            <v>PLANTA LO MIRANDA</v>
          </cell>
          <cell r="I442" t="str">
            <v>EN PRODUCCION</v>
          </cell>
          <cell r="J442">
            <v>44809</v>
          </cell>
          <cell r="K442">
            <v>44825</v>
          </cell>
          <cell r="L442"/>
          <cell r="M442"/>
          <cell r="N442"/>
          <cell r="O442" t="str">
            <v>U020 AGROSUPER COMER ALIM</v>
          </cell>
          <cell r="P442" t="str">
            <v>00EX</v>
          </cell>
          <cell r="Q442" t="str">
            <v>EXPORTACION DIRECTA</v>
          </cell>
          <cell r="R442" t="str">
            <v>02</v>
          </cell>
          <cell r="S442" t="str">
            <v>CHILE</v>
          </cell>
          <cell r="T442" t="str">
            <v>1000 TOKYO (ADUANA PRINCIPAL)J</v>
          </cell>
          <cell r="U442" t="str">
            <v>200000163</v>
          </cell>
          <cell r="V442" t="str">
            <v>NH FOODS CHILE Y COMPAÑIA LIMITADA</v>
          </cell>
          <cell r="W442" t="str">
            <v>TOKYO 29 SEP 2022</v>
          </cell>
          <cell r="X442" t="str">
            <v>EXW</v>
          </cell>
          <cell r="Y442" t="str">
            <v>CTA CTE O CRED.DIRECTO</v>
          </cell>
          <cell r="Z442" t="str">
            <v>CONGELADO</v>
          </cell>
          <cell r="AA442" t="str">
            <v>LOMO</v>
          </cell>
          <cell r="AB442" t="str">
            <v>LOMO MM LOIN</v>
          </cell>
          <cell r="AC442" t="str">
            <v>LOMO MM LOIN L</v>
          </cell>
          <cell r="AD442" t="str">
            <v>EX</v>
          </cell>
        </row>
        <row r="443">
          <cell r="D443">
            <v>1020592</v>
          </cell>
          <cell r="E443" t="str">
            <v>GO LOM VET &gt;2.0@ FI CJ LOM VET AP</v>
          </cell>
          <cell r="F443">
            <v>5100</v>
          </cell>
          <cell r="G443" t="str">
            <v>KG</v>
          </cell>
          <cell r="H443" t="str">
            <v>PLANTA LO MIRANDA</v>
          </cell>
          <cell r="I443" t="str">
            <v>EN PRODUCCION</v>
          </cell>
          <cell r="J443">
            <v>44809</v>
          </cell>
          <cell r="K443">
            <v>44832</v>
          </cell>
          <cell r="L443"/>
          <cell r="M443"/>
          <cell r="N443"/>
          <cell r="O443" t="str">
            <v>U020 AGROSUPER COMER ALIM</v>
          </cell>
          <cell r="P443" t="str">
            <v>00EX</v>
          </cell>
          <cell r="Q443" t="str">
            <v>EXPORTACION DIRECTA</v>
          </cell>
          <cell r="R443" t="str">
            <v>02</v>
          </cell>
          <cell r="S443" t="str">
            <v>CHILE</v>
          </cell>
          <cell r="T443" t="str">
            <v>1000 TOKYO (ADUANA PRINCIPAL)J</v>
          </cell>
          <cell r="U443" t="str">
            <v>200000163</v>
          </cell>
          <cell r="V443" t="str">
            <v>NH FOODS CHILE Y COMPAÑIA LIMITADA</v>
          </cell>
          <cell r="W443" t="str">
            <v>TOKYO 30 SEP 2022</v>
          </cell>
          <cell r="X443" t="str">
            <v>EXW</v>
          </cell>
          <cell r="Y443" t="str">
            <v>CTA CTE O CRED.DIRECTO</v>
          </cell>
          <cell r="Z443" t="str">
            <v>CONGELADO</v>
          </cell>
          <cell r="AA443" t="str">
            <v>LOMO</v>
          </cell>
          <cell r="AB443" t="str">
            <v>LOMO VETADO</v>
          </cell>
          <cell r="AC443" t="str">
            <v>LOMO VETADO &gt;2.0K</v>
          </cell>
          <cell r="AD443" t="str">
            <v>EX</v>
          </cell>
        </row>
        <row r="444">
          <cell r="D444">
            <v>1020620</v>
          </cell>
          <cell r="E444" t="str">
            <v>GO LOM VET &lt;2.0@ FI CJ AP</v>
          </cell>
          <cell r="F444">
            <v>5600</v>
          </cell>
          <cell r="G444" t="str">
            <v>KG</v>
          </cell>
          <cell r="H444" t="str">
            <v>PLANTA LO MIRANDA</v>
          </cell>
          <cell r="I444" t="str">
            <v>EN PRODUCCION</v>
          </cell>
          <cell r="J444">
            <v>44809</v>
          </cell>
          <cell r="K444">
            <v>44832</v>
          </cell>
          <cell r="L444"/>
          <cell r="M444"/>
          <cell r="N444"/>
          <cell r="O444" t="str">
            <v>U020 AGROSUPER COMER ALIM</v>
          </cell>
          <cell r="P444" t="str">
            <v>00EX</v>
          </cell>
          <cell r="Q444" t="str">
            <v>EXPORTACION DIRECTA</v>
          </cell>
          <cell r="R444" t="str">
            <v>02</v>
          </cell>
          <cell r="S444" t="str">
            <v>CHILE</v>
          </cell>
          <cell r="T444" t="str">
            <v>1000 TOKYO (ADUANA PRINCIPAL)J</v>
          </cell>
          <cell r="U444" t="str">
            <v>200000163</v>
          </cell>
          <cell r="V444" t="str">
            <v>NH FOODS CHILE Y COMPAÑIA LIMITADA</v>
          </cell>
          <cell r="W444" t="str">
            <v>TOKYO 30 SEP 2022</v>
          </cell>
          <cell r="X444" t="str">
            <v>EXW</v>
          </cell>
          <cell r="Y444" t="str">
            <v>CTA CTE O CRED.DIRECTO</v>
          </cell>
          <cell r="Z444" t="str">
            <v>CONGELADO</v>
          </cell>
          <cell r="AA444" t="str">
            <v>LOMO</v>
          </cell>
          <cell r="AB444" t="str">
            <v>LOMO VETADO</v>
          </cell>
          <cell r="AC444" t="str">
            <v>LOMO VETADO &lt;2.0K</v>
          </cell>
          <cell r="AD444" t="str">
            <v>EX</v>
          </cell>
        </row>
        <row r="445">
          <cell r="D445">
            <v>1022499</v>
          </cell>
          <cell r="E445" t="str">
            <v>GO LOM VET MIT@ 4 BO CJ 10K AP</v>
          </cell>
          <cell r="F445">
            <v>4800</v>
          </cell>
          <cell r="G445" t="str">
            <v>KG</v>
          </cell>
          <cell r="H445" t="str">
            <v>PLANTA LO MIRANDA</v>
          </cell>
          <cell r="I445" t="str">
            <v>EN PRODUCCION</v>
          </cell>
          <cell r="J445">
            <v>44809</v>
          </cell>
          <cell r="K445">
            <v>44832</v>
          </cell>
          <cell r="L445"/>
          <cell r="M445"/>
          <cell r="N445"/>
          <cell r="O445" t="str">
            <v>U020 AGROSUPER COMER ALIM</v>
          </cell>
          <cell r="P445" t="str">
            <v>00EX</v>
          </cell>
          <cell r="Q445" t="str">
            <v>EXPORTACION DIRECTA</v>
          </cell>
          <cell r="R445" t="str">
            <v>02</v>
          </cell>
          <cell r="S445" t="str">
            <v>CHILE</v>
          </cell>
          <cell r="T445" t="str">
            <v>1000 TOKYO (ADUANA PRINCIPAL)J</v>
          </cell>
          <cell r="U445" t="str">
            <v>200000163</v>
          </cell>
          <cell r="V445" t="str">
            <v>NH FOODS CHILE Y COMPAÑIA LIMITADA</v>
          </cell>
          <cell r="W445" t="str">
            <v>TOKYO 30 SEP 2022</v>
          </cell>
          <cell r="X445" t="str">
            <v>EXW</v>
          </cell>
          <cell r="Y445" t="str">
            <v>CTA CTE O CRED.DIRECTO</v>
          </cell>
          <cell r="Z445" t="str">
            <v>CONGELADO</v>
          </cell>
          <cell r="AA445" t="str">
            <v>LOMO</v>
          </cell>
          <cell r="AB445" t="str">
            <v>LOMO VETADO</v>
          </cell>
          <cell r="AC445" t="str">
            <v>LOMO VETADO MITADES</v>
          </cell>
          <cell r="AD445" t="str">
            <v>EX</v>
          </cell>
        </row>
        <row r="446">
          <cell r="D446">
            <v>1022346</v>
          </cell>
          <cell r="E446" t="str">
            <v>GO PPPAL 1P EX@ BO AP</v>
          </cell>
          <cell r="F446">
            <v>1000</v>
          </cell>
          <cell r="G446" t="str">
            <v>KG</v>
          </cell>
          <cell r="H446" t="str">
            <v>PLANTA LO MIRANDA</v>
          </cell>
          <cell r="I446" t="str">
            <v>EN PRODUCCION</v>
          </cell>
          <cell r="J446">
            <v>44809</v>
          </cell>
          <cell r="K446">
            <v>44832</v>
          </cell>
          <cell r="L446"/>
          <cell r="M446"/>
          <cell r="N446"/>
          <cell r="O446" t="str">
            <v>U020 AGROSUPER COMER ALIM</v>
          </cell>
          <cell r="P446" t="str">
            <v>00EX</v>
          </cell>
          <cell r="Q446" t="str">
            <v>EXPORTACION DIRECTA</v>
          </cell>
          <cell r="R446" t="str">
            <v>02</v>
          </cell>
          <cell r="S446" t="str">
            <v>CHILE</v>
          </cell>
          <cell r="T446" t="str">
            <v>1000 TOKYO (ADUANA PRINCIPAL)J</v>
          </cell>
          <cell r="U446" t="str">
            <v>200000163</v>
          </cell>
          <cell r="V446" t="str">
            <v>NH FOODS CHILE Y COMPAÑIA LIMITADA</v>
          </cell>
          <cell r="W446" t="str">
            <v>TOKYO 30 SEP 2022</v>
          </cell>
          <cell r="X446" t="str">
            <v>EXW</v>
          </cell>
          <cell r="Y446" t="str">
            <v>CTA CTE O CRED.DIRECTO</v>
          </cell>
          <cell r="Z446" t="str">
            <v>CONGELADO</v>
          </cell>
          <cell r="AA446" t="str">
            <v>PALETA</v>
          </cell>
          <cell r="AB446" t="str">
            <v>PALETA PULPA</v>
          </cell>
          <cell r="AC446" t="str">
            <v>PALETA PULPA JAPON</v>
          </cell>
          <cell r="AD446" t="str">
            <v>EX</v>
          </cell>
        </row>
        <row r="447">
          <cell r="D447">
            <v>1023350</v>
          </cell>
          <cell r="E447" t="str">
            <v>LOM VET &gt;2.0@ VP CJ LOM VET AP</v>
          </cell>
          <cell r="F447">
            <v>2500</v>
          </cell>
          <cell r="G447" t="str">
            <v>KG</v>
          </cell>
          <cell r="H447" t="str">
            <v>PLANTA LO MIRANDA</v>
          </cell>
          <cell r="I447" t="str">
            <v>EN PRODUCCION</v>
          </cell>
          <cell r="J447">
            <v>44809</v>
          </cell>
          <cell r="K447">
            <v>44832</v>
          </cell>
          <cell r="L447"/>
          <cell r="M447"/>
          <cell r="N447"/>
          <cell r="O447" t="str">
            <v>U020 AGROSUPER COMER ALIM</v>
          </cell>
          <cell r="P447" t="str">
            <v>00EX</v>
          </cell>
          <cell r="Q447" t="str">
            <v>EXPORTACION DIRECTA</v>
          </cell>
          <cell r="R447" t="str">
            <v>02</v>
          </cell>
          <cell r="S447" t="str">
            <v>CHILE</v>
          </cell>
          <cell r="T447" t="str">
            <v>1000 TOKYO (ADUANA PRINCIPAL)J</v>
          </cell>
          <cell r="U447" t="str">
            <v>200000163</v>
          </cell>
          <cell r="V447" t="str">
            <v>NH FOODS CHILE Y COMPAÑIA LIMITADA</v>
          </cell>
          <cell r="W447" t="str">
            <v>TOKYO 30 SEP 2022</v>
          </cell>
          <cell r="X447" t="str">
            <v>EXW</v>
          </cell>
          <cell r="Y447" t="str">
            <v>CTA CTE O CRED.DIRECTO</v>
          </cell>
          <cell r="Z447" t="str">
            <v>CONGELADO</v>
          </cell>
          <cell r="AA447" t="str">
            <v>LOMO</v>
          </cell>
          <cell r="AB447" t="str">
            <v>LOMO VETADO</v>
          </cell>
          <cell r="AC447" t="str">
            <v>LOMO VETADO &gt;2.0K</v>
          </cell>
          <cell r="AD447" t="str">
            <v>EX</v>
          </cell>
        </row>
        <row r="448">
          <cell r="D448">
            <v>1023352</v>
          </cell>
          <cell r="E448" t="str">
            <v>GO PANC TEC S/CUE@ R VP CJ CH AP</v>
          </cell>
          <cell r="F448">
            <v>5000</v>
          </cell>
          <cell r="G448" t="str">
            <v>KG</v>
          </cell>
          <cell r="H448" t="str">
            <v>PLANTA LO MIRANDA</v>
          </cell>
          <cell r="I448" t="str">
            <v>EN PRODUCCION</v>
          </cell>
          <cell r="J448">
            <v>44809</v>
          </cell>
          <cell r="K448">
            <v>44832</v>
          </cell>
          <cell r="L448"/>
          <cell r="M448"/>
          <cell r="N448"/>
          <cell r="O448" t="str">
            <v>U020 AGROSUPER COMER ALIM</v>
          </cell>
          <cell r="P448" t="str">
            <v>00EX</v>
          </cell>
          <cell r="Q448" t="str">
            <v>EXPORTACION DIRECTA</v>
          </cell>
          <cell r="R448" t="str">
            <v>02</v>
          </cell>
          <cell r="S448" t="str">
            <v>CHILE</v>
          </cell>
          <cell r="T448" t="str">
            <v>1000 TOKYO (ADUANA PRINCIPAL)J</v>
          </cell>
          <cell r="U448" t="str">
            <v>200000163</v>
          </cell>
          <cell r="V448" t="str">
            <v>NH FOODS CHILE Y COMPAÑIA LIMITADA</v>
          </cell>
          <cell r="W448" t="str">
            <v>TOKYO 30 SEP 2022</v>
          </cell>
          <cell r="X448" t="str">
            <v>EXW</v>
          </cell>
          <cell r="Y448" t="str">
            <v>CTA CTE O CRED.DIRECTO</v>
          </cell>
          <cell r="Z448" t="str">
            <v>CONGELADO</v>
          </cell>
          <cell r="AA448" t="str">
            <v>PANCETA</v>
          </cell>
          <cell r="AB448" t="str">
            <v>PANCETA S/CUERO</v>
          </cell>
          <cell r="AC448" t="str">
            <v>PANCETA S/CUERO TECLA</v>
          </cell>
          <cell r="AD448" t="str">
            <v>EX</v>
          </cell>
        </row>
        <row r="449">
          <cell r="D449">
            <v>1023350</v>
          </cell>
          <cell r="E449" t="str">
            <v>LOM VET &gt;2.0@ VP CJ LOM VET AP</v>
          </cell>
          <cell r="F449">
            <v>2500</v>
          </cell>
          <cell r="G449" t="str">
            <v>KG</v>
          </cell>
          <cell r="H449" t="str">
            <v>PLANTA LO MIRANDA</v>
          </cell>
          <cell r="I449" t="str">
            <v>EN PRODUCCION</v>
          </cell>
          <cell r="J449">
            <v>44809</v>
          </cell>
          <cell r="K449">
            <v>44811</v>
          </cell>
          <cell r="L449"/>
          <cell r="M449"/>
          <cell r="N449"/>
          <cell r="O449" t="str">
            <v>U020 AGROSUPER COMER ALIM</v>
          </cell>
          <cell r="P449" t="str">
            <v>00EX</v>
          </cell>
          <cell r="Q449" t="str">
            <v>EXPORTACION DIRECTA</v>
          </cell>
          <cell r="R449" t="str">
            <v>02</v>
          </cell>
          <cell r="S449" t="str">
            <v>CHILE</v>
          </cell>
          <cell r="T449" t="str">
            <v>1000 TOKYO (ADUANA PRINCIPAL)J</v>
          </cell>
          <cell r="U449" t="str">
            <v>200000163</v>
          </cell>
          <cell r="V449" t="str">
            <v>NH FOODS CHILE Y COMPAÑIA LIMITADA</v>
          </cell>
          <cell r="W449" t="str">
            <v>TOKYO 31 SEP 2022</v>
          </cell>
          <cell r="X449" t="str">
            <v>EXW</v>
          </cell>
          <cell r="Y449" t="str">
            <v>CTA CTE O CRED.DIRECTO</v>
          </cell>
          <cell r="Z449" t="str">
            <v>CONGELADO</v>
          </cell>
          <cell r="AA449" t="str">
            <v>LOMO</v>
          </cell>
          <cell r="AB449" t="str">
            <v>LOMO VETADO</v>
          </cell>
          <cell r="AC449" t="str">
            <v>LOMO VETADO &gt;2.0K</v>
          </cell>
          <cell r="AD449" t="str">
            <v>EX</v>
          </cell>
        </row>
        <row r="450">
          <cell r="D450">
            <v>1020914</v>
          </cell>
          <cell r="E450" t="str">
            <v>GO PANC LAM 2.5MM@ CJ CH AP</v>
          </cell>
          <cell r="F450">
            <v>1500</v>
          </cell>
          <cell r="G450" t="str">
            <v>KG</v>
          </cell>
          <cell r="H450" t="str">
            <v>PLANTA LO MIRANDA</v>
          </cell>
          <cell r="I450" t="str">
            <v>EN PRODUCCION</v>
          </cell>
          <cell r="J450">
            <v>44809</v>
          </cell>
          <cell r="K450">
            <v>44811</v>
          </cell>
          <cell r="L450"/>
          <cell r="M450"/>
          <cell r="N450"/>
          <cell r="O450" t="str">
            <v>U020 AGROSUPER COMER ALIM</v>
          </cell>
          <cell r="P450" t="str">
            <v>00EX</v>
          </cell>
          <cell r="Q450" t="str">
            <v>EXPORTACION DIRECTA</v>
          </cell>
          <cell r="R450" t="str">
            <v>02</v>
          </cell>
          <cell r="S450" t="str">
            <v>CHILE</v>
          </cell>
          <cell r="T450" t="str">
            <v>1000 TOKYO (ADUANA PRINCIPAL)J</v>
          </cell>
          <cell r="U450" t="str">
            <v>200000163</v>
          </cell>
          <cell r="V450" t="str">
            <v>NH FOODS CHILE Y COMPAÑIA LIMITADA</v>
          </cell>
          <cell r="W450" t="str">
            <v>TOKYO 31 SEP 2022</v>
          </cell>
          <cell r="X450" t="str">
            <v>EXW</v>
          </cell>
          <cell r="Y450" t="str">
            <v>CTA CTE O CRED.DIRECTO</v>
          </cell>
          <cell r="Z450" t="str">
            <v>CONGELADO</v>
          </cell>
          <cell r="AA450" t="str">
            <v>PANCETA</v>
          </cell>
          <cell r="AB450" t="str">
            <v>PANCETA C/CUERO</v>
          </cell>
          <cell r="AC450" t="str">
            <v>PANCETA C/CUERO LAMINADO</v>
          </cell>
          <cell r="AD450" t="str">
            <v>EX</v>
          </cell>
        </row>
        <row r="451">
          <cell r="D451">
            <v>1020637</v>
          </cell>
          <cell r="E451" t="str">
            <v>GO PANC TEC S/CUE@ FI CJ CH AP</v>
          </cell>
          <cell r="F451">
            <v>3600</v>
          </cell>
          <cell r="G451" t="str">
            <v>KG</v>
          </cell>
          <cell r="H451" t="str">
            <v>PLANTA LO MIRANDA</v>
          </cell>
          <cell r="I451" t="str">
            <v>EN PRODUCCION</v>
          </cell>
          <cell r="J451">
            <v>44809</v>
          </cell>
          <cell r="K451">
            <v>44811</v>
          </cell>
          <cell r="L451"/>
          <cell r="M451"/>
          <cell r="N451"/>
          <cell r="O451" t="str">
            <v>U020 AGROSUPER COMER ALIM</v>
          </cell>
          <cell r="P451" t="str">
            <v>00EX</v>
          </cell>
          <cell r="Q451" t="str">
            <v>EXPORTACION DIRECTA</v>
          </cell>
          <cell r="R451" t="str">
            <v>02</v>
          </cell>
          <cell r="S451" t="str">
            <v>CHILE</v>
          </cell>
          <cell r="T451" t="str">
            <v>1000 TOKYO (ADUANA PRINCIPAL)J</v>
          </cell>
          <cell r="U451" t="str">
            <v>200000163</v>
          </cell>
          <cell r="V451" t="str">
            <v>NH FOODS CHILE Y COMPAÑIA LIMITADA</v>
          </cell>
          <cell r="W451" t="str">
            <v>TOKYO 31 SEP 2022</v>
          </cell>
          <cell r="X451" t="str">
            <v>EXW</v>
          </cell>
          <cell r="Y451" t="str">
            <v>CTA CTE O CRED.DIRECTO</v>
          </cell>
          <cell r="Z451" t="str">
            <v>CONGELADO</v>
          </cell>
          <cell r="AA451" t="str">
            <v>PANCETA</v>
          </cell>
          <cell r="AB451" t="str">
            <v>PANCETA S/CUERO</v>
          </cell>
          <cell r="AC451" t="str">
            <v>PANCETA S/CUERO TECLA</v>
          </cell>
          <cell r="AD451" t="str">
            <v>EX</v>
          </cell>
        </row>
        <row r="452">
          <cell r="D452">
            <v>1023163</v>
          </cell>
          <cell r="E452" t="str">
            <v>GO LOM VET &gt;2.0@ FI CJ 8K AP</v>
          </cell>
          <cell r="F452">
            <v>5000</v>
          </cell>
          <cell r="G452" t="str">
            <v>KG</v>
          </cell>
          <cell r="H452" t="str">
            <v>PLANTA LO MIRANDA</v>
          </cell>
          <cell r="I452" t="str">
            <v>EN PRODUCCION</v>
          </cell>
          <cell r="J452">
            <v>44809</v>
          </cell>
          <cell r="K452">
            <v>44811</v>
          </cell>
          <cell r="L452"/>
          <cell r="M452"/>
          <cell r="N452"/>
          <cell r="O452" t="str">
            <v>U020 AGROSUPER COMER ALIM</v>
          </cell>
          <cell r="P452" t="str">
            <v>00EX</v>
          </cell>
          <cell r="Q452" t="str">
            <v>EXPORTACION DIRECTA</v>
          </cell>
          <cell r="R452" t="str">
            <v>02</v>
          </cell>
          <cell r="S452" t="str">
            <v>CHILE</v>
          </cell>
          <cell r="T452" t="str">
            <v>1000 TOKYO (ADUANA PRINCIPAL)J</v>
          </cell>
          <cell r="U452" t="str">
            <v>200000163</v>
          </cell>
          <cell r="V452" t="str">
            <v>NH FOODS CHILE Y COMPAÑIA LIMITADA</v>
          </cell>
          <cell r="W452" t="str">
            <v>TOKYO 31 SEP 2022</v>
          </cell>
          <cell r="X452" t="str">
            <v>EXW</v>
          </cell>
          <cell r="Y452" t="str">
            <v>CTA CTE O CRED.DIRECTO</v>
          </cell>
          <cell r="Z452" t="str">
            <v>CONGELADO</v>
          </cell>
          <cell r="AA452" t="str">
            <v>LOMO</v>
          </cell>
          <cell r="AB452" t="str">
            <v>LOMO VETADO</v>
          </cell>
          <cell r="AC452" t="str">
            <v>LOMO VETADO &gt;2.0K</v>
          </cell>
          <cell r="AD452" t="str">
            <v>EX</v>
          </cell>
        </row>
        <row r="453">
          <cell r="D453">
            <v>1020620</v>
          </cell>
          <cell r="E453" t="str">
            <v>GO LOM VET &lt;2.0@ FI CJ AP</v>
          </cell>
          <cell r="F453">
            <v>4200</v>
          </cell>
          <cell r="G453" t="str">
            <v>KG</v>
          </cell>
          <cell r="H453" t="str">
            <v>PLANTA LO MIRANDA</v>
          </cell>
          <cell r="I453" t="str">
            <v>EN PRODUCCION</v>
          </cell>
          <cell r="J453">
            <v>44809</v>
          </cell>
          <cell r="K453">
            <v>44811</v>
          </cell>
          <cell r="L453"/>
          <cell r="M453"/>
          <cell r="N453"/>
          <cell r="O453" t="str">
            <v>U020 AGROSUPER COMER ALIM</v>
          </cell>
          <cell r="P453" t="str">
            <v>00EX</v>
          </cell>
          <cell r="Q453" t="str">
            <v>EXPORTACION DIRECTA</v>
          </cell>
          <cell r="R453" t="str">
            <v>02</v>
          </cell>
          <cell r="S453" t="str">
            <v>CHILE</v>
          </cell>
          <cell r="T453" t="str">
            <v>1000 TOKYO (ADUANA PRINCIPAL)J</v>
          </cell>
          <cell r="U453" t="str">
            <v>200000163</v>
          </cell>
          <cell r="V453" t="str">
            <v>NH FOODS CHILE Y COMPAÑIA LIMITADA</v>
          </cell>
          <cell r="W453" t="str">
            <v>TOKYO 31 SEP 2022</v>
          </cell>
          <cell r="X453" t="str">
            <v>EXW</v>
          </cell>
          <cell r="Y453" t="str">
            <v>CTA CTE O CRED.DIRECTO</v>
          </cell>
          <cell r="Z453" t="str">
            <v>CONGELADO</v>
          </cell>
          <cell r="AA453" t="str">
            <v>LOMO</v>
          </cell>
          <cell r="AB453" t="str">
            <v>LOMO VETADO</v>
          </cell>
          <cell r="AC453" t="str">
            <v>LOMO VETADO &lt;2.0K</v>
          </cell>
          <cell r="AD453" t="str">
            <v>EX</v>
          </cell>
        </row>
        <row r="454">
          <cell r="D454">
            <v>1020592</v>
          </cell>
          <cell r="E454" t="str">
            <v>GO LOM VET &gt;2.0@ FI CJ LOM VET AP</v>
          </cell>
          <cell r="F454">
            <v>4800</v>
          </cell>
          <cell r="G454" t="str">
            <v>KG</v>
          </cell>
          <cell r="H454" t="str">
            <v>PLANTA LO MIRANDA</v>
          </cell>
          <cell r="I454" t="str">
            <v>EN PRODUCCION</v>
          </cell>
          <cell r="J454">
            <v>44809</v>
          </cell>
          <cell r="K454">
            <v>44811</v>
          </cell>
          <cell r="L454"/>
          <cell r="M454"/>
          <cell r="N454"/>
          <cell r="O454" t="str">
            <v>U020 AGROSUPER COMER ALIM</v>
          </cell>
          <cell r="P454" t="str">
            <v>00EX</v>
          </cell>
          <cell r="Q454" t="str">
            <v>EXPORTACION DIRECTA</v>
          </cell>
          <cell r="R454" t="str">
            <v>02</v>
          </cell>
          <cell r="S454" t="str">
            <v>CHILE</v>
          </cell>
          <cell r="T454" t="str">
            <v>1000 TOKYO (ADUANA PRINCIPAL)J</v>
          </cell>
          <cell r="U454" t="str">
            <v>200000163</v>
          </cell>
          <cell r="V454" t="str">
            <v>NH FOODS CHILE Y COMPAÑIA LIMITADA</v>
          </cell>
          <cell r="W454" t="str">
            <v>TOKYO 31 SEP 2022</v>
          </cell>
          <cell r="X454" t="str">
            <v>EXW</v>
          </cell>
          <cell r="Y454" t="str">
            <v>CTA CTE O CRED.DIRECTO</v>
          </cell>
          <cell r="Z454" t="str">
            <v>CONGELADO</v>
          </cell>
          <cell r="AA454" t="str">
            <v>LOMO</v>
          </cell>
          <cell r="AB454" t="str">
            <v>LOMO VETADO</v>
          </cell>
          <cell r="AC454" t="str">
            <v>LOMO VETADO &gt;2.0K</v>
          </cell>
          <cell r="AD454" t="str">
            <v>EX</v>
          </cell>
        </row>
        <row r="455">
          <cell r="D455">
            <v>1020110</v>
          </cell>
          <cell r="E455" t="str">
            <v>GO MM LOIN L@ CJ 12K AP</v>
          </cell>
          <cell r="F455">
            <v>2400</v>
          </cell>
          <cell r="G455" t="str">
            <v>KG</v>
          </cell>
          <cell r="H455" t="str">
            <v>PLANTA LO MIRANDA</v>
          </cell>
          <cell r="I455" t="str">
            <v>EN PRODUCCION</v>
          </cell>
          <cell r="J455">
            <v>44809</v>
          </cell>
          <cell r="K455">
            <v>44811</v>
          </cell>
          <cell r="L455"/>
          <cell r="M455"/>
          <cell r="N455"/>
          <cell r="O455" t="str">
            <v>U020 AGROSUPER COMER ALIM</v>
          </cell>
          <cell r="P455" t="str">
            <v>00EX</v>
          </cell>
          <cell r="Q455" t="str">
            <v>EXPORTACION DIRECTA</v>
          </cell>
          <cell r="R455" t="str">
            <v>02</v>
          </cell>
          <cell r="S455" t="str">
            <v>CHILE</v>
          </cell>
          <cell r="T455" t="str">
            <v>1000 TOKYO (ADUANA PRINCIPAL)J</v>
          </cell>
          <cell r="U455" t="str">
            <v>200000163</v>
          </cell>
          <cell r="V455" t="str">
            <v>NH FOODS CHILE Y COMPAÑIA LIMITADA</v>
          </cell>
          <cell r="W455" t="str">
            <v>TOKYO 31 SEP 2022</v>
          </cell>
          <cell r="X455" t="str">
            <v>EXW</v>
          </cell>
          <cell r="Y455" t="str">
            <v>CTA CTE O CRED.DIRECTO</v>
          </cell>
          <cell r="Z455" t="str">
            <v>CONGELADO</v>
          </cell>
          <cell r="AA455" t="str">
            <v>LOMO</v>
          </cell>
          <cell r="AB455" t="str">
            <v>LOMO MM LOIN</v>
          </cell>
          <cell r="AC455" t="str">
            <v>LOMO MM LOIN L</v>
          </cell>
          <cell r="AD455" t="str">
            <v>EX</v>
          </cell>
        </row>
        <row r="456">
          <cell r="D456">
            <v>1020110</v>
          </cell>
          <cell r="E456" t="str">
            <v>GO MM LOIN L@ CJ 12K AP</v>
          </cell>
          <cell r="F456">
            <v>3200</v>
          </cell>
          <cell r="G456" t="str">
            <v>KG</v>
          </cell>
          <cell r="H456" t="str">
            <v>PLANTA LO MIRANDA</v>
          </cell>
          <cell r="I456" t="str">
            <v>EN PRODUCCION</v>
          </cell>
          <cell r="J456">
            <v>44809</v>
          </cell>
          <cell r="K456">
            <v>44832</v>
          </cell>
          <cell r="L456"/>
          <cell r="M456"/>
          <cell r="N456"/>
          <cell r="O456" t="str">
            <v>U020 AGROSUPER COMER ALIM</v>
          </cell>
          <cell r="P456" t="str">
            <v>00EX</v>
          </cell>
          <cell r="Q456" t="str">
            <v>EXPORTACION DIRECTA</v>
          </cell>
          <cell r="R456" t="str">
            <v>02</v>
          </cell>
          <cell r="S456" t="str">
            <v>CHILE</v>
          </cell>
          <cell r="T456" t="str">
            <v>1000 TOKYO (ADUANA PRINCIPAL)J</v>
          </cell>
          <cell r="U456" t="str">
            <v>200000163</v>
          </cell>
          <cell r="V456" t="str">
            <v>NH FOODS CHILE Y COMPAÑIA LIMITADA</v>
          </cell>
          <cell r="W456" t="str">
            <v>TOKYO 34 SEP 2022</v>
          </cell>
          <cell r="X456" t="str">
            <v>EXW</v>
          </cell>
          <cell r="Y456" t="str">
            <v>CTA CTE O CRED.DIRECTO</v>
          </cell>
          <cell r="Z456" t="str">
            <v>CONGELADO</v>
          </cell>
          <cell r="AA456" t="str">
            <v>LOMO</v>
          </cell>
          <cell r="AB456" t="str">
            <v>LOMO MM LOIN</v>
          </cell>
          <cell r="AC456" t="str">
            <v>LOMO MM LOIN L</v>
          </cell>
          <cell r="AD456" t="str">
            <v>EX</v>
          </cell>
        </row>
        <row r="457">
          <cell r="D457">
            <v>1023055</v>
          </cell>
          <cell r="E457" t="str">
            <v>GO LOM VET M@ FI CJ LOM VET AP</v>
          </cell>
          <cell r="F457">
            <v>5000</v>
          </cell>
          <cell r="G457" t="str">
            <v>KG</v>
          </cell>
          <cell r="H457" t="str">
            <v>PLANTA LO MIRANDA</v>
          </cell>
          <cell r="I457" t="str">
            <v>EN PRODUCCION</v>
          </cell>
          <cell r="J457">
            <v>44809</v>
          </cell>
          <cell r="K457">
            <v>44832</v>
          </cell>
          <cell r="L457"/>
          <cell r="M457"/>
          <cell r="N457"/>
          <cell r="O457" t="str">
            <v>U020 AGROSUPER COMER ALIM</v>
          </cell>
          <cell r="P457" t="str">
            <v>00EX</v>
          </cell>
          <cell r="Q457" t="str">
            <v>EXPORTACION DIRECTA</v>
          </cell>
          <cell r="R457" t="str">
            <v>02</v>
          </cell>
          <cell r="S457" t="str">
            <v>CHILE</v>
          </cell>
          <cell r="T457" t="str">
            <v>1000 TOKYO (ADUANA PRINCIPAL)J</v>
          </cell>
          <cell r="U457" t="str">
            <v>200000163</v>
          </cell>
          <cell r="V457" t="str">
            <v>NH FOODS CHILE Y COMPAÑIA LIMITADA</v>
          </cell>
          <cell r="W457" t="str">
            <v>TOKYO 34 SEP 2022</v>
          </cell>
          <cell r="X457" t="str">
            <v>EXW</v>
          </cell>
          <cell r="Y457" t="str">
            <v>CTA CTE O CRED.DIRECTO</v>
          </cell>
          <cell r="Z457" t="str">
            <v>CONGELADO</v>
          </cell>
          <cell r="AA457" t="str">
            <v>LOMO</v>
          </cell>
          <cell r="AB457" t="str">
            <v>LOMO VETADO</v>
          </cell>
          <cell r="AC457" t="str">
            <v>LOMO VETADO &gt;2.0K</v>
          </cell>
          <cell r="AD457" t="str">
            <v>EX</v>
          </cell>
        </row>
        <row r="458">
          <cell r="D458">
            <v>1020592</v>
          </cell>
          <cell r="E458" t="str">
            <v>GO LOM VET &gt;2.0@ FI CJ LOM VET AP</v>
          </cell>
          <cell r="F458">
            <v>4300</v>
          </cell>
          <cell r="G458" t="str">
            <v>KG</v>
          </cell>
          <cell r="H458" t="str">
            <v>PLANTA LO MIRANDA</v>
          </cell>
          <cell r="I458" t="str">
            <v>EN PRODUCCION</v>
          </cell>
          <cell r="J458">
            <v>44809</v>
          </cell>
          <cell r="K458">
            <v>44832</v>
          </cell>
          <cell r="L458"/>
          <cell r="M458"/>
          <cell r="N458"/>
          <cell r="O458" t="str">
            <v>U020 AGROSUPER COMER ALIM</v>
          </cell>
          <cell r="P458" t="str">
            <v>00EX</v>
          </cell>
          <cell r="Q458" t="str">
            <v>EXPORTACION DIRECTA</v>
          </cell>
          <cell r="R458" t="str">
            <v>02</v>
          </cell>
          <cell r="S458" t="str">
            <v>CHILE</v>
          </cell>
          <cell r="T458" t="str">
            <v>1000 TOKYO (ADUANA PRINCIPAL)J</v>
          </cell>
          <cell r="U458" t="str">
            <v>200000163</v>
          </cell>
          <cell r="V458" t="str">
            <v>NH FOODS CHILE Y COMPAÑIA LIMITADA</v>
          </cell>
          <cell r="W458" t="str">
            <v>TOKYO 34 SEP 2022</v>
          </cell>
          <cell r="X458" t="str">
            <v>EXW</v>
          </cell>
          <cell r="Y458" t="str">
            <v>CTA CTE O CRED.DIRECTO</v>
          </cell>
          <cell r="Z458" t="str">
            <v>CONGELADO</v>
          </cell>
          <cell r="AA458" t="str">
            <v>LOMO</v>
          </cell>
          <cell r="AB458" t="str">
            <v>LOMO VETADO</v>
          </cell>
          <cell r="AC458" t="str">
            <v>LOMO VETADO &gt;2.0K</v>
          </cell>
          <cell r="AD458" t="str">
            <v>EX</v>
          </cell>
        </row>
        <row r="459">
          <cell r="D459">
            <v>1020620</v>
          </cell>
          <cell r="E459" t="str">
            <v>GO LOM VET &lt;2.0@ FI CJ AP</v>
          </cell>
          <cell r="F459">
            <v>2000</v>
          </cell>
          <cell r="G459" t="str">
            <v>KG</v>
          </cell>
          <cell r="H459" t="str">
            <v>PLANTA LO MIRANDA</v>
          </cell>
          <cell r="I459" t="str">
            <v>EN PRODUCCION</v>
          </cell>
          <cell r="J459">
            <v>44809</v>
          </cell>
          <cell r="K459">
            <v>44832</v>
          </cell>
          <cell r="L459"/>
          <cell r="M459"/>
          <cell r="N459"/>
          <cell r="O459" t="str">
            <v>U020 AGROSUPER COMER ALIM</v>
          </cell>
          <cell r="P459" t="str">
            <v>00EX</v>
          </cell>
          <cell r="Q459" t="str">
            <v>EXPORTACION DIRECTA</v>
          </cell>
          <cell r="R459" t="str">
            <v>02</v>
          </cell>
          <cell r="S459" t="str">
            <v>CHILE</v>
          </cell>
          <cell r="T459" t="str">
            <v>1000 TOKYO (ADUANA PRINCIPAL)J</v>
          </cell>
          <cell r="U459" t="str">
            <v>200000163</v>
          </cell>
          <cell r="V459" t="str">
            <v>NH FOODS CHILE Y COMPAÑIA LIMITADA</v>
          </cell>
          <cell r="W459" t="str">
            <v>TOKYO 34 SEP 2022</v>
          </cell>
          <cell r="X459" t="str">
            <v>EXW</v>
          </cell>
          <cell r="Y459" t="str">
            <v>CTA CTE O CRED.DIRECTO</v>
          </cell>
          <cell r="Z459" t="str">
            <v>CONGELADO</v>
          </cell>
          <cell r="AA459" t="str">
            <v>LOMO</v>
          </cell>
          <cell r="AB459" t="str">
            <v>LOMO VETADO</v>
          </cell>
          <cell r="AC459" t="str">
            <v>LOMO VETADO &lt;2.0K</v>
          </cell>
          <cell r="AD459" t="str">
            <v>EX</v>
          </cell>
        </row>
        <row r="460">
          <cell r="D460">
            <v>1023163</v>
          </cell>
          <cell r="E460" t="str">
            <v>GO LOM VET &gt;2.0@ FI CJ 8K AP</v>
          </cell>
          <cell r="F460">
            <v>5000</v>
          </cell>
          <cell r="G460" t="str">
            <v>KG</v>
          </cell>
          <cell r="H460" t="str">
            <v>PLANTA LO MIRANDA</v>
          </cell>
          <cell r="I460" t="str">
            <v>EN PRODUCCION</v>
          </cell>
          <cell r="J460">
            <v>44809</v>
          </cell>
          <cell r="K460">
            <v>44832</v>
          </cell>
          <cell r="L460"/>
          <cell r="M460"/>
          <cell r="N460"/>
          <cell r="O460" t="str">
            <v>U020 AGROSUPER COMER ALIM</v>
          </cell>
          <cell r="P460" t="str">
            <v>00EX</v>
          </cell>
          <cell r="Q460" t="str">
            <v>EXPORTACION DIRECTA</v>
          </cell>
          <cell r="R460" t="str">
            <v>02</v>
          </cell>
          <cell r="S460" t="str">
            <v>CHILE</v>
          </cell>
          <cell r="T460" t="str">
            <v>1000 TOKYO (ADUANA PRINCIPAL)J</v>
          </cell>
          <cell r="U460" t="str">
            <v>200000163</v>
          </cell>
          <cell r="V460" t="str">
            <v>NH FOODS CHILE Y COMPAÑIA LIMITADA</v>
          </cell>
          <cell r="W460" t="str">
            <v>TOKYO 34 SEP 2022</v>
          </cell>
          <cell r="X460" t="str">
            <v>EXW</v>
          </cell>
          <cell r="Y460" t="str">
            <v>CTA CTE O CRED.DIRECTO</v>
          </cell>
          <cell r="Z460" t="str">
            <v>CONGELADO</v>
          </cell>
          <cell r="AA460" t="str">
            <v>LOMO</v>
          </cell>
          <cell r="AB460" t="str">
            <v>LOMO VETADO</v>
          </cell>
          <cell r="AC460" t="str">
            <v>LOMO VETADO &gt;2.0K</v>
          </cell>
          <cell r="AD460" t="str">
            <v>EX</v>
          </cell>
        </row>
        <row r="461">
          <cell r="D461">
            <v>1020774</v>
          </cell>
          <cell r="E461" t="str">
            <v>GO MALAYA JAPON@ VA CJ JP</v>
          </cell>
          <cell r="F461">
            <v>2500</v>
          </cell>
          <cell r="G461" t="str">
            <v>KG</v>
          </cell>
          <cell r="H461" t="str">
            <v>PLANTA LO MIRANDA</v>
          </cell>
          <cell r="I461" t="str">
            <v>EN PRODUCCION</v>
          </cell>
          <cell r="J461">
            <v>44809</v>
          </cell>
          <cell r="K461">
            <v>44832</v>
          </cell>
          <cell r="L461"/>
          <cell r="M461"/>
          <cell r="N461"/>
          <cell r="O461" t="str">
            <v>U020 AGROSUPER COMER ALIM</v>
          </cell>
          <cell r="P461" t="str">
            <v>00EX</v>
          </cell>
          <cell r="Q461" t="str">
            <v>EXPORTACION DIRECTA</v>
          </cell>
          <cell r="R461" t="str">
            <v>02</v>
          </cell>
          <cell r="S461" t="str">
            <v>CHILE</v>
          </cell>
          <cell r="T461" t="str">
            <v>1000 TOKYO (ADUANA PRINCIPAL)J</v>
          </cell>
          <cell r="U461" t="str">
            <v>200000163</v>
          </cell>
          <cell r="V461" t="str">
            <v>NH FOODS CHILE Y COMPAÑIA LIMITADA</v>
          </cell>
          <cell r="W461" t="str">
            <v>TOKYO 34 SEP 2022</v>
          </cell>
          <cell r="X461" t="str">
            <v>EXW</v>
          </cell>
          <cell r="Y461" t="str">
            <v>CTA CTE O CRED.DIRECTO</v>
          </cell>
          <cell r="Z461" t="str">
            <v>CONGELADO</v>
          </cell>
          <cell r="AA461" t="str">
            <v>PROLIJADO</v>
          </cell>
          <cell r="AB461" t="str">
            <v>PROLIJADO MALAYA</v>
          </cell>
          <cell r="AC461" t="str">
            <v>PROLIJADO MALAYA PAPADA</v>
          </cell>
          <cell r="AD461" t="str">
            <v>EX</v>
          </cell>
        </row>
        <row r="462">
          <cell r="D462">
            <v>1021136</v>
          </cell>
          <cell r="E462" t="str">
            <v>GO TRÁQUEA@ CJ LOM CTRO AP</v>
          </cell>
          <cell r="F462">
            <v>2000</v>
          </cell>
          <cell r="G462" t="str">
            <v>KG</v>
          </cell>
          <cell r="H462" t="str">
            <v>PLANTA LO MIRANDA</v>
          </cell>
          <cell r="I462" t="str">
            <v>EN PRODUCCION</v>
          </cell>
          <cell r="J462">
            <v>44809</v>
          </cell>
          <cell r="K462">
            <v>44832</v>
          </cell>
          <cell r="L462"/>
          <cell r="M462"/>
          <cell r="N462"/>
          <cell r="O462" t="str">
            <v>U020 AGROSUPER COMER ALIM</v>
          </cell>
          <cell r="P462" t="str">
            <v>00EX</v>
          </cell>
          <cell r="Q462" t="str">
            <v>EXPORTACION DIRECTA</v>
          </cell>
          <cell r="R462" t="str">
            <v>02</v>
          </cell>
          <cell r="S462" t="str">
            <v>CHILE</v>
          </cell>
          <cell r="T462" t="str">
            <v>1000 TOKYO (ADUANA PRINCIPAL)J</v>
          </cell>
          <cell r="U462" t="str">
            <v>200000163</v>
          </cell>
          <cell r="V462" t="str">
            <v>NH FOODS CHILE Y COMPAÑIA LIMITADA</v>
          </cell>
          <cell r="W462" t="str">
            <v>TOKYO 34 SEP 2022</v>
          </cell>
          <cell r="X462" t="str">
            <v>EXW</v>
          </cell>
          <cell r="Y462" t="str">
            <v>CTA CTE O CRED.DIRECTO</v>
          </cell>
          <cell r="Z462" t="str">
            <v>CONGELADO</v>
          </cell>
          <cell r="AA462" t="str">
            <v>SUBPROD</v>
          </cell>
          <cell r="AB462" t="str">
            <v>SUBPROD VISCERAS</v>
          </cell>
          <cell r="AC462" t="str">
            <v>SUBPROD VISCERAS TRÁQUEA</v>
          </cell>
          <cell r="AD462" t="str">
            <v>EX</v>
          </cell>
        </row>
        <row r="463">
          <cell r="D463">
            <v>1020110</v>
          </cell>
          <cell r="E463" t="str">
            <v>GO MM LOIN L@ CJ 12K AP</v>
          </cell>
          <cell r="F463">
            <v>2200</v>
          </cell>
          <cell r="G463" t="str">
            <v>KG</v>
          </cell>
          <cell r="H463" t="str">
            <v>PLANTA LO MIRANDA</v>
          </cell>
          <cell r="I463" t="str">
            <v>EN PRODUCCION</v>
          </cell>
          <cell r="J463">
            <v>44809</v>
          </cell>
          <cell r="K463">
            <v>44811</v>
          </cell>
          <cell r="L463"/>
          <cell r="M463"/>
          <cell r="N463"/>
          <cell r="O463" t="str">
            <v>U020 AGROSUPER COMER ALIM</v>
          </cell>
          <cell r="P463" t="str">
            <v>00EX</v>
          </cell>
          <cell r="Q463" t="str">
            <v>EXPORTACION DIRECTA</v>
          </cell>
          <cell r="R463" t="str">
            <v>02</v>
          </cell>
          <cell r="S463" t="str">
            <v>CHILE</v>
          </cell>
          <cell r="T463" t="str">
            <v>4000 OSAKA(JAPÓN)</v>
          </cell>
          <cell r="U463" t="str">
            <v>200000163</v>
          </cell>
          <cell r="V463" t="str">
            <v>NH FOODS CHILE Y COMPAÑIA LIMITADA</v>
          </cell>
          <cell r="W463" t="str">
            <v>OSAKA 1 SEP 2022</v>
          </cell>
          <cell r="X463" t="str">
            <v>EXW</v>
          </cell>
          <cell r="Y463" t="str">
            <v>CTA CTE O CRED.DIRECTO</v>
          </cell>
          <cell r="Z463" t="str">
            <v>CONGELADO</v>
          </cell>
          <cell r="AA463" t="str">
            <v>LOMO</v>
          </cell>
          <cell r="AB463" t="str">
            <v>LOMO MM LOIN</v>
          </cell>
          <cell r="AC463" t="str">
            <v>LOMO MM LOIN L</v>
          </cell>
          <cell r="AD463" t="str">
            <v>EX</v>
          </cell>
        </row>
        <row r="464">
          <cell r="D464">
            <v>1020637</v>
          </cell>
          <cell r="E464" t="str">
            <v>GO PANC TEC S/CUE@ FI CJ CH AP</v>
          </cell>
          <cell r="F464">
            <v>3400</v>
          </cell>
          <cell r="G464" t="str">
            <v>KG</v>
          </cell>
          <cell r="H464" t="str">
            <v>PLANTA LO MIRANDA</v>
          </cell>
          <cell r="I464" t="str">
            <v>EN PRODUCCION</v>
          </cell>
          <cell r="J464">
            <v>44809</v>
          </cell>
          <cell r="K464">
            <v>44811</v>
          </cell>
          <cell r="L464"/>
          <cell r="M464"/>
          <cell r="N464"/>
          <cell r="O464" t="str">
            <v>U020 AGROSUPER COMER ALIM</v>
          </cell>
          <cell r="P464" t="str">
            <v>00EX</v>
          </cell>
          <cell r="Q464" t="str">
            <v>EXPORTACION DIRECTA</v>
          </cell>
          <cell r="R464" t="str">
            <v>02</v>
          </cell>
          <cell r="S464" t="str">
            <v>CHILE</v>
          </cell>
          <cell r="T464" t="str">
            <v>4000 OSAKA(JAPÓN)</v>
          </cell>
          <cell r="U464" t="str">
            <v>200000163</v>
          </cell>
          <cell r="V464" t="str">
            <v>NH FOODS CHILE Y COMPAÑIA LIMITADA</v>
          </cell>
          <cell r="W464" t="str">
            <v>OSAKA 1 SEP 2022</v>
          </cell>
          <cell r="X464" t="str">
            <v>EXW</v>
          </cell>
          <cell r="Y464" t="str">
            <v>CTA CTE O CRED.DIRECTO</v>
          </cell>
          <cell r="Z464" t="str">
            <v>CONGELADO</v>
          </cell>
          <cell r="AA464" t="str">
            <v>PANCETA</v>
          </cell>
          <cell r="AB464" t="str">
            <v>PANCETA S/CUERO</v>
          </cell>
          <cell r="AC464" t="str">
            <v>PANCETA S/CUERO TECLA</v>
          </cell>
          <cell r="AD464" t="str">
            <v>EX</v>
          </cell>
        </row>
        <row r="465">
          <cell r="D465">
            <v>1020284</v>
          </cell>
          <cell r="E465" t="str">
            <v>GO POSTA NEGRA 3P T@ VA CJ T-F JP</v>
          </cell>
          <cell r="F465">
            <v>2500</v>
          </cell>
          <cell r="G465" t="str">
            <v>KG</v>
          </cell>
          <cell r="H465" t="str">
            <v>PLANTA LO MIRANDA</v>
          </cell>
          <cell r="I465" t="str">
            <v>EN PRODUCCION</v>
          </cell>
          <cell r="J465">
            <v>44809</v>
          </cell>
          <cell r="K465">
            <v>44811</v>
          </cell>
          <cell r="L465"/>
          <cell r="M465"/>
          <cell r="N465"/>
          <cell r="O465" t="str">
            <v>U020 AGROSUPER COMER ALIM</v>
          </cell>
          <cell r="P465" t="str">
            <v>00EX</v>
          </cell>
          <cell r="Q465" t="str">
            <v>EXPORTACION DIRECTA</v>
          </cell>
          <cell r="R465" t="str">
            <v>02</v>
          </cell>
          <cell r="S465" t="str">
            <v>CHILE</v>
          </cell>
          <cell r="T465" t="str">
            <v>4000 OSAKA(JAPÓN)</v>
          </cell>
          <cell r="U465" t="str">
            <v>200000163</v>
          </cell>
          <cell r="V465" t="str">
            <v>NH FOODS CHILE Y COMPAÑIA LIMITADA</v>
          </cell>
          <cell r="W465" t="str">
            <v>OSAKA 1 SEP 2022</v>
          </cell>
          <cell r="X465" t="str">
            <v>EXW</v>
          </cell>
          <cell r="Y465" t="str">
            <v>CTA CTE O CRED.DIRECTO</v>
          </cell>
          <cell r="Z465" t="str">
            <v>CONGELADO</v>
          </cell>
          <cell r="AA465" t="str">
            <v>PIERNA</v>
          </cell>
          <cell r="AB465" t="str">
            <v>PIERNA PULPA FINA</v>
          </cell>
          <cell r="AC465" t="str">
            <v>PIERNA PULPA FINA MUSC SEP</v>
          </cell>
          <cell r="AD465" t="str">
            <v>EX</v>
          </cell>
        </row>
        <row r="466">
          <cell r="D466">
            <v>1020665</v>
          </cell>
          <cell r="E466" t="str">
            <v>GO POSTA ROSADA 3P@ VA CJ T-F AP</v>
          </cell>
          <cell r="F466">
            <v>2500</v>
          </cell>
          <cell r="G466" t="str">
            <v>KG</v>
          </cell>
          <cell r="H466" t="str">
            <v>PLANTA LO MIRANDA</v>
          </cell>
          <cell r="I466" t="str">
            <v>EN PRODUCCION</v>
          </cell>
          <cell r="J466">
            <v>44809</v>
          </cell>
          <cell r="K466">
            <v>44811</v>
          </cell>
          <cell r="L466"/>
          <cell r="M466"/>
          <cell r="N466"/>
          <cell r="O466" t="str">
            <v>U020 AGROSUPER COMER ALIM</v>
          </cell>
          <cell r="P466" t="str">
            <v>00EX</v>
          </cell>
          <cell r="Q466" t="str">
            <v>EXPORTACION DIRECTA</v>
          </cell>
          <cell r="R466" t="str">
            <v>02</v>
          </cell>
          <cell r="S466" t="str">
            <v>CHILE</v>
          </cell>
          <cell r="T466" t="str">
            <v>4000 OSAKA(JAPÓN)</v>
          </cell>
          <cell r="U466" t="str">
            <v>200000163</v>
          </cell>
          <cell r="V466" t="str">
            <v>NH FOODS CHILE Y COMPAÑIA LIMITADA</v>
          </cell>
          <cell r="W466" t="str">
            <v>OSAKA 1 SEP 2022</v>
          </cell>
          <cell r="X466" t="str">
            <v>EXW</v>
          </cell>
          <cell r="Y466" t="str">
            <v>CTA CTE O CRED.DIRECTO</v>
          </cell>
          <cell r="Z466" t="str">
            <v>CONGELADO</v>
          </cell>
          <cell r="AA466" t="str">
            <v>PIERNA</v>
          </cell>
          <cell r="AB466" t="str">
            <v>PIERNA PULPA FINA</v>
          </cell>
          <cell r="AC466" t="str">
            <v>PIERNA PULPA FINA MUSC SEP</v>
          </cell>
          <cell r="AD466" t="str">
            <v>EX</v>
          </cell>
        </row>
        <row r="467">
          <cell r="D467">
            <v>1020991</v>
          </cell>
          <cell r="E467" t="str">
            <v>GO ASIENTO C/G DA@ CJ 12K JP</v>
          </cell>
          <cell r="F467">
            <v>3000</v>
          </cell>
          <cell r="G467" t="str">
            <v>KG</v>
          </cell>
          <cell r="H467" t="str">
            <v>PLANTA LO MIRANDA</v>
          </cell>
          <cell r="I467" t="str">
            <v>EN PRODUCCION</v>
          </cell>
          <cell r="J467">
            <v>44809</v>
          </cell>
          <cell r="K467">
            <v>44811</v>
          </cell>
          <cell r="L467"/>
          <cell r="M467"/>
          <cell r="N467"/>
          <cell r="O467" t="str">
            <v>U020 AGROSUPER COMER ALIM</v>
          </cell>
          <cell r="P467" t="str">
            <v>00EX</v>
          </cell>
          <cell r="Q467" t="str">
            <v>EXPORTACION DIRECTA</v>
          </cell>
          <cell r="R467" t="str">
            <v>02</v>
          </cell>
          <cell r="S467" t="str">
            <v>CHILE</v>
          </cell>
          <cell r="T467" t="str">
            <v>4000 OSAKA(JAPÓN)</v>
          </cell>
          <cell r="U467" t="str">
            <v>200000163</v>
          </cell>
          <cell r="V467" t="str">
            <v>NH FOODS CHILE Y COMPAÑIA LIMITADA</v>
          </cell>
          <cell r="W467" t="str">
            <v>OSAKA 1 SEP 2022</v>
          </cell>
          <cell r="X467" t="str">
            <v>EXW</v>
          </cell>
          <cell r="Y467" t="str">
            <v>CTA CTE O CRED.DIRECTO</v>
          </cell>
          <cell r="Z467" t="str">
            <v>CONGELADO</v>
          </cell>
          <cell r="AA467" t="str">
            <v>PIERNA</v>
          </cell>
          <cell r="AB467" t="str">
            <v>PIERNA PULPA FINA</v>
          </cell>
          <cell r="AC467" t="str">
            <v>PIERNA PULPA FINA MUSC SEP</v>
          </cell>
          <cell r="AD467" t="str">
            <v>EX</v>
          </cell>
        </row>
        <row r="468">
          <cell r="D468">
            <v>1020681</v>
          </cell>
          <cell r="E468" t="str">
            <v>GO MM LOIN D@ FI CJ 12K AP</v>
          </cell>
          <cell r="F468">
            <v>2500</v>
          </cell>
          <cell r="G468" t="str">
            <v>KG</v>
          </cell>
          <cell r="H468" t="str">
            <v>PLANTA LO MIRANDA</v>
          </cell>
          <cell r="I468" t="str">
            <v>EN PRODUCCION</v>
          </cell>
          <cell r="J468">
            <v>44809</v>
          </cell>
          <cell r="K468">
            <v>44811</v>
          </cell>
          <cell r="L468"/>
          <cell r="M468"/>
          <cell r="N468"/>
          <cell r="O468" t="str">
            <v>U020 AGROSUPER COMER ALIM</v>
          </cell>
          <cell r="P468" t="str">
            <v>00EX</v>
          </cell>
          <cell r="Q468" t="str">
            <v>EXPORTACION DIRECTA</v>
          </cell>
          <cell r="R468" t="str">
            <v>02</v>
          </cell>
          <cell r="S468" t="str">
            <v>CHILE</v>
          </cell>
          <cell r="T468" t="str">
            <v>4000 OSAKA(JAPÓN)</v>
          </cell>
          <cell r="U468" t="str">
            <v>200000163</v>
          </cell>
          <cell r="V468" t="str">
            <v>NH FOODS CHILE Y COMPAÑIA LIMITADA</v>
          </cell>
          <cell r="W468" t="str">
            <v>OSAKA 1 SEP 2022</v>
          </cell>
          <cell r="X468" t="str">
            <v>EXW</v>
          </cell>
          <cell r="Y468" t="str">
            <v>CTA CTE O CRED.DIRECTO</v>
          </cell>
          <cell r="Z468" t="str">
            <v>CONGELADO</v>
          </cell>
          <cell r="AA468" t="str">
            <v>LOMO</v>
          </cell>
          <cell r="AB468" t="str">
            <v>LOMO MM LOIN</v>
          </cell>
          <cell r="AC468" t="str">
            <v>LOMO MM LOIN D</v>
          </cell>
          <cell r="AD468" t="str">
            <v>EX</v>
          </cell>
        </row>
        <row r="469">
          <cell r="D469">
            <v>1022370</v>
          </cell>
          <cell r="E469" t="str">
            <v>GO MM LOIN LL (29-32 VP)@ BO CJ AP</v>
          </cell>
          <cell r="F469">
            <v>2000</v>
          </cell>
          <cell r="G469" t="str">
            <v>KG</v>
          </cell>
          <cell r="H469" t="str">
            <v>PLANTA LO MIRANDA</v>
          </cell>
          <cell r="I469" t="str">
            <v>EN PRODUCCION</v>
          </cell>
          <cell r="J469">
            <v>44809</v>
          </cell>
          <cell r="K469">
            <v>44811</v>
          </cell>
          <cell r="L469"/>
          <cell r="M469"/>
          <cell r="N469"/>
          <cell r="O469" t="str">
            <v>U020 AGROSUPER COMER ALIM</v>
          </cell>
          <cell r="P469" t="str">
            <v>00EX</v>
          </cell>
          <cell r="Q469" t="str">
            <v>EXPORTACION DIRECTA</v>
          </cell>
          <cell r="R469" t="str">
            <v>02</v>
          </cell>
          <cell r="S469" t="str">
            <v>CHILE</v>
          </cell>
          <cell r="T469" t="str">
            <v>4000 OSAKA(JAPÓN)</v>
          </cell>
          <cell r="U469" t="str">
            <v>200000163</v>
          </cell>
          <cell r="V469" t="str">
            <v>NH FOODS CHILE Y COMPAÑIA LIMITADA</v>
          </cell>
          <cell r="W469" t="str">
            <v>OSAKA 1 SEP 2022</v>
          </cell>
          <cell r="X469" t="str">
            <v>EXW</v>
          </cell>
          <cell r="Y469" t="str">
            <v>CTA CTE O CRED.DIRECTO</v>
          </cell>
          <cell r="Z469" t="str">
            <v>CONGELADO</v>
          </cell>
          <cell r="AA469" t="str">
            <v>LOMO</v>
          </cell>
          <cell r="AB469" t="str">
            <v>LOMO MM LOIN</v>
          </cell>
          <cell r="AC469" t="str">
            <v>LOMO MM LOIN LL</v>
          </cell>
          <cell r="AD469" t="str">
            <v>EX</v>
          </cell>
        </row>
        <row r="470">
          <cell r="D470">
            <v>1022664</v>
          </cell>
          <cell r="E470" t="str">
            <v>GO CC LOIN L (S/T) (DF)@ FI CJ AP</v>
          </cell>
          <cell r="F470">
            <v>6000</v>
          </cell>
          <cell r="G470" t="str">
            <v>KG</v>
          </cell>
          <cell r="H470" t="str">
            <v>PLANTA LO MIRANDA</v>
          </cell>
          <cell r="I470" t="str">
            <v>EN PRODUCCION</v>
          </cell>
          <cell r="J470">
            <v>44809</v>
          </cell>
          <cell r="K470">
            <v>44811</v>
          </cell>
          <cell r="L470"/>
          <cell r="M470"/>
          <cell r="N470"/>
          <cell r="O470" t="str">
            <v>U020 AGROSUPER COMER ALIM</v>
          </cell>
          <cell r="P470" t="str">
            <v>00EX</v>
          </cell>
          <cell r="Q470" t="str">
            <v>EXPORTACION DIRECTA</v>
          </cell>
          <cell r="R470" t="str">
            <v>02</v>
          </cell>
          <cell r="S470" t="str">
            <v>CHILE</v>
          </cell>
          <cell r="T470" t="str">
            <v>4000 OSAKA(JAPÓN)</v>
          </cell>
          <cell r="U470" t="str">
            <v>200000163</v>
          </cell>
          <cell r="V470" t="str">
            <v>NH FOODS CHILE Y COMPAÑIA LIMITADA</v>
          </cell>
          <cell r="W470" t="str">
            <v>OSAKA 1 SEP 2022</v>
          </cell>
          <cell r="X470" t="str">
            <v>EXW</v>
          </cell>
          <cell r="Y470" t="str">
            <v>CTA CTE O CRED.DIRECTO</v>
          </cell>
          <cell r="Z470" t="str">
            <v>CONGELADO</v>
          </cell>
          <cell r="AA470" t="str">
            <v>LOMO</v>
          </cell>
          <cell r="AB470" t="str">
            <v>LOMO CC LOIN</v>
          </cell>
          <cell r="AC470" t="str">
            <v>LOMO CC LOIN L</v>
          </cell>
          <cell r="AD470" t="str">
            <v>EX</v>
          </cell>
        </row>
        <row r="471">
          <cell r="D471">
            <v>1022664</v>
          </cell>
          <cell r="E471" t="str">
            <v>GO CC LOIN L (S/T) (DF)@ FI CJ AP</v>
          </cell>
          <cell r="F471">
            <v>6000</v>
          </cell>
          <cell r="G471" t="str">
            <v>KG</v>
          </cell>
          <cell r="H471" t="str">
            <v>PLANTA LO MIRANDA</v>
          </cell>
          <cell r="I471" t="str">
            <v>EN PRODUCCION</v>
          </cell>
          <cell r="J471">
            <v>44809</v>
          </cell>
          <cell r="K471">
            <v>44818</v>
          </cell>
          <cell r="L471"/>
          <cell r="M471"/>
          <cell r="N471"/>
          <cell r="O471" t="str">
            <v>U020 AGROSUPER COMER ALIM</v>
          </cell>
          <cell r="P471" t="str">
            <v>00EX</v>
          </cell>
          <cell r="Q471" t="str">
            <v>EXPORTACION DIRECTA</v>
          </cell>
          <cell r="R471" t="str">
            <v>02</v>
          </cell>
          <cell r="S471" t="str">
            <v>CHILE</v>
          </cell>
          <cell r="T471" t="str">
            <v>4000 OSAKA(JAPÓN)</v>
          </cell>
          <cell r="U471" t="str">
            <v>200000163</v>
          </cell>
          <cell r="V471" t="str">
            <v>NH FOODS CHILE Y COMPAÑIA LIMITADA</v>
          </cell>
          <cell r="W471" t="str">
            <v>OSAKA 2 SEP 2022</v>
          </cell>
          <cell r="X471" t="str">
            <v>EXW</v>
          </cell>
          <cell r="Y471" t="str">
            <v>CTA CTE O CRED.DIRECTO</v>
          </cell>
          <cell r="Z471" t="str">
            <v>CONGELADO</v>
          </cell>
          <cell r="AA471" t="str">
            <v>LOMO</v>
          </cell>
          <cell r="AB471" t="str">
            <v>LOMO CC LOIN</v>
          </cell>
          <cell r="AC471" t="str">
            <v>LOMO CC LOIN L</v>
          </cell>
          <cell r="AD471" t="str">
            <v>EX</v>
          </cell>
        </row>
        <row r="472">
          <cell r="D472">
            <v>1022370</v>
          </cell>
          <cell r="E472" t="str">
            <v>GO MM LOIN LL (29-32 VP)@ BO CJ AP</v>
          </cell>
          <cell r="F472">
            <v>2000</v>
          </cell>
          <cell r="G472" t="str">
            <v>KG</v>
          </cell>
          <cell r="H472" t="str">
            <v>PLANTA LO MIRANDA</v>
          </cell>
          <cell r="I472" t="str">
            <v>EN PRODUCCION</v>
          </cell>
          <cell r="J472">
            <v>44809</v>
          </cell>
          <cell r="K472">
            <v>44818</v>
          </cell>
          <cell r="L472"/>
          <cell r="M472"/>
          <cell r="N472"/>
          <cell r="O472" t="str">
            <v>U020 AGROSUPER COMER ALIM</v>
          </cell>
          <cell r="P472" t="str">
            <v>00EX</v>
          </cell>
          <cell r="Q472" t="str">
            <v>EXPORTACION DIRECTA</v>
          </cell>
          <cell r="R472" t="str">
            <v>02</v>
          </cell>
          <cell r="S472" t="str">
            <v>CHILE</v>
          </cell>
          <cell r="T472" t="str">
            <v>4000 OSAKA(JAPÓN)</v>
          </cell>
          <cell r="U472" t="str">
            <v>200000163</v>
          </cell>
          <cell r="V472" t="str">
            <v>NH FOODS CHILE Y COMPAÑIA LIMITADA</v>
          </cell>
          <cell r="W472" t="str">
            <v>OSAKA 2 SEP 2022</v>
          </cell>
          <cell r="X472" t="str">
            <v>EXW</v>
          </cell>
          <cell r="Y472" t="str">
            <v>CTA CTE O CRED.DIRECTO</v>
          </cell>
          <cell r="Z472" t="str">
            <v>CONGELADO</v>
          </cell>
          <cell r="AA472" t="str">
            <v>LOMO</v>
          </cell>
          <cell r="AB472" t="str">
            <v>LOMO MM LOIN</v>
          </cell>
          <cell r="AC472" t="str">
            <v>LOMO MM LOIN LL</v>
          </cell>
          <cell r="AD472" t="str">
            <v>EX</v>
          </cell>
        </row>
        <row r="473">
          <cell r="D473">
            <v>1020681</v>
          </cell>
          <cell r="E473" t="str">
            <v>GO MM LOIN D@ FI CJ 12K AP</v>
          </cell>
          <cell r="F473">
            <v>2500</v>
          </cell>
          <cell r="G473" t="str">
            <v>KG</v>
          </cell>
          <cell r="H473" t="str">
            <v>PLANTA LO MIRANDA</v>
          </cell>
          <cell r="I473" t="str">
            <v>EN PRODUCCION</v>
          </cell>
          <cell r="J473">
            <v>44809</v>
          </cell>
          <cell r="K473">
            <v>44818</v>
          </cell>
          <cell r="L473"/>
          <cell r="M473"/>
          <cell r="N473"/>
          <cell r="O473" t="str">
            <v>U020 AGROSUPER COMER ALIM</v>
          </cell>
          <cell r="P473" t="str">
            <v>00EX</v>
          </cell>
          <cell r="Q473" t="str">
            <v>EXPORTACION DIRECTA</v>
          </cell>
          <cell r="R473" t="str">
            <v>02</v>
          </cell>
          <cell r="S473" t="str">
            <v>CHILE</v>
          </cell>
          <cell r="T473" t="str">
            <v>4000 OSAKA(JAPÓN)</v>
          </cell>
          <cell r="U473" t="str">
            <v>200000163</v>
          </cell>
          <cell r="V473" t="str">
            <v>NH FOODS CHILE Y COMPAÑIA LIMITADA</v>
          </cell>
          <cell r="W473" t="str">
            <v>OSAKA 2 SEP 2022</v>
          </cell>
          <cell r="X473" t="str">
            <v>EXW</v>
          </cell>
          <cell r="Y473" t="str">
            <v>CTA CTE O CRED.DIRECTO</v>
          </cell>
          <cell r="Z473" t="str">
            <v>CONGELADO</v>
          </cell>
          <cell r="AA473" t="str">
            <v>LOMO</v>
          </cell>
          <cell r="AB473" t="str">
            <v>LOMO MM LOIN</v>
          </cell>
          <cell r="AC473" t="str">
            <v>LOMO MM LOIN D</v>
          </cell>
          <cell r="AD473" t="str">
            <v>EX</v>
          </cell>
        </row>
        <row r="474">
          <cell r="D474">
            <v>1020991</v>
          </cell>
          <cell r="E474" t="str">
            <v>GO ASIENTO C/G DA@ CJ 12K JP</v>
          </cell>
          <cell r="F474">
            <v>3000</v>
          </cell>
          <cell r="G474" t="str">
            <v>KG</v>
          </cell>
          <cell r="H474" t="str">
            <v>PLANTA LO MIRANDA</v>
          </cell>
          <cell r="I474" t="str">
            <v>EN PRODUCCION</v>
          </cell>
          <cell r="J474">
            <v>44809</v>
          </cell>
          <cell r="K474">
            <v>44818</v>
          </cell>
          <cell r="L474"/>
          <cell r="M474"/>
          <cell r="N474"/>
          <cell r="O474" t="str">
            <v>U020 AGROSUPER COMER ALIM</v>
          </cell>
          <cell r="P474" t="str">
            <v>00EX</v>
          </cell>
          <cell r="Q474" t="str">
            <v>EXPORTACION DIRECTA</v>
          </cell>
          <cell r="R474" t="str">
            <v>02</v>
          </cell>
          <cell r="S474" t="str">
            <v>CHILE</v>
          </cell>
          <cell r="T474" t="str">
            <v>4000 OSAKA(JAPÓN)</v>
          </cell>
          <cell r="U474" t="str">
            <v>200000163</v>
          </cell>
          <cell r="V474" t="str">
            <v>NH FOODS CHILE Y COMPAÑIA LIMITADA</v>
          </cell>
          <cell r="W474" t="str">
            <v>OSAKA 2 SEP 2022</v>
          </cell>
          <cell r="X474" t="str">
            <v>EXW</v>
          </cell>
          <cell r="Y474" t="str">
            <v>CTA CTE O CRED.DIRECTO</v>
          </cell>
          <cell r="Z474" t="str">
            <v>CONGELADO</v>
          </cell>
          <cell r="AA474" t="str">
            <v>PIERNA</v>
          </cell>
          <cell r="AB474" t="str">
            <v>PIERNA PULPA FINA</v>
          </cell>
          <cell r="AC474" t="str">
            <v>PIERNA PULPA FINA MUSC SEP</v>
          </cell>
          <cell r="AD474" t="str">
            <v>EX</v>
          </cell>
        </row>
        <row r="475">
          <cell r="D475">
            <v>1020665</v>
          </cell>
          <cell r="E475" t="str">
            <v>GO POSTA ROSADA 3P@ VA CJ T-F AP</v>
          </cell>
          <cell r="F475">
            <v>2500</v>
          </cell>
          <cell r="G475" t="str">
            <v>KG</v>
          </cell>
          <cell r="H475" t="str">
            <v>PLANTA LO MIRANDA</v>
          </cell>
          <cell r="I475" t="str">
            <v>EN PRODUCCION</v>
          </cell>
          <cell r="J475">
            <v>44809</v>
          </cell>
          <cell r="K475">
            <v>44818</v>
          </cell>
          <cell r="L475"/>
          <cell r="M475"/>
          <cell r="N475"/>
          <cell r="O475" t="str">
            <v>U020 AGROSUPER COMER ALIM</v>
          </cell>
          <cell r="P475" t="str">
            <v>00EX</v>
          </cell>
          <cell r="Q475" t="str">
            <v>EXPORTACION DIRECTA</v>
          </cell>
          <cell r="R475" t="str">
            <v>02</v>
          </cell>
          <cell r="S475" t="str">
            <v>CHILE</v>
          </cell>
          <cell r="T475" t="str">
            <v>4000 OSAKA(JAPÓN)</v>
          </cell>
          <cell r="U475" t="str">
            <v>200000163</v>
          </cell>
          <cell r="V475" t="str">
            <v>NH FOODS CHILE Y COMPAÑIA LIMITADA</v>
          </cell>
          <cell r="W475" t="str">
            <v>OSAKA 2 SEP 2022</v>
          </cell>
          <cell r="X475" t="str">
            <v>EXW</v>
          </cell>
          <cell r="Y475" t="str">
            <v>CTA CTE O CRED.DIRECTO</v>
          </cell>
          <cell r="Z475" t="str">
            <v>CONGELADO</v>
          </cell>
          <cell r="AA475" t="str">
            <v>PIERNA</v>
          </cell>
          <cell r="AB475" t="str">
            <v>PIERNA PULPA FINA</v>
          </cell>
          <cell r="AC475" t="str">
            <v>PIERNA PULPA FINA MUSC SEP</v>
          </cell>
          <cell r="AD475" t="str">
            <v>EX</v>
          </cell>
        </row>
        <row r="476">
          <cell r="D476">
            <v>1020284</v>
          </cell>
          <cell r="E476" t="str">
            <v>GO POSTA NEGRA 3P T@ VA CJ T-F JP</v>
          </cell>
          <cell r="F476">
            <v>2500</v>
          </cell>
          <cell r="G476" t="str">
            <v>KG</v>
          </cell>
          <cell r="H476" t="str">
            <v>PLANTA LO MIRANDA</v>
          </cell>
          <cell r="I476" t="str">
            <v>EN PRODUCCION</v>
          </cell>
          <cell r="J476">
            <v>44809</v>
          </cell>
          <cell r="K476">
            <v>44818</v>
          </cell>
          <cell r="L476"/>
          <cell r="M476"/>
          <cell r="N476"/>
          <cell r="O476" t="str">
            <v>U020 AGROSUPER COMER ALIM</v>
          </cell>
          <cell r="P476" t="str">
            <v>00EX</v>
          </cell>
          <cell r="Q476" t="str">
            <v>EXPORTACION DIRECTA</v>
          </cell>
          <cell r="R476" t="str">
            <v>02</v>
          </cell>
          <cell r="S476" t="str">
            <v>CHILE</v>
          </cell>
          <cell r="T476" t="str">
            <v>4000 OSAKA(JAPÓN)</v>
          </cell>
          <cell r="U476" t="str">
            <v>200000163</v>
          </cell>
          <cell r="V476" t="str">
            <v>NH FOODS CHILE Y COMPAÑIA LIMITADA</v>
          </cell>
          <cell r="W476" t="str">
            <v>OSAKA 2 SEP 2022</v>
          </cell>
          <cell r="X476" t="str">
            <v>EXW</v>
          </cell>
          <cell r="Y476" t="str">
            <v>CTA CTE O CRED.DIRECTO</v>
          </cell>
          <cell r="Z476" t="str">
            <v>CONGELADO</v>
          </cell>
          <cell r="AA476" t="str">
            <v>PIERNA</v>
          </cell>
          <cell r="AB476" t="str">
            <v>PIERNA PULPA FINA</v>
          </cell>
          <cell r="AC476" t="str">
            <v>PIERNA PULPA FINA MUSC SEP</v>
          </cell>
          <cell r="AD476" t="str">
            <v>EX</v>
          </cell>
        </row>
        <row r="477">
          <cell r="D477">
            <v>1020637</v>
          </cell>
          <cell r="E477" t="str">
            <v>GO PANC TEC S/CUE@ FI CJ CH AP</v>
          </cell>
          <cell r="F477">
            <v>3400</v>
          </cell>
          <cell r="G477" t="str">
            <v>KG</v>
          </cell>
          <cell r="H477" t="str">
            <v>PLANTA LO MIRANDA</v>
          </cell>
          <cell r="I477" t="str">
            <v>EN PRODUCCION</v>
          </cell>
          <cell r="J477">
            <v>44809</v>
          </cell>
          <cell r="K477">
            <v>44818</v>
          </cell>
          <cell r="L477"/>
          <cell r="M477"/>
          <cell r="N477"/>
          <cell r="O477" t="str">
            <v>U020 AGROSUPER COMER ALIM</v>
          </cell>
          <cell r="P477" t="str">
            <v>00EX</v>
          </cell>
          <cell r="Q477" t="str">
            <v>EXPORTACION DIRECTA</v>
          </cell>
          <cell r="R477" t="str">
            <v>02</v>
          </cell>
          <cell r="S477" t="str">
            <v>CHILE</v>
          </cell>
          <cell r="T477" t="str">
            <v>4000 OSAKA(JAPÓN)</v>
          </cell>
          <cell r="U477" t="str">
            <v>200000163</v>
          </cell>
          <cell r="V477" t="str">
            <v>NH FOODS CHILE Y COMPAÑIA LIMITADA</v>
          </cell>
          <cell r="W477" t="str">
            <v>OSAKA 2 SEP 2022</v>
          </cell>
          <cell r="X477" t="str">
            <v>EXW</v>
          </cell>
          <cell r="Y477" t="str">
            <v>CTA CTE O CRED.DIRECTO</v>
          </cell>
          <cell r="Z477" t="str">
            <v>CONGELADO</v>
          </cell>
          <cell r="AA477" t="str">
            <v>PANCETA</v>
          </cell>
          <cell r="AB477" t="str">
            <v>PANCETA S/CUERO</v>
          </cell>
          <cell r="AC477" t="str">
            <v>PANCETA S/CUERO TECLA</v>
          </cell>
          <cell r="AD477" t="str">
            <v>EX</v>
          </cell>
        </row>
        <row r="478">
          <cell r="D478">
            <v>1020110</v>
          </cell>
          <cell r="E478" t="str">
            <v>GO MM LOIN L@ CJ 12K AP</v>
          </cell>
          <cell r="F478">
            <v>2200</v>
          </cell>
          <cell r="G478" t="str">
            <v>KG</v>
          </cell>
          <cell r="H478" t="str">
            <v>PLANTA LO MIRANDA</v>
          </cell>
          <cell r="I478" t="str">
            <v>EN PRODUCCION</v>
          </cell>
          <cell r="J478">
            <v>44809</v>
          </cell>
          <cell r="K478">
            <v>44818</v>
          </cell>
          <cell r="L478"/>
          <cell r="M478"/>
          <cell r="N478"/>
          <cell r="O478" t="str">
            <v>U020 AGROSUPER COMER ALIM</v>
          </cell>
          <cell r="P478" t="str">
            <v>00EX</v>
          </cell>
          <cell r="Q478" t="str">
            <v>EXPORTACION DIRECTA</v>
          </cell>
          <cell r="R478" t="str">
            <v>02</v>
          </cell>
          <cell r="S478" t="str">
            <v>CHILE</v>
          </cell>
          <cell r="T478" t="str">
            <v>4000 OSAKA(JAPÓN)</v>
          </cell>
          <cell r="U478" t="str">
            <v>200000163</v>
          </cell>
          <cell r="V478" t="str">
            <v>NH FOODS CHILE Y COMPAÑIA LIMITADA</v>
          </cell>
          <cell r="W478" t="str">
            <v>OSAKA 2 SEP 2022</v>
          </cell>
          <cell r="X478" t="str">
            <v>EXW</v>
          </cell>
          <cell r="Y478" t="str">
            <v>CTA CTE O CRED.DIRECTO</v>
          </cell>
          <cell r="Z478" t="str">
            <v>CONGELADO</v>
          </cell>
          <cell r="AA478" t="str">
            <v>LOMO</v>
          </cell>
          <cell r="AB478" t="str">
            <v>LOMO MM LOIN</v>
          </cell>
          <cell r="AC478" t="str">
            <v>LOMO MM LOIN L</v>
          </cell>
          <cell r="AD478" t="str">
            <v>EX</v>
          </cell>
        </row>
        <row r="479">
          <cell r="D479">
            <v>1022664</v>
          </cell>
          <cell r="E479" t="str">
            <v>GO CC LOIN L (S/T) (DF)@ FI CJ AP</v>
          </cell>
          <cell r="F479">
            <v>6000</v>
          </cell>
          <cell r="G479" t="str">
            <v>KG</v>
          </cell>
          <cell r="H479" t="str">
            <v>PLANTA LO MIRANDA</v>
          </cell>
          <cell r="I479" t="str">
            <v>EN PRODUCCION</v>
          </cell>
          <cell r="J479">
            <v>44809</v>
          </cell>
          <cell r="K479">
            <v>44825</v>
          </cell>
          <cell r="L479"/>
          <cell r="M479"/>
          <cell r="N479"/>
          <cell r="O479" t="str">
            <v>U020 AGROSUPER COMER ALIM</v>
          </cell>
          <cell r="P479" t="str">
            <v>00EX</v>
          </cell>
          <cell r="Q479" t="str">
            <v>EXPORTACION DIRECTA</v>
          </cell>
          <cell r="R479" t="str">
            <v>02</v>
          </cell>
          <cell r="S479" t="str">
            <v>CHILE</v>
          </cell>
          <cell r="T479" t="str">
            <v>4000 OSAKA(JAPÓN)</v>
          </cell>
          <cell r="U479" t="str">
            <v>200000163</v>
          </cell>
          <cell r="V479" t="str">
            <v>NH FOODS CHILE Y COMPAÑIA LIMITADA</v>
          </cell>
          <cell r="W479" t="str">
            <v>OSAKA 3 SEP 2022</v>
          </cell>
          <cell r="X479" t="str">
            <v>EXW</v>
          </cell>
          <cell r="Y479" t="str">
            <v>CTA CTE O CRED.DIRECTO</v>
          </cell>
          <cell r="Z479" t="str">
            <v>CONGELADO</v>
          </cell>
          <cell r="AA479" t="str">
            <v>LOMO</v>
          </cell>
          <cell r="AB479" t="str">
            <v>LOMO CC LOIN</v>
          </cell>
          <cell r="AC479" t="str">
            <v>LOMO CC LOIN L</v>
          </cell>
          <cell r="AD479" t="str">
            <v>EX</v>
          </cell>
        </row>
        <row r="480">
          <cell r="D480">
            <v>1022370</v>
          </cell>
          <cell r="E480" t="str">
            <v>GO MM LOIN LL (29-32 VP)@ BO CJ AP</v>
          </cell>
          <cell r="F480">
            <v>2000</v>
          </cell>
          <cell r="G480" t="str">
            <v>KG</v>
          </cell>
          <cell r="H480" t="str">
            <v>PLANTA LO MIRANDA</v>
          </cell>
          <cell r="I480" t="str">
            <v>EN PRODUCCION</v>
          </cell>
          <cell r="J480">
            <v>44809</v>
          </cell>
          <cell r="K480">
            <v>44825</v>
          </cell>
          <cell r="L480"/>
          <cell r="M480"/>
          <cell r="N480"/>
          <cell r="O480" t="str">
            <v>U020 AGROSUPER COMER ALIM</v>
          </cell>
          <cell r="P480" t="str">
            <v>00EX</v>
          </cell>
          <cell r="Q480" t="str">
            <v>EXPORTACION DIRECTA</v>
          </cell>
          <cell r="R480" t="str">
            <v>02</v>
          </cell>
          <cell r="S480" t="str">
            <v>CHILE</v>
          </cell>
          <cell r="T480" t="str">
            <v>4000 OSAKA(JAPÓN)</v>
          </cell>
          <cell r="U480" t="str">
            <v>200000163</v>
          </cell>
          <cell r="V480" t="str">
            <v>NH FOODS CHILE Y COMPAÑIA LIMITADA</v>
          </cell>
          <cell r="W480" t="str">
            <v>OSAKA 3 SEP 2022</v>
          </cell>
          <cell r="X480" t="str">
            <v>EXW</v>
          </cell>
          <cell r="Y480" t="str">
            <v>CTA CTE O CRED.DIRECTO</v>
          </cell>
          <cell r="Z480" t="str">
            <v>CONGELADO</v>
          </cell>
          <cell r="AA480" t="str">
            <v>LOMO</v>
          </cell>
          <cell r="AB480" t="str">
            <v>LOMO MM LOIN</v>
          </cell>
          <cell r="AC480" t="str">
            <v>LOMO MM LOIN LL</v>
          </cell>
          <cell r="AD480" t="str">
            <v>EX</v>
          </cell>
        </row>
        <row r="481">
          <cell r="D481">
            <v>1020681</v>
          </cell>
          <cell r="E481" t="str">
            <v>GO MM LOIN D@ FI CJ 12K AP</v>
          </cell>
          <cell r="F481">
            <v>2500</v>
          </cell>
          <cell r="G481" t="str">
            <v>KG</v>
          </cell>
          <cell r="H481" t="str">
            <v>PLANTA LO MIRANDA</v>
          </cell>
          <cell r="I481" t="str">
            <v>EN PRODUCCION</v>
          </cell>
          <cell r="J481">
            <v>44809</v>
          </cell>
          <cell r="K481">
            <v>44825</v>
          </cell>
          <cell r="L481"/>
          <cell r="M481"/>
          <cell r="N481"/>
          <cell r="O481" t="str">
            <v>U020 AGROSUPER COMER ALIM</v>
          </cell>
          <cell r="P481" t="str">
            <v>00EX</v>
          </cell>
          <cell r="Q481" t="str">
            <v>EXPORTACION DIRECTA</v>
          </cell>
          <cell r="R481" t="str">
            <v>02</v>
          </cell>
          <cell r="S481" t="str">
            <v>CHILE</v>
          </cell>
          <cell r="T481" t="str">
            <v>4000 OSAKA(JAPÓN)</v>
          </cell>
          <cell r="U481" t="str">
            <v>200000163</v>
          </cell>
          <cell r="V481" t="str">
            <v>NH FOODS CHILE Y COMPAÑIA LIMITADA</v>
          </cell>
          <cell r="W481" t="str">
            <v>OSAKA 3 SEP 2022</v>
          </cell>
          <cell r="X481" t="str">
            <v>EXW</v>
          </cell>
          <cell r="Y481" t="str">
            <v>CTA CTE O CRED.DIRECTO</v>
          </cell>
          <cell r="Z481" t="str">
            <v>CONGELADO</v>
          </cell>
          <cell r="AA481" t="str">
            <v>LOMO</v>
          </cell>
          <cell r="AB481" t="str">
            <v>LOMO MM LOIN</v>
          </cell>
          <cell r="AC481" t="str">
            <v>LOMO MM LOIN D</v>
          </cell>
          <cell r="AD481" t="str">
            <v>EX</v>
          </cell>
        </row>
        <row r="482">
          <cell r="D482">
            <v>1020991</v>
          </cell>
          <cell r="E482" t="str">
            <v>GO ASIENTO C/G DA@ CJ 12K JP</v>
          </cell>
          <cell r="F482">
            <v>2000</v>
          </cell>
          <cell r="G482" t="str">
            <v>KG</v>
          </cell>
          <cell r="H482" t="str">
            <v>PLANTA LO MIRANDA</v>
          </cell>
          <cell r="I482" t="str">
            <v>EN PRODUCCION</v>
          </cell>
          <cell r="J482">
            <v>44809</v>
          </cell>
          <cell r="K482">
            <v>44825</v>
          </cell>
          <cell r="L482"/>
          <cell r="M482"/>
          <cell r="N482"/>
          <cell r="O482" t="str">
            <v>U020 AGROSUPER COMER ALIM</v>
          </cell>
          <cell r="P482" t="str">
            <v>00EX</v>
          </cell>
          <cell r="Q482" t="str">
            <v>EXPORTACION DIRECTA</v>
          </cell>
          <cell r="R482" t="str">
            <v>02</v>
          </cell>
          <cell r="S482" t="str">
            <v>CHILE</v>
          </cell>
          <cell r="T482" t="str">
            <v>4000 OSAKA(JAPÓN)</v>
          </cell>
          <cell r="U482" t="str">
            <v>200000163</v>
          </cell>
          <cell r="V482" t="str">
            <v>NH FOODS CHILE Y COMPAÑIA LIMITADA</v>
          </cell>
          <cell r="W482" t="str">
            <v>OSAKA 3 SEP 2022</v>
          </cell>
          <cell r="X482" t="str">
            <v>EXW</v>
          </cell>
          <cell r="Y482" t="str">
            <v>CTA CTE O CRED.DIRECTO</v>
          </cell>
          <cell r="Z482" t="str">
            <v>CONGELADO</v>
          </cell>
          <cell r="AA482" t="str">
            <v>PIERNA</v>
          </cell>
          <cell r="AB482" t="str">
            <v>PIERNA PULPA FINA</v>
          </cell>
          <cell r="AC482" t="str">
            <v>PIERNA PULPA FINA MUSC SEP</v>
          </cell>
          <cell r="AD482" t="str">
            <v>EX</v>
          </cell>
        </row>
        <row r="483">
          <cell r="D483">
            <v>1020665</v>
          </cell>
          <cell r="E483" t="str">
            <v>GO POSTA ROSADA 3P@ VA CJ T-F AP</v>
          </cell>
          <cell r="F483">
            <v>3000</v>
          </cell>
          <cell r="G483" t="str">
            <v>KG</v>
          </cell>
          <cell r="H483" t="str">
            <v>PLANTA LO MIRANDA</v>
          </cell>
          <cell r="I483" t="str">
            <v>EN PRODUCCION</v>
          </cell>
          <cell r="J483">
            <v>44809</v>
          </cell>
          <cell r="K483">
            <v>44825</v>
          </cell>
          <cell r="L483"/>
          <cell r="M483"/>
          <cell r="N483"/>
          <cell r="O483" t="str">
            <v>U020 AGROSUPER COMER ALIM</v>
          </cell>
          <cell r="P483" t="str">
            <v>00EX</v>
          </cell>
          <cell r="Q483" t="str">
            <v>EXPORTACION DIRECTA</v>
          </cell>
          <cell r="R483" t="str">
            <v>02</v>
          </cell>
          <cell r="S483" t="str">
            <v>CHILE</v>
          </cell>
          <cell r="T483" t="str">
            <v>4000 OSAKA(JAPÓN)</v>
          </cell>
          <cell r="U483" t="str">
            <v>200000163</v>
          </cell>
          <cell r="V483" t="str">
            <v>NH FOODS CHILE Y COMPAÑIA LIMITADA</v>
          </cell>
          <cell r="W483" t="str">
            <v>OSAKA 3 SEP 2022</v>
          </cell>
          <cell r="X483" t="str">
            <v>EXW</v>
          </cell>
          <cell r="Y483" t="str">
            <v>CTA CTE O CRED.DIRECTO</v>
          </cell>
          <cell r="Z483" t="str">
            <v>CONGELADO</v>
          </cell>
          <cell r="AA483" t="str">
            <v>PIERNA</v>
          </cell>
          <cell r="AB483" t="str">
            <v>PIERNA PULPA FINA</v>
          </cell>
          <cell r="AC483" t="str">
            <v>PIERNA PULPA FINA MUSC SEP</v>
          </cell>
          <cell r="AD483" t="str">
            <v>EX</v>
          </cell>
        </row>
        <row r="484">
          <cell r="D484">
            <v>1020284</v>
          </cell>
          <cell r="E484" t="str">
            <v>GO POSTA NEGRA 3P T@ VA CJ T-F JP</v>
          </cell>
          <cell r="F484">
            <v>2000</v>
          </cell>
          <cell r="G484" t="str">
            <v>KG</v>
          </cell>
          <cell r="H484" t="str">
            <v>PLANTA LO MIRANDA</v>
          </cell>
          <cell r="I484" t="str">
            <v>EN PRODUCCION</v>
          </cell>
          <cell r="J484">
            <v>44809</v>
          </cell>
          <cell r="K484">
            <v>44825</v>
          </cell>
          <cell r="L484"/>
          <cell r="M484"/>
          <cell r="N484"/>
          <cell r="O484" t="str">
            <v>U020 AGROSUPER COMER ALIM</v>
          </cell>
          <cell r="P484" t="str">
            <v>00EX</v>
          </cell>
          <cell r="Q484" t="str">
            <v>EXPORTACION DIRECTA</v>
          </cell>
          <cell r="R484" t="str">
            <v>02</v>
          </cell>
          <cell r="S484" t="str">
            <v>CHILE</v>
          </cell>
          <cell r="T484" t="str">
            <v>4000 OSAKA(JAPÓN)</v>
          </cell>
          <cell r="U484" t="str">
            <v>200000163</v>
          </cell>
          <cell r="V484" t="str">
            <v>NH FOODS CHILE Y COMPAÑIA LIMITADA</v>
          </cell>
          <cell r="W484" t="str">
            <v>OSAKA 3 SEP 2022</v>
          </cell>
          <cell r="X484" t="str">
            <v>EXW</v>
          </cell>
          <cell r="Y484" t="str">
            <v>CTA CTE O CRED.DIRECTO</v>
          </cell>
          <cell r="Z484" t="str">
            <v>CONGELADO</v>
          </cell>
          <cell r="AA484" t="str">
            <v>PIERNA</v>
          </cell>
          <cell r="AB484" t="str">
            <v>PIERNA PULPA FINA</v>
          </cell>
          <cell r="AC484" t="str">
            <v>PIERNA PULPA FINA MUSC SEP</v>
          </cell>
          <cell r="AD484" t="str">
            <v>EX</v>
          </cell>
        </row>
        <row r="485">
          <cell r="D485">
            <v>1020637</v>
          </cell>
          <cell r="E485" t="str">
            <v>GO PANC TEC S/CUE@ FI CJ CH AP</v>
          </cell>
          <cell r="F485">
            <v>3400</v>
          </cell>
          <cell r="G485" t="str">
            <v>KG</v>
          </cell>
          <cell r="H485" t="str">
            <v>PLANTA LO MIRANDA</v>
          </cell>
          <cell r="I485" t="str">
            <v>EN PRODUCCION</v>
          </cell>
          <cell r="J485">
            <v>44809</v>
          </cell>
          <cell r="K485">
            <v>44825</v>
          </cell>
          <cell r="L485"/>
          <cell r="M485"/>
          <cell r="N485"/>
          <cell r="O485" t="str">
            <v>U020 AGROSUPER COMER ALIM</v>
          </cell>
          <cell r="P485" t="str">
            <v>00EX</v>
          </cell>
          <cell r="Q485" t="str">
            <v>EXPORTACION DIRECTA</v>
          </cell>
          <cell r="R485" t="str">
            <v>02</v>
          </cell>
          <cell r="S485" t="str">
            <v>CHILE</v>
          </cell>
          <cell r="T485" t="str">
            <v>4000 OSAKA(JAPÓN)</v>
          </cell>
          <cell r="U485" t="str">
            <v>200000163</v>
          </cell>
          <cell r="V485" t="str">
            <v>NH FOODS CHILE Y COMPAÑIA LIMITADA</v>
          </cell>
          <cell r="W485" t="str">
            <v>OSAKA 3 SEP 2022</v>
          </cell>
          <cell r="X485" t="str">
            <v>EXW</v>
          </cell>
          <cell r="Y485" t="str">
            <v>CTA CTE O CRED.DIRECTO</v>
          </cell>
          <cell r="Z485" t="str">
            <v>CONGELADO</v>
          </cell>
          <cell r="AA485" t="str">
            <v>PANCETA</v>
          </cell>
          <cell r="AB485" t="str">
            <v>PANCETA S/CUERO</v>
          </cell>
          <cell r="AC485" t="str">
            <v>PANCETA S/CUERO TECLA</v>
          </cell>
          <cell r="AD485" t="str">
            <v>EX</v>
          </cell>
        </row>
        <row r="486">
          <cell r="D486">
            <v>1020110</v>
          </cell>
          <cell r="E486" t="str">
            <v>GO MM LOIN L@ CJ 12K AP</v>
          </cell>
          <cell r="F486">
            <v>3200</v>
          </cell>
          <cell r="G486" t="str">
            <v>KG</v>
          </cell>
          <cell r="H486" t="str">
            <v>PLANTA LO MIRANDA</v>
          </cell>
          <cell r="I486" t="str">
            <v>EN PRODUCCION</v>
          </cell>
          <cell r="J486">
            <v>44809</v>
          </cell>
          <cell r="K486">
            <v>44825</v>
          </cell>
          <cell r="L486"/>
          <cell r="M486"/>
          <cell r="N486"/>
          <cell r="O486" t="str">
            <v>U020 AGROSUPER COMER ALIM</v>
          </cell>
          <cell r="P486" t="str">
            <v>00EX</v>
          </cell>
          <cell r="Q486" t="str">
            <v>EXPORTACION DIRECTA</v>
          </cell>
          <cell r="R486" t="str">
            <v>02</v>
          </cell>
          <cell r="S486" t="str">
            <v>CHILE</v>
          </cell>
          <cell r="T486" t="str">
            <v>4000 OSAKA(JAPÓN)</v>
          </cell>
          <cell r="U486" t="str">
            <v>200000163</v>
          </cell>
          <cell r="V486" t="str">
            <v>NH FOODS CHILE Y COMPAÑIA LIMITADA</v>
          </cell>
          <cell r="W486" t="str">
            <v>OSAKA 3 SEP 2022</v>
          </cell>
          <cell r="X486" t="str">
            <v>EXW</v>
          </cell>
          <cell r="Y486" t="str">
            <v>CTA CTE O CRED.DIRECTO</v>
          </cell>
          <cell r="Z486" t="str">
            <v>CONGELADO</v>
          </cell>
          <cell r="AA486" t="str">
            <v>LOMO</v>
          </cell>
          <cell r="AB486" t="str">
            <v>LOMO MM LOIN</v>
          </cell>
          <cell r="AC486" t="str">
            <v>LOMO MM LOIN L</v>
          </cell>
          <cell r="AD486" t="str">
            <v>EX</v>
          </cell>
        </row>
        <row r="487">
          <cell r="D487">
            <v>1022664</v>
          </cell>
          <cell r="E487" t="str">
            <v>GO CC LOIN L (S/T) (DF)@ FI CJ AP</v>
          </cell>
          <cell r="F487">
            <v>6000</v>
          </cell>
          <cell r="G487" t="str">
            <v>KG</v>
          </cell>
          <cell r="H487" t="str">
            <v>PLANTA LO MIRANDA</v>
          </cell>
          <cell r="I487" t="str">
            <v>EN PRODUCCION</v>
          </cell>
          <cell r="J487">
            <v>44809</v>
          </cell>
          <cell r="K487">
            <v>44818</v>
          </cell>
          <cell r="L487"/>
          <cell r="M487"/>
          <cell r="N487"/>
          <cell r="O487" t="str">
            <v>U020 AGROSUPER COMER ALIM</v>
          </cell>
          <cell r="P487" t="str">
            <v>00EX</v>
          </cell>
          <cell r="Q487" t="str">
            <v>EXPORTACION DIRECTA</v>
          </cell>
          <cell r="R487" t="str">
            <v>02</v>
          </cell>
          <cell r="S487" t="str">
            <v>CHILE</v>
          </cell>
          <cell r="T487" t="str">
            <v>4000 OSAKA(JAPÓN)</v>
          </cell>
          <cell r="U487" t="str">
            <v>200000163</v>
          </cell>
          <cell r="V487" t="str">
            <v>NH FOODS CHILE Y COMPAÑIA LIMITADA</v>
          </cell>
          <cell r="W487" t="str">
            <v>OSAKA 5 SEP 2022</v>
          </cell>
          <cell r="X487" t="str">
            <v>EXW</v>
          </cell>
          <cell r="Y487" t="str">
            <v>CTA CTE O CRED.DIRECTO</v>
          </cell>
          <cell r="Z487" t="str">
            <v>CONGELADO</v>
          </cell>
          <cell r="AA487" t="str">
            <v>LOMO</v>
          </cell>
          <cell r="AB487" t="str">
            <v>LOMO CC LOIN</v>
          </cell>
          <cell r="AC487" t="str">
            <v>LOMO CC LOIN L</v>
          </cell>
          <cell r="AD487" t="str">
            <v>EX</v>
          </cell>
        </row>
        <row r="488">
          <cell r="D488">
            <v>1022370</v>
          </cell>
          <cell r="E488" t="str">
            <v>GO MM LOIN LL (29-32 VP)@ BO CJ AP</v>
          </cell>
          <cell r="F488">
            <v>8000</v>
          </cell>
          <cell r="G488" t="str">
            <v>KG</v>
          </cell>
          <cell r="H488" t="str">
            <v>PLANTA LO MIRANDA</v>
          </cell>
          <cell r="I488" t="str">
            <v>EN PRODUCCION</v>
          </cell>
          <cell r="J488">
            <v>44809</v>
          </cell>
          <cell r="K488">
            <v>44818</v>
          </cell>
          <cell r="L488"/>
          <cell r="M488"/>
          <cell r="N488"/>
          <cell r="O488" t="str">
            <v>U020 AGROSUPER COMER ALIM</v>
          </cell>
          <cell r="P488" t="str">
            <v>00EX</v>
          </cell>
          <cell r="Q488" t="str">
            <v>EXPORTACION DIRECTA</v>
          </cell>
          <cell r="R488" t="str">
            <v>02</v>
          </cell>
          <cell r="S488" t="str">
            <v>CHILE</v>
          </cell>
          <cell r="T488" t="str">
            <v>4000 OSAKA(JAPÓN)</v>
          </cell>
          <cell r="U488" t="str">
            <v>200000163</v>
          </cell>
          <cell r="V488" t="str">
            <v>NH FOODS CHILE Y COMPAÑIA LIMITADA</v>
          </cell>
          <cell r="W488" t="str">
            <v>OSAKA 5 SEP 2022</v>
          </cell>
          <cell r="X488" t="str">
            <v>EXW</v>
          </cell>
          <cell r="Y488" t="str">
            <v>CTA CTE O CRED.DIRECTO</v>
          </cell>
          <cell r="Z488" t="str">
            <v>CONGELADO</v>
          </cell>
          <cell r="AA488" t="str">
            <v>LOMO</v>
          </cell>
          <cell r="AB488" t="str">
            <v>LOMO MM LOIN</v>
          </cell>
          <cell r="AC488" t="str">
            <v>LOMO MM LOIN LL</v>
          </cell>
          <cell r="AD488" t="str">
            <v>EX</v>
          </cell>
        </row>
        <row r="489">
          <cell r="D489">
            <v>1020637</v>
          </cell>
          <cell r="E489" t="str">
            <v>GO PANC TEC S/CUE@ FI CJ CH AP</v>
          </cell>
          <cell r="F489">
            <v>400</v>
          </cell>
          <cell r="G489" t="str">
            <v>KG</v>
          </cell>
          <cell r="H489" t="str">
            <v>PLANTA LO MIRANDA</v>
          </cell>
          <cell r="I489" t="str">
            <v>EN PRODUCCION</v>
          </cell>
          <cell r="J489">
            <v>44809</v>
          </cell>
          <cell r="K489">
            <v>44818</v>
          </cell>
          <cell r="L489"/>
          <cell r="M489"/>
          <cell r="N489"/>
          <cell r="O489" t="str">
            <v>U020 AGROSUPER COMER ALIM</v>
          </cell>
          <cell r="P489" t="str">
            <v>00EX</v>
          </cell>
          <cell r="Q489" t="str">
            <v>EXPORTACION DIRECTA</v>
          </cell>
          <cell r="R489" t="str">
            <v>02</v>
          </cell>
          <cell r="S489" t="str">
            <v>CHILE</v>
          </cell>
          <cell r="T489" t="str">
            <v>4000 OSAKA(JAPÓN)</v>
          </cell>
          <cell r="U489" t="str">
            <v>200000163</v>
          </cell>
          <cell r="V489" t="str">
            <v>NH FOODS CHILE Y COMPAÑIA LIMITADA</v>
          </cell>
          <cell r="W489" t="str">
            <v>OSAKA 5 SEP 2022</v>
          </cell>
          <cell r="X489" t="str">
            <v>EXW</v>
          </cell>
          <cell r="Y489" t="str">
            <v>CTA CTE O CRED.DIRECTO</v>
          </cell>
          <cell r="Z489" t="str">
            <v>CONGELADO</v>
          </cell>
          <cell r="AA489" t="str">
            <v>PANCETA</v>
          </cell>
          <cell r="AB489" t="str">
            <v>PANCETA S/CUERO</v>
          </cell>
          <cell r="AC489" t="str">
            <v>PANCETA S/CUERO TECLA</v>
          </cell>
          <cell r="AD489" t="str">
            <v>EX</v>
          </cell>
        </row>
        <row r="490">
          <cell r="D490">
            <v>1022931</v>
          </cell>
          <cell r="E490" t="str">
            <v>GO FILE C/CAB 6X1@ VP CJ AP</v>
          </cell>
          <cell r="F490">
            <v>2500</v>
          </cell>
          <cell r="G490" t="str">
            <v>KG</v>
          </cell>
          <cell r="H490" t="str">
            <v>PLANTA LO MIRANDA</v>
          </cell>
          <cell r="I490" t="str">
            <v>EN PRODUCCION</v>
          </cell>
          <cell r="J490">
            <v>44809</v>
          </cell>
          <cell r="K490">
            <v>44818</v>
          </cell>
          <cell r="L490"/>
          <cell r="M490"/>
          <cell r="N490"/>
          <cell r="O490" t="str">
            <v>U020 AGROSUPER COMER ALIM</v>
          </cell>
          <cell r="P490" t="str">
            <v>00EX</v>
          </cell>
          <cell r="Q490" t="str">
            <v>EXPORTACION DIRECTA</v>
          </cell>
          <cell r="R490" t="str">
            <v>02</v>
          </cell>
          <cell r="S490" t="str">
            <v>CHILE</v>
          </cell>
          <cell r="T490" t="str">
            <v>4000 OSAKA(JAPÓN)</v>
          </cell>
          <cell r="U490" t="str">
            <v>200000163</v>
          </cell>
          <cell r="V490" t="str">
            <v>NH FOODS CHILE Y COMPAÑIA LIMITADA</v>
          </cell>
          <cell r="W490" t="str">
            <v>OSAKA 5 SEP 2022</v>
          </cell>
          <cell r="X490" t="str">
            <v>EXW</v>
          </cell>
          <cell r="Y490" t="str">
            <v>CTA CTE O CRED.DIRECTO</v>
          </cell>
          <cell r="Z490" t="str">
            <v>CONGELADO</v>
          </cell>
          <cell r="AA490" t="str">
            <v>FILETE</v>
          </cell>
          <cell r="AB490" t="str">
            <v>FILETE C/CABEZA</v>
          </cell>
          <cell r="AC490" t="str">
            <v>FILETE C/CABEZA</v>
          </cell>
          <cell r="AD490" t="str">
            <v>EX</v>
          </cell>
        </row>
        <row r="491">
          <cell r="D491">
            <v>1020110</v>
          </cell>
          <cell r="E491" t="str">
            <v>GO MM LOIN L@ CJ 12K AP</v>
          </cell>
          <cell r="F491">
            <v>7200</v>
          </cell>
          <cell r="G491" t="str">
            <v>KG</v>
          </cell>
          <cell r="H491" t="str">
            <v>PLANTA LO MIRANDA</v>
          </cell>
          <cell r="I491" t="str">
            <v>EN PRODUCCION</v>
          </cell>
          <cell r="J491">
            <v>44809</v>
          </cell>
          <cell r="K491">
            <v>44818</v>
          </cell>
          <cell r="L491"/>
          <cell r="M491"/>
          <cell r="N491"/>
          <cell r="O491" t="str">
            <v>U020 AGROSUPER COMER ALIM</v>
          </cell>
          <cell r="P491" t="str">
            <v>00EX</v>
          </cell>
          <cell r="Q491" t="str">
            <v>EXPORTACION DIRECTA</v>
          </cell>
          <cell r="R491" t="str">
            <v>02</v>
          </cell>
          <cell r="S491" t="str">
            <v>CHILE</v>
          </cell>
          <cell r="T491" t="str">
            <v>4000 OSAKA(JAPÓN)</v>
          </cell>
          <cell r="U491" t="str">
            <v>200000163</v>
          </cell>
          <cell r="V491" t="str">
            <v>NH FOODS CHILE Y COMPAÑIA LIMITADA</v>
          </cell>
          <cell r="W491" t="str">
            <v>OSAKA 5 SEP 2022</v>
          </cell>
          <cell r="X491" t="str">
            <v>EXW</v>
          </cell>
          <cell r="Y491" t="str">
            <v>CTA CTE O CRED.DIRECTO</v>
          </cell>
          <cell r="Z491" t="str">
            <v>CONGELADO</v>
          </cell>
          <cell r="AA491" t="str">
            <v>LOMO</v>
          </cell>
          <cell r="AB491" t="str">
            <v>LOMO MM LOIN</v>
          </cell>
          <cell r="AC491" t="str">
            <v>LOMO MM LOIN L</v>
          </cell>
          <cell r="AD491" t="str">
            <v>EX</v>
          </cell>
        </row>
        <row r="492">
          <cell r="D492">
            <v>1020110</v>
          </cell>
          <cell r="E492" t="str">
            <v>GO MM LOIN L@ CJ 12K AP</v>
          </cell>
          <cell r="F492">
            <v>9200</v>
          </cell>
          <cell r="G492" t="str">
            <v>KG</v>
          </cell>
          <cell r="H492" t="str">
            <v>PLANTA LO MIRANDA</v>
          </cell>
          <cell r="I492" t="str">
            <v>EN PRODUCCION</v>
          </cell>
          <cell r="J492">
            <v>44809</v>
          </cell>
          <cell r="K492">
            <v>44825</v>
          </cell>
          <cell r="L492"/>
          <cell r="M492"/>
          <cell r="N492"/>
          <cell r="O492" t="str">
            <v>U020 AGROSUPER COMER ALIM</v>
          </cell>
          <cell r="P492" t="str">
            <v>00EX</v>
          </cell>
          <cell r="Q492" t="str">
            <v>EXPORTACION DIRECTA</v>
          </cell>
          <cell r="R492" t="str">
            <v>02</v>
          </cell>
          <cell r="S492" t="str">
            <v>CHILE</v>
          </cell>
          <cell r="T492" t="str">
            <v>4000 OSAKA(JAPÓN)</v>
          </cell>
          <cell r="U492" t="str">
            <v>200000163</v>
          </cell>
          <cell r="V492" t="str">
            <v>NH FOODS CHILE Y COMPAÑIA LIMITADA</v>
          </cell>
          <cell r="W492" t="str">
            <v>OSAKA 6 SEP 2022</v>
          </cell>
          <cell r="X492" t="str">
            <v>EXW</v>
          </cell>
          <cell r="Y492" t="str">
            <v>CTA CTE O CRED.DIRECTO</v>
          </cell>
          <cell r="Z492" t="str">
            <v>CONGELADO</v>
          </cell>
          <cell r="AA492" t="str">
            <v>LOMO</v>
          </cell>
          <cell r="AB492" t="str">
            <v>LOMO MM LOIN</v>
          </cell>
          <cell r="AC492" t="str">
            <v>LOMO MM LOIN L</v>
          </cell>
          <cell r="AD492" t="str">
            <v>EX</v>
          </cell>
        </row>
        <row r="493">
          <cell r="D493">
            <v>1022931</v>
          </cell>
          <cell r="E493" t="str">
            <v>GO FILE C/CAB 6X1@ VP CJ AP</v>
          </cell>
          <cell r="F493">
            <v>2500</v>
          </cell>
          <cell r="G493" t="str">
            <v>KG</v>
          </cell>
          <cell r="H493" t="str">
            <v>PLANTA LO MIRANDA</v>
          </cell>
          <cell r="I493" t="str">
            <v>EN PRODUCCION</v>
          </cell>
          <cell r="J493">
            <v>44809</v>
          </cell>
          <cell r="K493">
            <v>44825</v>
          </cell>
          <cell r="L493"/>
          <cell r="M493"/>
          <cell r="N493"/>
          <cell r="O493" t="str">
            <v>U020 AGROSUPER COMER ALIM</v>
          </cell>
          <cell r="P493" t="str">
            <v>00EX</v>
          </cell>
          <cell r="Q493" t="str">
            <v>EXPORTACION DIRECTA</v>
          </cell>
          <cell r="R493" t="str">
            <v>02</v>
          </cell>
          <cell r="S493" t="str">
            <v>CHILE</v>
          </cell>
          <cell r="T493" t="str">
            <v>4000 OSAKA(JAPÓN)</v>
          </cell>
          <cell r="U493" t="str">
            <v>200000163</v>
          </cell>
          <cell r="V493" t="str">
            <v>NH FOODS CHILE Y COMPAÑIA LIMITADA</v>
          </cell>
          <cell r="W493" t="str">
            <v>OSAKA 6 SEP 2022</v>
          </cell>
          <cell r="X493" t="str">
            <v>EXW</v>
          </cell>
          <cell r="Y493" t="str">
            <v>CTA CTE O CRED.DIRECTO</v>
          </cell>
          <cell r="Z493" t="str">
            <v>CONGELADO</v>
          </cell>
          <cell r="AA493" t="str">
            <v>FILETE</v>
          </cell>
          <cell r="AB493" t="str">
            <v>FILETE C/CABEZA</v>
          </cell>
          <cell r="AC493" t="str">
            <v>FILETE C/CABEZA</v>
          </cell>
          <cell r="AD493" t="str">
            <v>EX</v>
          </cell>
        </row>
        <row r="494">
          <cell r="D494">
            <v>1020637</v>
          </cell>
          <cell r="E494" t="str">
            <v>GO PANC TEC S/CUE@ FI CJ CH AP</v>
          </cell>
          <cell r="F494">
            <v>400</v>
          </cell>
          <cell r="G494" t="str">
            <v>KG</v>
          </cell>
          <cell r="H494" t="str">
            <v>PLANTA LO MIRANDA</v>
          </cell>
          <cell r="I494" t="str">
            <v>EN PRODUCCION</v>
          </cell>
          <cell r="J494">
            <v>44809</v>
          </cell>
          <cell r="K494">
            <v>44825</v>
          </cell>
          <cell r="L494"/>
          <cell r="M494"/>
          <cell r="N494"/>
          <cell r="O494" t="str">
            <v>U020 AGROSUPER COMER ALIM</v>
          </cell>
          <cell r="P494" t="str">
            <v>00EX</v>
          </cell>
          <cell r="Q494" t="str">
            <v>EXPORTACION DIRECTA</v>
          </cell>
          <cell r="R494" t="str">
            <v>02</v>
          </cell>
          <cell r="S494" t="str">
            <v>CHILE</v>
          </cell>
          <cell r="T494" t="str">
            <v>4000 OSAKA(JAPÓN)</v>
          </cell>
          <cell r="U494" t="str">
            <v>200000163</v>
          </cell>
          <cell r="V494" t="str">
            <v>NH FOODS CHILE Y COMPAÑIA LIMITADA</v>
          </cell>
          <cell r="W494" t="str">
            <v>OSAKA 6 SEP 2022</v>
          </cell>
          <cell r="X494" t="str">
            <v>EXW</v>
          </cell>
          <cell r="Y494" t="str">
            <v>CTA CTE O CRED.DIRECTO</v>
          </cell>
          <cell r="Z494" t="str">
            <v>CONGELADO</v>
          </cell>
          <cell r="AA494" t="str">
            <v>PANCETA</v>
          </cell>
          <cell r="AB494" t="str">
            <v>PANCETA S/CUERO</v>
          </cell>
          <cell r="AC494" t="str">
            <v>PANCETA S/CUERO TECLA</v>
          </cell>
          <cell r="AD494" t="str">
            <v>EX</v>
          </cell>
        </row>
        <row r="495">
          <cell r="D495">
            <v>1022370</v>
          </cell>
          <cell r="E495" t="str">
            <v>GO MM LOIN LL (29-32 VP)@ BO CJ AP</v>
          </cell>
          <cell r="F495">
            <v>4000</v>
          </cell>
          <cell r="G495" t="str">
            <v>KG</v>
          </cell>
          <cell r="H495" t="str">
            <v>PLANTA LO MIRANDA</v>
          </cell>
          <cell r="I495" t="str">
            <v>EN PRODUCCION</v>
          </cell>
          <cell r="J495">
            <v>44809</v>
          </cell>
          <cell r="K495">
            <v>44825</v>
          </cell>
          <cell r="L495"/>
          <cell r="M495"/>
          <cell r="N495"/>
          <cell r="O495" t="str">
            <v>U020 AGROSUPER COMER ALIM</v>
          </cell>
          <cell r="P495" t="str">
            <v>00EX</v>
          </cell>
          <cell r="Q495" t="str">
            <v>EXPORTACION DIRECTA</v>
          </cell>
          <cell r="R495" t="str">
            <v>02</v>
          </cell>
          <cell r="S495" t="str">
            <v>CHILE</v>
          </cell>
          <cell r="T495" t="str">
            <v>4000 OSAKA(JAPÓN)</v>
          </cell>
          <cell r="U495" t="str">
            <v>200000163</v>
          </cell>
          <cell r="V495" t="str">
            <v>NH FOODS CHILE Y COMPAÑIA LIMITADA</v>
          </cell>
          <cell r="W495" t="str">
            <v>OSAKA 6 SEP 2022</v>
          </cell>
          <cell r="X495" t="str">
            <v>EXW</v>
          </cell>
          <cell r="Y495" t="str">
            <v>CTA CTE O CRED.DIRECTO</v>
          </cell>
          <cell r="Z495" t="str">
            <v>CONGELADO</v>
          </cell>
          <cell r="AA495" t="str">
            <v>LOMO</v>
          </cell>
          <cell r="AB495" t="str">
            <v>LOMO MM LOIN</v>
          </cell>
          <cell r="AC495" t="str">
            <v>LOMO MM LOIN LL</v>
          </cell>
          <cell r="AD495" t="str">
            <v>EX</v>
          </cell>
        </row>
        <row r="496">
          <cell r="D496">
            <v>1022664</v>
          </cell>
          <cell r="E496" t="str">
            <v>GO CC LOIN L (S/T) (DF)@ FI CJ AP</v>
          </cell>
          <cell r="F496">
            <v>8000</v>
          </cell>
          <cell r="G496" t="str">
            <v>KG</v>
          </cell>
          <cell r="H496" t="str">
            <v>PLANTA LO MIRANDA</v>
          </cell>
          <cell r="I496" t="str">
            <v>EN PRODUCCION</v>
          </cell>
          <cell r="J496">
            <v>44809</v>
          </cell>
          <cell r="K496">
            <v>44825</v>
          </cell>
          <cell r="L496"/>
          <cell r="M496"/>
          <cell r="N496"/>
          <cell r="O496" t="str">
            <v>U020 AGROSUPER COMER ALIM</v>
          </cell>
          <cell r="P496" t="str">
            <v>00EX</v>
          </cell>
          <cell r="Q496" t="str">
            <v>EXPORTACION DIRECTA</v>
          </cell>
          <cell r="R496" t="str">
            <v>02</v>
          </cell>
          <cell r="S496" t="str">
            <v>CHILE</v>
          </cell>
          <cell r="T496" t="str">
            <v>4000 OSAKA(JAPÓN)</v>
          </cell>
          <cell r="U496" t="str">
            <v>200000163</v>
          </cell>
          <cell r="V496" t="str">
            <v>NH FOODS CHILE Y COMPAÑIA LIMITADA</v>
          </cell>
          <cell r="W496" t="str">
            <v>OSAKA 6 SEP 2022</v>
          </cell>
          <cell r="X496" t="str">
            <v>EXW</v>
          </cell>
          <cell r="Y496" t="str">
            <v>CTA CTE O CRED.DIRECTO</v>
          </cell>
          <cell r="Z496" t="str">
            <v>CONGELADO</v>
          </cell>
          <cell r="AA496" t="str">
            <v>LOMO</v>
          </cell>
          <cell r="AB496" t="str">
            <v>LOMO CC LOIN</v>
          </cell>
          <cell r="AC496" t="str">
            <v>LOMO CC LOIN L</v>
          </cell>
          <cell r="AD496" t="str">
            <v>EX</v>
          </cell>
        </row>
        <row r="497">
          <cell r="D497">
            <v>1020110</v>
          </cell>
          <cell r="E497" t="str">
            <v>GO MM LOIN L@ CJ 12K AP</v>
          </cell>
          <cell r="F497">
            <v>700</v>
          </cell>
          <cell r="G497" t="str">
            <v>KG</v>
          </cell>
          <cell r="H497" t="str">
            <v>PLANTA LO MIRANDA</v>
          </cell>
          <cell r="I497" t="str">
            <v>EN PRODUCCION</v>
          </cell>
          <cell r="J497">
            <v>44809</v>
          </cell>
          <cell r="K497">
            <v>44832</v>
          </cell>
          <cell r="L497"/>
          <cell r="M497"/>
          <cell r="N497"/>
          <cell r="O497" t="str">
            <v>U020 AGROSUPER COMER ALIM</v>
          </cell>
          <cell r="P497" t="str">
            <v>00EX</v>
          </cell>
          <cell r="Q497" t="str">
            <v>EXPORTACION DIRECTA</v>
          </cell>
          <cell r="R497" t="str">
            <v>02</v>
          </cell>
          <cell r="S497" t="str">
            <v>CHILE</v>
          </cell>
          <cell r="T497" t="str">
            <v>4000 OSAKA(JAPÓN)</v>
          </cell>
          <cell r="U497" t="str">
            <v>200000163</v>
          </cell>
          <cell r="V497" t="str">
            <v>NH FOODS CHILE Y COMPAÑIA LIMITADA</v>
          </cell>
          <cell r="W497" t="str">
            <v>OSAKA 7 SEP 2022</v>
          </cell>
          <cell r="X497" t="str">
            <v>EXW</v>
          </cell>
          <cell r="Y497" t="str">
            <v>CTA CTE O CRED.DIRECTO</v>
          </cell>
          <cell r="Z497" t="str">
            <v>CONGELADO</v>
          </cell>
          <cell r="AA497" t="str">
            <v>LOMO</v>
          </cell>
          <cell r="AB497" t="str">
            <v>LOMO MM LOIN</v>
          </cell>
          <cell r="AC497" t="str">
            <v>LOMO MM LOIN L</v>
          </cell>
          <cell r="AD497" t="str">
            <v>EX</v>
          </cell>
        </row>
        <row r="498">
          <cell r="D498">
            <v>1022931</v>
          </cell>
          <cell r="E498" t="str">
            <v>GO FILE C/CAB 6X1@ VP CJ AP</v>
          </cell>
          <cell r="F498">
            <v>5000</v>
          </cell>
          <cell r="G498" t="str">
            <v>KG</v>
          </cell>
          <cell r="H498" t="str">
            <v>PLANTA LO MIRANDA</v>
          </cell>
          <cell r="I498" t="str">
            <v>EN PRODUCCION</v>
          </cell>
          <cell r="J498">
            <v>44809</v>
          </cell>
          <cell r="K498">
            <v>44832</v>
          </cell>
          <cell r="L498"/>
          <cell r="M498"/>
          <cell r="N498"/>
          <cell r="O498" t="str">
            <v>U020 AGROSUPER COMER ALIM</v>
          </cell>
          <cell r="P498" t="str">
            <v>00EX</v>
          </cell>
          <cell r="Q498" t="str">
            <v>EXPORTACION DIRECTA</v>
          </cell>
          <cell r="R498" t="str">
            <v>02</v>
          </cell>
          <cell r="S498" t="str">
            <v>CHILE</v>
          </cell>
          <cell r="T498" t="str">
            <v>4000 OSAKA(JAPÓN)</v>
          </cell>
          <cell r="U498" t="str">
            <v>200000163</v>
          </cell>
          <cell r="V498" t="str">
            <v>NH FOODS CHILE Y COMPAÑIA LIMITADA</v>
          </cell>
          <cell r="W498" t="str">
            <v>OSAKA 7 SEP 2022</v>
          </cell>
          <cell r="X498" t="str">
            <v>EXW</v>
          </cell>
          <cell r="Y498" t="str">
            <v>CTA CTE O CRED.DIRECTO</v>
          </cell>
          <cell r="Z498" t="str">
            <v>CONGELADO</v>
          </cell>
          <cell r="AA498" t="str">
            <v>FILETE</v>
          </cell>
          <cell r="AB498" t="str">
            <v>FILETE C/CABEZA</v>
          </cell>
          <cell r="AC498" t="str">
            <v>FILETE C/CABEZA</v>
          </cell>
          <cell r="AD498" t="str">
            <v>EX</v>
          </cell>
        </row>
        <row r="499">
          <cell r="D499">
            <v>1020637</v>
          </cell>
          <cell r="E499" t="str">
            <v>GO PANC TEC S/CUE@ FI CJ CH AP</v>
          </cell>
          <cell r="F499">
            <v>400</v>
          </cell>
          <cell r="G499" t="str">
            <v>KG</v>
          </cell>
          <cell r="H499" t="str">
            <v>PLANTA LO MIRANDA</v>
          </cell>
          <cell r="I499" t="str">
            <v>EN PRODUCCION</v>
          </cell>
          <cell r="J499">
            <v>44809</v>
          </cell>
          <cell r="K499">
            <v>44832</v>
          </cell>
          <cell r="L499"/>
          <cell r="M499"/>
          <cell r="N499"/>
          <cell r="O499" t="str">
            <v>U020 AGROSUPER COMER ALIM</v>
          </cell>
          <cell r="P499" t="str">
            <v>00EX</v>
          </cell>
          <cell r="Q499" t="str">
            <v>EXPORTACION DIRECTA</v>
          </cell>
          <cell r="R499" t="str">
            <v>02</v>
          </cell>
          <cell r="S499" t="str">
            <v>CHILE</v>
          </cell>
          <cell r="T499" t="str">
            <v>4000 OSAKA(JAPÓN)</v>
          </cell>
          <cell r="U499" t="str">
            <v>200000163</v>
          </cell>
          <cell r="V499" t="str">
            <v>NH FOODS CHILE Y COMPAÑIA LIMITADA</v>
          </cell>
          <cell r="W499" t="str">
            <v>OSAKA 7 SEP 2022</v>
          </cell>
          <cell r="X499" t="str">
            <v>EXW</v>
          </cell>
          <cell r="Y499" t="str">
            <v>CTA CTE O CRED.DIRECTO</v>
          </cell>
          <cell r="Z499" t="str">
            <v>CONGELADO</v>
          </cell>
          <cell r="AA499" t="str">
            <v>PANCETA</v>
          </cell>
          <cell r="AB499" t="str">
            <v>PANCETA S/CUERO</v>
          </cell>
          <cell r="AC499" t="str">
            <v>PANCETA S/CUERO TECLA</v>
          </cell>
          <cell r="AD499" t="str">
            <v>EX</v>
          </cell>
        </row>
        <row r="500">
          <cell r="D500">
            <v>1022664</v>
          </cell>
          <cell r="E500" t="str">
            <v>GO CC LOIN L (S/T) (DF)@ FI CJ AP</v>
          </cell>
          <cell r="F500">
            <v>18000</v>
          </cell>
          <cell r="G500" t="str">
            <v>KG</v>
          </cell>
          <cell r="H500" t="str">
            <v>PLANTA LO MIRANDA</v>
          </cell>
          <cell r="I500" t="str">
            <v>EN PRODUCCION</v>
          </cell>
          <cell r="J500">
            <v>44809</v>
          </cell>
          <cell r="K500">
            <v>44832</v>
          </cell>
          <cell r="L500"/>
          <cell r="M500"/>
          <cell r="N500"/>
          <cell r="O500" t="str">
            <v>U020 AGROSUPER COMER ALIM</v>
          </cell>
          <cell r="P500" t="str">
            <v>00EX</v>
          </cell>
          <cell r="Q500" t="str">
            <v>EXPORTACION DIRECTA</v>
          </cell>
          <cell r="R500" t="str">
            <v>02</v>
          </cell>
          <cell r="S500" t="str">
            <v>CHILE</v>
          </cell>
          <cell r="T500" t="str">
            <v>4000 OSAKA(JAPÓN)</v>
          </cell>
          <cell r="U500" t="str">
            <v>200000163</v>
          </cell>
          <cell r="V500" t="str">
            <v>NH FOODS CHILE Y COMPAÑIA LIMITADA</v>
          </cell>
          <cell r="W500" t="str">
            <v>OSAKA 7 SEP 2022</v>
          </cell>
          <cell r="X500" t="str">
            <v>EXW</v>
          </cell>
          <cell r="Y500" t="str">
            <v>CTA CTE O CRED.DIRECTO</v>
          </cell>
          <cell r="Z500" t="str">
            <v>CONGELADO</v>
          </cell>
          <cell r="AA500" t="str">
            <v>LOMO</v>
          </cell>
          <cell r="AB500" t="str">
            <v>LOMO CC LOIN</v>
          </cell>
          <cell r="AC500" t="str">
            <v>LOMO CC LOIN L</v>
          </cell>
          <cell r="AD500" t="str">
            <v>EX</v>
          </cell>
        </row>
        <row r="501">
          <cell r="D501">
            <v>1020914</v>
          </cell>
          <cell r="E501" t="str">
            <v>GO PANC LAM 2.5MM@ CJ CH AP</v>
          </cell>
          <cell r="F501">
            <v>1000</v>
          </cell>
          <cell r="G501" t="str">
            <v>KG</v>
          </cell>
          <cell r="H501" t="str">
            <v>PLANTA LO MIRANDA</v>
          </cell>
          <cell r="I501" t="str">
            <v>EN PRODUCCION</v>
          </cell>
          <cell r="J501">
            <v>44809</v>
          </cell>
          <cell r="K501">
            <v>44811</v>
          </cell>
          <cell r="L501"/>
          <cell r="M501"/>
          <cell r="N501"/>
          <cell r="O501" t="str">
            <v>U020 AGROSUPER COMER ALIM</v>
          </cell>
          <cell r="P501" t="str">
            <v>00EX</v>
          </cell>
          <cell r="Q501" t="str">
            <v>EXPORTACION DIRECTA</v>
          </cell>
          <cell r="R501" t="str">
            <v>02</v>
          </cell>
          <cell r="S501" t="str">
            <v>CHILE</v>
          </cell>
          <cell r="T501" t="str">
            <v>4000 OSAKA(JAPÓN)</v>
          </cell>
          <cell r="U501" t="str">
            <v>200000163</v>
          </cell>
          <cell r="V501" t="str">
            <v>NH FOODS CHILE Y COMPAÑIA LIMITADA</v>
          </cell>
          <cell r="W501" t="str">
            <v>OSAKA 8 SEP 2022</v>
          </cell>
          <cell r="X501" t="str">
            <v>EXW</v>
          </cell>
          <cell r="Y501" t="str">
            <v>CTA CTE O CRED.DIRECTO</v>
          </cell>
          <cell r="Z501" t="str">
            <v>CONGELADO</v>
          </cell>
          <cell r="AA501" t="str">
            <v>PANCETA</v>
          </cell>
          <cell r="AB501" t="str">
            <v>PANCETA C/CUERO</v>
          </cell>
          <cell r="AC501" t="str">
            <v>PANCETA C/CUERO LAMINADO</v>
          </cell>
          <cell r="AD501" t="str">
            <v>EX</v>
          </cell>
        </row>
        <row r="502">
          <cell r="D502">
            <v>1022371</v>
          </cell>
          <cell r="E502" t="str">
            <v>GO PANC S/TEC SP@ FI CJ AP</v>
          </cell>
          <cell r="F502">
            <v>3500</v>
          </cell>
          <cell r="G502" t="str">
            <v>KG</v>
          </cell>
          <cell r="H502" t="str">
            <v>PLANTA LO MIRANDA</v>
          </cell>
          <cell r="I502" t="str">
            <v>EN PRODUCCION</v>
          </cell>
          <cell r="J502">
            <v>44809</v>
          </cell>
          <cell r="K502">
            <v>44811</v>
          </cell>
          <cell r="L502"/>
          <cell r="M502"/>
          <cell r="N502"/>
          <cell r="O502" t="str">
            <v>U020 AGROSUPER COMER ALIM</v>
          </cell>
          <cell r="P502" t="str">
            <v>00EX</v>
          </cell>
          <cell r="Q502" t="str">
            <v>EXPORTACION DIRECTA</v>
          </cell>
          <cell r="R502" t="str">
            <v>02</v>
          </cell>
          <cell r="S502" t="str">
            <v>CHILE</v>
          </cell>
          <cell r="T502" t="str">
            <v>4000 OSAKA(JAPÓN)</v>
          </cell>
          <cell r="U502" t="str">
            <v>200000163</v>
          </cell>
          <cell r="V502" t="str">
            <v>NH FOODS CHILE Y COMPAÑIA LIMITADA</v>
          </cell>
          <cell r="W502" t="str">
            <v>OSAKA 8 SEP 2022</v>
          </cell>
          <cell r="X502" t="str">
            <v>EXW</v>
          </cell>
          <cell r="Y502" t="str">
            <v>CTA CTE O CRED.DIRECTO</v>
          </cell>
          <cell r="Z502" t="str">
            <v>CONGELADO</v>
          </cell>
          <cell r="AA502" t="str">
            <v>PANCETA</v>
          </cell>
          <cell r="AB502" t="str">
            <v>PANCETA S/CUERO</v>
          </cell>
          <cell r="AC502" t="str">
            <v>PANCETA S/CUERO S/TECLA</v>
          </cell>
          <cell r="AD502" t="str">
            <v>EX</v>
          </cell>
        </row>
        <row r="503">
          <cell r="D503">
            <v>1020731</v>
          </cell>
          <cell r="E503" t="str">
            <v>GO PANC S/TEC/CUE I@ FI CJ PANC 4S AP</v>
          </cell>
          <cell r="F503">
            <v>4000</v>
          </cell>
          <cell r="G503" t="str">
            <v>KG</v>
          </cell>
          <cell r="H503" t="str">
            <v>PLANTA LO MIRANDA</v>
          </cell>
          <cell r="I503" t="str">
            <v>EN PRODUCCION</v>
          </cell>
          <cell r="J503">
            <v>44809</v>
          </cell>
          <cell r="K503">
            <v>44811</v>
          </cell>
          <cell r="L503"/>
          <cell r="M503"/>
          <cell r="N503"/>
          <cell r="O503" t="str">
            <v>U020 AGROSUPER COMER ALIM</v>
          </cell>
          <cell r="P503" t="str">
            <v>00EX</v>
          </cell>
          <cell r="Q503" t="str">
            <v>EXPORTACION DIRECTA</v>
          </cell>
          <cell r="R503" t="str">
            <v>02</v>
          </cell>
          <cell r="S503" t="str">
            <v>CHILE</v>
          </cell>
          <cell r="T503" t="str">
            <v>4000 OSAKA(JAPÓN)</v>
          </cell>
          <cell r="U503" t="str">
            <v>200000163</v>
          </cell>
          <cell r="V503" t="str">
            <v>NH FOODS CHILE Y COMPAÑIA LIMITADA</v>
          </cell>
          <cell r="W503" t="str">
            <v>OSAKA 8 SEP 2022</v>
          </cell>
          <cell r="X503" t="str">
            <v>EXW</v>
          </cell>
          <cell r="Y503" t="str">
            <v>CTA CTE O CRED.DIRECTO</v>
          </cell>
          <cell r="Z503" t="str">
            <v>CONGELADO</v>
          </cell>
          <cell r="AA503" t="str">
            <v>PANCETA</v>
          </cell>
          <cell r="AB503" t="str">
            <v>PANCETA S/CUERO</v>
          </cell>
          <cell r="AC503" t="str">
            <v>PANCETA S/CUERO S/TECLA I</v>
          </cell>
          <cell r="AD503" t="str">
            <v>EX</v>
          </cell>
        </row>
        <row r="504">
          <cell r="D504">
            <v>1020110</v>
          </cell>
          <cell r="E504" t="str">
            <v>GO MM LOIN L@ CJ 12K AP</v>
          </cell>
          <cell r="F504">
            <v>8500</v>
          </cell>
          <cell r="G504" t="str">
            <v>KG</v>
          </cell>
          <cell r="H504" t="str">
            <v>PLANTA LO MIRANDA</v>
          </cell>
          <cell r="I504" t="str">
            <v>EN PRODUCCION</v>
          </cell>
          <cell r="J504">
            <v>44809</v>
          </cell>
          <cell r="K504">
            <v>44811</v>
          </cell>
          <cell r="L504"/>
          <cell r="M504"/>
          <cell r="N504"/>
          <cell r="O504" t="str">
            <v>U020 AGROSUPER COMER ALIM</v>
          </cell>
          <cell r="P504" t="str">
            <v>00EX</v>
          </cell>
          <cell r="Q504" t="str">
            <v>EXPORTACION DIRECTA</v>
          </cell>
          <cell r="R504" t="str">
            <v>02</v>
          </cell>
          <cell r="S504" t="str">
            <v>CHILE</v>
          </cell>
          <cell r="T504" t="str">
            <v>4000 OSAKA(JAPÓN)</v>
          </cell>
          <cell r="U504" t="str">
            <v>200000163</v>
          </cell>
          <cell r="V504" t="str">
            <v>NH FOODS CHILE Y COMPAÑIA LIMITADA</v>
          </cell>
          <cell r="W504" t="str">
            <v>OSAKA 8 SEP 2022</v>
          </cell>
          <cell r="X504" t="str">
            <v>EXW</v>
          </cell>
          <cell r="Y504" t="str">
            <v>CTA CTE O CRED.DIRECTO</v>
          </cell>
          <cell r="Z504" t="str">
            <v>CONGELADO</v>
          </cell>
          <cell r="AA504" t="str">
            <v>LOMO</v>
          </cell>
          <cell r="AB504" t="str">
            <v>LOMO MM LOIN</v>
          </cell>
          <cell r="AC504" t="str">
            <v>LOMO MM LOIN L</v>
          </cell>
          <cell r="AD504" t="str">
            <v>EX</v>
          </cell>
        </row>
        <row r="505">
          <cell r="D505">
            <v>1020589</v>
          </cell>
          <cell r="E505" t="str">
            <v>GO MM LOIN S@ FI CJ 12K AP</v>
          </cell>
          <cell r="F505">
            <v>7000</v>
          </cell>
          <cell r="G505" t="str">
            <v>KG</v>
          </cell>
          <cell r="H505" t="str">
            <v>PLANTA LO MIRANDA</v>
          </cell>
          <cell r="I505" t="str">
            <v>EN PRODUCCION</v>
          </cell>
          <cell r="J505">
            <v>44809</v>
          </cell>
          <cell r="K505">
            <v>44811</v>
          </cell>
          <cell r="L505"/>
          <cell r="M505"/>
          <cell r="N505"/>
          <cell r="O505" t="str">
            <v>U020 AGROSUPER COMER ALIM</v>
          </cell>
          <cell r="P505" t="str">
            <v>00EX</v>
          </cell>
          <cell r="Q505" t="str">
            <v>EXPORTACION DIRECTA</v>
          </cell>
          <cell r="R505" t="str">
            <v>02</v>
          </cell>
          <cell r="S505" t="str">
            <v>CHILE</v>
          </cell>
          <cell r="T505" t="str">
            <v>4000 OSAKA(JAPÓN)</v>
          </cell>
          <cell r="U505" t="str">
            <v>200000163</v>
          </cell>
          <cell r="V505" t="str">
            <v>NH FOODS CHILE Y COMPAÑIA LIMITADA</v>
          </cell>
          <cell r="W505" t="str">
            <v>OSAKA 8 SEP 2022</v>
          </cell>
          <cell r="X505" t="str">
            <v>EXW</v>
          </cell>
          <cell r="Y505" t="str">
            <v>CTA CTE O CRED.DIRECTO</v>
          </cell>
          <cell r="Z505" t="str">
            <v>CONGELADO</v>
          </cell>
          <cell r="AA505" t="str">
            <v>LOMO</v>
          </cell>
          <cell r="AB505" t="str">
            <v>LOMO MM LOIN</v>
          </cell>
          <cell r="AC505" t="str">
            <v>LOMO MM LOIN S</v>
          </cell>
          <cell r="AD505" t="str">
            <v>EX</v>
          </cell>
        </row>
        <row r="506">
          <cell r="D506">
            <v>1020589</v>
          </cell>
          <cell r="E506" t="str">
            <v>GO MM LOIN S@ FI CJ 12K AP</v>
          </cell>
          <cell r="F506">
            <v>7000</v>
          </cell>
          <cell r="G506" t="str">
            <v>KG</v>
          </cell>
          <cell r="H506" t="str">
            <v>PLANTA LO MIRANDA</v>
          </cell>
          <cell r="I506" t="str">
            <v>EN PRODUCCION</v>
          </cell>
          <cell r="J506">
            <v>44809</v>
          </cell>
          <cell r="K506">
            <v>44818</v>
          </cell>
          <cell r="L506"/>
          <cell r="M506"/>
          <cell r="N506"/>
          <cell r="O506" t="str">
            <v>U020 AGROSUPER COMER ALIM</v>
          </cell>
          <cell r="P506" t="str">
            <v>00EX</v>
          </cell>
          <cell r="Q506" t="str">
            <v>EXPORTACION DIRECTA</v>
          </cell>
          <cell r="R506" t="str">
            <v>02</v>
          </cell>
          <cell r="S506" t="str">
            <v>CHILE</v>
          </cell>
          <cell r="T506" t="str">
            <v>4000 OSAKA(JAPÓN)</v>
          </cell>
          <cell r="U506" t="str">
            <v>200000163</v>
          </cell>
          <cell r="V506" t="str">
            <v>NH FOODS CHILE Y COMPAÑIA LIMITADA</v>
          </cell>
          <cell r="W506" t="str">
            <v>OSAKA 9 SEP 2022</v>
          </cell>
          <cell r="X506" t="str">
            <v>EXW</v>
          </cell>
          <cell r="Y506" t="str">
            <v>CTA CTE O CRED.DIRECTO</v>
          </cell>
          <cell r="Z506" t="str">
            <v>CONGELADO</v>
          </cell>
          <cell r="AA506" t="str">
            <v>LOMO</v>
          </cell>
          <cell r="AB506" t="str">
            <v>LOMO MM LOIN</v>
          </cell>
          <cell r="AC506" t="str">
            <v>LOMO MM LOIN S</v>
          </cell>
          <cell r="AD506" t="str">
            <v>EX</v>
          </cell>
        </row>
        <row r="507">
          <cell r="D507">
            <v>1020110</v>
          </cell>
          <cell r="E507" t="str">
            <v>GO MM LOIN L@ CJ 12K AP</v>
          </cell>
          <cell r="F507">
            <v>8500</v>
          </cell>
          <cell r="G507" t="str">
            <v>KG</v>
          </cell>
          <cell r="H507" t="str">
            <v>PLANTA LO MIRANDA</v>
          </cell>
          <cell r="I507" t="str">
            <v>EN PRODUCCION</v>
          </cell>
          <cell r="J507">
            <v>44809</v>
          </cell>
          <cell r="K507">
            <v>44818</v>
          </cell>
          <cell r="L507"/>
          <cell r="M507"/>
          <cell r="N507"/>
          <cell r="O507" t="str">
            <v>U020 AGROSUPER COMER ALIM</v>
          </cell>
          <cell r="P507" t="str">
            <v>00EX</v>
          </cell>
          <cell r="Q507" t="str">
            <v>EXPORTACION DIRECTA</v>
          </cell>
          <cell r="R507" t="str">
            <v>02</v>
          </cell>
          <cell r="S507" t="str">
            <v>CHILE</v>
          </cell>
          <cell r="T507" t="str">
            <v>4000 OSAKA(JAPÓN)</v>
          </cell>
          <cell r="U507" t="str">
            <v>200000163</v>
          </cell>
          <cell r="V507" t="str">
            <v>NH FOODS CHILE Y COMPAÑIA LIMITADA</v>
          </cell>
          <cell r="W507" t="str">
            <v>OSAKA 9 SEP 2022</v>
          </cell>
          <cell r="X507" t="str">
            <v>EXW</v>
          </cell>
          <cell r="Y507" t="str">
            <v>CTA CTE O CRED.DIRECTO</v>
          </cell>
          <cell r="Z507" t="str">
            <v>CONGELADO</v>
          </cell>
          <cell r="AA507" t="str">
            <v>LOMO</v>
          </cell>
          <cell r="AB507" t="str">
            <v>LOMO MM LOIN</v>
          </cell>
          <cell r="AC507" t="str">
            <v>LOMO MM LOIN L</v>
          </cell>
          <cell r="AD507" t="str">
            <v>EX</v>
          </cell>
        </row>
        <row r="508">
          <cell r="D508">
            <v>1020731</v>
          </cell>
          <cell r="E508" t="str">
            <v>GO PANC S/TEC/CUE I@ FI CJ PANC 4S AP</v>
          </cell>
          <cell r="F508">
            <v>4000</v>
          </cell>
          <cell r="G508" t="str">
            <v>KG</v>
          </cell>
          <cell r="H508" t="str">
            <v>PLANTA LO MIRANDA</v>
          </cell>
          <cell r="I508" t="str">
            <v>EN PRODUCCION</v>
          </cell>
          <cell r="J508">
            <v>44809</v>
          </cell>
          <cell r="K508">
            <v>44818</v>
          </cell>
          <cell r="L508"/>
          <cell r="M508"/>
          <cell r="N508"/>
          <cell r="O508" t="str">
            <v>U020 AGROSUPER COMER ALIM</v>
          </cell>
          <cell r="P508" t="str">
            <v>00EX</v>
          </cell>
          <cell r="Q508" t="str">
            <v>EXPORTACION DIRECTA</v>
          </cell>
          <cell r="R508" t="str">
            <v>02</v>
          </cell>
          <cell r="S508" t="str">
            <v>CHILE</v>
          </cell>
          <cell r="T508" t="str">
            <v>4000 OSAKA(JAPÓN)</v>
          </cell>
          <cell r="U508" t="str">
            <v>200000163</v>
          </cell>
          <cell r="V508" t="str">
            <v>NH FOODS CHILE Y COMPAÑIA LIMITADA</v>
          </cell>
          <cell r="W508" t="str">
            <v>OSAKA 9 SEP 2022</v>
          </cell>
          <cell r="X508" t="str">
            <v>EXW</v>
          </cell>
          <cell r="Y508" t="str">
            <v>CTA CTE O CRED.DIRECTO</v>
          </cell>
          <cell r="Z508" t="str">
            <v>CONGELADO</v>
          </cell>
          <cell r="AA508" t="str">
            <v>PANCETA</v>
          </cell>
          <cell r="AB508" t="str">
            <v>PANCETA S/CUERO</v>
          </cell>
          <cell r="AC508" t="str">
            <v>PANCETA S/CUERO S/TECLA I</v>
          </cell>
          <cell r="AD508" t="str">
            <v>EX</v>
          </cell>
        </row>
        <row r="509">
          <cell r="D509">
            <v>1022371</v>
          </cell>
          <cell r="E509" t="str">
            <v>GO PANC S/TEC SP@ FI CJ AP</v>
          </cell>
          <cell r="F509">
            <v>3500</v>
          </cell>
          <cell r="G509" t="str">
            <v>KG</v>
          </cell>
          <cell r="H509" t="str">
            <v>PLANTA LO MIRANDA</v>
          </cell>
          <cell r="I509" t="str">
            <v>EN PRODUCCION</v>
          </cell>
          <cell r="J509">
            <v>44809</v>
          </cell>
          <cell r="K509">
            <v>44818</v>
          </cell>
          <cell r="L509"/>
          <cell r="M509"/>
          <cell r="N509"/>
          <cell r="O509" t="str">
            <v>U020 AGROSUPER COMER ALIM</v>
          </cell>
          <cell r="P509" t="str">
            <v>00EX</v>
          </cell>
          <cell r="Q509" t="str">
            <v>EXPORTACION DIRECTA</v>
          </cell>
          <cell r="R509" t="str">
            <v>02</v>
          </cell>
          <cell r="S509" t="str">
            <v>CHILE</v>
          </cell>
          <cell r="T509" t="str">
            <v>4000 OSAKA(JAPÓN)</v>
          </cell>
          <cell r="U509" t="str">
            <v>200000163</v>
          </cell>
          <cell r="V509" t="str">
            <v>NH FOODS CHILE Y COMPAÑIA LIMITADA</v>
          </cell>
          <cell r="W509" t="str">
            <v>OSAKA 9 SEP 2022</v>
          </cell>
          <cell r="X509" t="str">
            <v>EXW</v>
          </cell>
          <cell r="Y509" t="str">
            <v>CTA CTE O CRED.DIRECTO</v>
          </cell>
          <cell r="Z509" t="str">
            <v>CONGELADO</v>
          </cell>
          <cell r="AA509" t="str">
            <v>PANCETA</v>
          </cell>
          <cell r="AB509" t="str">
            <v>PANCETA S/CUERO</v>
          </cell>
          <cell r="AC509" t="str">
            <v>PANCETA S/CUERO S/TECLA</v>
          </cell>
          <cell r="AD509" t="str">
            <v>EX</v>
          </cell>
        </row>
        <row r="510">
          <cell r="D510">
            <v>1020914</v>
          </cell>
          <cell r="E510" t="str">
            <v>GO PANC LAM 2.5MM@ CJ CH AP</v>
          </cell>
          <cell r="F510">
            <v>1000</v>
          </cell>
          <cell r="G510" t="str">
            <v>KG</v>
          </cell>
          <cell r="H510" t="str">
            <v>PLANTA LO MIRANDA</v>
          </cell>
          <cell r="I510" t="str">
            <v>EN PRODUCCION</v>
          </cell>
          <cell r="J510">
            <v>44809</v>
          </cell>
          <cell r="K510">
            <v>44818</v>
          </cell>
          <cell r="L510"/>
          <cell r="M510"/>
          <cell r="N510"/>
          <cell r="O510" t="str">
            <v>U020 AGROSUPER COMER ALIM</v>
          </cell>
          <cell r="P510" t="str">
            <v>00EX</v>
          </cell>
          <cell r="Q510" t="str">
            <v>EXPORTACION DIRECTA</v>
          </cell>
          <cell r="R510" t="str">
            <v>02</v>
          </cell>
          <cell r="S510" t="str">
            <v>CHILE</v>
          </cell>
          <cell r="T510" t="str">
            <v>4000 OSAKA(JAPÓN)</v>
          </cell>
          <cell r="U510" t="str">
            <v>200000163</v>
          </cell>
          <cell r="V510" t="str">
            <v>NH FOODS CHILE Y COMPAÑIA LIMITADA</v>
          </cell>
          <cell r="W510" t="str">
            <v>OSAKA 9 SEP 2022</v>
          </cell>
          <cell r="X510" t="str">
            <v>EXW</v>
          </cell>
          <cell r="Y510" t="str">
            <v>CTA CTE O CRED.DIRECTO</v>
          </cell>
          <cell r="Z510" t="str">
            <v>CONGELADO</v>
          </cell>
          <cell r="AA510" t="str">
            <v>PANCETA</v>
          </cell>
          <cell r="AB510" t="str">
            <v>PANCETA C/CUERO</v>
          </cell>
          <cell r="AC510" t="str">
            <v>PANCETA C/CUERO LAMINADO</v>
          </cell>
          <cell r="AD510" t="str">
            <v>EX</v>
          </cell>
        </row>
        <row r="511">
          <cell r="D511">
            <v>1020914</v>
          </cell>
          <cell r="E511" t="str">
            <v>GO PANC LAM 2.5MM@ CJ CH AP</v>
          </cell>
          <cell r="F511">
            <v>1000</v>
          </cell>
          <cell r="G511" t="str">
            <v>KG</v>
          </cell>
          <cell r="H511" t="str">
            <v>PLANTA LO MIRANDA</v>
          </cell>
          <cell r="I511" t="str">
            <v>EN PRODUCCION</v>
          </cell>
          <cell r="J511">
            <v>44809</v>
          </cell>
          <cell r="K511">
            <v>44825</v>
          </cell>
          <cell r="L511"/>
          <cell r="M511"/>
          <cell r="N511"/>
          <cell r="O511" t="str">
            <v>U020 AGROSUPER COMER ALIM</v>
          </cell>
          <cell r="P511" t="str">
            <v>00EX</v>
          </cell>
          <cell r="Q511" t="str">
            <v>EXPORTACION DIRECTA</v>
          </cell>
          <cell r="R511" t="str">
            <v>02</v>
          </cell>
          <cell r="S511" t="str">
            <v>CHILE</v>
          </cell>
          <cell r="T511" t="str">
            <v>4000 OSAKA(JAPÓN)</v>
          </cell>
          <cell r="U511" t="str">
            <v>200000163</v>
          </cell>
          <cell r="V511" t="str">
            <v>NH FOODS CHILE Y COMPAÑIA LIMITADA</v>
          </cell>
          <cell r="W511" t="str">
            <v>OSAKA 10 SEP 2022</v>
          </cell>
          <cell r="X511" t="str">
            <v>EXW</v>
          </cell>
          <cell r="Y511" t="str">
            <v>CTA CTE O CRED.DIRECTO</v>
          </cell>
          <cell r="Z511" t="str">
            <v>CONGELADO</v>
          </cell>
          <cell r="AA511" t="str">
            <v>PANCETA</v>
          </cell>
          <cell r="AB511" t="str">
            <v>PANCETA C/CUERO</v>
          </cell>
          <cell r="AC511" t="str">
            <v>PANCETA C/CUERO LAMINADO</v>
          </cell>
          <cell r="AD511" t="str">
            <v>EX</v>
          </cell>
        </row>
        <row r="512">
          <cell r="D512">
            <v>1022371</v>
          </cell>
          <cell r="E512" t="str">
            <v>GO PANC S/TEC SP@ FI CJ AP</v>
          </cell>
          <cell r="F512">
            <v>3500</v>
          </cell>
          <cell r="G512" t="str">
            <v>KG</v>
          </cell>
          <cell r="H512" t="str">
            <v>PLANTA LO MIRANDA</v>
          </cell>
          <cell r="I512" t="str">
            <v>EN PRODUCCION</v>
          </cell>
          <cell r="J512">
            <v>44809</v>
          </cell>
          <cell r="K512">
            <v>44825</v>
          </cell>
          <cell r="L512"/>
          <cell r="M512"/>
          <cell r="N512"/>
          <cell r="O512" t="str">
            <v>U020 AGROSUPER COMER ALIM</v>
          </cell>
          <cell r="P512" t="str">
            <v>00EX</v>
          </cell>
          <cell r="Q512" t="str">
            <v>EXPORTACION DIRECTA</v>
          </cell>
          <cell r="R512" t="str">
            <v>02</v>
          </cell>
          <cell r="S512" t="str">
            <v>CHILE</v>
          </cell>
          <cell r="T512" t="str">
            <v>4000 OSAKA(JAPÓN)</v>
          </cell>
          <cell r="U512" t="str">
            <v>200000163</v>
          </cell>
          <cell r="V512" t="str">
            <v>NH FOODS CHILE Y COMPAÑIA LIMITADA</v>
          </cell>
          <cell r="W512" t="str">
            <v>OSAKA 10 SEP 2022</v>
          </cell>
          <cell r="X512" t="str">
            <v>EXW</v>
          </cell>
          <cell r="Y512" t="str">
            <v>CTA CTE O CRED.DIRECTO</v>
          </cell>
          <cell r="Z512" t="str">
            <v>CONGELADO</v>
          </cell>
          <cell r="AA512" t="str">
            <v>PANCETA</v>
          </cell>
          <cell r="AB512" t="str">
            <v>PANCETA S/CUERO</v>
          </cell>
          <cell r="AC512" t="str">
            <v>PANCETA S/CUERO S/TECLA</v>
          </cell>
          <cell r="AD512" t="str">
            <v>EX</v>
          </cell>
        </row>
        <row r="513">
          <cell r="D513">
            <v>1020731</v>
          </cell>
          <cell r="E513" t="str">
            <v>GO PANC S/TEC/CUE I@ FI CJ PANC 4S AP</v>
          </cell>
          <cell r="F513">
            <v>3500</v>
          </cell>
          <cell r="G513" t="str">
            <v>KG</v>
          </cell>
          <cell r="H513" t="str">
            <v>PLANTA LO MIRANDA</v>
          </cell>
          <cell r="I513" t="str">
            <v>EN PRODUCCION</v>
          </cell>
          <cell r="J513">
            <v>44809</v>
          </cell>
          <cell r="K513">
            <v>44825</v>
          </cell>
          <cell r="L513"/>
          <cell r="M513"/>
          <cell r="N513"/>
          <cell r="O513" t="str">
            <v>U020 AGROSUPER COMER ALIM</v>
          </cell>
          <cell r="P513" t="str">
            <v>00EX</v>
          </cell>
          <cell r="Q513" t="str">
            <v>EXPORTACION DIRECTA</v>
          </cell>
          <cell r="R513" t="str">
            <v>02</v>
          </cell>
          <cell r="S513" t="str">
            <v>CHILE</v>
          </cell>
          <cell r="T513" t="str">
            <v>4000 OSAKA(JAPÓN)</v>
          </cell>
          <cell r="U513" t="str">
            <v>200000163</v>
          </cell>
          <cell r="V513" t="str">
            <v>NH FOODS CHILE Y COMPAÑIA LIMITADA</v>
          </cell>
          <cell r="W513" t="str">
            <v>OSAKA 10 SEP 2022</v>
          </cell>
          <cell r="X513" t="str">
            <v>EXW</v>
          </cell>
          <cell r="Y513" t="str">
            <v>CTA CTE O CRED.DIRECTO</v>
          </cell>
          <cell r="Z513" t="str">
            <v>CONGELADO</v>
          </cell>
          <cell r="AA513" t="str">
            <v>PANCETA</v>
          </cell>
          <cell r="AB513" t="str">
            <v>PANCETA S/CUERO</v>
          </cell>
          <cell r="AC513" t="str">
            <v>PANCETA S/CUERO S/TECLA I</v>
          </cell>
          <cell r="AD513" t="str">
            <v>EX</v>
          </cell>
        </row>
        <row r="514">
          <cell r="D514">
            <v>1022313</v>
          </cell>
          <cell r="E514" t="str">
            <v>GO CC LOIN T@ FI CJ AP</v>
          </cell>
          <cell r="F514">
            <v>2500</v>
          </cell>
          <cell r="G514" t="str">
            <v>KG</v>
          </cell>
          <cell r="H514" t="str">
            <v>PLANTA LO MIRANDA</v>
          </cell>
          <cell r="I514" t="str">
            <v>EN PRODUCCION</v>
          </cell>
          <cell r="J514">
            <v>44809</v>
          </cell>
          <cell r="K514">
            <v>44825</v>
          </cell>
          <cell r="L514"/>
          <cell r="M514"/>
          <cell r="N514"/>
          <cell r="O514" t="str">
            <v>U020 AGROSUPER COMER ALIM</v>
          </cell>
          <cell r="P514" t="str">
            <v>00EX</v>
          </cell>
          <cell r="Q514" t="str">
            <v>EXPORTACION DIRECTA</v>
          </cell>
          <cell r="R514" t="str">
            <v>02</v>
          </cell>
          <cell r="S514" t="str">
            <v>CHILE</v>
          </cell>
          <cell r="T514" t="str">
            <v>4000 OSAKA(JAPÓN)</v>
          </cell>
          <cell r="U514" t="str">
            <v>200000163</v>
          </cell>
          <cell r="V514" t="str">
            <v>NH FOODS CHILE Y COMPAÑIA LIMITADA</v>
          </cell>
          <cell r="W514" t="str">
            <v>OSAKA 10 SEP 2022</v>
          </cell>
          <cell r="X514" t="str">
            <v>EXW</v>
          </cell>
          <cell r="Y514" t="str">
            <v>CTA CTE O CRED.DIRECTO</v>
          </cell>
          <cell r="Z514" t="str">
            <v>CONGELADO</v>
          </cell>
          <cell r="AA514" t="str">
            <v>LOMO</v>
          </cell>
          <cell r="AB514" t="str">
            <v>LOMO CC LOIN</v>
          </cell>
          <cell r="AC514" t="str">
            <v>LOMO CC LOIN T</v>
          </cell>
          <cell r="AD514" t="str">
            <v>EX</v>
          </cell>
        </row>
        <row r="515">
          <cell r="D515">
            <v>1020110</v>
          </cell>
          <cell r="E515" t="str">
            <v>GO MM LOIN L@ CJ 12K AP</v>
          </cell>
          <cell r="F515">
            <v>6500</v>
          </cell>
          <cell r="G515" t="str">
            <v>KG</v>
          </cell>
          <cell r="H515" t="str">
            <v>PLANTA LO MIRANDA</v>
          </cell>
          <cell r="I515" t="str">
            <v>EN PRODUCCION</v>
          </cell>
          <cell r="J515">
            <v>44809</v>
          </cell>
          <cell r="K515">
            <v>44825</v>
          </cell>
          <cell r="L515"/>
          <cell r="M515"/>
          <cell r="N515"/>
          <cell r="O515" t="str">
            <v>U020 AGROSUPER COMER ALIM</v>
          </cell>
          <cell r="P515" t="str">
            <v>00EX</v>
          </cell>
          <cell r="Q515" t="str">
            <v>EXPORTACION DIRECTA</v>
          </cell>
          <cell r="R515" t="str">
            <v>02</v>
          </cell>
          <cell r="S515" t="str">
            <v>CHILE</v>
          </cell>
          <cell r="T515" t="str">
            <v>4000 OSAKA(JAPÓN)</v>
          </cell>
          <cell r="U515" t="str">
            <v>200000163</v>
          </cell>
          <cell r="V515" t="str">
            <v>NH FOODS CHILE Y COMPAÑIA LIMITADA</v>
          </cell>
          <cell r="W515" t="str">
            <v>OSAKA 10 SEP 2022</v>
          </cell>
          <cell r="X515" t="str">
            <v>EXW</v>
          </cell>
          <cell r="Y515" t="str">
            <v>CTA CTE O CRED.DIRECTO</v>
          </cell>
          <cell r="Z515" t="str">
            <v>CONGELADO</v>
          </cell>
          <cell r="AA515" t="str">
            <v>LOMO</v>
          </cell>
          <cell r="AB515" t="str">
            <v>LOMO MM LOIN</v>
          </cell>
          <cell r="AC515" t="str">
            <v>LOMO MM LOIN L</v>
          </cell>
          <cell r="AD515" t="str">
            <v>EX</v>
          </cell>
        </row>
        <row r="516">
          <cell r="D516">
            <v>1020589</v>
          </cell>
          <cell r="E516" t="str">
            <v>GO MM LOIN S@ FI CJ 12K AP</v>
          </cell>
          <cell r="F516">
            <v>7000</v>
          </cell>
          <cell r="G516" t="str">
            <v>KG</v>
          </cell>
          <cell r="H516" t="str">
            <v>PLANTA LO MIRANDA</v>
          </cell>
          <cell r="I516" t="str">
            <v>EN PRODUCCION</v>
          </cell>
          <cell r="J516">
            <v>44809</v>
          </cell>
          <cell r="K516">
            <v>44825</v>
          </cell>
          <cell r="L516"/>
          <cell r="M516"/>
          <cell r="N516"/>
          <cell r="O516" t="str">
            <v>U020 AGROSUPER COMER ALIM</v>
          </cell>
          <cell r="P516" t="str">
            <v>00EX</v>
          </cell>
          <cell r="Q516" t="str">
            <v>EXPORTACION DIRECTA</v>
          </cell>
          <cell r="R516" t="str">
            <v>02</v>
          </cell>
          <cell r="S516" t="str">
            <v>CHILE</v>
          </cell>
          <cell r="T516" t="str">
            <v>4000 OSAKA(JAPÓN)</v>
          </cell>
          <cell r="U516" t="str">
            <v>200000163</v>
          </cell>
          <cell r="V516" t="str">
            <v>NH FOODS CHILE Y COMPAÑIA LIMITADA</v>
          </cell>
          <cell r="W516" t="str">
            <v>OSAKA 10 SEP 2022</v>
          </cell>
          <cell r="X516" t="str">
            <v>EXW</v>
          </cell>
          <cell r="Y516" t="str">
            <v>CTA CTE O CRED.DIRECTO</v>
          </cell>
          <cell r="Z516" t="str">
            <v>CONGELADO</v>
          </cell>
          <cell r="AA516" t="str">
            <v>LOMO</v>
          </cell>
          <cell r="AB516" t="str">
            <v>LOMO MM LOIN</v>
          </cell>
          <cell r="AC516" t="str">
            <v>LOMO MM LOIN S</v>
          </cell>
          <cell r="AD516" t="str">
            <v>EX</v>
          </cell>
        </row>
        <row r="517">
          <cell r="D517">
            <v>1020589</v>
          </cell>
          <cell r="E517" t="str">
            <v>GO MM LOIN S@ FI CJ 12K AP</v>
          </cell>
          <cell r="F517">
            <v>7000</v>
          </cell>
          <cell r="G517" t="str">
            <v>KG</v>
          </cell>
          <cell r="H517" t="str">
            <v>PLANTA LO MIRANDA</v>
          </cell>
          <cell r="I517" t="str">
            <v>EN PRODUCCION</v>
          </cell>
          <cell r="J517">
            <v>44809</v>
          </cell>
          <cell r="K517">
            <v>44825</v>
          </cell>
          <cell r="L517"/>
          <cell r="M517"/>
          <cell r="N517"/>
          <cell r="O517" t="str">
            <v>U020 AGROSUPER COMER ALIM</v>
          </cell>
          <cell r="P517" t="str">
            <v>00EX</v>
          </cell>
          <cell r="Q517" t="str">
            <v>EXPORTACION DIRECTA</v>
          </cell>
          <cell r="R517" t="str">
            <v>02</v>
          </cell>
          <cell r="S517" t="str">
            <v>CHILE</v>
          </cell>
          <cell r="T517" t="str">
            <v>4000 OSAKA(JAPÓN)</v>
          </cell>
          <cell r="U517" t="str">
            <v>200000163</v>
          </cell>
          <cell r="V517" t="str">
            <v>NH FOODS CHILE Y COMPAÑIA LIMITADA</v>
          </cell>
          <cell r="W517" t="str">
            <v>OSAKA 11 SEP 2022</v>
          </cell>
          <cell r="X517" t="str">
            <v>EXW</v>
          </cell>
          <cell r="Y517" t="str">
            <v>CTA CTE O CRED.DIRECTO</v>
          </cell>
          <cell r="Z517" t="str">
            <v>CONGELADO</v>
          </cell>
          <cell r="AA517" t="str">
            <v>LOMO</v>
          </cell>
          <cell r="AB517" t="str">
            <v>LOMO MM LOIN</v>
          </cell>
          <cell r="AC517" t="str">
            <v>LOMO MM LOIN S</v>
          </cell>
          <cell r="AD517" t="str">
            <v>EX</v>
          </cell>
        </row>
        <row r="518">
          <cell r="D518">
            <v>1020110</v>
          </cell>
          <cell r="E518" t="str">
            <v>GO MM LOIN L@ CJ 12K AP</v>
          </cell>
          <cell r="F518">
            <v>6500</v>
          </cell>
          <cell r="G518" t="str">
            <v>KG</v>
          </cell>
          <cell r="H518" t="str">
            <v>PLANTA LO MIRANDA</v>
          </cell>
          <cell r="I518" t="str">
            <v>EN PRODUCCION</v>
          </cell>
          <cell r="J518">
            <v>44809</v>
          </cell>
          <cell r="K518">
            <v>44825</v>
          </cell>
          <cell r="L518"/>
          <cell r="M518"/>
          <cell r="N518"/>
          <cell r="O518" t="str">
            <v>U020 AGROSUPER COMER ALIM</v>
          </cell>
          <cell r="P518" t="str">
            <v>00EX</v>
          </cell>
          <cell r="Q518" t="str">
            <v>EXPORTACION DIRECTA</v>
          </cell>
          <cell r="R518" t="str">
            <v>02</v>
          </cell>
          <cell r="S518" t="str">
            <v>CHILE</v>
          </cell>
          <cell r="T518" t="str">
            <v>4000 OSAKA(JAPÓN)</v>
          </cell>
          <cell r="U518" t="str">
            <v>200000163</v>
          </cell>
          <cell r="V518" t="str">
            <v>NH FOODS CHILE Y COMPAÑIA LIMITADA</v>
          </cell>
          <cell r="W518" t="str">
            <v>OSAKA 11 SEP 2022</v>
          </cell>
          <cell r="X518" t="str">
            <v>EXW</v>
          </cell>
          <cell r="Y518" t="str">
            <v>CTA CTE O CRED.DIRECTO</v>
          </cell>
          <cell r="Z518" t="str">
            <v>CONGELADO</v>
          </cell>
          <cell r="AA518" t="str">
            <v>LOMO</v>
          </cell>
          <cell r="AB518" t="str">
            <v>LOMO MM LOIN</v>
          </cell>
          <cell r="AC518" t="str">
            <v>LOMO MM LOIN L</v>
          </cell>
          <cell r="AD518" t="str">
            <v>EX</v>
          </cell>
        </row>
        <row r="519">
          <cell r="D519">
            <v>1022313</v>
          </cell>
          <cell r="E519" t="str">
            <v>GO CC LOIN T@ FI CJ AP</v>
          </cell>
          <cell r="F519">
            <v>2500</v>
          </cell>
          <cell r="G519" t="str">
            <v>KG</v>
          </cell>
          <cell r="H519" t="str">
            <v>PLANTA LO MIRANDA</v>
          </cell>
          <cell r="I519" t="str">
            <v>EN PRODUCCION</v>
          </cell>
          <cell r="J519">
            <v>44809</v>
          </cell>
          <cell r="K519">
            <v>44825</v>
          </cell>
          <cell r="L519"/>
          <cell r="M519"/>
          <cell r="N519"/>
          <cell r="O519" t="str">
            <v>U020 AGROSUPER COMER ALIM</v>
          </cell>
          <cell r="P519" t="str">
            <v>00EX</v>
          </cell>
          <cell r="Q519" t="str">
            <v>EXPORTACION DIRECTA</v>
          </cell>
          <cell r="R519" t="str">
            <v>02</v>
          </cell>
          <cell r="S519" t="str">
            <v>CHILE</v>
          </cell>
          <cell r="T519" t="str">
            <v>4000 OSAKA(JAPÓN)</v>
          </cell>
          <cell r="U519" t="str">
            <v>200000163</v>
          </cell>
          <cell r="V519" t="str">
            <v>NH FOODS CHILE Y COMPAÑIA LIMITADA</v>
          </cell>
          <cell r="W519" t="str">
            <v>OSAKA 11 SEP 2022</v>
          </cell>
          <cell r="X519" t="str">
            <v>EXW</v>
          </cell>
          <cell r="Y519" t="str">
            <v>CTA CTE O CRED.DIRECTO</v>
          </cell>
          <cell r="Z519" t="str">
            <v>CONGELADO</v>
          </cell>
          <cell r="AA519" t="str">
            <v>LOMO</v>
          </cell>
          <cell r="AB519" t="str">
            <v>LOMO CC LOIN</v>
          </cell>
          <cell r="AC519" t="str">
            <v>LOMO CC LOIN T</v>
          </cell>
          <cell r="AD519" t="str">
            <v>EX</v>
          </cell>
        </row>
        <row r="520">
          <cell r="D520">
            <v>1020731</v>
          </cell>
          <cell r="E520" t="str">
            <v>GO PANC S/TEC/CUE I@ FI CJ PANC 4S AP</v>
          </cell>
          <cell r="F520">
            <v>3500</v>
          </cell>
          <cell r="G520" t="str">
            <v>KG</v>
          </cell>
          <cell r="H520" t="str">
            <v>PLANTA LO MIRANDA</v>
          </cell>
          <cell r="I520" t="str">
            <v>EN PRODUCCION</v>
          </cell>
          <cell r="J520">
            <v>44809</v>
          </cell>
          <cell r="K520">
            <v>44825</v>
          </cell>
          <cell r="L520"/>
          <cell r="M520"/>
          <cell r="N520"/>
          <cell r="O520" t="str">
            <v>U020 AGROSUPER COMER ALIM</v>
          </cell>
          <cell r="P520" t="str">
            <v>00EX</v>
          </cell>
          <cell r="Q520" t="str">
            <v>EXPORTACION DIRECTA</v>
          </cell>
          <cell r="R520" t="str">
            <v>02</v>
          </cell>
          <cell r="S520" t="str">
            <v>CHILE</v>
          </cell>
          <cell r="T520" t="str">
            <v>4000 OSAKA(JAPÓN)</v>
          </cell>
          <cell r="U520" t="str">
            <v>200000163</v>
          </cell>
          <cell r="V520" t="str">
            <v>NH FOODS CHILE Y COMPAÑIA LIMITADA</v>
          </cell>
          <cell r="W520" t="str">
            <v>OSAKA 11 SEP 2022</v>
          </cell>
          <cell r="X520" t="str">
            <v>EXW</v>
          </cell>
          <cell r="Y520" t="str">
            <v>CTA CTE O CRED.DIRECTO</v>
          </cell>
          <cell r="Z520" t="str">
            <v>CONGELADO</v>
          </cell>
          <cell r="AA520" t="str">
            <v>PANCETA</v>
          </cell>
          <cell r="AB520" t="str">
            <v>PANCETA S/CUERO</v>
          </cell>
          <cell r="AC520" t="str">
            <v>PANCETA S/CUERO S/TECLA I</v>
          </cell>
          <cell r="AD520" t="str">
            <v>EX</v>
          </cell>
        </row>
        <row r="521">
          <cell r="D521">
            <v>1022371</v>
          </cell>
          <cell r="E521" t="str">
            <v>GO PANC S/TEC SP@ FI CJ AP</v>
          </cell>
          <cell r="F521">
            <v>3500</v>
          </cell>
          <cell r="G521" t="str">
            <v>KG</v>
          </cell>
          <cell r="H521" t="str">
            <v>PLANTA LO MIRANDA</v>
          </cell>
          <cell r="I521" t="str">
            <v>EN PRODUCCION</v>
          </cell>
          <cell r="J521">
            <v>44809</v>
          </cell>
          <cell r="K521">
            <v>44825</v>
          </cell>
          <cell r="L521"/>
          <cell r="M521"/>
          <cell r="N521"/>
          <cell r="O521" t="str">
            <v>U020 AGROSUPER COMER ALIM</v>
          </cell>
          <cell r="P521" t="str">
            <v>00EX</v>
          </cell>
          <cell r="Q521" t="str">
            <v>EXPORTACION DIRECTA</v>
          </cell>
          <cell r="R521" t="str">
            <v>02</v>
          </cell>
          <cell r="S521" t="str">
            <v>CHILE</v>
          </cell>
          <cell r="T521" t="str">
            <v>4000 OSAKA(JAPÓN)</v>
          </cell>
          <cell r="U521" t="str">
            <v>200000163</v>
          </cell>
          <cell r="V521" t="str">
            <v>NH FOODS CHILE Y COMPAÑIA LIMITADA</v>
          </cell>
          <cell r="W521" t="str">
            <v>OSAKA 11 SEP 2022</v>
          </cell>
          <cell r="X521" t="str">
            <v>EXW</v>
          </cell>
          <cell r="Y521" t="str">
            <v>CTA CTE O CRED.DIRECTO</v>
          </cell>
          <cell r="Z521" t="str">
            <v>CONGELADO</v>
          </cell>
          <cell r="AA521" t="str">
            <v>PANCETA</v>
          </cell>
          <cell r="AB521" t="str">
            <v>PANCETA S/CUERO</v>
          </cell>
          <cell r="AC521" t="str">
            <v>PANCETA S/CUERO S/TECLA</v>
          </cell>
          <cell r="AD521" t="str">
            <v>EX</v>
          </cell>
        </row>
        <row r="522">
          <cell r="D522">
            <v>1020914</v>
          </cell>
          <cell r="E522" t="str">
            <v>GO PANC LAM 2.5MM@ CJ CH AP</v>
          </cell>
          <cell r="F522">
            <v>1000</v>
          </cell>
          <cell r="G522" t="str">
            <v>KG</v>
          </cell>
          <cell r="H522" t="str">
            <v>PLANTA LO MIRANDA</v>
          </cell>
          <cell r="I522" t="str">
            <v>EN PRODUCCION</v>
          </cell>
          <cell r="J522">
            <v>44809</v>
          </cell>
          <cell r="K522">
            <v>44825</v>
          </cell>
          <cell r="L522"/>
          <cell r="M522"/>
          <cell r="N522"/>
          <cell r="O522" t="str">
            <v>U020 AGROSUPER COMER ALIM</v>
          </cell>
          <cell r="P522" t="str">
            <v>00EX</v>
          </cell>
          <cell r="Q522" t="str">
            <v>EXPORTACION DIRECTA</v>
          </cell>
          <cell r="R522" t="str">
            <v>02</v>
          </cell>
          <cell r="S522" t="str">
            <v>CHILE</v>
          </cell>
          <cell r="T522" t="str">
            <v>4000 OSAKA(JAPÓN)</v>
          </cell>
          <cell r="U522" t="str">
            <v>200000163</v>
          </cell>
          <cell r="V522" t="str">
            <v>NH FOODS CHILE Y COMPAÑIA LIMITADA</v>
          </cell>
          <cell r="W522" t="str">
            <v>OSAKA 11 SEP 2022</v>
          </cell>
          <cell r="X522" t="str">
            <v>EXW</v>
          </cell>
          <cell r="Y522" t="str">
            <v>CTA CTE O CRED.DIRECTO</v>
          </cell>
          <cell r="Z522" t="str">
            <v>CONGELADO</v>
          </cell>
          <cell r="AA522" t="str">
            <v>PANCETA</v>
          </cell>
          <cell r="AB522" t="str">
            <v>PANCETA C/CUERO</v>
          </cell>
          <cell r="AC522" t="str">
            <v>PANCETA C/CUERO LAMINADO</v>
          </cell>
          <cell r="AD522" t="str">
            <v>EX</v>
          </cell>
        </row>
        <row r="523">
          <cell r="D523">
            <v>1020715</v>
          </cell>
          <cell r="E523" t="str">
            <v>GO PANC TEC C/CUE@ FI CJ PANC AP</v>
          </cell>
          <cell r="F523">
            <v>2000</v>
          </cell>
          <cell r="G523" t="str">
            <v>KG</v>
          </cell>
          <cell r="H523" t="str">
            <v>PLANTA LO MIRANDA</v>
          </cell>
          <cell r="I523" t="str">
            <v>EN PRODUCCION</v>
          </cell>
          <cell r="J523">
            <v>44809</v>
          </cell>
          <cell r="K523">
            <v>44811</v>
          </cell>
          <cell r="L523"/>
          <cell r="M523"/>
          <cell r="N523"/>
          <cell r="O523" t="str">
            <v>U020 AGROSUPER COMER ALIM</v>
          </cell>
          <cell r="P523" t="str">
            <v>00EX</v>
          </cell>
          <cell r="Q523" t="str">
            <v>EXPORTACION DIRECTA</v>
          </cell>
          <cell r="R523" t="str">
            <v>02</v>
          </cell>
          <cell r="S523" t="str">
            <v>CHILE</v>
          </cell>
          <cell r="T523" t="str">
            <v>4000 OSAKA(JAPÓN)</v>
          </cell>
          <cell r="U523" t="str">
            <v>200000163</v>
          </cell>
          <cell r="V523" t="str">
            <v>NH FOODS CHILE Y COMPAÑIA LIMITADA</v>
          </cell>
          <cell r="W523" t="str">
            <v>OSAKA 14 SEP 2022</v>
          </cell>
          <cell r="X523" t="str">
            <v>EXW</v>
          </cell>
          <cell r="Y523" t="str">
            <v>CTA CTE O CRED.DIRECTO</v>
          </cell>
          <cell r="Z523" t="str">
            <v>CONGELADO</v>
          </cell>
          <cell r="AA523" t="str">
            <v>PANCETA</v>
          </cell>
          <cell r="AB523" t="str">
            <v>PANCETA C/CUERO</v>
          </cell>
          <cell r="AC523" t="str">
            <v>PANCETA C/CUERO TECLA</v>
          </cell>
          <cell r="AD523" t="str">
            <v>EX</v>
          </cell>
        </row>
        <row r="524">
          <cell r="D524">
            <v>1020664</v>
          </cell>
          <cell r="E524" t="str">
            <v>GO GANSO C/ASTO C/ABAS S/G@ VA CJ JP</v>
          </cell>
          <cell r="F524">
            <v>2000</v>
          </cell>
          <cell r="G524" t="str">
            <v>KG</v>
          </cell>
          <cell r="H524" t="str">
            <v>PLANTA LO MIRANDA</v>
          </cell>
          <cell r="I524" t="str">
            <v>EN PRODUCCION</v>
          </cell>
          <cell r="J524">
            <v>44809</v>
          </cell>
          <cell r="K524">
            <v>44811</v>
          </cell>
          <cell r="L524"/>
          <cell r="M524"/>
          <cell r="N524"/>
          <cell r="O524" t="str">
            <v>U020 AGROSUPER COMER ALIM</v>
          </cell>
          <cell r="P524" t="str">
            <v>00EX</v>
          </cell>
          <cell r="Q524" t="str">
            <v>EXPORTACION DIRECTA</v>
          </cell>
          <cell r="R524" t="str">
            <v>02</v>
          </cell>
          <cell r="S524" t="str">
            <v>CHILE</v>
          </cell>
          <cell r="T524" t="str">
            <v>4000 OSAKA(JAPÓN)</v>
          </cell>
          <cell r="U524" t="str">
            <v>200000163</v>
          </cell>
          <cell r="V524" t="str">
            <v>NH FOODS CHILE Y COMPAÑIA LIMITADA</v>
          </cell>
          <cell r="W524" t="str">
            <v>OSAKA 14 SEP 2022</v>
          </cell>
          <cell r="X524" t="str">
            <v>EXW</v>
          </cell>
          <cell r="Y524" t="str">
            <v>CTA CTE O CRED.DIRECTO</v>
          </cell>
          <cell r="Z524" t="str">
            <v>CONGELADO</v>
          </cell>
          <cell r="AA524" t="str">
            <v>PIERNA</v>
          </cell>
          <cell r="AB524" t="str">
            <v>PIERNA PULPA FINA</v>
          </cell>
          <cell r="AC524" t="str">
            <v>PIERNA PULPA FINA MUSC SEP</v>
          </cell>
          <cell r="AD524" t="str">
            <v>EX</v>
          </cell>
        </row>
        <row r="525">
          <cell r="D525">
            <v>1020774</v>
          </cell>
          <cell r="E525" t="str">
            <v>GO MALAYA JAPON@ VA CJ JP</v>
          </cell>
          <cell r="F525">
            <v>2000</v>
          </cell>
          <cell r="G525" t="str">
            <v>KG</v>
          </cell>
          <cell r="H525" t="str">
            <v>PLANTA LO MIRANDA</v>
          </cell>
          <cell r="I525" t="str">
            <v>EN PRODUCCION</v>
          </cell>
          <cell r="J525">
            <v>44809</v>
          </cell>
          <cell r="K525">
            <v>44811</v>
          </cell>
          <cell r="L525"/>
          <cell r="M525"/>
          <cell r="N525"/>
          <cell r="O525" t="str">
            <v>U020 AGROSUPER COMER ALIM</v>
          </cell>
          <cell r="P525" t="str">
            <v>00EX</v>
          </cell>
          <cell r="Q525" t="str">
            <v>EXPORTACION DIRECTA</v>
          </cell>
          <cell r="R525" t="str">
            <v>02</v>
          </cell>
          <cell r="S525" t="str">
            <v>CHILE</v>
          </cell>
          <cell r="T525" t="str">
            <v>4000 OSAKA(JAPÓN)</v>
          </cell>
          <cell r="U525" t="str">
            <v>200000163</v>
          </cell>
          <cell r="V525" t="str">
            <v>NH FOODS CHILE Y COMPAÑIA LIMITADA</v>
          </cell>
          <cell r="W525" t="str">
            <v>OSAKA 14 SEP 2022</v>
          </cell>
          <cell r="X525" t="str">
            <v>EXW</v>
          </cell>
          <cell r="Y525" t="str">
            <v>CTA CTE O CRED.DIRECTO</v>
          </cell>
          <cell r="Z525" t="str">
            <v>CONGELADO</v>
          </cell>
          <cell r="AA525" t="str">
            <v>PROLIJADO</v>
          </cell>
          <cell r="AB525" t="str">
            <v>PROLIJADO MALAYA</v>
          </cell>
          <cell r="AC525" t="str">
            <v>PROLIJADO MALAYA PAPADA</v>
          </cell>
          <cell r="AD525" t="str">
            <v>EX</v>
          </cell>
        </row>
        <row r="526">
          <cell r="D526">
            <v>1023350</v>
          </cell>
          <cell r="E526" t="str">
            <v>LOM VET &gt;2.0@ VP CJ LOM VET AP</v>
          </cell>
          <cell r="F526">
            <v>2500</v>
          </cell>
          <cell r="G526" t="str">
            <v>KG</v>
          </cell>
          <cell r="H526" t="str">
            <v>PLANTA LO MIRANDA</v>
          </cell>
          <cell r="I526" t="str">
            <v>EN PRODUCCION</v>
          </cell>
          <cell r="J526">
            <v>44809</v>
          </cell>
          <cell r="K526">
            <v>44811</v>
          </cell>
          <cell r="L526"/>
          <cell r="M526"/>
          <cell r="N526"/>
          <cell r="O526" t="str">
            <v>U020 AGROSUPER COMER ALIM</v>
          </cell>
          <cell r="P526" t="str">
            <v>00EX</v>
          </cell>
          <cell r="Q526" t="str">
            <v>EXPORTACION DIRECTA</v>
          </cell>
          <cell r="R526" t="str">
            <v>02</v>
          </cell>
          <cell r="S526" t="str">
            <v>CHILE</v>
          </cell>
          <cell r="T526" t="str">
            <v>4000 OSAKA(JAPÓN)</v>
          </cell>
          <cell r="U526" t="str">
            <v>200000163</v>
          </cell>
          <cell r="V526" t="str">
            <v>NH FOODS CHILE Y COMPAÑIA LIMITADA</v>
          </cell>
          <cell r="W526" t="str">
            <v>OSAKA 14 SEP 2022</v>
          </cell>
          <cell r="X526" t="str">
            <v>EXW</v>
          </cell>
          <cell r="Y526" t="str">
            <v>CTA CTE O CRED.DIRECTO</v>
          </cell>
          <cell r="Z526" t="str">
            <v>CONGELADO</v>
          </cell>
          <cell r="AA526" t="str">
            <v>LOMO</v>
          </cell>
          <cell r="AB526" t="str">
            <v>LOMO VETADO</v>
          </cell>
          <cell r="AC526" t="str">
            <v>LOMO VETADO &gt;2.0K</v>
          </cell>
          <cell r="AD526" t="str">
            <v>EX</v>
          </cell>
        </row>
        <row r="527">
          <cell r="D527">
            <v>1020637</v>
          </cell>
          <cell r="E527" t="str">
            <v>GO PANC TEC S/CUE@ FI CJ CH AP</v>
          </cell>
          <cell r="F527">
            <v>4200</v>
          </cell>
          <cell r="G527" t="str">
            <v>KG</v>
          </cell>
          <cell r="H527" t="str">
            <v>PLANTA LO MIRANDA</v>
          </cell>
          <cell r="I527" t="str">
            <v>EN PRODUCCION</v>
          </cell>
          <cell r="J527">
            <v>44809</v>
          </cell>
          <cell r="K527">
            <v>44811</v>
          </cell>
          <cell r="L527"/>
          <cell r="M527"/>
          <cell r="N527"/>
          <cell r="O527" t="str">
            <v>U020 AGROSUPER COMER ALIM</v>
          </cell>
          <cell r="P527" t="str">
            <v>00EX</v>
          </cell>
          <cell r="Q527" t="str">
            <v>EXPORTACION DIRECTA</v>
          </cell>
          <cell r="R527" t="str">
            <v>02</v>
          </cell>
          <cell r="S527" t="str">
            <v>CHILE</v>
          </cell>
          <cell r="T527" t="str">
            <v>4000 OSAKA(JAPÓN)</v>
          </cell>
          <cell r="U527" t="str">
            <v>200000163</v>
          </cell>
          <cell r="V527" t="str">
            <v>NH FOODS CHILE Y COMPAÑIA LIMITADA</v>
          </cell>
          <cell r="W527" t="str">
            <v>OSAKA 14 SEP 2022</v>
          </cell>
          <cell r="X527" t="str">
            <v>EXW</v>
          </cell>
          <cell r="Y527" t="str">
            <v>CTA CTE O CRED.DIRECTO</v>
          </cell>
          <cell r="Z527" t="str">
            <v>CONGELADO</v>
          </cell>
          <cell r="AA527" t="str">
            <v>PANCETA</v>
          </cell>
          <cell r="AB527" t="str">
            <v>PANCETA S/CUERO</v>
          </cell>
          <cell r="AC527" t="str">
            <v>PANCETA S/CUERO TECLA</v>
          </cell>
          <cell r="AD527" t="str">
            <v>EX</v>
          </cell>
        </row>
        <row r="528">
          <cell r="D528">
            <v>1020592</v>
          </cell>
          <cell r="E528" t="str">
            <v>GO LOM VET &gt;2.0@ FI CJ LOM VET AP</v>
          </cell>
          <cell r="F528">
            <v>6600</v>
          </cell>
          <cell r="G528" t="str">
            <v>KG</v>
          </cell>
          <cell r="H528" t="str">
            <v>PLANTA LO MIRANDA</v>
          </cell>
          <cell r="I528" t="str">
            <v>EN PRODUCCION</v>
          </cell>
          <cell r="J528">
            <v>44809</v>
          </cell>
          <cell r="K528">
            <v>44811</v>
          </cell>
          <cell r="L528"/>
          <cell r="M528"/>
          <cell r="N528"/>
          <cell r="O528" t="str">
            <v>U020 AGROSUPER COMER ALIM</v>
          </cell>
          <cell r="P528" t="str">
            <v>00EX</v>
          </cell>
          <cell r="Q528" t="str">
            <v>EXPORTACION DIRECTA</v>
          </cell>
          <cell r="R528" t="str">
            <v>02</v>
          </cell>
          <cell r="S528" t="str">
            <v>CHILE</v>
          </cell>
          <cell r="T528" t="str">
            <v>4000 OSAKA(JAPÓN)</v>
          </cell>
          <cell r="U528" t="str">
            <v>200000163</v>
          </cell>
          <cell r="V528" t="str">
            <v>NH FOODS CHILE Y COMPAÑIA LIMITADA</v>
          </cell>
          <cell r="W528" t="str">
            <v>OSAKA 14 SEP 2022</v>
          </cell>
          <cell r="X528" t="str">
            <v>EXW</v>
          </cell>
          <cell r="Y528" t="str">
            <v>CTA CTE O CRED.DIRECTO</v>
          </cell>
          <cell r="Z528" t="str">
            <v>CONGELADO</v>
          </cell>
          <cell r="AA528" t="str">
            <v>LOMO</v>
          </cell>
          <cell r="AB528" t="str">
            <v>LOMO VETADO</v>
          </cell>
          <cell r="AC528" t="str">
            <v>LOMO VETADO &gt;2.0K</v>
          </cell>
          <cell r="AD528" t="str">
            <v>EX</v>
          </cell>
        </row>
        <row r="529">
          <cell r="D529">
            <v>1020110</v>
          </cell>
          <cell r="E529" t="str">
            <v>GO MM LOIN L@ CJ 12K AP</v>
          </cell>
          <cell r="F529">
            <v>1800</v>
          </cell>
          <cell r="G529" t="str">
            <v>KG</v>
          </cell>
          <cell r="H529" t="str">
            <v>PLANTA LO MIRANDA</v>
          </cell>
          <cell r="I529" t="str">
            <v>EN PRODUCCION</v>
          </cell>
          <cell r="J529">
            <v>44809</v>
          </cell>
          <cell r="K529">
            <v>44811</v>
          </cell>
          <cell r="L529"/>
          <cell r="M529"/>
          <cell r="N529"/>
          <cell r="O529" t="str">
            <v>U020 AGROSUPER COMER ALIM</v>
          </cell>
          <cell r="P529" t="str">
            <v>00EX</v>
          </cell>
          <cell r="Q529" t="str">
            <v>EXPORTACION DIRECTA</v>
          </cell>
          <cell r="R529" t="str">
            <v>02</v>
          </cell>
          <cell r="S529" t="str">
            <v>CHILE</v>
          </cell>
          <cell r="T529" t="str">
            <v>4000 OSAKA(JAPÓN)</v>
          </cell>
          <cell r="U529" t="str">
            <v>200000163</v>
          </cell>
          <cell r="V529" t="str">
            <v>NH FOODS CHILE Y COMPAÑIA LIMITADA</v>
          </cell>
          <cell r="W529" t="str">
            <v>OSAKA 14 SEP 2022</v>
          </cell>
          <cell r="X529" t="str">
            <v>EXW</v>
          </cell>
          <cell r="Y529" t="str">
            <v>CTA CTE O CRED.DIRECTO</v>
          </cell>
          <cell r="Z529" t="str">
            <v>CONGELADO</v>
          </cell>
          <cell r="AA529" t="str">
            <v>LOMO</v>
          </cell>
          <cell r="AB529" t="str">
            <v>LOMO MM LOIN</v>
          </cell>
          <cell r="AC529" t="str">
            <v>LOMO MM LOIN L</v>
          </cell>
          <cell r="AD529" t="str">
            <v>EX</v>
          </cell>
        </row>
        <row r="530">
          <cell r="D530">
            <v>1020105</v>
          </cell>
          <cell r="E530" t="str">
            <v>GO LOM TECLA@ CJ LOM CTRO JP</v>
          </cell>
          <cell r="F530">
            <v>3000</v>
          </cell>
          <cell r="G530" t="str">
            <v>KG</v>
          </cell>
          <cell r="H530" t="str">
            <v>PLANTA LO MIRANDA</v>
          </cell>
          <cell r="I530" t="str">
            <v>EN PRODUCCION</v>
          </cell>
          <cell r="J530">
            <v>44809</v>
          </cell>
          <cell r="K530">
            <v>44811</v>
          </cell>
          <cell r="L530"/>
          <cell r="M530"/>
          <cell r="N530"/>
          <cell r="O530" t="str">
            <v>U020 AGROSUPER COMER ALIM</v>
          </cell>
          <cell r="P530" t="str">
            <v>00EX</v>
          </cell>
          <cell r="Q530" t="str">
            <v>EXPORTACION DIRECTA</v>
          </cell>
          <cell r="R530" t="str">
            <v>02</v>
          </cell>
          <cell r="S530" t="str">
            <v>CHILE</v>
          </cell>
          <cell r="T530" t="str">
            <v>4000 OSAKA(JAPÓN)</v>
          </cell>
          <cell r="U530" t="str">
            <v>200000163</v>
          </cell>
          <cell r="V530" t="str">
            <v>NH FOODS CHILE Y COMPAÑIA LIMITADA</v>
          </cell>
          <cell r="W530" t="str">
            <v>OSAKA 14 SEP 2022</v>
          </cell>
          <cell r="X530" t="str">
            <v>EXW</v>
          </cell>
          <cell r="Y530" t="str">
            <v>CTA CTE O CRED.DIRECTO</v>
          </cell>
          <cell r="Z530" t="str">
            <v>CONGELADO</v>
          </cell>
          <cell r="AA530" t="str">
            <v>LOMO</v>
          </cell>
          <cell r="AB530" t="str">
            <v>LOMO CENTRO</v>
          </cell>
          <cell r="AC530" t="str">
            <v>LOMO CENTRO TECLA</v>
          </cell>
          <cell r="AD530" t="str">
            <v>EX</v>
          </cell>
        </row>
        <row r="531">
          <cell r="D531">
            <v>1020105</v>
          </cell>
          <cell r="E531" t="str">
            <v>GO LOM TECLA@ CJ LOM CTRO JP</v>
          </cell>
          <cell r="F531">
            <v>3000</v>
          </cell>
          <cell r="G531" t="str">
            <v>KG</v>
          </cell>
          <cell r="H531" t="str">
            <v>PLANTA LO MIRANDA</v>
          </cell>
          <cell r="I531" t="str">
            <v>EN PRODUCCION</v>
          </cell>
          <cell r="J531">
            <v>44809</v>
          </cell>
          <cell r="K531">
            <v>44832</v>
          </cell>
          <cell r="L531"/>
          <cell r="M531"/>
          <cell r="N531"/>
          <cell r="O531" t="str">
            <v>U020 AGROSUPER COMER ALIM</v>
          </cell>
          <cell r="P531" t="str">
            <v>00EX</v>
          </cell>
          <cell r="Q531" t="str">
            <v>EXPORTACION DIRECTA</v>
          </cell>
          <cell r="R531" t="str">
            <v>02</v>
          </cell>
          <cell r="S531" t="str">
            <v>CHILE</v>
          </cell>
          <cell r="T531" t="str">
            <v>4000 OSAKA(JAPÓN)</v>
          </cell>
          <cell r="U531" t="str">
            <v>200000163</v>
          </cell>
          <cell r="V531" t="str">
            <v>NH FOODS CHILE Y COMPAÑIA LIMITADA</v>
          </cell>
          <cell r="W531" t="str">
            <v>OSAKA 17 SEP 2022</v>
          </cell>
          <cell r="X531" t="str">
            <v>EXW</v>
          </cell>
          <cell r="Y531" t="str">
            <v>CTA CTE O CRED.DIRECTO</v>
          </cell>
          <cell r="Z531" t="str">
            <v>CONGELADO</v>
          </cell>
          <cell r="AA531" t="str">
            <v>LOMO</v>
          </cell>
          <cell r="AB531" t="str">
            <v>LOMO CENTRO</v>
          </cell>
          <cell r="AC531" t="str">
            <v>LOMO CENTRO TECLA</v>
          </cell>
          <cell r="AD531" t="str">
            <v>EX</v>
          </cell>
        </row>
        <row r="532">
          <cell r="D532">
            <v>1020592</v>
          </cell>
          <cell r="E532" t="str">
            <v>GO LOM VET &gt;2.0@ FI CJ LOM VET AP</v>
          </cell>
          <cell r="F532">
            <v>7000</v>
          </cell>
          <cell r="G532" t="str">
            <v>KG</v>
          </cell>
          <cell r="H532" t="str">
            <v>PLANTA LO MIRANDA</v>
          </cell>
          <cell r="I532" t="str">
            <v>EN PRODUCCION</v>
          </cell>
          <cell r="J532">
            <v>44809</v>
          </cell>
          <cell r="K532">
            <v>44832</v>
          </cell>
          <cell r="L532"/>
          <cell r="M532"/>
          <cell r="N532"/>
          <cell r="O532" t="str">
            <v>U020 AGROSUPER COMER ALIM</v>
          </cell>
          <cell r="P532" t="str">
            <v>00EX</v>
          </cell>
          <cell r="Q532" t="str">
            <v>EXPORTACION DIRECTA</v>
          </cell>
          <cell r="R532" t="str">
            <v>02</v>
          </cell>
          <cell r="S532" t="str">
            <v>CHILE</v>
          </cell>
          <cell r="T532" t="str">
            <v>4000 OSAKA(JAPÓN)</v>
          </cell>
          <cell r="U532" t="str">
            <v>200000163</v>
          </cell>
          <cell r="V532" t="str">
            <v>NH FOODS CHILE Y COMPAÑIA LIMITADA</v>
          </cell>
          <cell r="W532" t="str">
            <v>OSAKA 17 SEP 2022</v>
          </cell>
          <cell r="X532" t="str">
            <v>EXW</v>
          </cell>
          <cell r="Y532" t="str">
            <v>CTA CTE O CRED.DIRECTO</v>
          </cell>
          <cell r="Z532" t="str">
            <v>CONGELADO</v>
          </cell>
          <cell r="AA532" t="str">
            <v>LOMO</v>
          </cell>
          <cell r="AB532" t="str">
            <v>LOMO VETADO</v>
          </cell>
          <cell r="AC532" t="str">
            <v>LOMO VETADO &gt;2.0K</v>
          </cell>
          <cell r="AD532" t="str">
            <v>EX</v>
          </cell>
        </row>
        <row r="533">
          <cell r="D533">
            <v>1020637</v>
          </cell>
          <cell r="E533" t="str">
            <v>GO PANC TEC S/CUE@ FI CJ CH AP</v>
          </cell>
          <cell r="F533">
            <v>8600</v>
          </cell>
          <cell r="G533" t="str">
            <v>KG</v>
          </cell>
          <cell r="H533" t="str">
            <v>PLANTA LO MIRANDA</v>
          </cell>
          <cell r="I533" t="str">
            <v>EN PRODUCCION</v>
          </cell>
          <cell r="J533">
            <v>44809</v>
          </cell>
          <cell r="K533">
            <v>44832</v>
          </cell>
          <cell r="L533"/>
          <cell r="M533"/>
          <cell r="N533"/>
          <cell r="O533" t="str">
            <v>U020 AGROSUPER COMER ALIM</v>
          </cell>
          <cell r="P533" t="str">
            <v>00EX</v>
          </cell>
          <cell r="Q533" t="str">
            <v>EXPORTACION DIRECTA</v>
          </cell>
          <cell r="R533" t="str">
            <v>02</v>
          </cell>
          <cell r="S533" t="str">
            <v>CHILE</v>
          </cell>
          <cell r="T533" t="str">
            <v>4000 OSAKA(JAPÓN)</v>
          </cell>
          <cell r="U533" t="str">
            <v>200000163</v>
          </cell>
          <cell r="V533" t="str">
            <v>NH FOODS CHILE Y COMPAÑIA LIMITADA</v>
          </cell>
          <cell r="W533" t="str">
            <v>OSAKA 17 SEP 2022</v>
          </cell>
          <cell r="X533" t="str">
            <v>EXW</v>
          </cell>
          <cell r="Y533" t="str">
            <v>CTA CTE O CRED.DIRECTO</v>
          </cell>
          <cell r="Z533" t="str">
            <v>CONGELADO</v>
          </cell>
          <cell r="AA533" t="str">
            <v>PANCETA</v>
          </cell>
          <cell r="AB533" t="str">
            <v>PANCETA S/CUERO</v>
          </cell>
          <cell r="AC533" t="str">
            <v>PANCETA S/CUERO TECLA</v>
          </cell>
          <cell r="AD533" t="str">
            <v>EX</v>
          </cell>
        </row>
        <row r="534">
          <cell r="D534">
            <v>1020758</v>
          </cell>
          <cell r="E534" t="str">
            <v>GO LOM VET S/G@ VA CJ CH AP</v>
          </cell>
          <cell r="F534">
            <v>3000</v>
          </cell>
          <cell r="G534" t="str">
            <v>KG</v>
          </cell>
          <cell r="H534" t="str">
            <v>PLANTA LO MIRANDA</v>
          </cell>
          <cell r="I534" t="str">
            <v>EN PRODUCCION</v>
          </cell>
          <cell r="J534">
            <v>44809</v>
          </cell>
          <cell r="K534">
            <v>44832</v>
          </cell>
          <cell r="L534"/>
          <cell r="M534"/>
          <cell r="N534"/>
          <cell r="O534" t="str">
            <v>U020 AGROSUPER COMER ALIM</v>
          </cell>
          <cell r="P534" t="str">
            <v>00EX</v>
          </cell>
          <cell r="Q534" t="str">
            <v>EXPORTACION DIRECTA</v>
          </cell>
          <cell r="R534" t="str">
            <v>02</v>
          </cell>
          <cell r="S534" t="str">
            <v>CHILE</v>
          </cell>
          <cell r="T534" t="str">
            <v>4000 OSAKA(JAPÓN)</v>
          </cell>
          <cell r="U534" t="str">
            <v>200000163</v>
          </cell>
          <cell r="V534" t="str">
            <v>NH FOODS CHILE Y COMPAÑIA LIMITADA</v>
          </cell>
          <cell r="W534" t="str">
            <v>OSAKA 17 SEP 2022</v>
          </cell>
          <cell r="X534" t="str">
            <v>EXW</v>
          </cell>
          <cell r="Y534" t="str">
            <v>CTA CTE O CRED.DIRECTO</v>
          </cell>
          <cell r="Z534" t="str">
            <v>CONGELADO</v>
          </cell>
          <cell r="AA534" t="str">
            <v>LOMO</v>
          </cell>
          <cell r="AB534" t="str">
            <v>LOMO VETADO</v>
          </cell>
          <cell r="AC534" t="str">
            <v>LOMO VETADO S/GRASA</v>
          </cell>
          <cell r="AD534" t="str">
            <v>EX</v>
          </cell>
        </row>
        <row r="535">
          <cell r="D535">
            <v>1023350</v>
          </cell>
          <cell r="E535" t="str">
            <v>LOM VET &gt;2.0@ VP CJ LOM VET AP</v>
          </cell>
          <cell r="F535">
            <v>2500</v>
          </cell>
          <cell r="G535" t="str">
            <v>KG</v>
          </cell>
          <cell r="H535" t="str">
            <v>PLANTA LO MIRANDA</v>
          </cell>
          <cell r="I535" t="str">
            <v>EN PRODUCCION</v>
          </cell>
          <cell r="J535">
            <v>44809</v>
          </cell>
          <cell r="K535">
            <v>44832</v>
          </cell>
          <cell r="L535"/>
          <cell r="M535"/>
          <cell r="N535"/>
          <cell r="O535" t="str">
            <v>U020 AGROSUPER COMER ALIM</v>
          </cell>
          <cell r="P535" t="str">
            <v>00EX</v>
          </cell>
          <cell r="Q535" t="str">
            <v>EXPORTACION DIRECTA</v>
          </cell>
          <cell r="R535" t="str">
            <v>02</v>
          </cell>
          <cell r="S535" t="str">
            <v>CHILE</v>
          </cell>
          <cell r="T535" t="str">
            <v>4000 OSAKA(JAPÓN)</v>
          </cell>
          <cell r="U535" t="str">
            <v>200000163</v>
          </cell>
          <cell r="V535" t="str">
            <v>NH FOODS CHILE Y COMPAÑIA LIMITADA</v>
          </cell>
          <cell r="W535" t="str">
            <v>OSAKA 17 SEP 2022</v>
          </cell>
          <cell r="X535" t="str">
            <v>EXW</v>
          </cell>
          <cell r="Y535" t="str">
            <v>CTA CTE O CRED.DIRECTO</v>
          </cell>
          <cell r="Z535" t="str">
            <v>CONGELADO</v>
          </cell>
          <cell r="AA535" t="str">
            <v>LOMO</v>
          </cell>
          <cell r="AB535" t="str">
            <v>LOMO VETADO</v>
          </cell>
          <cell r="AC535" t="str">
            <v>LOMO VETADO &gt;2.0K</v>
          </cell>
          <cell r="AD535" t="str">
            <v>EX</v>
          </cell>
        </row>
        <row r="536">
          <cell r="D536">
            <v>1023352</v>
          </cell>
          <cell r="E536" t="str">
            <v>GO PANC TEC S/CUE@ R VP CJ CH AP</v>
          </cell>
          <cell r="F536">
            <v>3000</v>
          </cell>
          <cell r="G536" t="str">
            <v>KG</v>
          </cell>
          <cell r="H536" t="str">
            <v>PLANTA LO MIRANDA</v>
          </cell>
          <cell r="I536" t="str">
            <v>EN PRODUCCION</v>
          </cell>
          <cell r="J536">
            <v>44809</v>
          </cell>
          <cell r="K536">
            <v>44818</v>
          </cell>
          <cell r="L536"/>
          <cell r="M536"/>
          <cell r="N536"/>
          <cell r="O536" t="str">
            <v>U020 AGROSUPER COMER ALIM</v>
          </cell>
          <cell r="P536" t="str">
            <v>00EX</v>
          </cell>
          <cell r="Q536" t="str">
            <v>EXPORTACION DIRECTA</v>
          </cell>
          <cell r="R536" t="str">
            <v>02</v>
          </cell>
          <cell r="S536" t="str">
            <v>CHILE</v>
          </cell>
          <cell r="T536" t="str">
            <v>4000 OSAKA(JAPÓN)</v>
          </cell>
          <cell r="U536" t="str">
            <v>200000163</v>
          </cell>
          <cell r="V536" t="str">
            <v>NH FOODS CHILE Y COMPAÑIA LIMITADA</v>
          </cell>
          <cell r="W536" t="str">
            <v>OSAKA 22 SEP 2022</v>
          </cell>
          <cell r="X536" t="str">
            <v>EXW</v>
          </cell>
          <cell r="Y536" t="str">
            <v>CTA CTE O CRED.DIRECTO</v>
          </cell>
          <cell r="Z536" t="str">
            <v>CONGELADO</v>
          </cell>
          <cell r="AA536" t="str">
            <v>PANCETA</v>
          </cell>
          <cell r="AB536" t="str">
            <v>PANCETA S/CUERO</v>
          </cell>
          <cell r="AC536" t="str">
            <v>PANCETA S/CUERO TECLA</v>
          </cell>
          <cell r="AD536" t="str">
            <v>EX</v>
          </cell>
        </row>
        <row r="537">
          <cell r="D537">
            <v>1022346</v>
          </cell>
          <cell r="E537" t="str">
            <v>GO PPPAL 1P EX@ BO AP</v>
          </cell>
          <cell r="F537">
            <v>2000</v>
          </cell>
          <cell r="G537" t="str">
            <v>KG</v>
          </cell>
          <cell r="H537" t="str">
            <v>PLANTA LO MIRANDA</v>
          </cell>
          <cell r="I537" t="str">
            <v>EN PRODUCCION</v>
          </cell>
          <cell r="J537">
            <v>44809</v>
          </cell>
          <cell r="K537">
            <v>44818</v>
          </cell>
          <cell r="L537"/>
          <cell r="M537"/>
          <cell r="N537"/>
          <cell r="O537" t="str">
            <v>U020 AGROSUPER COMER ALIM</v>
          </cell>
          <cell r="P537" t="str">
            <v>00EX</v>
          </cell>
          <cell r="Q537" t="str">
            <v>EXPORTACION DIRECTA</v>
          </cell>
          <cell r="R537" t="str">
            <v>02</v>
          </cell>
          <cell r="S537" t="str">
            <v>CHILE</v>
          </cell>
          <cell r="T537" t="str">
            <v>4000 OSAKA(JAPÓN)</v>
          </cell>
          <cell r="U537" t="str">
            <v>200000163</v>
          </cell>
          <cell r="V537" t="str">
            <v>NH FOODS CHILE Y COMPAÑIA LIMITADA</v>
          </cell>
          <cell r="W537" t="str">
            <v>OSAKA 22 SEP 2022</v>
          </cell>
          <cell r="X537" t="str">
            <v>EXW</v>
          </cell>
          <cell r="Y537" t="str">
            <v>CTA CTE O CRED.DIRECTO</v>
          </cell>
          <cell r="Z537" t="str">
            <v>CONGELADO</v>
          </cell>
          <cell r="AA537" t="str">
            <v>PALETA</v>
          </cell>
          <cell r="AB537" t="str">
            <v>PALETA PULPA</v>
          </cell>
          <cell r="AC537" t="str">
            <v>PALETA PULPA JAPON</v>
          </cell>
          <cell r="AD537" t="str">
            <v>EX</v>
          </cell>
        </row>
        <row r="538">
          <cell r="D538">
            <v>1020637</v>
          </cell>
          <cell r="E538" t="str">
            <v>GO PANC TEC S/CUE@ FI CJ CH AP</v>
          </cell>
          <cell r="F538">
            <v>4750</v>
          </cell>
          <cell r="G538" t="str">
            <v>KG</v>
          </cell>
          <cell r="H538" t="str">
            <v>PLANTA LO MIRANDA</v>
          </cell>
          <cell r="I538" t="str">
            <v>EN PRODUCCION</v>
          </cell>
          <cell r="J538">
            <v>44809</v>
          </cell>
          <cell r="K538">
            <v>44818</v>
          </cell>
          <cell r="L538"/>
          <cell r="M538"/>
          <cell r="N538"/>
          <cell r="O538" t="str">
            <v>U020 AGROSUPER COMER ALIM</v>
          </cell>
          <cell r="P538" t="str">
            <v>00EX</v>
          </cell>
          <cell r="Q538" t="str">
            <v>EXPORTACION DIRECTA</v>
          </cell>
          <cell r="R538" t="str">
            <v>02</v>
          </cell>
          <cell r="S538" t="str">
            <v>CHILE</v>
          </cell>
          <cell r="T538" t="str">
            <v>4000 OSAKA(JAPÓN)</v>
          </cell>
          <cell r="U538" t="str">
            <v>200000163</v>
          </cell>
          <cell r="V538" t="str">
            <v>NH FOODS CHILE Y COMPAÑIA LIMITADA</v>
          </cell>
          <cell r="W538" t="str">
            <v>OSAKA 22 SEP 2022</v>
          </cell>
          <cell r="X538" t="str">
            <v>EXW</v>
          </cell>
          <cell r="Y538" t="str">
            <v>CTA CTE O CRED.DIRECTO</v>
          </cell>
          <cell r="Z538" t="str">
            <v>CONGELADO</v>
          </cell>
          <cell r="AA538" t="str">
            <v>PANCETA</v>
          </cell>
          <cell r="AB538" t="str">
            <v>PANCETA S/CUERO</v>
          </cell>
          <cell r="AC538" t="str">
            <v>PANCETA S/CUERO TECLA</v>
          </cell>
          <cell r="AD538" t="str">
            <v>EX</v>
          </cell>
        </row>
        <row r="539">
          <cell r="D539">
            <v>1020636</v>
          </cell>
          <cell r="E539" t="str">
            <v>GO FILE C/CAB@ VA CJ 10K AP</v>
          </cell>
          <cell r="F539">
            <v>2500</v>
          </cell>
          <cell r="G539" t="str">
            <v>KG</v>
          </cell>
          <cell r="H539" t="str">
            <v>PLANTA LO MIRANDA</v>
          </cell>
          <cell r="I539" t="str">
            <v>EN PRODUCCION</v>
          </cell>
          <cell r="J539">
            <v>44809</v>
          </cell>
          <cell r="K539">
            <v>44818</v>
          </cell>
          <cell r="L539"/>
          <cell r="M539"/>
          <cell r="N539"/>
          <cell r="O539" t="str">
            <v>U020 AGROSUPER COMER ALIM</v>
          </cell>
          <cell r="P539" t="str">
            <v>00EX</v>
          </cell>
          <cell r="Q539" t="str">
            <v>EXPORTACION DIRECTA</v>
          </cell>
          <cell r="R539" t="str">
            <v>02</v>
          </cell>
          <cell r="S539" t="str">
            <v>CHILE</v>
          </cell>
          <cell r="T539" t="str">
            <v>4000 OSAKA(JAPÓN)</v>
          </cell>
          <cell r="U539" t="str">
            <v>200000163</v>
          </cell>
          <cell r="V539" t="str">
            <v>NH FOODS CHILE Y COMPAÑIA LIMITADA</v>
          </cell>
          <cell r="W539" t="str">
            <v>OSAKA 22 SEP 2022</v>
          </cell>
          <cell r="X539" t="str">
            <v>EXW</v>
          </cell>
          <cell r="Y539" t="str">
            <v>CTA CTE O CRED.DIRECTO</v>
          </cell>
          <cell r="Z539" t="str">
            <v>CONGELADO</v>
          </cell>
          <cell r="AA539" t="str">
            <v>FILETE</v>
          </cell>
          <cell r="AB539" t="str">
            <v>FILETE C/CABEZA</v>
          </cell>
          <cell r="AC539" t="str">
            <v>FILETE C/CABEZA</v>
          </cell>
          <cell r="AD539" t="str">
            <v>EX</v>
          </cell>
        </row>
        <row r="540">
          <cell r="D540">
            <v>1020620</v>
          </cell>
          <cell r="E540" t="str">
            <v>GO LOM VET &lt;2.0@ FI CJ AP</v>
          </cell>
          <cell r="F540">
            <v>2500</v>
          </cell>
          <cell r="G540" t="str">
            <v>KG</v>
          </cell>
          <cell r="H540" t="str">
            <v>PLANTA LO MIRANDA</v>
          </cell>
          <cell r="I540" t="str">
            <v>EN PRODUCCION</v>
          </cell>
          <cell r="J540">
            <v>44809</v>
          </cell>
          <cell r="K540">
            <v>44818</v>
          </cell>
          <cell r="L540"/>
          <cell r="M540"/>
          <cell r="N540"/>
          <cell r="O540" t="str">
            <v>U020 AGROSUPER COMER ALIM</v>
          </cell>
          <cell r="P540" t="str">
            <v>00EX</v>
          </cell>
          <cell r="Q540" t="str">
            <v>EXPORTACION DIRECTA</v>
          </cell>
          <cell r="R540" t="str">
            <v>02</v>
          </cell>
          <cell r="S540" t="str">
            <v>CHILE</v>
          </cell>
          <cell r="T540" t="str">
            <v>4000 OSAKA(JAPÓN)</v>
          </cell>
          <cell r="U540" t="str">
            <v>200000163</v>
          </cell>
          <cell r="V540" t="str">
            <v>NH FOODS CHILE Y COMPAÑIA LIMITADA</v>
          </cell>
          <cell r="W540" t="str">
            <v>OSAKA 22 SEP 2022</v>
          </cell>
          <cell r="X540" t="str">
            <v>EXW</v>
          </cell>
          <cell r="Y540" t="str">
            <v>CTA CTE O CRED.DIRECTO</v>
          </cell>
          <cell r="Z540" t="str">
            <v>CONGELADO</v>
          </cell>
          <cell r="AA540" t="str">
            <v>LOMO</v>
          </cell>
          <cell r="AB540" t="str">
            <v>LOMO VETADO</v>
          </cell>
          <cell r="AC540" t="str">
            <v>LOMO VETADO &lt;2.0K</v>
          </cell>
          <cell r="AD540" t="str">
            <v>EX</v>
          </cell>
        </row>
        <row r="541">
          <cell r="D541">
            <v>1020592</v>
          </cell>
          <cell r="E541" t="str">
            <v>GO LOM VET &gt;2.0@ FI CJ LOM VET AP</v>
          </cell>
          <cell r="F541">
            <v>4250</v>
          </cell>
          <cell r="G541" t="str">
            <v>KG</v>
          </cell>
          <cell r="H541" t="str">
            <v>PLANTA LO MIRANDA</v>
          </cell>
          <cell r="I541" t="str">
            <v>EN PRODUCCION</v>
          </cell>
          <cell r="J541">
            <v>44809</v>
          </cell>
          <cell r="K541">
            <v>44818</v>
          </cell>
          <cell r="L541"/>
          <cell r="M541"/>
          <cell r="N541"/>
          <cell r="O541" t="str">
            <v>U020 AGROSUPER COMER ALIM</v>
          </cell>
          <cell r="P541" t="str">
            <v>00EX</v>
          </cell>
          <cell r="Q541" t="str">
            <v>EXPORTACION DIRECTA</v>
          </cell>
          <cell r="R541" t="str">
            <v>02</v>
          </cell>
          <cell r="S541" t="str">
            <v>CHILE</v>
          </cell>
          <cell r="T541" t="str">
            <v>4000 OSAKA(JAPÓN)</v>
          </cell>
          <cell r="U541" t="str">
            <v>200000163</v>
          </cell>
          <cell r="V541" t="str">
            <v>NH FOODS CHILE Y COMPAÑIA LIMITADA</v>
          </cell>
          <cell r="W541" t="str">
            <v>OSAKA 22 SEP 2022</v>
          </cell>
          <cell r="X541" t="str">
            <v>EXW</v>
          </cell>
          <cell r="Y541" t="str">
            <v>CTA CTE O CRED.DIRECTO</v>
          </cell>
          <cell r="Z541" t="str">
            <v>CONGELADO</v>
          </cell>
          <cell r="AA541" t="str">
            <v>LOMO</v>
          </cell>
          <cell r="AB541" t="str">
            <v>LOMO VETADO</v>
          </cell>
          <cell r="AC541" t="str">
            <v>LOMO VETADO &gt;2.0K</v>
          </cell>
          <cell r="AD541" t="str">
            <v>EX</v>
          </cell>
        </row>
        <row r="542">
          <cell r="D542">
            <v>1020110</v>
          </cell>
          <cell r="E542" t="str">
            <v>GO MM LOIN L@ CJ 12K AP</v>
          </cell>
          <cell r="F542">
            <v>2000</v>
          </cell>
          <cell r="G542" t="str">
            <v>KG</v>
          </cell>
          <cell r="H542" t="str">
            <v>PLANTA LO MIRANDA</v>
          </cell>
          <cell r="I542" t="str">
            <v>EN PRODUCCION</v>
          </cell>
          <cell r="J542">
            <v>44809</v>
          </cell>
          <cell r="K542">
            <v>44818</v>
          </cell>
          <cell r="L542"/>
          <cell r="M542"/>
          <cell r="N542"/>
          <cell r="O542" t="str">
            <v>U020 AGROSUPER COMER ALIM</v>
          </cell>
          <cell r="P542" t="str">
            <v>00EX</v>
          </cell>
          <cell r="Q542" t="str">
            <v>EXPORTACION DIRECTA</v>
          </cell>
          <cell r="R542" t="str">
            <v>02</v>
          </cell>
          <cell r="S542" t="str">
            <v>CHILE</v>
          </cell>
          <cell r="T542" t="str">
            <v>4000 OSAKA(JAPÓN)</v>
          </cell>
          <cell r="U542" t="str">
            <v>200000163</v>
          </cell>
          <cell r="V542" t="str">
            <v>NH FOODS CHILE Y COMPAÑIA LIMITADA</v>
          </cell>
          <cell r="W542" t="str">
            <v>OSAKA 22 SEP 2022</v>
          </cell>
          <cell r="X542" t="str">
            <v>EXW</v>
          </cell>
          <cell r="Y542" t="str">
            <v>CTA CTE O CRED.DIRECTO</v>
          </cell>
          <cell r="Z542" t="str">
            <v>CONGELADO</v>
          </cell>
          <cell r="AA542" t="str">
            <v>LOMO</v>
          </cell>
          <cell r="AB542" t="str">
            <v>LOMO MM LOIN</v>
          </cell>
          <cell r="AC542" t="str">
            <v>LOMO MM LOIN L</v>
          </cell>
          <cell r="AD542" t="str">
            <v>EX</v>
          </cell>
        </row>
        <row r="543">
          <cell r="D543">
            <v>1020105</v>
          </cell>
          <cell r="E543" t="str">
            <v>GO LOM TECLA@ CJ LOM CTRO JP</v>
          </cell>
          <cell r="F543">
            <v>3000</v>
          </cell>
          <cell r="G543" t="str">
            <v>KG</v>
          </cell>
          <cell r="H543" t="str">
            <v>PLANTA LO MIRANDA</v>
          </cell>
          <cell r="I543" t="str">
            <v>EN PRODUCCION</v>
          </cell>
          <cell r="J543">
            <v>44809</v>
          </cell>
          <cell r="K543">
            <v>44818</v>
          </cell>
          <cell r="L543"/>
          <cell r="M543"/>
          <cell r="N543"/>
          <cell r="O543" t="str">
            <v>U020 AGROSUPER COMER ALIM</v>
          </cell>
          <cell r="P543" t="str">
            <v>00EX</v>
          </cell>
          <cell r="Q543" t="str">
            <v>EXPORTACION DIRECTA</v>
          </cell>
          <cell r="R543" t="str">
            <v>02</v>
          </cell>
          <cell r="S543" t="str">
            <v>CHILE</v>
          </cell>
          <cell r="T543" t="str">
            <v>4000 OSAKA(JAPÓN)</v>
          </cell>
          <cell r="U543" t="str">
            <v>200000163</v>
          </cell>
          <cell r="V543" t="str">
            <v>NH FOODS CHILE Y COMPAÑIA LIMITADA</v>
          </cell>
          <cell r="W543" t="str">
            <v>OSAKA 22 SEP 2022</v>
          </cell>
          <cell r="X543" t="str">
            <v>EXW</v>
          </cell>
          <cell r="Y543" t="str">
            <v>CTA CTE O CRED.DIRECTO</v>
          </cell>
          <cell r="Z543" t="str">
            <v>CONGELADO</v>
          </cell>
          <cell r="AA543" t="str">
            <v>LOMO</v>
          </cell>
          <cell r="AB543" t="str">
            <v>LOMO CENTRO</v>
          </cell>
          <cell r="AC543" t="str">
            <v>LOMO CENTRO TECLA</v>
          </cell>
          <cell r="AD543" t="str">
            <v>EX</v>
          </cell>
        </row>
        <row r="544">
          <cell r="D544">
            <v>1023352</v>
          </cell>
          <cell r="E544" t="str">
            <v>GO PANC TEC S/CUE@ R VP CJ CH AP</v>
          </cell>
          <cell r="F544">
            <v>3000</v>
          </cell>
          <cell r="G544" t="str">
            <v>KG</v>
          </cell>
          <cell r="H544" t="str">
            <v>PLANTA LO MIRANDA</v>
          </cell>
          <cell r="I544" t="str">
            <v>EN PRODUCCION</v>
          </cell>
          <cell r="J544">
            <v>44809</v>
          </cell>
          <cell r="K544">
            <v>44818</v>
          </cell>
          <cell r="L544"/>
          <cell r="M544"/>
          <cell r="N544"/>
          <cell r="O544" t="str">
            <v>U020 AGROSUPER COMER ALIM</v>
          </cell>
          <cell r="P544" t="str">
            <v>00EX</v>
          </cell>
          <cell r="Q544" t="str">
            <v>EXPORTACION DIRECTA</v>
          </cell>
          <cell r="R544" t="str">
            <v>02</v>
          </cell>
          <cell r="S544" t="str">
            <v>CHILE</v>
          </cell>
          <cell r="T544" t="str">
            <v>4000 OSAKA(JAPÓN)</v>
          </cell>
          <cell r="U544" t="str">
            <v>200000163</v>
          </cell>
          <cell r="V544" t="str">
            <v>NH FOODS CHILE Y COMPAÑIA LIMITADA</v>
          </cell>
          <cell r="W544" t="str">
            <v>OSAKA 23 SEP 2022</v>
          </cell>
          <cell r="X544" t="str">
            <v>EXW</v>
          </cell>
          <cell r="Y544" t="str">
            <v>CTA CTE O CRED.DIRECTO</v>
          </cell>
          <cell r="Z544" t="str">
            <v>CONGELADO</v>
          </cell>
          <cell r="AA544" t="str">
            <v>PANCETA</v>
          </cell>
          <cell r="AB544" t="str">
            <v>PANCETA S/CUERO</v>
          </cell>
          <cell r="AC544" t="str">
            <v>PANCETA S/CUERO TECLA</v>
          </cell>
          <cell r="AD544" t="str">
            <v>EX</v>
          </cell>
        </row>
        <row r="545">
          <cell r="D545">
            <v>1022346</v>
          </cell>
          <cell r="E545" t="str">
            <v>GO PPPAL 1P EX@ BO AP</v>
          </cell>
          <cell r="F545">
            <v>2000</v>
          </cell>
          <cell r="G545" t="str">
            <v>KG</v>
          </cell>
          <cell r="H545" t="str">
            <v>PLANTA LO MIRANDA</v>
          </cell>
          <cell r="I545" t="str">
            <v>EN PRODUCCION</v>
          </cell>
          <cell r="J545">
            <v>44809</v>
          </cell>
          <cell r="K545">
            <v>44818</v>
          </cell>
          <cell r="L545"/>
          <cell r="M545"/>
          <cell r="N545"/>
          <cell r="O545" t="str">
            <v>U020 AGROSUPER COMER ALIM</v>
          </cell>
          <cell r="P545" t="str">
            <v>00EX</v>
          </cell>
          <cell r="Q545" t="str">
            <v>EXPORTACION DIRECTA</v>
          </cell>
          <cell r="R545" t="str">
            <v>02</v>
          </cell>
          <cell r="S545" t="str">
            <v>CHILE</v>
          </cell>
          <cell r="T545" t="str">
            <v>4000 OSAKA(JAPÓN)</v>
          </cell>
          <cell r="U545" t="str">
            <v>200000163</v>
          </cell>
          <cell r="V545" t="str">
            <v>NH FOODS CHILE Y COMPAÑIA LIMITADA</v>
          </cell>
          <cell r="W545" t="str">
            <v>OSAKA 23 SEP 2022</v>
          </cell>
          <cell r="X545" t="str">
            <v>EXW</v>
          </cell>
          <cell r="Y545" t="str">
            <v>CTA CTE O CRED.DIRECTO</v>
          </cell>
          <cell r="Z545" t="str">
            <v>CONGELADO</v>
          </cell>
          <cell r="AA545" t="str">
            <v>PALETA</v>
          </cell>
          <cell r="AB545" t="str">
            <v>PALETA PULPA</v>
          </cell>
          <cell r="AC545" t="str">
            <v>PALETA PULPA JAPON</v>
          </cell>
          <cell r="AD545" t="str">
            <v>EX</v>
          </cell>
        </row>
        <row r="546">
          <cell r="D546">
            <v>1022499</v>
          </cell>
          <cell r="E546" t="str">
            <v>GO LOM VET MIT@ 4 BO CJ 10K AP</v>
          </cell>
          <cell r="F546">
            <v>3000</v>
          </cell>
          <cell r="G546" t="str">
            <v>KG</v>
          </cell>
          <cell r="H546" t="str">
            <v>PLANTA LO MIRANDA</v>
          </cell>
          <cell r="I546" t="str">
            <v>EN PRODUCCION</v>
          </cell>
          <cell r="J546">
            <v>44809</v>
          </cell>
          <cell r="K546">
            <v>44818</v>
          </cell>
          <cell r="L546"/>
          <cell r="M546"/>
          <cell r="N546"/>
          <cell r="O546" t="str">
            <v>U020 AGROSUPER COMER ALIM</v>
          </cell>
          <cell r="P546" t="str">
            <v>00EX</v>
          </cell>
          <cell r="Q546" t="str">
            <v>EXPORTACION DIRECTA</v>
          </cell>
          <cell r="R546" t="str">
            <v>02</v>
          </cell>
          <cell r="S546" t="str">
            <v>CHILE</v>
          </cell>
          <cell r="T546" t="str">
            <v>4000 OSAKA(JAPÓN)</v>
          </cell>
          <cell r="U546" t="str">
            <v>200000163</v>
          </cell>
          <cell r="V546" t="str">
            <v>NH FOODS CHILE Y COMPAÑIA LIMITADA</v>
          </cell>
          <cell r="W546" t="str">
            <v>OSAKA 23 SEP 2022</v>
          </cell>
          <cell r="X546" t="str">
            <v>EXW</v>
          </cell>
          <cell r="Y546" t="str">
            <v>CTA CTE O CRED.DIRECTO</v>
          </cell>
          <cell r="Z546" t="str">
            <v>CONGELADO</v>
          </cell>
          <cell r="AA546" t="str">
            <v>LOMO</v>
          </cell>
          <cell r="AB546" t="str">
            <v>LOMO VETADO</v>
          </cell>
          <cell r="AC546" t="str">
            <v>LOMO VETADO MITADES</v>
          </cell>
          <cell r="AD546" t="str">
            <v>EX</v>
          </cell>
        </row>
        <row r="547">
          <cell r="D547">
            <v>1020637</v>
          </cell>
          <cell r="E547" t="str">
            <v>GO PANC TEC S/CUE@ FI CJ CH AP</v>
          </cell>
          <cell r="F547">
            <v>5300</v>
          </cell>
          <cell r="G547" t="str">
            <v>KG</v>
          </cell>
          <cell r="H547" t="str">
            <v>PLANTA LO MIRANDA</v>
          </cell>
          <cell r="I547" t="str">
            <v>EN PRODUCCION</v>
          </cell>
          <cell r="J547">
            <v>44809</v>
          </cell>
          <cell r="K547">
            <v>44818</v>
          </cell>
          <cell r="L547"/>
          <cell r="M547"/>
          <cell r="N547"/>
          <cell r="O547" t="str">
            <v>U020 AGROSUPER COMER ALIM</v>
          </cell>
          <cell r="P547" t="str">
            <v>00EX</v>
          </cell>
          <cell r="Q547" t="str">
            <v>EXPORTACION DIRECTA</v>
          </cell>
          <cell r="R547" t="str">
            <v>02</v>
          </cell>
          <cell r="S547" t="str">
            <v>CHILE</v>
          </cell>
          <cell r="T547" t="str">
            <v>4000 OSAKA(JAPÓN)</v>
          </cell>
          <cell r="U547" t="str">
            <v>200000163</v>
          </cell>
          <cell r="V547" t="str">
            <v>NH FOODS CHILE Y COMPAÑIA LIMITADA</v>
          </cell>
          <cell r="W547" t="str">
            <v>OSAKA 23 SEP 2022</v>
          </cell>
          <cell r="X547" t="str">
            <v>EXW</v>
          </cell>
          <cell r="Y547" t="str">
            <v>CTA CTE O CRED.DIRECTO</v>
          </cell>
          <cell r="Z547" t="str">
            <v>CONGELADO</v>
          </cell>
          <cell r="AA547" t="str">
            <v>PANCETA</v>
          </cell>
          <cell r="AB547" t="str">
            <v>PANCETA S/CUERO</v>
          </cell>
          <cell r="AC547" t="str">
            <v>PANCETA S/CUERO TECLA</v>
          </cell>
          <cell r="AD547" t="str">
            <v>EX</v>
          </cell>
        </row>
        <row r="548">
          <cell r="D548">
            <v>1020620</v>
          </cell>
          <cell r="E548" t="str">
            <v>GO LOM VET &lt;2.0@ FI CJ AP</v>
          </cell>
          <cell r="F548">
            <v>2500</v>
          </cell>
          <cell r="G548" t="str">
            <v>KG</v>
          </cell>
          <cell r="H548" t="str">
            <v>PLANTA LO MIRANDA</v>
          </cell>
          <cell r="I548" t="str">
            <v>EN PRODUCCION</v>
          </cell>
          <cell r="J548">
            <v>44809</v>
          </cell>
          <cell r="K548">
            <v>44818</v>
          </cell>
          <cell r="L548"/>
          <cell r="M548"/>
          <cell r="N548"/>
          <cell r="O548" t="str">
            <v>U020 AGROSUPER COMER ALIM</v>
          </cell>
          <cell r="P548" t="str">
            <v>00EX</v>
          </cell>
          <cell r="Q548" t="str">
            <v>EXPORTACION DIRECTA</v>
          </cell>
          <cell r="R548" t="str">
            <v>02</v>
          </cell>
          <cell r="S548" t="str">
            <v>CHILE</v>
          </cell>
          <cell r="T548" t="str">
            <v>4000 OSAKA(JAPÓN)</v>
          </cell>
          <cell r="U548" t="str">
            <v>200000163</v>
          </cell>
          <cell r="V548" t="str">
            <v>NH FOODS CHILE Y COMPAÑIA LIMITADA</v>
          </cell>
          <cell r="W548" t="str">
            <v>OSAKA 23 SEP 2022</v>
          </cell>
          <cell r="X548" t="str">
            <v>EXW</v>
          </cell>
          <cell r="Y548" t="str">
            <v>CTA CTE O CRED.DIRECTO</v>
          </cell>
          <cell r="Z548" t="str">
            <v>CONGELADO</v>
          </cell>
          <cell r="AA548" t="str">
            <v>LOMO</v>
          </cell>
          <cell r="AB548" t="str">
            <v>LOMO VETADO</v>
          </cell>
          <cell r="AC548" t="str">
            <v>LOMO VETADO &lt;2.0K</v>
          </cell>
          <cell r="AD548" t="str">
            <v>EX</v>
          </cell>
        </row>
        <row r="549">
          <cell r="D549">
            <v>1020592</v>
          </cell>
          <cell r="E549" t="str">
            <v>GO LOM VET &gt;2.0@ FI CJ LOM VET AP</v>
          </cell>
          <cell r="F549">
            <v>3200</v>
          </cell>
          <cell r="G549" t="str">
            <v>KG</v>
          </cell>
          <cell r="H549" t="str">
            <v>PLANTA LO MIRANDA</v>
          </cell>
          <cell r="I549" t="str">
            <v>EN PRODUCCION</v>
          </cell>
          <cell r="J549">
            <v>44809</v>
          </cell>
          <cell r="K549">
            <v>44818</v>
          </cell>
          <cell r="L549"/>
          <cell r="M549"/>
          <cell r="N549"/>
          <cell r="O549" t="str">
            <v>U020 AGROSUPER COMER ALIM</v>
          </cell>
          <cell r="P549" t="str">
            <v>00EX</v>
          </cell>
          <cell r="Q549" t="str">
            <v>EXPORTACION DIRECTA</v>
          </cell>
          <cell r="R549" t="str">
            <v>02</v>
          </cell>
          <cell r="S549" t="str">
            <v>CHILE</v>
          </cell>
          <cell r="T549" t="str">
            <v>4000 OSAKA(JAPÓN)</v>
          </cell>
          <cell r="U549" t="str">
            <v>200000163</v>
          </cell>
          <cell r="V549" t="str">
            <v>NH FOODS CHILE Y COMPAÑIA LIMITADA</v>
          </cell>
          <cell r="W549" t="str">
            <v>OSAKA 23 SEP 2022</v>
          </cell>
          <cell r="X549" t="str">
            <v>EXW</v>
          </cell>
          <cell r="Y549" t="str">
            <v>CTA CTE O CRED.DIRECTO</v>
          </cell>
          <cell r="Z549" t="str">
            <v>CONGELADO</v>
          </cell>
          <cell r="AA549" t="str">
            <v>LOMO</v>
          </cell>
          <cell r="AB549" t="str">
            <v>LOMO VETADO</v>
          </cell>
          <cell r="AC549" t="str">
            <v>LOMO VETADO &gt;2.0K</v>
          </cell>
          <cell r="AD549" t="str">
            <v>EX</v>
          </cell>
        </row>
        <row r="550">
          <cell r="D550">
            <v>1020110</v>
          </cell>
          <cell r="E550" t="str">
            <v>GO MM LOIN L@ CJ 12K AP</v>
          </cell>
          <cell r="F550">
            <v>2000</v>
          </cell>
          <cell r="G550" t="str">
            <v>KG</v>
          </cell>
          <cell r="H550" t="str">
            <v>PLANTA LO MIRANDA</v>
          </cell>
          <cell r="I550" t="str">
            <v>EN PRODUCCION</v>
          </cell>
          <cell r="J550">
            <v>44809</v>
          </cell>
          <cell r="K550">
            <v>44818</v>
          </cell>
          <cell r="L550"/>
          <cell r="M550"/>
          <cell r="N550"/>
          <cell r="O550" t="str">
            <v>U020 AGROSUPER COMER ALIM</v>
          </cell>
          <cell r="P550" t="str">
            <v>00EX</v>
          </cell>
          <cell r="Q550" t="str">
            <v>EXPORTACION DIRECTA</v>
          </cell>
          <cell r="R550" t="str">
            <v>02</v>
          </cell>
          <cell r="S550" t="str">
            <v>CHILE</v>
          </cell>
          <cell r="T550" t="str">
            <v>4000 OSAKA(JAPÓN)</v>
          </cell>
          <cell r="U550" t="str">
            <v>200000163</v>
          </cell>
          <cell r="V550" t="str">
            <v>NH FOODS CHILE Y COMPAÑIA LIMITADA</v>
          </cell>
          <cell r="W550" t="str">
            <v>OSAKA 23 SEP 2022</v>
          </cell>
          <cell r="X550" t="str">
            <v>EXW</v>
          </cell>
          <cell r="Y550" t="str">
            <v>CTA CTE O CRED.DIRECTO</v>
          </cell>
          <cell r="Z550" t="str">
            <v>CONGELADO</v>
          </cell>
          <cell r="AA550" t="str">
            <v>LOMO</v>
          </cell>
          <cell r="AB550" t="str">
            <v>LOMO MM LOIN</v>
          </cell>
          <cell r="AC550" t="str">
            <v>LOMO MM LOIN L</v>
          </cell>
          <cell r="AD550" t="str">
            <v>EX</v>
          </cell>
        </row>
        <row r="551">
          <cell r="D551">
            <v>1020105</v>
          </cell>
          <cell r="E551" t="str">
            <v>GO LOM TECLA@ CJ LOM CTRO JP</v>
          </cell>
          <cell r="F551">
            <v>3000</v>
          </cell>
          <cell r="G551" t="str">
            <v>KG</v>
          </cell>
          <cell r="H551" t="str">
            <v>PLANTA LO MIRANDA</v>
          </cell>
          <cell r="I551" t="str">
            <v>EN PRODUCCION</v>
          </cell>
          <cell r="J551">
            <v>44809</v>
          </cell>
          <cell r="K551">
            <v>44818</v>
          </cell>
          <cell r="L551"/>
          <cell r="M551"/>
          <cell r="N551"/>
          <cell r="O551" t="str">
            <v>U020 AGROSUPER COMER ALIM</v>
          </cell>
          <cell r="P551" t="str">
            <v>00EX</v>
          </cell>
          <cell r="Q551" t="str">
            <v>EXPORTACION DIRECTA</v>
          </cell>
          <cell r="R551" t="str">
            <v>02</v>
          </cell>
          <cell r="S551" t="str">
            <v>CHILE</v>
          </cell>
          <cell r="T551" t="str">
            <v>4000 OSAKA(JAPÓN)</v>
          </cell>
          <cell r="U551" t="str">
            <v>200000163</v>
          </cell>
          <cell r="V551" t="str">
            <v>NH FOODS CHILE Y COMPAÑIA LIMITADA</v>
          </cell>
          <cell r="W551" t="str">
            <v>OSAKA 23 SEP 2022</v>
          </cell>
          <cell r="X551" t="str">
            <v>EXW</v>
          </cell>
          <cell r="Y551" t="str">
            <v>CTA CTE O CRED.DIRECTO</v>
          </cell>
          <cell r="Z551" t="str">
            <v>CONGELADO</v>
          </cell>
          <cell r="AA551" t="str">
            <v>LOMO</v>
          </cell>
          <cell r="AB551" t="str">
            <v>LOMO CENTRO</v>
          </cell>
          <cell r="AC551" t="str">
            <v>LOMO CENTRO TECLA</v>
          </cell>
          <cell r="AD551" t="str">
            <v>EX</v>
          </cell>
        </row>
        <row r="552">
          <cell r="D552">
            <v>1020105</v>
          </cell>
          <cell r="E552" t="str">
            <v>GO LOM TECLA@ CJ LOM CTRO JP</v>
          </cell>
          <cell r="F552">
            <v>3000</v>
          </cell>
          <cell r="G552" t="str">
            <v>KG</v>
          </cell>
          <cell r="H552" t="str">
            <v>PLANTA LO MIRANDA</v>
          </cell>
          <cell r="I552" t="str">
            <v>EN PRODUCCION</v>
          </cell>
          <cell r="J552">
            <v>44809</v>
          </cell>
          <cell r="K552">
            <v>44818</v>
          </cell>
          <cell r="L552"/>
          <cell r="M552"/>
          <cell r="N552"/>
          <cell r="O552" t="str">
            <v>U020 AGROSUPER COMER ALIM</v>
          </cell>
          <cell r="P552" t="str">
            <v>00EX</v>
          </cell>
          <cell r="Q552" t="str">
            <v>EXPORTACION DIRECTA</v>
          </cell>
          <cell r="R552" t="str">
            <v>02</v>
          </cell>
          <cell r="S552" t="str">
            <v>CHILE</v>
          </cell>
          <cell r="T552" t="str">
            <v>6040 HAKATA(JAPÓN)</v>
          </cell>
          <cell r="U552" t="str">
            <v>200000163</v>
          </cell>
          <cell r="V552" t="str">
            <v>NH FOODS CHILE Y COMPAÑIA LIMITADA</v>
          </cell>
          <cell r="W552" t="str">
            <v>HAKATA 2 SEP 2022</v>
          </cell>
          <cell r="X552" t="str">
            <v>EXW</v>
          </cell>
          <cell r="Y552" t="str">
            <v>CTA CTE O CRED.DIRECTO</v>
          </cell>
          <cell r="Z552" t="str">
            <v>CONGELADO</v>
          </cell>
          <cell r="AA552" t="str">
            <v>LOMO</v>
          </cell>
          <cell r="AB552" t="str">
            <v>LOMO CENTRO</v>
          </cell>
          <cell r="AC552" t="str">
            <v>LOMO CENTRO TECLA</v>
          </cell>
          <cell r="AD552" t="str">
            <v>EX</v>
          </cell>
        </row>
        <row r="553">
          <cell r="D553">
            <v>1020589</v>
          </cell>
          <cell r="E553" t="str">
            <v>GO MM LOIN S@ FI CJ 12K AP</v>
          </cell>
          <cell r="F553">
            <v>5000</v>
          </cell>
          <cell r="G553" t="str">
            <v>KG</v>
          </cell>
          <cell r="H553" t="str">
            <v>PLANTA LO MIRANDA</v>
          </cell>
          <cell r="I553" t="str">
            <v>EN PRODUCCION</v>
          </cell>
          <cell r="J553">
            <v>44809</v>
          </cell>
          <cell r="K553">
            <v>44818</v>
          </cell>
          <cell r="L553"/>
          <cell r="M553"/>
          <cell r="N553"/>
          <cell r="O553" t="str">
            <v>U020 AGROSUPER COMER ALIM</v>
          </cell>
          <cell r="P553" t="str">
            <v>00EX</v>
          </cell>
          <cell r="Q553" t="str">
            <v>EXPORTACION DIRECTA</v>
          </cell>
          <cell r="R553" t="str">
            <v>02</v>
          </cell>
          <cell r="S553" t="str">
            <v>CHILE</v>
          </cell>
          <cell r="T553" t="str">
            <v>6040 HAKATA(JAPÓN)</v>
          </cell>
          <cell r="U553" t="str">
            <v>200000163</v>
          </cell>
          <cell r="V553" t="str">
            <v>NH FOODS CHILE Y COMPAÑIA LIMITADA</v>
          </cell>
          <cell r="W553" t="str">
            <v>HAKATA 2 SEP 2022</v>
          </cell>
          <cell r="X553" t="str">
            <v>EXW</v>
          </cell>
          <cell r="Y553" t="str">
            <v>CTA CTE O CRED.DIRECTO</v>
          </cell>
          <cell r="Z553" t="str">
            <v>CONGELADO</v>
          </cell>
          <cell r="AA553" t="str">
            <v>LOMO</v>
          </cell>
          <cell r="AB553" t="str">
            <v>LOMO MM LOIN</v>
          </cell>
          <cell r="AC553" t="str">
            <v>LOMO MM LOIN S</v>
          </cell>
          <cell r="AD553" t="str">
            <v>EX</v>
          </cell>
        </row>
        <row r="554">
          <cell r="D554">
            <v>1020592</v>
          </cell>
          <cell r="E554" t="str">
            <v>GO LOM VET &gt;2.0@ FI CJ LOM VET AP</v>
          </cell>
          <cell r="F554">
            <v>8500</v>
          </cell>
          <cell r="G554" t="str">
            <v>KG</v>
          </cell>
          <cell r="H554" t="str">
            <v>PLANTA LO MIRANDA</v>
          </cell>
          <cell r="I554" t="str">
            <v>EN PRODUCCION</v>
          </cell>
          <cell r="J554">
            <v>44809</v>
          </cell>
          <cell r="K554">
            <v>44818</v>
          </cell>
          <cell r="L554"/>
          <cell r="M554"/>
          <cell r="N554"/>
          <cell r="O554" t="str">
            <v>U020 AGROSUPER COMER ALIM</v>
          </cell>
          <cell r="P554" t="str">
            <v>00EX</v>
          </cell>
          <cell r="Q554" t="str">
            <v>EXPORTACION DIRECTA</v>
          </cell>
          <cell r="R554" t="str">
            <v>02</v>
          </cell>
          <cell r="S554" t="str">
            <v>CHILE</v>
          </cell>
          <cell r="T554" t="str">
            <v>6040 HAKATA(JAPÓN)</v>
          </cell>
          <cell r="U554" t="str">
            <v>200000163</v>
          </cell>
          <cell r="V554" t="str">
            <v>NH FOODS CHILE Y COMPAÑIA LIMITADA</v>
          </cell>
          <cell r="W554" t="str">
            <v>HAKATA 2 SEP 2022</v>
          </cell>
          <cell r="X554" t="str">
            <v>EXW</v>
          </cell>
          <cell r="Y554" t="str">
            <v>CTA CTE O CRED.DIRECTO</v>
          </cell>
          <cell r="Z554" t="str">
            <v>CONGELADO</v>
          </cell>
          <cell r="AA554" t="str">
            <v>LOMO</v>
          </cell>
          <cell r="AB554" t="str">
            <v>LOMO VETADO</v>
          </cell>
          <cell r="AC554" t="str">
            <v>LOMO VETADO &gt;2.0K</v>
          </cell>
          <cell r="AD554" t="str">
            <v>EX</v>
          </cell>
        </row>
        <row r="555">
          <cell r="D555">
            <v>1020637</v>
          </cell>
          <cell r="E555" t="str">
            <v>GO PANC TEC S/CUE@ FI CJ CH AP</v>
          </cell>
          <cell r="F555">
            <v>3000</v>
          </cell>
          <cell r="G555" t="str">
            <v>KG</v>
          </cell>
          <cell r="H555" t="str">
            <v>PLANTA LO MIRANDA</v>
          </cell>
          <cell r="I555" t="str">
            <v>EN PRODUCCION</v>
          </cell>
          <cell r="J555">
            <v>44809</v>
          </cell>
          <cell r="K555">
            <v>44818</v>
          </cell>
          <cell r="L555"/>
          <cell r="M555"/>
          <cell r="N555"/>
          <cell r="O555" t="str">
            <v>U020 AGROSUPER COMER ALIM</v>
          </cell>
          <cell r="P555" t="str">
            <v>00EX</v>
          </cell>
          <cell r="Q555" t="str">
            <v>EXPORTACION DIRECTA</v>
          </cell>
          <cell r="R555" t="str">
            <v>02</v>
          </cell>
          <cell r="S555" t="str">
            <v>CHILE</v>
          </cell>
          <cell r="T555" t="str">
            <v>6040 HAKATA(JAPÓN)</v>
          </cell>
          <cell r="U555" t="str">
            <v>200000163</v>
          </cell>
          <cell r="V555" t="str">
            <v>NH FOODS CHILE Y COMPAÑIA LIMITADA</v>
          </cell>
          <cell r="W555" t="str">
            <v>HAKATA 2 SEP 2022</v>
          </cell>
          <cell r="X555" t="str">
            <v>EXW</v>
          </cell>
          <cell r="Y555" t="str">
            <v>CTA CTE O CRED.DIRECTO</v>
          </cell>
          <cell r="Z555" t="str">
            <v>CONGELADO</v>
          </cell>
          <cell r="AA555" t="str">
            <v>PANCETA</v>
          </cell>
          <cell r="AB555" t="str">
            <v>PANCETA S/CUERO</v>
          </cell>
          <cell r="AC555" t="str">
            <v>PANCETA S/CUERO TECLA</v>
          </cell>
          <cell r="AD555" t="str">
            <v>EX</v>
          </cell>
        </row>
        <row r="556">
          <cell r="D556">
            <v>1020731</v>
          </cell>
          <cell r="E556" t="str">
            <v>GO PANC S/TEC/CUE I@ FI CJ PANC 4S AP</v>
          </cell>
          <cell r="F556">
            <v>3000</v>
          </cell>
          <cell r="G556" t="str">
            <v>KG</v>
          </cell>
          <cell r="H556" t="str">
            <v>PLANTA LO MIRANDA</v>
          </cell>
          <cell r="I556" t="str">
            <v>EN PRODUCCION</v>
          </cell>
          <cell r="J556">
            <v>44809</v>
          </cell>
          <cell r="K556">
            <v>44818</v>
          </cell>
          <cell r="L556"/>
          <cell r="M556"/>
          <cell r="N556"/>
          <cell r="O556" t="str">
            <v>U020 AGROSUPER COMER ALIM</v>
          </cell>
          <cell r="P556" t="str">
            <v>00EX</v>
          </cell>
          <cell r="Q556" t="str">
            <v>EXPORTACION DIRECTA</v>
          </cell>
          <cell r="R556" t="str">
            <v>02</v>
          </cell>
          <cell r="S556" t="str">
            <v>CHILE</v>
          </cell>
          <cell r="T556" t="str">
            <v>6040 HAKATA(JAPÓN)</v>
          </cell>
          <cell r="U556" t="str">
            <v>200000163</v>
          </cell>
          <cell r="V556" t="str">
            <v>NH FOODS CHILE Y COMPAÑIA LIMITADA</v>
          </cell>
          <cell r="W556" t="str">
            <v>HAKATA 2 SEP 2022</v>
          </cell>
          <cell r="X556" t="str">
            <v>EXW</v>
          </cell>
          <cell r="Y556" t="str">
            <v>CTA CTE O CRED.DIRECTO</v>
          </cell>
          <cell r="Z556" t="str">
            <v>CONGELADO</v>
          </cell>
          <cell r="AA556" t="str">
            <v>PANCETA</v>
          </cell>
          <cell r="AB556" t="str">
            <v>PANCETA S/CUERO</v>
          </cell>
          <cell r="AC556" t="str">
            <v>PANCETA S/CUERO S/TECLA I</v>
          </cell>
          <cell r="AD556" t="str">
            <v>EX</v>
          </cell>
        </row>
        <row r="557">
          <cell r="D557">
            <v>1020802</v>
          </cell>
          <cell r="E557" t="str">
            <v>GO PANC S/TEC N@ FI CJ 20K AP</v>
          </cell>
          <cell r="F557">
            <v>1500</v>
          </cell>
          <cell r="G557" t="str">
            <v>KG</v>
          </cell>
          <cell r="H557" t="str">
            <v>PLANTA LO MIRANDA</v>
          </cell>
          <cell r="I557" t="str">
            <v>EN PRODUCCION</v>
          </cell>
          <cell r="J557">
            <v>44809</v>
          </cell>
          <cell r="K557">
            <v>44818</v>
          </cell>
          <cell r="L557"/>
          <cell r="M557"/>
          <cell r="N557"/>
          <cell r="O557" t="str">
            <v>U020 AGROSUPER COMER ALIM</v>
          </cell>
          <cell r="P557" t="str">
            <v>00EX</v>
          </cell>
          <cell r="Q557" t="str">
            <v>EXPORTACION DIRECTA</v>
          </cell>
          <cell r="R557" t="str">
            <v>02</v>
          </cell>
          <cell r="S557" t="str">
            <v>CHILE</v>
          </cell>
          <cell r="T557" t="str">
            <v>6040 HAKATA(JAPÓN)</v>
          </cell>
          <cell r="U557" t="str">
            <v>200000163</v>
          </cell>
          <cell r="V557" t="str">
            <v>NH FOODS CHILE Y COMPAÑIA LIMITADA</v>
          </cell>
          <cell r="W557" t="str">
            <v>HAKATA 2 SEP 2022</v>
          </cell>
          <cell r="X557" t="str">
            <v>EXW</v>
          </cell>
          <cell r="Y557" t="str">
            <v>CTA CTE O CRED.DIRECTO</v>
          </cell>
          <cell r="Z557" t="str">
            <v>CONGELADO</v>
          </cell>
          <cell r="AA557" t="str">
            <v>PANCETA</v>
          </cell>
          <cell r="AB557" t="str">
            <v>PANCETA S/CUERO</v>
          </cell>
          <cell r="AC557" t="str">
            <v>PANCETA S/CUERO S/TECLA</v>
          </cell>
          <cell r="AD557" t="str">
            <v>EX</v>
          </cell>
        </row>
        <row r="558">
          <cell r="D558">
            <v>1020905</v>
          </cell>
          <cell r="E558" t="str">
            <v>GO PANC C/CUE@ CJ PANC 230 AK</v>
          </cell>
          <cell r="F558">
            <v>22000</v>
          </cell>
          <cell r="G558" t="str">
            <v>KG</v>
          </cell>
          <cell r="H558" t="str">
            <v>PLANTA ROSARIO</v>
          </cell>
          <cell r="I558" t="str">
            <v>PROGRAMADO</v>
          </cell>
          <cell r="J558">
            <v>44810</v>
          </cell>
          <cell r="K558">
            <v>44810</v>
          </cell>
          <cell r="L558">
            <v>44865</v>
          </cell>
          <cell r="M558"/>
          <cell r="N558"/>
          <cell r="O558" t="str">
            <v>U007 AGROSUPER S.A.</v>
          </cell>
          <cell r="P558" t="str">
            <v>00HK</v>
          </cell>
          <cell r="Q558" t="str">
            <v>AGROSUPER ASIA</v>
          </cell>
          <cell r="R558" t="str">
            <v>02</v>
          </cell>
          <cell r="S558" t="str">
            <v>COREA DEL SUR</v>
          </cell>
          <cell r="T558" t="str">
            <v>000045 BUSAN {PUSAN}, PUERTO</v>
          </cell>
          <cell r="U558" t="str">
            <v>200001410</v>
          </cell>
          <cell r="V558" t="str">
            <v>Meat and Meat Co. Ltd</v>
          </cell>
          <cell r="W558" t="str">
            <v>2022_SEP</v>
          </cell>
          <cell r="X558" t="str">
            <v>CFR</v>
          </cell>
          <cell r="Y558" t="str">
            <v>PAGO C/COPIA DOCTO.</v>
          </cell>
          <cell r="Z558" t="str">
            <v>CONGELADO</v>
          </cell>
          <cell r="AA558" t="str">
            <v>PANCETA</v>
          </cell>
          <cell r="AB558" t="str">
            <v>PANCETA C/CUERO</v>
          </cell>
          <cell r="AC558" t="str">
            <v>PANCETA C/CUERO</v>
          </cell>
          <cell r="AD558" t="str">
            <v>EX</v>
          </cell>
        </row>
        <row r="559">
          <cell r="D559">
            <v>1021665</v>
          </cell>
          <cell r="E559" t="str">
            <v>GO PECHO S/CUE K@ CJ 20K AK</v>
          </cell>
          <cell r="F559">
            <v>2000</v>
          </cell>
          <cell r="G559" t="str">
            <v>KG</v>
          </cell>
          <cell r="H559" t="str">
            <v>FRIGORÍFICO EL MILAGRO</v>
          </cell>
          <cell r="I559" t="str">
            <v>PROGRAMADO</v>
          </cell>
          <cell r="J559">
            <v>44810</v>
          </cell>
          <cell r="K559">
            <v>44810</v>
          </cell>
          <cell r="L559">
            <v>44848</v>
          </cell>
          <cell r="M559"/>
          <cell r="N559"/>
          <cell r="O559" t="str">
            <v>U007 AGROSUPER S.A.</v>
          </cell>
          <cell r="P559" t="str">
            <v>00HK</v>
          </cell>
          <cell r="Q559" t="str">
            <v>AGROSUPER ASIA</v>
          </cell>
          <cell r="R559" t="str">
            <v>02</v>
          </cell>
          <cell r="S559" t="str">
            <v>COREA DEL SUR</v>
          </cell>
          <cell r="T559" t="str">
            <v>000045 BUSAN {PUSAN}, PUERTO</v>
          </cell>
          <cell r="U559" t="str">
            <v>200001410</v>
          </cell>
          <cell r="V559" t="str">
            <v>Meat and Meat Co. Ltd</v>
          </cell>
          <cell r="W559" t="str">
            <v>2022_SEP</v>
          </cell>
          <cell r="X559" t="str">
            <v>CFR</v>
          </cell>
          <cell r="Y559" t="str">
            <v>PAGO C/COPIA DOCTO.</v>
          </cell>
          <cell r="Z559" t="str">
            <v>CONGELADO</v>
          </cell>
          <cell r="AA559" t="str">
            <v>COST-PEC</v>
          </cell>
          <cell r="AB559" t="str">
            <v>COST-PEC ENTERO</v>
          </cell>
          <cell r="AC559" t="str">
            <v>COST-PEC ENTERO PECHO S/CUERO</v>
          </cell>
          <cell r="AD559" t="str">
            <v>EX</v>
          </cell>
        </row>
        <row r="560">
          <cell r="D560">
            <v>1022607</v>
          </cell>
          <cell r="E560" t="str">
            <v>GO PLATEAD LOM TF@ CJ 10K AK (TS)</v>
          </cell>
          <cell r="F560">
            <v>22000</v>
          </cell>
          <cell r="G560" t="str">
            <v>KG</v>
          </cell>
          <cell r="H560" t="str">
            <v>PLANTA LO MIRANDA</v>
          </cell>
          <cell r="I560" t="str">
            <v>A PROGRAMAR</v>
          </cell>
          <cell r="J560">
            <v>44810</v>
          </cell>
          <cell r="K560">
            <v>44810</v>
          </cell>
          <cell r="L560">
            <v>44872</v>
          </cell>
          <cell r="M560"/>
          <cell r="N560"/>
          <cell r="O560" t="str">
            <v>U007 AGROSUPER S.A.</v>
          </cell>
          <cell r="P560" t="str">
            <v>00HK</v>
          </cell>
          <cell r="Q560" t="str">
            <v>AGROSUPER ASIA</v>
          </cell>
          <cell r="R560" t="str">
            <v>02</v>
          </cell>
          <cell r="S560" t="str">
            <v>COREA DEL SUR</v>
          </cell>
          <cell r="T560" t="str">
            <v>000045 BUSAN {PUSAN}, PUERTO</v>
          </cell>
          <cell r="U560" t="str">
            <v>200001410</v>
          </cell>
          <cell r="V560" t="str">
            <v>Meat and Meat Co. Ltd</v>
          </cell>
          <cell r="W560" t="str">
            <v>2022_SEP</v>
          </cell>
          <cell r="X560" t="str">
            <v>CFR</v>
          </cell>
          <cell r="Y560" t="str">
            <v>PAGO C/COPIA DOCTO.</v>
          </cell>
          <cell r="Z560" t="str">
            <v>CONGELADO</v>
          </cell>
          <cell r="AA560" t="str">
            <v>PROLIJADO</v>
          </cell>
          <cell r="AB560" t="str">
            <v>PROLIJADO PLATEADA</v>
          </cell>
          <cell r="AC560" t="str">
            <v>PROLIJADO PLATEADA DE LOMO</v>
          </cell>
          <cell r="AD560" t="str">
            <v>EX</v>
          </cell>
        </row>
        <row r="561">
          <cell r="D561">
            <v>1022141</v>
          </cell>
          <cell r="E561" t="str">
            <v>GO POSTA NEGRA D@ CJ AS</v>
          </cell>
          <cell r="F561">
            <v>6000</v>
          </cell>
          <cell r="G561" t="str">
            <v>KG</v>
          </cell>
          <cell r="H561" t="str">
            <v>PLANTA LO MIRANDA</v>
          </cell>
          <cell r="I561" t="str">
            <v>A PROGRAMAR</v>
          </cell>
          <cell r="J561">
            <v>44810</v>
          </cell>
          <cell r="K561">
            <v>44810</v>
          </cell>
          <cell r="L561">
            <v>44854</v>
          </cell>
          <cell r="M561"/>
          <cell r="N561"/>
          <cell r="O561" t="str">
            <v>U007 AGROSUPER S.A.</v>
          </cell>
          <cell r="P561" t="str">
            <v>00AJ</v>
          </cell>
          <cell r="Q561" t="str">
            <v>ANDES ASIA</v>
          </cell>
          <cell r="R561" t="str">
            <v>02</v>
          </cell>
          <cell r="S561" t="str">
            <v>JAPÓN</v>
          </cell>
          <cell r="T561" t="str">
            <v>2000 YOKOHAMA (ADUANA PRINCIPA</v>
          </cell>
          <cell r="U561" t="str">
            <v>200000018</v>
          </cell>
          <cell r="V561" t="str">
            <v>Andes Asia, Inc.</v>
          </cell>
          <cell r="W561" t="str">
            <v>AA2821</v>
          </cell>
          <cell r="X561" t="str">
            <v>CIF</v>
          </cell>
          <cell r="Y561" t="str">
            <v>CTA CTE O CRED.DIRECTO</v>
          </cell>
          <cell r="Z561" t="str">
            <v>CONGELADO</v>
          </cell>
          <cell r="AA561" t="str">
            <v>PIERNA</v>
          </cell>
          <cell r="AB561" t="str">
            <v>PIERNA PULPA FINA</v>
          </cell>
          <cell r="AC561" t="str">
            <v>PIERNA PULPA FINA MUSC SEP</v>
          </cell>
          <cell r="AD561" t="str">
            <v>NA</v>
          </cell>
        </row>
        <row r="562">
          <cell r="D562">
            <v>1022142</v>
          </cell>
          <cell r="E562" t="str">
            <v>GO POSTA ROSADA@ CJ AS</v>
          </cell>
          <cell r="F562">
            <v>5000</v>
          </cell>
          <cell r="G562" t="str">
            <v>KG</v>
          </cell>
          <cell r="H562" t="str">
            <v>PLANTA LO MIRANDA</v>
          </cell>
          <cell r="I562" t="str">
            <v>A PROGRAMAR</v>
          </cell>
          <cell r="J562">
            <v>44810</v>
          </cell>
          <cell r="K562">
            <v>44810</v>
          </cell>
          <cell r="L562">
            <v>44854</v>
          </cell>
          <cell r="M562"/>
          <cell r="N562"/>
          <cell r="O562" t="str">
            <v>U007 AGROSUPER S.A.</v>
          </cell>
          <cell r="P562" t="str">
            <v>00AJ</v>
          </cell>
          <cell r="Q562" t="str">
            <v>ANDES ASIA</v>
          </cell>
          <cell r="R562" t="str">
            <v>02</v>
          </cell>
          <cell r="S562" t="str">
            <v>JAPÓN</v>
          </cell>
          <cell r="T562" t="str">
            <v>2000 YOKOHAMA (ADUANA PRINCIPA</v>
          </cell>
          <cell r="U562" t="str">
            <v>200000018</v>
          </cell>
          <cell r="V562" t="str">
            <v>Andes Asia, Inc.</v>
          </cell>
          <cell r="W562" t="str">
            <v>AA2821</v>
          </cell>
          <cell r="X562" t="str">
            <v>CIF</v>
          </cell>
          <cell r="Y562" t="str">
            <v>CTA CTE O CRED.DIRECTO</v>
          </cell>
          <cell r="Z562" t="str">
            <v>CONGELADO</v>
          </cell>
          <cell r="AA562" t="str">
            <v>PIERNA</v>
          </cell>
          <cell r="AB562" t="str">
            <v>PIERNA PULPA FINA</v>
          </cell>
          <cell r="AC562" t="str">
            <v>PIERNA PULPA FINA MUSC SEP</v>
          </cell>
          <cell r="AD562" t="str">
            <v>NA</v>
          </cell>
        </row>
        <row r="563">
          <cell r="D563">
            <v>1022570</v>
          </cell>
          <cell r="E563" t="str">
            <v>GO PANC TEC S/CUE MAD@ VA CJ AS</v>
          </cell>
          <cell r="F563">
            <v>1000</v>
          </cell>
          <cell r="G563" t="str">
            <v>KG</v>
          </cell>
          <cell r="H563" t="str">
            <v>PLANTA LO MIRANDA</v>
          </cell>
          <cell r="I563" t="str">
            <v>A PROGRAMAR</v>
          </cell>
          <cell r="J563">
            <v>44810</v>
          </cell>
          <cell r="K563">
            <v>44810</v>
          </cell>
          <cell r="L563">
            <v>44854</v>
          </cell>
          <cell r="M563"/>
          <cell r="N563"/>
          <cell r="O563" t="str">
            <v>U007 AGROSUPER S.A.</v>
          </cell>
          <cell r="P563" t="str">
            <v>00AJ</v>
          </cell>
          <cell r="Q563" t="str">
            <v>ANDES ASIA</v>
          </cell>
          <cell r="R563" t="str">
            <v>02</v>
          </cell>
          <cell r="S563" t="str">
            <v>JAPÓN</v>
          </cell>
          <cell r="T563" t="str">
            <v>2000 YOKOHAMA (ADUANA PRINCIPA</v>
          </cell>
          <cell r="U563" t="str">
            <v>200000018</v>
          </cell>
          <cell r="V563" t="str">
            <v>Andes Asia, Inc.</v>
          </cell>
          <cell r="W563" t="str">
            <v>AA2821</v>
          </cell>
          <cell r="X563" t="str">
            <v>CIF</v>
          </cell>
          <cell r="Y563" t="str">
            <v>CTA CTE O CRED.DIRECTO</v>
          </cell>
          <cell r="Z563" t="str">
            <v>CONGELADO</v>
          </cell>
          <cell r="AA563" t="str">
            <v>PANCETA</v>
          </cell>
          <cell r="AB563" t="str">
            <v>PANCETA C/CUERO</v>
          </cell>
          <cell r="AC563" t="str">
            <v>PANCETA C/CUERO MIX</v>
          </cell>
          <cell r="AD563" t="str">
            <v>NA</v>
          </cell>
        </row>
        <row r="564">
          <cell r="D564">
            <v>1022864</v>
          </cell>
          <cell r="E564" t="str">
            <v>GO LOM VET L@ CJ 11K AS</v>
          </cell>
          <cell r="F564">
            <v>10000</v>
          </cell>
          <cell r="G564" t="str">
            <v>KG</v>
          </cell>
          <cell r="H564" t="str">
            <v>PLANTA LO MIRANDA</v>
          </cell>
          <cell r="I564" t="str">
            <v>A PROGRAMAR</v>
          </cell>
          <cell r="J564">
            <v>44810</v>
          </cell>
          <cell r="K564">
            <v>44810</v>
          </cell>
          <cell r="L564">
            <v>44854</v>
          </cell>
          <cell r="M564"/>
          <cell r="N564"/>
          <cell r="O564" t="str">
            <v>U007 AGROSUPER S.A.</v>
          </cell>
          <cell r="P564" t="str">
            <v>00AJ</v>
          </cell>
          <cell r="Q564" t="str">
            <v>ANDES ASIA</v>
          </cell>
          <cell r="R564" t="str">
            <v>02</v>
          </cell>
          <cell r="S564" t="str">
            <v>JAPÓN</v>
          </cell>
          <cell r="T564" t="str">
            <v>2000 YOKOHAMA (ADUANA PRINCIPA</v>
          </cell>
          <cell r="U564" t="str">
            <v>200000018</v>
          </cell>
          <cell r="V564" t="str">
            <v>Andes Asia, Inc.</v>
          </cell>
          <cell r="W564" t="str">
            <v>AA2821</v>
          </cell>
          <cell r="X564" t="str">
            <v>CIF</v>
          </cell>
          <cell r="Y564" t="str">
            <v>CTA CTE O CRED.DIRECTO</v>
          </cell>
          <cell r="Z564" t="str">
            <v>CONGELADO</v>
          </cell>
          <cell r="AA564" t="str">
            <v>LOMO</v>
          </cell>
          <cell r="AB564" t="str">
            <v>LOMO VETADO</v>
          </cell>
          <cell r="AC564" t="str">
            <v>LOMO VETADO &gt;2.0K</v>
          </cell>
          <cell r="AD564" t="str">
            <v>NA</v>
          </cell>
        </row>
        <row r="565">
          <cell r="D565">
            <v>1023265</v>
          </cell>
          <cell r="E565" t="str">
            <v>GO PTA COS 2H@ BO CJ 10K AS</v>
          </cell>
          <cell r="F565">
            <v>2000</v>
          </cell>
          <cell r="G565" t="str">
            <v>KG</v>
          </cell>
          <cell r="H565" t="str">
            <v>PLANTA LO MIRANDA</v>
          </cell>
          <cell r="I565" t="str">
            <v>A PROGRAMAR</v>
          </cell>
          <cell r="J565">
            <v>44810</v>
          </cell>
          <cell r="K565">
            <v>44810</v>
          </cell>
          <cell r="L565">
            <v>44855</v>
          </cell>
          <cell r="M565"/>
          <cell r="N565"/>
          <cell r="O565" t="str">
            <v>U007 AGROSUPER S.A.</v>
          </cell>
          <cell r="P565" t="str">
            <v>00AJ</v>
          </cell>
          <cell r="Q565" t="str">
            <v>ANDES ASIA</v>
          </cell>
          <cell r="R565" t="str">
            <v>02</v>
          </cell>
          <cell r="S565" t="str">
            <v>JAPÓN</v>
          </cell>
          <cell r="T565" t="str">
            <v>2000 YOKOHAMA (ADUANA PRINCIPA</v>
          </cell>
          <cell r="U565" t="str">
            <v>200000018</v>
          </cell>
          <cell r="V565" t="str">
            <v>Andes Asia, Inc.</v>
          </cell>
          <cell r="W565" t="str">
            <v>AA2821</v>
          </cell>
          <cell r="X565" t="str">
            <v>CIF</v>
          </cell>
          <cell r="Y565" t="str">
            <v>CTA CTE O CRED.DIRECTO</v>
          </cell>
          <cell r="Z565" t="str">
            <v>CONGELADO</v>
          </cell>
          <cell r="AA565" t="str">
            <v>COST-PEC</v>
          </cell>
          <cell r="AB565" t="str">
            <v>COST-PEC TROZOS</v>
          </cell>
          <cell r="AC565" t="str">
            <v>COST-PEC TROZOS PUNTA COSTILLAR</v>
          </cell>
          <cell r="AD565" t="str">
            <v>NA</v>
          </cell>
        </row>
        <row r="566">
          <cell r="D566">
            <v>1021922</v>
          </cell>
          <cell r="E566" t="str">
            <v>GO FILE C/CAB@ CJ 5K AS</v>
          </cell>
          <cell r="F566">
            <v>1000</v>
          </cell>
          <cell r="G566" t="str">
            <v>KG</v>
          </cell>
          <cell r="H566" t="str">
            <v>PLANTA LO MIRANDA</v>
          </cell>
          <cell r="I566" t="str">
            <v>EN PRODUCCION</v>
          </cell>
          <cell r="J566">
            <v>44810</v>
          </cell>
          <cell r="K566">
            <v>44810</v>
          </cell>
          <cell r="L566"/>
          <cell r="M566"/>
          <cell r="N566"/>
          <cell r="O566" t="str">
            <v>U007 AGROSUPER S.A.</v>
          </cell>
          <cell r="P566" t="str">
            <v>00AJ</v>
          </cell>
          <cell r="Q566" t="str">
            <v>ANDES ASIA</v>
          </cell>
          <cell r="R566" t="str">
            <v>02</v>
          </cell>
          <cell r="S566" t="str">
            <v>JAPÓN</v>
          </cell>
          <cell r="T566" t="str">
            <v>2000 YOKOHAMA (ADUANA PRINCIPA</v>
          </cell>
          <cell r="U566" t="str">
            <v>200000018</v>
          </cell>
          <cell r="V566" t="str">
            <v>Andes Asia, Inc.</v>
          </cell>
          <cell r="W566" t="str">
            <v>AA2822</v>
          </cell>
          <cell r="X566" t="str">
            <v>CIF</v>
          </cell>
          <cell r="Y566" t="str">
            <v>CTA CTE O CRED.DIRECTO</v>
          </cell>
          <cell r="Z566" t="str">
            <v>CONGELADO</v>
          </cell>
          <cell r="AA566" t="str">
            <v>FILETE</v>
          </cell>
          <cell r="AB566" t="str">
            <v>FILETE C/CABEZA</v>
          </cell>
          <cell r="AC566" t="str">
            <v>FILETE C/CABEZA</v>
          </cell>
          <cell r="AD566" t="str">
            <v>NA</v>
          </cell>
        </row>
        <row r="567">
          <cell r="D567">
            <v>1022398</v>
          </cell>
          <cell r="E567" t="str">
            <v>GO GANSO C/ASTO S/G 3P@ BO CJ AS</v>
          </cell>
          <cell r="F567">
            <v>10000</v>
          </cell>
          <cell r="G567" t="str">
            <v>KG</v>
          </cell>
          <cell r="H567" t="str">
            <v>PLANTA LO MIRANDA</v>
          </cell>
          <cell r="I567" t="str">
            <v>EN PRODUCCION</v>
          </cell>
          <cell r="J567">
            <v>44810</v>
          </cell>
          <cell r="K567">
            <v>44810</v>
          </cell>
          <cell r="L567"/>
          <cell r="M567"/>
          <cell r="N567"/>
          <cell r="O567" t="str">
            <v>U007 AGROSUPER S.A.</v>
          </cell>
          <cell r="P567" t="str">
            <v>00AJ</v>
          </cell>
          <cell r="Q567" t="str">
            <v>ANDES ASIA</v>
          </cell>
          <cell r="R567" t="str">
            <v>02</v>
          </cell>
          <cell r="S567" t="str">
            <v>JAPÓN</v>
          </cell>
          <cell r="T567" t="str">
            <v>2000 YOKOHAMA (ADUANA PRINCIPA</v>
          </cell>
          <cell r="U567" t="str">
            <v>200000018</v>
          </cell>
          <cell r="V567" t="str">
            <v>Andes Asia, Inc.</v>
          </cell>
          <cell r="W567" t="str">
            <v>AA2822</v>
          </cell>
          <cell r="X567" t="str">
            <v>CIF</v>
          </cell>
          <cell r="Y567" t="str">
            <v>CTA CTE O CRED.DIRECTO</v>
          </cell>
          <cell r="Z567" t="str">
            <v>CONGELADO</v>
          </cell>
          <cell r="AA567" t="str">
            <v>PIERNA</v>
          </cell>
          <cell r="AB567" t="str">
            <v>PIERNA PULPA FINA</v>
          </cell>
          <cell r="AC567" t="str">
            <v>PIERNA PULPA FINA MUSC SEP</v>
          </cell>
          <cell r="AD567" t="str">
            <v>NA</v>
          </cell>
        </row>
        <row r="568">
          <cell r="D568">
            <v>1022864</v>
          </cell>
          <cell r="E568" t="str">
            <v>GO LOM VET L@ CJ 11K AS</v>
          </cell>
          <cell r="F568">
            <v>11000</v>
          </cell>
          <cell r="G568" t="str">
            <v>KG</v>
          </cell>
          <cell r="H568" t="str">
            <v>PLANTA LO MIRANDA</v>
          </cell>
          <cell r="I568" t="str">
            <v>EN PRODUCCION</v>
          </cell>
          <cell r="J568">
            <v>44810</v>
          </cell>
          <cell r="K568">
            <v>44810</v>
          </cell>
          <cell r="L568"/>
          <cell r="M568"/>
          <cell r="N568"/>
          <cell r="O568" t="str">
            <v>U007 AGROSUPER S.A.</v>
          </cell>
          <cell r="P568" t="str">
            <v>00AJ</v>
          </cell>
          <cell r="Q568" t="str">
            <v>ANDES ASIA</v>
          </cell>
          <cell r="R568" t="str">
            <v>02</v>
          </cell>
          <cell r="S568" t="str">
            <v>JAPÓN</v>
          </cell>
          <cell r="T568" t="str">
            <v>2000 YOKOHAMA (ADUANA PRINCIPA</v>
          </cell>
          <cell r="U568" t="str">
            <v>200000018</v>
          </cell>
          <cell r="V568" t="str">
            <v>Andes Asia, Inc.</v>
          </cell>
          <cell r="W568" t="str">
            <v>AA2822</v>
          </cell>
          <cell r="X568" t="str">
            <v>CIF</v>
          </cell>
          <cell r="Y568" t="str">
            <v>CTA CTE O CRED.DIRECTO</v>
          </cell>
          <cell r="Z568" t="str">
            <v>CONGELADO</v>
          </cell>
          <cell r="AA568" t="str">
            <v>LOMO</v>
          </cell>
          <cell r="AB568" t="str">
            <v>LOMO VETADO</v>
          </cell>
          <cell r="AC568" t="str">
            <v>LOMO VETADO &gt;2.0K</v>
          </cell>
          <cell r="AD568" t="str">
            <v>NA</v>
          </cell>
        </row>
        <row r="569">
          <cell r="D569">
            <v>1023265</v>
          </cell>
          <cell r="E569" t="str">
            <v>GO PTA COS 2H@ BO CJ 10K AS</v>
          </cell>
          <cell r="F569">
            <v>2000</v>
          </cell>
          <cell r="G569" t="str">
            <v>KG</v>
          </cell>
          <cell r="H569" t="str">
            <v>PLANTA LO MIRANDA</v>
          </cell>
          <cell r="I569" t="str">
            <v>EN PRODUCCION</v>
          </cell>
          <cell r="J569">
            <v>44810</v>
          </cell>
          <cell r="K569">
            <v>44810</v>
          </cell>
          <cell r="L569"/>
          <cell r="M569"/>
          <cell r="N569"/>
          <cell r="O569" t="str">
            <v>U007 AGROSUPER S.A.</v>
          </cell>
          <cell r="P569" t="str">
            <v>00AJ</v>
          </cell>
          <cell r="Q569" t="str">
            <v>ANDES ASIA</v>
          </cell>
          <cell r="R569" t="str">
            <v>02</v>
          </cell>
          <cell r="S569" t="str">
            <v>JAPÓN</v>
          </cell>
          <cell r="T569" t="str">
            <v>2000 YOKOHAMA (ADUANA PRINCIPA</v>
          </cell>
          <cell r="U569" t="str">
            <v>200000018</v>
          </cell>
          <cell r="V569" t="str">
            <v>Andes Asia, Inc.</v>
          </cell>
          <cell r="W569" t="str">
            <v>AA2822</v>
          </cell>
          <cell r="X569" t="str">
            <v>CIF</v>
          </cell>
          <cell r="Y569" t="str">
            <v>CTA CTE O CRED.DIRECTO</v>
          </cell>
          <cell r="Z569" t="str">
            <v>CONGELADO</v>
          </cell>
          <cell r="AA569" t="str">
            <v>COST-PEC</v>
          </cell>
          <cell r="AB569" t="str">
            <v>COST-PEC TROZOS</v>
          </cell>
          <cell r="AC569" t="str">
            <v>COST-PEC TROZOS PUNTA COSTILLAR</v>
          </cell>
          <cell r="AD569" t="str">
            <v>NA</v>
          </cell>
        </row>
        <row r="570">
          <cell r="D570">
            <v>1022141</v>
          </cell>
          <cell r="E570" t="str">
            <v>GO POSTA NEGRA D@ CJ AS</v>
          </cell>
          <cell r="F570">
            <v>5000</v>
          </cell>
          <cell r="G570" t="str">
            <v>KG</v>
          </cell>
          <cell r="H570" t="str">
            <v>PLANTA LO MIRANDA</v>
          </cell>
          <cell r="I570" t="str">
            <v>EN PRODUCCION</v>
          </cell>
          <cell r="J570">
            <v>44810</v>
          </cell>
          <cell r="K570">
            <v>44817</v>
          </cell>
          <cell r="L570"/>
          <cell r="M570"/>
          <cell r="N570"/>
          <cell r="O570" t="str">
            <v>U007 AGROSUPER S.A.</v>
          </cell>
          <cell r="P570" t="str">
            <v>00AJ</v>
          </cell>
          <cell r="Q570" t="str">
            <v>ANDES ASIA</v>
          </cell>
          <cell r="R570" t="str">
            <v>02</v>
          </cell>
          <cell r="S570" t="str">
            <v>JAPÓN</v>
          </cell>
          <cell r="T570" t="str">
            <v>2000 YOKOHAMA (ADUANA PRINCIPA</v>
          </cell>
          <cell r="U570" t="str">
            <v>200000018</v>
          </cell>
          <cell r="V570" t="str">
            <v>Andes Asia, Inc.</v>
          </cell>
          <cell r="W570" t="str">
            <v>AA2827</v>
          </cell>
          <cell r="X570" t="str">
            <v>CIF</v>
          </cell>
          <cell r="Y570" t="str">
            <v>CTA CTE O CRED.DIRECTO</v>
          </cell>
          <cell r="Z570" t="str">
            <v>CONGELADO</v>
          </cell>
          <cell r="AA570" t="str">
            <v>PIERNA</v>
          </cell>
          <cell r="AB570" t="str">
            <v>PIERNA PULPA FINA</v>
          </cell>
          <cell r="AC570" t="str">
            <v>PIERNA PULPA FINA MUSC SEP</v>
          </cell>
          <cell r="AD570" t="str">
            <v>NA</v>
          </cell>
        </row>
        <row r="571">
          <cell r="D571">
            <v>1022293</v>
          </cell>
          <cell r="E571" t="str">
            <v>GO MALAYA JAPON@ VP FI CJ 5K AS</v>
          </cell>
          <cell r="F571">
            <v>1000</v>
          </cell>
          <cell r="G571" t="str">
            <v>KG</v>
          </cell>
          <cell r="H571" t="str">
            <v>PLANTA LO MIRANDA</v>
          </cell>
          <cell r="I571" t="str">
            <v>EN PRODUCCION</v>
          </cell>
          <cell r="J571">
            <v>44810</v>
          </cell>
          <cell r="K571">
            <v>44817</v>
          </cell>
          <cell r="L571"/>
          <cell r="M571"/>
          <cell r="N571"/>
          <cell r="O571" t="str">
            <v>U007 AGROSUPER S.A.</v>
          </cell>
          <cell r="P571" t="str">
            <v>00AJ</v>
          </cell>
          <cell r="Q571" t="str">
            <v>ANDES ASIA</v>
          </cell>
          <cell r="R571" t="str">
            <v>02</v>
          </cell>
          <cell r="S571" t="str">
            <v>JAPÓN</v>
          </cell>
          <cell r="T571" t="str">
            <v>2000 YOKOHAMA (ADUANA PRINCIPA</v>
          </cell>
          <cell r="U571" t="str">
            <v>200000018</v>
          </cell>
          <cell r="V571" t="str">
            <v>Andes Asia, Inc.</v>
          </cell>
          <cell r="W571" t="str">
            <v>AA2827</v>
          </cell>
          <cell r="X571" t="str">
            <v>CIF</v>
          </cell>
          <cell r="Y571" t="str">
            <v>CTA CTE O CRED.DIRECTO</v>
          </cell>
          <cell r="Z571" t="str">
            <v>CONGELADO</v>
          </cell>
          <cell r="AA571" t="str">
            <v>PROLIJADO</v>
          </cell>
          <cell r="AB571" t="str">
            <v>PROLIJADO MALAYA</v>
          </cell>
          <cell r="AC571" t="str">
            <v>PROLIJADO MALAYA PAPADA</v>
          </cell>
          <cell r="AD571" t="str">
            <v>NA</v>
          </cell>
        </row>
        <row r="572">
          <cell r="D572">
            <v>1022751</v>
          </cell>
          <cell r="E572" t="str">
            <v>GO PPPAL 1P EX@ CJ 14K AS</v>
          </cell>
          <cell r="F572">
            <v>4000</v>
          </cell>
          <cell r="G572" t="str">
            <v>KG</v>
          </cell>
          <cell r="H572" t="str">
            <v>PLANTA LO MIRANDA</v>
          </cell>
          <cell r="I572" t="str">
            <v>EN PRODUCCION</v>
          </cell>
          <cell r="J572">
            <v>44810</v>
          </cell>
          <cell r="K572">
            <v>44817</v>
          </cell>
          <cell r="L572"/>
          <cell r="M572"/>
          <cell r="N572"/>
          <cell r="O572" t="str">
            <v>U007 AGROSUPER S.A.</v>
          </cell>
          <cell r="P572" t="str">
            <v>00AJ</v>
          </cell>
          <cell r="Q572" t="str">
            <v>ANDES ASIA</v>
          </cell>
          <cell r="R572" t="str">
            <v>02</v>
          </cell>
          <cell r="S572" t="str">
            <v>JAPÓN</v>
          </cell>
          <cell r="T572" t="str">
            <v>2000 YOKOHAMA (ADUANA PRINCIPA</v>
          </cell>
          <cell r="U572" t="str">
            <v>200000018</v>
          </cell>
          <cell r="V572" t="str">
            <v>Andes Asia, Inc.</v>
          </cell>
          <cell r="W572" t="str">
            <v>AA2827</v>
          </cell>
          <cell r="X572" t="str">
            <v>CIF</v>
          </cell>
          <cell r="Y572" t="str">
            <v>CTA CTE O CRED.DIRECTO</v>
          </cell>
          <cell r="Z572" t="str">
            <v>CONGELADO</v>
          </cell>
          <cell r="AA572" t="str">
            <v>PALETA</v>
          </cell>
          <cell r="AB572" t="str">
            <v>PALETA ENTERA</v>
          </cell>
          <cell r="AC572" t="str">
            <v>PALETA ENTERA PICNIC</v>
          </cell>
          <cell r="AD572" t="str">
            <v>NA</v>
          </cell>
        </row>
        <row r="573">
          <cell r="D573">
            <v>1022864</v>
          </cell>
          <cell r="E573" t="str">
            <v>GO LOM VET L@ CJ 11K AS</v>
          </cell>
          <cell r="F573">
            <v>12000</v>
          </cell>
          <cell r="G573" t="str">
            <v>KG</v>
          </cell>
          <cell r="H573" t="str">
            <v>PLANTA LO MIRANDA</v>
          </cell>
          <cell r="I573" t="str">
            <v>EN PRODUCCION</v>
          </cell>
          <cell r="J573">
            <v>44810</v>
          </cell>
          <cell r="K573">
            <v>44817</v>
          </cell>
          <cell r="L573"/>
          <cell r="M573"/>
          <cell r="N573"/>
          <cell r="O573" t="str">
            <v>U007 AGROSUPER S.A.</v>
          </cell>
          <cell r="P573" t="str">
            <v>00AJ</v>
          </cell>
          <cell r="Q573" t="str">
            <v>ANDES ASIA</v>
          </cell>
          <cell r="R573" t="str">
            <v>02</v>
          </cell>
          <cell r="S573" t="str">
            <v>JAPÓN</v>
          </cell>
          <cell r="T573" t="str">
            <v>2000 YOKOHAMA (ADUANA PRINCIPA</v>
          </cell>
          <cell r="U573" t="str">
            <v>200000018</v>
          </cell>
          <cell r="V573" t="str">
            <v>Andes Asia, Inc.</v>
          </cell>
          <cell r="W573" t="str">
            <v>AA2827</v>
          </cell>
          <cell r="X573" t="str">
            <v>CIF</v>
          </cell>
          <cell r="Y573" t="str">
            <v>CTA CTE O CRED.DIRECTO</v>
          </cell>
          <cell r="Z573" t="str">
            <v>CONGELADO</v>
          </cell>
          <cell r="AA573" t="str">
            <v>LOMO</v>
          </cell>
          <cell r="AB573" t="str">
            <v>LOMO VETADO</v>
          </cell>
          <cell r="AC573" t="str">
            <v>LOMO VETADO &gt;2.0K</v>
          </cell>
          <cell r="AD573" t="str">
            <v>NA</v>
          </cell>
        </row>
        <row r="574">
          <cell r="D574">
            <v>1023265</v>
          </cell>
          <cell r="E574" t="str">
            <v>GO PTA COS 2H@ BO CJ 10K AS</v>
          </cell>
          <cell r="F574">
            <v>2000</v>
          </cell>
          <cell r="G574" t="str">
            <v>KG</v>
          </cell>
          <cell r="H574" t="str">
            <v>PLANTA LO MIRANDA</v>
          </cell>
          <cell r="I574" t="str">
            <v>EN PRODUCCION</v>
          </cell>
          <cell r="J574">
            <v>44810</v>
          </cell>
          <cell r="K574">
            <v>44817</v>
          </cell>
          <cell r="L574"/>
          <cell r="M574"/>
          <cell r="N574"/>
          <cell r="O574" t="str">
            <v>U007 AGROSUPER S.A.</v>
          </cell>
          <cell r="P574" t="str">
            <v>00AJ</v>
          </cell>
          <cell r="Q574" t="str">
            <v>ANDES ASIA</v>
          </cell>
          <cell r="R574" t="str">
            <v>02</v>
          </cell>
          <cell r="S574" t="str">
            <v>JAPÓN</v>
          </cell>
          <cell r="T574" t="str">
            <v>2000 YOKOHAMA (ADUANA PRINCIPA</v>
          </cell>
          <cell r="U574" t="str">
            <v>200000018</v>
          </cell>
          <cell r="V574" t="str">
            <v>Andes Asia, Inc.</v>
          </cell>
          <cell r="W574" t="str">
            <v>AA2827</v>
          </cell>
          <cell r="X574" t="str">
            <v>CIF</v>
          </cell>
          <cell r="Y574" t="str">
            <v>CTA CTE O CRED.DIRECTO</v>
          </cell>
          <cell r="Z574" t="str">
            <v>CONGELADO</v>
          </cell>
          <cell r="AA574" t="str">
            <v>COST-PEC</v>
          </cell>
          <cell r="AB574" t="str">
            <v>COST-PEC TROZOS</v>
          </cell>
          <cell r="AC574" t="str">
            <v>COST-PEC TROZOS PUNTA COSTILLAR</v>
          </cell>
          <cell r="AD574" t="str">
            <v>NA</v>
          </cell>
        </row>
        <row r="575">
          <cell r="D575">
            <v>1022398</v>
          </cell>
          <cell r="E575" t="str">
            <v>GO GANSO C/ASTO S/G 3P@ BO CJ AS</v>
          </cell>
          <cell r="F575">
            <v>6000</v>
          </cell>
          <cell r="G575" t="str">
            <v>KG</v>
          </cell>
          <cell r="H575" t="str">
            <v>PLANTA LO MIRANDA</v>
          </cell>
          <cell r="I575" t="str">
            <v>EN PRODUCCION</v>
          </cell>
          <cell r="J575">
            <v>44810</v>
          </cell>
          <cell r="K575">
            <v>44817</v>
          </cell>
          <cell r="L575"/>
          <cell r="M575"/>
          <cell r="N575"/>
          <cell r="O575" t="str">
            <v>U007 AGROSUPER S.A.</v>
          </cell>
          <cell r="P575" t="str">
            <v>00AJ</v>
          </cell>
          <cell r="Q575" t="str">
            <v>ANDES ASIA</v>
          </cell>
          <cell r="R575" t="str">
            <v>02</v>
          </cell>
          <cell r="S575" t="str">
            <v>JAPÓN</v>
          </cell>
          <cell r="T575" t="str">
            <v>2000 YOKOHAMA (ADUANA PRINCIPA</v>
          </cell>
          <cell r="U575" t="str">
            <v>200000018</v>
          </cell>
          <cell r="V575" t="str">
            <v>Andes Asia, Inc.</v>
          </cell>
          <cell r="W575" t="str">
            <v>AA2828</v>
          </cell>
          <cell r="X575" t="str">
            <v>CIF</v>
          </cell>
          <cell r="Y575" t="str">
            <v>CTA CTE O CRED.DIRECTO</v>
          </cell>
          <cell r="Z575" t="str">
            <v>CONGELADO</v>
          </cell>
          <cell r="AA575" t="str">
            <v>PIERNA</v>
          </cell>
          <cell r="AB575" t="str">
            <v>PIERNA PULPA FINA</v>
          </cell>
          <cell r="AC575" t="str">
            <v>PIERNA PULPA FINA MUSC SEP</v>
          </cell>
          <cell r="AD575" t="str">
            <v>NA</v>
          </cell>
        </row>
        <row r="576">
          <cell r="D576">
            <v>1022570</v>
          </cell>
          <cell r="E576" t="str">
            <v>GO PANC TEC S/CUE MAD@ VA CJ AS</v>
          </cell>
          <cell r="F576">
            <v>1000</v>
          </cell>
          <cell r="G576" t="str">
            <v>KG</v>
          </cell>
          <cell r="H576" t="str">
            <v>PLANTA LO MIRANDA</v>
          </cell>
          <cell r="I576" t="str">
            <v>EN PRODUCCION</v>
          </cell>
          <cell r="J576">
            <v>44810</v>
          </cell>
          <cell r="K576">
            <v>44817</v>
          </cell>
          <cell r="L576"/>
          <cell r="M576"/>
          <cell r="N576"/>
          <cell r="O576" t="str">
            <v>U007 AGROSUPER S.A.</v>
          </cell>
          <cell r="P576" t="str">
            <v>00AJ</v>
          </cell>
          <cell r="Q576" t="str">
            <v>ANDES ASIA</v>
          </cell>
          <cell r="R576" t="str">
            <v>02</v>
          </cell>
          <cell r="S576" t="str">
            <v>JAPÓN</v>
          </cell>
          <cell r="T576" t="str">
            <v>2000 YOKOHAMA (ADUANA PRINCIPA</v>
          </cell>
          <cell r="U576" t="str">
            <v>200000018</v>
          </cell>
          <cell r="V576" t="str">
            <v>Andes Asia, Inc.</v>
          </cell>
          <cell r="W576" t="str">
            <v>AA2828</v>
          </cell>
          <cell r="X576" t="str">
            <v>CIF</v>
          </cell>
          <cell r="Y576" t="str">
            <v>CTA CTE O CRED.DIRECTO</v>
          </cell>
          <cell r="Z576" t="str">
            <v>CONGELADO</v>
          </cell>
          <cell r="AA576" t="str">
            <v>PANCETA</v>
          </cell>
          <cell r="AB576" t="str">
            <v>PANCETA C/CUERO</v>
          </cell>
          <cell r="AC576" t="str">
            <v>PANCETA C/CUERO MIX</v>
          </cell>
          <cell r="AD576" t="str">
            <v>NA</v>
          </cell>
        </row>
        <row r="577">
          <cell r="D577">
            <v>1022751</v>
          </cell>
          <cell r="E577" t="str">
            <v>GO PPPAL 1P EX@ CJ 14K AS</v>
          </cell>
          <cell r="F577">
            <v>3000</v>
          </cell>
          <cell r="G577" t="str">
            <v>KG</v>
          </cell>
          <cell r="H577" t="str">
            <v>PLANTA LO MIRANDA</v>
          </cell>
          <cell r="I577" t="str">
            <v>EN PRODUCCION</v>
          </cell>
          <cell r="J577">
            <v>44810</v>
          </cell>
          <cell r="K577">
            <v>44817</v>
          </cell>
          <cell r="L577"/>
          <cell r="M577"/>
          <cell r="N577"/>
          <cell r="O577" t="str">
            <v>U007 AGROSUPER S.A.</v>
          </cell>
          <cell r="P577" t="str">
            <v>00AJ</v>
          </cell>
          <cell r="Q577" t="str">
            <v>ANDES ASIA</v>
          </cell>
          <cell r="R577" t="str">
            <v>02</v>
          </cell>
          <cell r="S577" t="str">
            <v>JAPÓN</v>
          </cell>
          <cell r="T577" t="str">
            <v>2000 YOKOHAMA (ADUANA PRINCIPA</v>
          </cell>
          <cell r="U577" t="str">
            <v>200000018</v>
          </cell>
          <cell r="V577" t="str">
            <v>Andes Asia, Inc.</v>
          </cell>
          <cell r="W577" t="str">
            <v>AA2828</v>
          </cell>
          <cell r="X577" t="str">
            <v>CIF</v>
          </cell>
          <cell r="Y577" t="str">
            <v>CTA CTE O CRED.DIRECTO</v>
          </cell>
          <cell r="Z577" t="str">
            <v>CONGELADO</v>
          </cell>
          <cell r="AA577" t="str">
            <v>PALETA</v>
          </cell>
          <cell r="AB577" t="str">
            <v>PALETA ENTERA</v>
          </cell>
          <cell r="AC577" t="str">
            <v>PALETA ENTERA PICNIC</v>
          </cell>
          <cell r="AD577" t="str">
            <v>NA</v>
          </cell>
        </row>
        <row r="578">
          <cell r="D578">
            <v>1022863</v>
          </cell>
          <cell r="E578" t="str">
            <v>GO LOM VET M@ CJ 9K AS</v>
          </cell>
          <cell r="F578">
            <v>10000</v>
          </cell>
          <cell r="G578" t="str">
            <v>KG</v>
          </cell>
          <cell r="H578" t="str">
            <v>PLANTA LO MIRANDA</v>
          </cell>
          <cell r="I578" t="str">
            <v>EN PRODUCCION</v>
          </cell>
          <cell r="J578">
            <v>44810</v>
          </cell>
          <cell r="K578">
            <v>44817</v>
          </cell>
          <cell r="L578"/>
          <cell r="M578"/>
          <cell r="N578"/>
          <cell r="O578" t="str">
            <v>U007 AGROSUPER S.A.</v>
          </cell>
          <cell r="P578" t="str">
            <v>00AJ</v>
          </cell>
          <cell r="Q578" t="str">
            <v>ANDES ASIA</v>
          </cell>
          <cell r="R578" t="str">
            <v>02</v>
          </cell>
          <cell r="S578" t="str">
            <v>JAPÓN</v>
          </cell>
          <cell r="T578" t="str">
            <v>2000 YOKOHAMA (ADUANA PRINCIPA</v>
          </cell>
          <cell r="U578" t="str">
            <v>200000018</v>
          </cell>
          <cell r="V578" t="str">
            <v>Andes Asia, Inc.</v>
          </cell>
          <cell r="W578" t="str">
            <v>AA2828</v>
          </cell>
          <cell r="X578" t="str">
            <v>CIF</v>
          </cell>
          <cell r="Y578" t="str">
            <v>CTA CTE O CRED.DIRECTO</v>
          </cell>
          <cell r="Z578" t="str">
            <v>CONGELADO</v>
          </cell>
          <cell r="AA578" t="str">
            <v>LOMO</v>
          </cell>
          <cell r="AB578" t="str">
            <v>LOMO VETADO</v>
          </cell>
          <cell r="AC578" t="str">
            <v>LOMO VETADO &gt;2.0K</v>
          </cell>
          <cell r="AD578" t="str">
            <v>NA</v>
          </cell>
        </row>
        <row r="579">
          <cell r="D579">
            <v>1022865</v>
          </cell>
          <cell r="E579" t="str">
            <v>GO PAN TEC S/CUERO M@ CJ 17K AS</v>
          </cell>
          <cell r="F579">
            <v>2000</v>
          </cell>
          <cell r="G579" t="str">
            <v>KG</v>
          </cell>
          <cell r="H579" t="str">
            <v>PLANTA LO MIRANDA</v>
          </cell>
          <cell r="I579" t="str">
            <v>EN PRODUCCION</v>
          </cell>
          <cell r="J579">
            <v>44810</v>
          </cell>
          <cell r="K579">
            <v>44817</v>
          </cell>
          <cell r="L579"/>
          <cell r="M579"/>
          <cell r="N579"/>
          <cell r="O579" t="str">
            <v>U007 AGROSUPER S.A.</v>
          </cell>
          <cell r="P579" t="str">
            <v>00AJ</v>
          </cell>
          <cell r="Q579" t="str">
            <v>ANDES ASIA</v>
          </cell>
          <cell r="R579" t="str">
            <v>02</v>
          </cell>
          <cell r="S579" t="str">
            <v>JAPÓN</v>
          </cell>
          <cell r="T579" t="str">
            <v>2000 YOKOHAMA (ADUANA PRINCIPA</v>
          </cell>
          <cell r="U579" t="str">
            <v>200000018</v>
          </cell>
          <cell r="V579" t="str">
            <v>Andes Asia, Inc.</v>
          </cell>
          <cell r="W579" t="str">
            <v>AA2828</v>
          </cell>
          <cell r="X579" t="str">
            <v>CIF</v>
          </cell>
          <cell r="Y579" t="str">
            <v>CTA CTE O CRED.DIRECTO</v>
          </cell>
          <cell r="Z579" t="str">
            <v>CONGELADO</v>
          </cell>
          <cell r="AA579" t="str">
            <v>PANCETA</v>
          </cell>
          <cell r="AB579" t="str">
            <v>PANCETA S/CUERO</v>
          </cell>
          <cell r="AC579" t="str">
            <v>PANCETA S/CUERO TECLA</v>
          </cell>
          <cell r="AD579" t="str">
            <v>NA</v>
          </cell>
        </row>
        <row r="580">
          <cell r="D580">
            <v>1021987</v>
          </cell>
          <cell r="E580" t="str">
            <v>GO RECTO@ CJ 10K AS</v>
          </cell>
          <cell r="F580">
            <v>2000</v>
          </cell>
          <cell r="G580" t="str">
            <v>KG</v>
          </cell>
          <cell r="H580" t="str">
            <v>PLANTA LO MIRANDA</v>
          </cell>
          <cell r="I580" t="str">
            <v>EN PRODUCCION</v>
          </cell>
          <cell r="J580">
            <v>44810</v>
          </cell>
          <cell r="K580">
            <v>44817</v>
          </cell>
          <cell r="L580"/>
          <cell r="M580"/>
          <cell r="N580"/>
          <cell r="O580" t="str">
            <v>U007 AGROSUPER S.A.</v>
          </cell>
          <cell r="P580" t="str">
            <v>00AJ</v>
          </cell>
          <cell r="Q580" t="str">
            <v>ANDES ASIA</v>
          </cell>
          <cell r="R580" t="str">
            <v>02</v>
          </cell>
          <cell r="S580" t="str">
            <v>JAPÓN</v>
          </cell>
          <cell r="T580" t="str">
            <v>2000 YOKOHAMA (ADUANA PRINCIPA</v>
          </cell>
          <cell r="U580" t="str">
            <v>200000018</v>
          </cell>
          <cell r="V580" t="str">
            <v>Andes Asia, Inc.</v>
          </cell>
          <cell r="W580" t="str">
            <v>AA2828</v>
          </cell>
          <cell r="X580" t="str">
            <v>CIF</v>
          </cell>
          <cell r="Y580" t="str">
            <v>CTA CTE O CRED.DIRECTO</v>
          </cell>
          <cell r="Z580" t="str">
            <v>CONGELADO</v>
          </cell>
          <cell r="AA580" t="str">
            <v>SUBPROD</v>
          </cell>
          <cell r="AB580" t="str">
            <v>SUBPROD TRIPA</v>
          </cell>
          <cell r="AC580" t="str">
            <v>SUBPROD TRIPA RECTO</v>
          </cell>
          <cell r="AD580" t="str">
            <v>NA</v>
          </cell>
        </row>
        <row r="581">
          <cell r="D581">
            <v>1021924</v>
          </cell>
          <cell r="E581" t="str">
            <v>GO MM LOIN L@ CJ 15K AS</v>
          </cell>
          <cell r="F581">
            <v>5000</v>
          </cell>
          <cell r="G581" t="str">
            <v>KG</v>
          </cell>
          <cell r="H581" t="str">
            <v>PLANTA LO MIRANDA</v>
          </cell>
          <cell r="I581" t="str">
            <v>A PROGRAMAR</v>
          </cell>
          <cell r="J581">
            <v>44810</v>
          </cell>
          <cell r="K581">
            <v>44824</v>
          </cell>
          <cell r="L581"/>
          <cell r="M581"/>
          <cell r="N581"/>
          <cell r="O581" t="str">
            <v>U007 AGROSUPER S.A.</v>
          </cell>
          <cell r="P581" t="str">
            <v>00AJ</v>
          </cell>
          <cell r="Q581" t="str">
            <v>ANDES ASIA</v>
          </cell>
          <cell r="R581" t="str">
            <v>02</v>
          </cell>
          <cell r="S581" t="str">
            <v>JAPÓN</v>
          </cell>
          <cell r="T581" t="str">
            <v>2000 YOKOHAMA (ADUANA PRINCIPA</v>
          </cell>
          <cell r="U581" t="str">
            <v>200000018</v>
          </cell>
          <cell r="V581" t="str">
            <v>Andes Asia, Inc.</v>
          </cell>
          <cell r="W581" t="str">
            <v>AA2832</v>
          </cell>
          <cell r="X581" t="str">
            <v>CIF</v>
          </cell>
          <cell r="Y581" t="str">
            <v>CTA CTE O CRED.DIRECTO</v>
          </cell>
          <cell r="Z581" t="str">
            <v>CONGELADO</v>
          </cell>
          <cell r="AA581" t="str">
            <v>LOMO</v>
          </cell>
          <cell r="AB581" t="str">
            <v>LOMO MM LOIN</v>
          </cell>
          <cell r="AC581" t="str">
            <v>LOMO MM LOIN L</v>
          </cell>
          <cell r="AD581" t="str">
            <v>NA</v>
          </cell>
        </row>
        <row r="582">
          <cell r="D582">
            <v>1022141</v>
          </cell>
          <cell r="E582" t="str">
            <v>GO POSTA NEGRA D@ CJ AS</v>
          </cell>
          <cell r="F582">
            <v>6000</v>
          </cell>
          <cell r="G582" t="str">
            <v>KG</v>
          </cell>
          <cell r="H582" t="str">
            <v>PLANTA LO MIRANDA</v>
          </cell>
          <cell r="I582" t="str">
            <v>A PROGRAMAR</v>
          </cell>
          <cell r="J582">
            <v>44810</v>
          </cell>
          <cell r="K582">
            <v>44824</v>
          </cell>
          <cell r="L582"/>
          <cell r="M582"/>
          <cell r="N582"/>
          <cell r="O582" t="str">
            <v>U007 AGROSUPER S.A.</v>
          </cell>
          <cell r="P582" t="str">
            <v>00AJ</v>
          </cell>
          <cell r="Q582" t="str">
            <v>ANDES ASIA</v>
          </cell>
          <cell r="R582" t="str">
            <v>02</v>
          </cell>
          <cell r="S582" t="str">
            <v>JAPÓN</v>
          </cell>
          <cell r="T582" t="str">
            <v>2000 YOKOHAMA (ADUANA PRINCIPA</v>
          </cell>
          <cell r="U582" t="str">
            <v>200000018</v>
          </cell>
          <cell r="V582" t="str">
            <v>Andes Asia, Inc.</v>
          </cell>
          <cell r="W582" t="str">
            <v>AA2832</v>
          </cell>
          <cell r="X582" t="str">
            <v>CIF</v>
          </cell>
          <cell r="Y582" t="str">
            <v>CTA CTE O CRED.DIRECTO</v>
          </cell>
          <cell r="Z582" t="str">
            <v>CONGELADO</v>
          </cell>
          <cell r="AA582" t="str">
            <v>PIERNA</v>
          </cell>
          <cell r="AB582" t="str">
            <v>PIERNA PULPA FINA</v>
          </cell>
          <cell r="AC582" t="str">
            <v>PIERNA PULPA FINA MUSC SEP</v>
          </cell>
          <cell r="AD582" t="str">
            <v>NA</v>
          </cell>
        </row>
        <row r="583">
          <cell r="D583">
            <v>1022863</v>
          </cell>
          <cell r="E583" t="str">
            <v>GO LOM VET M@ CJ 9K AS</v>
          </cell>
          <cell r="F583">
            <v>10000</v>
          </cell>
          <cell r="G583" t="str">
            <v>KG</v>
          </cell>
          <cell r="H583" t="str">
            <v>PLANTA LO MIRANDA</v>
          </cell>
          <cell r="I583" t="str">
            <v>A PROGRAMAR</v>
          </cell>
          <cell r="J583">
            <v>44810</v>
          </cell>
          <cell r="K583">
            <v>44824</v>
          </cell>
          <cell r="L583"/>
          <cell r="M583"/>
          <cell r="N583"/>
          <cell r="O583" t="str">
            <v>U007 AGROSUPER S.A.</v>
          </cell>
          <cell r="P583" t="str">
            <v>00AJ</v>
          </cell>
          <cell r="Q583" t="str">
            <v>ANDES ASIA</v>
          </cell>
          <cell r="R583" t="str">
            <v>02</v>
          </cell>
          <cell r="S583" t="str">
            <v>JAPÓN</v>
          </cell>
          <cell r="T583" t="str">
            <v>2000 YOKOHAMA (ADUANA PRINCIPA</v>
          </cell>
          <cell r="U583" t="str">
            <v>200000018</v>
          </cell>
          <cell r="V583" t="str">
            <v>Andes Asia, Inc.</v>
          </cell>
          <cell r="W583" t="str">
            <v>AA2832</v>
          </cell>
          <cell r="X583" t="str">
            <v>CIF</v>
          </cell>
          <cell r="Y583" t="str">
            <v>CTA CTE O CRED.DIRECTO</v>
          </cell>
          <cell r="Z583" t="str">
            <v>CONGELADO</v>
          </cell>
          <cell r="AA583" t="str">
            <v>LOMO</v>
          </cell>
          <cell r="AB583" t="str">
            <v>LOMO VETADO</v>
          </cell>
          <cell r="AC583" t="str">
            <v>LOMO VETADO &gt;2.0K</v>
          </cell>
          <cell r="AD583" t="str">
            <v>NA</v>
          </cell>
        </row>
        <row r="584">
          <cell r="D584">
            <v>1023123</v>
          </cell>
          <cell r="E584" t="str">
            <v>GO LOM VET@ CJ 9K AS</v>
          </cell>
          <cell r="F584">
            <v>1000</v>
          </cell>
          <cell r="G584" t="str">
            <v>KG</v>
          </cell>
          <cell r="H584" t="str">
            <v>PLANTA LO MIRANDA</v>
          </cell>
          <cell r="I584" t="str">
            <v>A PROGRAMAR</v>
          </cell>
          <cell r="J584">
            <v>44810</v>
          </cell>
          <cell r="K584">
            <v>44824</v>
          </cell>
          <cell r="L584"/>
          <cell r="M584"/>
          <cell r="N584"/>
          <cell r="O584" t="str">
            <v>U007 AGROSUPER S.A.</v>
          </cell>
          <cell r="P584" t="str">
            <v>00AJ</v>
          </cell>
          <cell r="Q584" t="str">
            <v>ANDES ASIA</v>
          </cell>
          <cell r="R584" t="str">
            <v>02</v>
          </cell>
          <cell r="S584" t="str">
            <v>JAPÓN</v>
          </cell>
          <cell r="T584" t="str">
            <v>2000 YOKOHAMA (ADUANA PRINCIPA</v>
          </cell>
          <cell r="U584" t="str">
            <v>200000018</v>
          </cell>
          <cell r="V584" t="str">
            <v>Andes Asia, Inc.</v>
          </cell>
          <cell r="W584" t="str">
            <v>AA2832</v>
          </cell>
          <cell r="X584" t="str">
            <v>CIF</v>
          </cell>
          <cell r="Y584" t="str">
            <v>CTA CTE O CRED.DIRECTO</v>
          </cell>
          <cell r="Z584" t="str">
            <v>CONGELADO</v>
          </cell>
          <cell r="AA584" t="str">
            <v>LOMO</v>
          </cell>
          <cell r="AB584" t="str">
            <v>LOMO VETADO</v>
          </cell>
          <cell r="AC584" t="str">
            <v>LOMO VETADO K (JAPÓN)</v>
          </cell>
          <cell r="AD584" t="str">
            <v>NA</v>
          </cell>
        </row>
        <row r="585">
          <cell r="D585">
            <v>1021931</v>
          </cell>
          <cell r="E585" t="str">
            <v>GO PTA COS 3H@ BO CJ 10K AS</v>
          </cell>
          <cell r="F585">
            <v>2000</v>
          </cell>
          <cell r="G585" t="str">
            <v>KG</v>
          </cell>
          <cell r="H585" t="str">
            <v>PLANTA LO MIRANDA</v>
          </cell>
          <cell r="I585" t="str">
            <v>A PROGRAMAR</v>
          </cell>
          <cell r="J585">
            <v>44810</v>
          </cell>
          <cell r="K585">
            <v>44824</v>
          </cell>
          <cell r="L585"/>
          <cell r="M585"/>
          <cell r="N585"/>
          <cell r="O585" t="str">
            <v>U007 AGROSUPER S.A.</v>
          </cell>
          <cell r="P585" t="str">
            <v>00AJ</v>
          </cell>
          <cell r="Q585" t="str">
            <v>ANDES ASIA</v>
          </cell>
          <cell r="R585" t="str">
            <v>02</v>
          </cell>
          <cell r="S585" t="str">
            <v>JAPÓN</v>
          </cell>
          <cell r="T585" t="str">
            <v>2000 YOKOHAMA (ADUANA PRINCIPA</v>
          </cell>
          <cell r="U585" t="str">
            <v>200000018</v>
          </cell>
          <cell r="V585" t="str">
            <v>Andes Asia, Inc.</v>
          </cell>
          <cell r="W585" t="str">
            <v>AA2832</v>
          </cell>
          <cell r="X585" t="str">
            <v>CIF</v>
          </cell>
          <cell r="Y585" t="str">
            <v>CTA CTE O CRED.DIRECTO</v>
          </cell>
          <cell r="Z585" t="str">
            <v>CONGELADO</v>
          </cell>
          <cell r="AA585" t="str">
            <v>COST-PEC</v>
          </cell>
          <cell r="AB585" t="str">
            <v>COST-PEC TROZOS</v>
          </cell>
          <cell r="AC585" t="str">
            <v>COST-PEC TROZOS PUNTA COSTILLAR</v>
          </cell>
          <cell r="AD585" t="str">
            <v>NA</v>
          </cell>
        </row>
        <row r="586">
          <cell r="D586">
            <v>1022398</v>
          </cell>
          <cell r="E586" t="str">
            <v>GO GANSO C/ASTO S/G 3P@ BO CJ AS</v>
          </cell>
          <cell r="F586">
            <v>6000</v>
          </cell>
          <cell r="G586" t="str">
            <v>KG</v>
          </cell>
          <cell r="H586" t="str">
            <v>PLANTA LO MIRANDA</v>
          </cell>
          <cell r="I586" t="str">
            <v>EN PRODUCCION</v>
          </cell>
          <cell r="J586">
            <v>44810</v>
          </cell>
          <cell r="K586">
            <v>44831</v>
          </cell>
          <cell r="L586"/>
          <cell r="M586"/>
          <cell r="N586"/>
          <cell r="O586" t="str">
            <v>U007 AGROSUPER S.A.</v>
          </cell>
          <cell r="P586" t="str">
            <v>00AJ</v>
          </cell>
          <cell r="Q586" t="str">
            <v>ANDES ASIA</v>
          </cell>
          <cell r="R586" t="str">
            <v>02</v>
          </cell>
          <cell r="S586" t="str">
            <v>JAPÓN</v>
          </cell>
          <cell r="T586" t="str">
            <v>2000 YOKOHAMA (ADUANA PRINCIPA</v>
          </cell>
          <cell r="U586" t="str">
            <v>200000018</v>
          </cell>
          <cell r="V586" t="str">
            <v>Andes Asia, Inc.</v>
          </cell>
          <cell r="W586" t="str">
            <v>AA2834</v>
          </cell>
          <cell r="X586" t="str">
            <v>CIF</v>
          </cell>
          <cell r="Y586" t="str">
            <v>CTA CTE O CRED.DIRECTO</v>
          </cell>
          <cell r="Z586" t="str">
            <v>CONGELADO</v>
          </cell>
          <cell r="AA586" t="str">
            <v>PIERNA</v>
          </cell>
          <cell r="AB586" t="str">
            <v>PIERNA PULPA FINA</v>
          </cell>
          <cell r="AC586" t="str">
            <v>PIERNA PULPA FINA MUSC SEP</v>
          </cell>
          <cell r="AD586" t="str">
            <v>NA</v>
          </cell>
        </row>
        <row r="587">
          <cell r="D587">
            <v>1022863</v>
          </cell>
          <cell r="E587" t="str">
            <v>GO LOM VET M@ CJ 9K AS</v>
          </cell>
          <cell r="F587">
            <v>10000</v>
          </cell>
          <cell r="G587" t="str">
            <v>KG</v>
          </cell>
          <cell r="H587" t="str">
            <v>PLANTA LO MIRANDA</v>
          </cell>
          <cell r="I587" t="str">
            <v>EN PRODUCCION</v>
          </cell>
          <cell r="J587">
            <v>44810</v>
          </cell>
          <cell r="K587">
            <v>44831</v>
          </cell>
          <cell r="L587"/>
          <cell r="M587"/>
          <cell r="N587"/>
          <cell r="O587" t="str">
            <v>U007 AGROSUPER S.A.</v>
          </cell>
          <cell r="P587" t="str">
            <v>00AJ</v>
          </cell>
          <cell r="Q587" t="str">
            <v>ANDES ASIA</v>
          </cell>
          <cell r="R587" t="str">
            <v>02</v>
          </cell>
          <cell r="S587" t="str">
            <v>JAPÓN</v>
          </cell>
          <cell r="T587" t="str">
            <v>2000 YOKOHAMA (ADUANA PRINCIPA</v>
          </cell>
          <cell r="U587" t="str">
            <v>200000018</v>
          </cell>
          <cell r="V587" t="str">
            <v>Andes Asia, Inc.</v>
          </cell>
          <cell r="W587" t="str">
            <v>AA2834</v>
          </cell>
          <cell r="X587" t="str">
            <v>CIF</v>
          </cell>
          <cell r="Y587" t="str">
            <v>CTA CTE O CRED.DIRECTO</v>
          </cell>
          <cell r="Z587" t="str">
            <v>CONGELADO</v>
          </cell>
          <cell r="AA587" t="str">
            <v>LOMO</v>
          </cell>
          <cell r="AB587" t="str">
            <v>LOMO VETADO</v>
          </cell>
          <cell r="AC587" t="str">
            <v>LOMO VETADO &gt;2.0K</v>
          </cell>
          <cell r="AD587" t="str">
            <v>NA</v>
          </cell>
        </row>
        <row r="588">
          <cell r="D588">
            <v>1023123</v>
          </cell>
          <cell r="E588" t="str">
            <v>GO LOM VET@ CJ 9K AS</v>
          </cell>
          <cell r="F588">
            <v>3000</v>
          </cell>
          <cell r="G588" t="str">
            <v>KG</v>
          </cell>
          <cell r="H588" t="str">
            <v>PLANTA LO MIRANDA</v>
          </cell>
          <cell r="I588" t="str">
            <v>EN PRODUCCION</v>
          </cell>
          <cell r="J588">
            <v>44810</v>
          </cell>
          <cell r="K588">
            <v>44831</v>
          </cell>
          <cell r="L588"/>
          <cell r="M588"/>
          <cell r="N588"/>
          <cell r="O588" t="str">
            <v>U007 AGROSUPER S.A.</v>
          </cell>
          <cell r="P588" t="str">
            <v>00AJ</v>
          </cell>
          <cell r="Q588" t="str">
            <v>ANDES ASIA</v>
          </cell>
          <cell r="R588" t="str">
            <v>02</v>
          </cell>
          <cell r="S588" t="str">
            <v>JAPÓN</v>
          </cell>
          <cell r="T588" t="str">
            <v>2000 YOKOHAMA (ADUANA PRINCIPA</v>
          </cell>
          <cell r="U588" t="str">
            <v>200000018</v>
          </cell>
          <cell r="V588" t="str">
            <v>Andes Asia, Inc.</v>
          </cell>
          <cell r="W588" t="str">
            <v>AA2834</v>
          </cell>
          <cell r="X588" t="str">
            <v>CIF</v>
          </cell>
          <cell r="Y588" t="str">
            <v>CTA CTE O CRED.DIRECTO</v>
          </cell>
          <cell r="Z588" t="str">
            <v>CONGELADO</v>
          </cell>
          <cell r="AA588" t="str">
            <v>LOMO</v>
          </cell>
          <cell r="AB588" t="str">
            <v>LOMO VETADO</v>
          </cell>
          <cell r="AC588" t="str">
            <v>LOMO VETADO K (JAPÓN)</v>
          </cell>
          <cell r="AD588" t="str">
            <v>NA</v>
          </cell>
        </row>
        <row r="589">
          <cell r="D589">
            <v>1021987</v>
          </cell>
          <cell r="E589" t="str">
            <v>GO RECTO@ CJ 10K AS</v>
          </cell>
          <cell r="F589">
            <v>2000</v>
          </cell>
          <cell r="G589" t="str">
            <v>KG</v>
          </cell>
          <cell r="H589" t="str">
            <v>PLANTA LO MIRANDA</v>
          </cell>
          <cell r="I589" t="str">
            <v>EN PRODUCCION</v>
          </cell>
          <cell r="J589">
            <v>44810</v>
          </cell>
          <cell r="K589">
            <v>44831</v>
          </cell>
          <cell r="L589"/>
          <cell r="M589"/>
          <cell r="N589"/>
          <cell r="O589" t="str">
            <v>U007 AGROSUPER S.A.</v>
          </cell>
          <cell r="P589" t="str">
            <v>00AJ</v>
          </cell>
          <cell r="Q589" t="str">
            <v>ANDES ASIA</v>
          </cell>
          <cell r="R589" t="str">
            <v>02</v>
          </cell>
          <cell r="S589" t="str">
            <v>JAPÓN</v>
          </cell>
          <cell r="T589" t="str">
            <v>2000 YOKOHAMA (ADUANA PRINCIPA</v>
          </cell>
          <cell r="U589" t="str">
            <v>200000018</v>
          </cell>
          <cell r="V589" t="str">
            <v>Andes Asia, Inc.</v>
          </cell>
          <cell r="W589" t="str">
            <v>AA2834</v>
          </cell>
          <cell r="X589" t="str">
            <v>CIF</v>
          </cell>
          <cell r="Y589" t="str">
            <v>CTA CTE O CRED.DIRECTO</v>
          </cell>
          <cell r="Z589" t="str">
            <v>CONGELADO</v>
          </cell>
          <cell r="AA589" t="str">
            <v>SUBPROD</v>
          </cell>
          <cell r="AB589" t="str">
            <v>SUBPROD TRIPA</v>
          </cell>
          <cell r="AC589" t="str">
            <v>SUBPROD TRIPA RECTO</v>
          </cell>
          <cell r="AD589" t="str">
            <v>NA</v>
          </cell>
        </row>
        <row r="590">
          <cell r="D590">
            <v>1021931</v>
          </cell>
          <cell r="E590" t="str">
            <v>GO PTA COS 3H@ BO CJ 10K AS</v>
          </cell>
          <cell r="F590">
            <v>3000</v>
          </cell>
          <cell r="G590" t="str">
            <v>KG</v>
          </cell>
          <cell r="H590" t="str">
            <v>PLANTA LO MIRANDA</v>
          </cell>
          <cell r="I590" t="str">
            <v>EN PRODUCCION</v>
          </cell>
          <cell r="J590">
            <v>44810</v>
          </cell>
          <cell r="K590">
            <v>44831</v>
          </cell>
          <cell r="L590"/>
          <cell r="M590"/>
          <cell r="N590"/>
          <cell r="O590" t="str">
            <v>U007 AGROSUPER S.A.</v>
          </cell>
          <cell r="P590" t="str">
            <v>00AJ</v>
          </cell>
          <cell r="Q590" t="str">
            <v>ANDES ASIA</v>
          </cell>
          <cell r="R590" t="str">
            <v>02</v>
          </cell>
          <cell r="S590" t="str">
            <v>JAPÓN</v>
          </cell>
          <cell r="T590" t="str">
            <v>2000 YOKOHAMA (ADUANA PRINCIPA</v>
          </cell>
          <cell r="U590" t="str">
            <v>200000018</v>
          </cell>
          <cell r="V590" t="str">
            <v>Andes Asia, Inc.</v>
          </cell>
          <cell r="W590" t="str">
            <v>AA2834</v>
          </cell>
          <cell r="X590" t="str">
            <v>CIF</v>
          </cell>
          <cell r="Y590" t="str">
            <v>CTA CTE O CRED.DIRECTO</v>
          </cell>
          <cell r="Z590" t="str">
            <v>CONGELADO</v>
          </cell>
          <cell r="AA590" t="str">
            <v>COST-PEC</v>
          </cell>
          <cell r="AB590" t="str">
            <v>COST-PEC TROZOS</v>
          </cell>
          <cell r="AC590" t="str">
            <v>COST-PEC TROZOS PUNTA COSTILLAR</v>
          </cell>
          <cell r="AD590" t="str">
            <v>NA</v>
          </cell>
        </row>
        <row r="591">
          <cell r="D591">
            <v>1022398</v>
          </cell>
          <cell r="E591" t="str">
            <v>GO GANSO C/ASTO S/G 3P@ BO CJ AS</v>
          </cell>
          <cell r="F591">
            <v>6000</v>
          </cell>
          <cell r="G591" t="str">
            <v>KG</v>
          </cell>
          <cell r="H591" t="str">
            <v>PLANTA LO MIRANDA</v>
          </cell>
          <cell r="I591" t="str">
            <v>A PROGRAMAR</v>
          </cell>
          <cell r="J591">
            <v>44810</v>
          </cell>
          <cell r="K591">
            <v>44831</v>
          </cell>
          <cell r="L591">
            <v>44864</v>
          </cell>
          <cell r="M591"/>
          <cell r="N591"/>
          <cell r="O591" t="str">
            <v>U007 AGROSUPER S.A.</v>
          </cell>
          <cell r="P591" t="str">
            <v>00AJ</v>
          </cell>
          <cell r="Q591" t="str">
            <v>ANDES ASIA</v>
          </cell>
          <cell r="R591" t="str">
            <v>02</v>
          </cell>
          <cell r="S591" t="str">
            <v>JAPÓN</v>
          </cell>
          <cell r="T591" t="str">
            <v>2000 YOKOHAMA (ADUANA PRINCIPA</v>
          </cell>
          <cell r="U591" t="str">
            <v>200000018</v>
          </cell>
          <cell r="V591" t="str">
            <v>Andes Asia, Inc.</v>
          </cell>
          <cell r="W591" t="str">
            <v>AA2835</v>
          </cell>
          <cell r="X591" t="str">
            <v>CIF</v>
          </cell>
          <cell r="Y591" t="str">
            <v>CTA CTE O CRED.DIRECTO</v>
          </cell>
          <cell r="Z591" t="str">
            <v>CONGELADO</v>
          </cell>
          <cell r="AA591" t="str">
            <v>PIERNA</v>
          </cell>
          <cell r="AB591" t="str">
            <v>PIERNA PULPA FINA</v>
          </cell>
          <cell r="AC591" t="str">
            <v>PIERNA PULPA FINA MUSC SEP</v>
          </cell>
          <cell r="AD591" t="str">
            <v>NA</v>
          </cell>
        </row>
        <row r="592">
          <cell r="D592">
            <v>1022751</v>
          </cell>
          <cell r="E592" t="str">
            <v>GO PPPAL 1P EX@ CJ 14K AS</v>
          </cell>
          <cell r="F592">
            <v>2000</v>
          </cell>
          <cell r="G592" t="str">
            <v>KG</v>
          </cell>
          <cell r="H592" t="str">
            <v>PLANTA LO MIRANDA</v>
          </cell>
          <cell r="I592" t="str">
            <v>A PROGRAMAR</v>
          </cell>
          <cell r="J592">
            <v>44810</v>
          </cell>
          <cell r="K592">
            <v>44831</v>
          </cell>
          <cell r="L592">
            <v>44864</v>
          </cell>
          <cell r="M592"/>
          <cell r="N592"/>
          <cell r="O592" t="str">
            <v>U007 AGROSUPER S.A.</v>
          </cell>
          <cell r="P592" t="str">
            <v>00AJ</v>
          </cell>
          <cell r="Q592" t="str">
            <v>ANDES ASIA</v>
          </cell>
          <cell r="R592" t="str">
            <v>02</v>
          </cell>
          <cell r="S592" t="str">
            <v>JAPÓN</v>
          </cell>
          <cell r="T592" t="str">
            <v>2000 YOKOHAMA (ADUANA PRINCIPA</v>
          </cell>
          <cell r="U592" t="str">
            <v>200000018</v>
          </cell>
          <cell r="V592" t="str">
            <v>Andes Asia, Inc.</v>
          </cell>
          <cell r="W592" t="str">
            <v>AA2835</v>
          </cell>
          <cell r="X592" t="str">
            <v>CIF</v>
          </cell>
          <cell r="Y592" t="str">
            <v>CTA CTE O CRED.DIRECTO</v>
          </cell>
          <cell r="Z592" t="str">
            <v>CONGELADO</v>
          </cell>
          <cell r="AA592" t="str">
            <v>PALETA</v>
          </cell>
          <cell r="AB592" t="str">
            <v>PALETA ENTERA</v>
          </cell>
          <cell r="AC592" t="str">
            <v>PALETA ENTERA PICNIC</v>
          </cell>
          <cell r="AD592" t="str">
            <v>NA</v>
          </cell>
        </row>
        <row r="593">
          <cell r="D593">
            <v>1022863</v>
          </cell>
          <cell r="E593" t="str">
            <v>GO LOM VET M@ CJ 9K AS</v>
          </cell>
          <cell r="F593">
            <v>10000</v>
          </cell>
          <cell r="G593" t="str">
            <v>KG</v>
          </cell>
          <cell r="H593" t="str">
            <v>PLANTA LO MIRANDA</v>
          </cell>
          <cell r="I593" t="str">
            <v>A PROGRAMAR</v>
          </cell>
          <cell r="J593">
            <v>44810</v>
          </cell>
          <cell r="K593">
            <v>44831</v>
          </cell>
          <cell r="L593">
            <v>44864</v>
          </cell>
          <cell r="M593"/>
          <cell r="N593"/>
          <cell r="O593" t="str">
            <v>U007 AGROSUPER S.A.</v>
          </cell>
          <cell r="P593" t="str">
            <v>00AJ</v>
          </cell>
          <cell r="Q593" t="str">
            <v>ANDES ASIA</v>
          </cell>
          <cell r="R593" t="str">
            <v>02</v>
          </cell>
          <cell r="S593" t="str">
            <v>JAPÓN</v>
          </cell>
          <cell r="T593" t="str">
            <v>2000 YOKOHAMA (ADUANA PRINCIPA</v>
          </cell>
          <cell r="U593" t="str">
            <v>200000018</v>
          </cell>
          <cell r="V593" t="str">
            <v>Andes Asia, Inc.</v>
          </cell>
          <cell r="W593" t="str">
            <v>AA2835</v>
          </cell>
          <cell r="X593" t="str">
            <v>CIF</v>
          </cell>
          <cell r="Y593" t="str">
            <v>CTA CTE O CRED.DIRECTO</v>
          </cell>
          <cell r="Z593" t="str">
            <v>CONGELADO</v>
          </cell>
          <cell r="AA593" t="str">
            <v>LOMO</v>
          </cell>
          <cell r="AB593" t="str">
            <v>LOMO VETADO</v>
          </cell>
          <cell r="AC593" t="str">
            <v>LOMO VETADO &gt;2.0K</v>
          </cell>
          <cell r="AD593" t="str">
            <v>NA</v>
          </cell>
        </row>
        <row r="594">
          <cell r="D594">
            <v>1022865</v>
          </cell>
          <cell r="E594" t="str">
            <v>GO PAN TEC S/CUERO M@ CJ 17K AS</v>
          </cell>
          <cell r="F594">
            <v>2000</v>
          </cell>
          <cell r="G594" t="str">
            <v>KG</v>
          </cell>
          <cell r="H594" t="str">
            <v>PLANTA LO MIRANDA</v>
          </cell>
          <cell r="I594" t="str">
            <v>A PROGRAMAR</v>
          </cell>
          <cell r="J594">
            <v>44810</v>
          </cell>
          <cell r="K594">
            <v>44831</v>
          </cell>
          <cell r="L594">
            <v>44864</v>
          </cell>
          <cell r="M594"/>
          <cell r="N594"/>
          <cell r="O594" t="str">
            <v>U007 AGROSUPER S.A.</v>
          </cell>
          <cell r="P594" t="str">
            <v>00AJ</v>
          </cell>
          <cell r="Q594" t="str">
            <v>ANDES ASIA</v>
          </cell>
          <cell r="R594" t="str">
            <v>02</v>
          </cell>
          <cell r="S594" t="str">
            <v>JAPÓN</v>
          </cell>
          <cell r="T594" t="str">
            <v>2000 YOKOHAMA (ADUANA PRINCIPA</v>
          </cell>
          <cell r="U594" t="str">
            <v>200000018</v>
          </cell>
          <cell r="V594" t="str">
            <v>Andes Asia, Inc.</v>
          </cell>
          <cell r="W594" t="str">
            <v>AA2835</v>
          </cell>
          <cell r="X594" t="str">
            <v>CIF</v>
          </cell>
          <cell r="Y594" t="str">
            <v>CTA CTE O CRED.DIRECTO</v>
          </cell>
          <cell r="Z594" t="str">
            <v>CONGELADO</v>
          </cell>
          <cell r="AA594" t="str">
            <v>PANCETA</v>
          </cell>
          <cell r="AB594" t="str">
            <v>PANCETA S/CUERO</v>
          </cell>
          <cell r="AC594" t="str">
            <v>PANCETA S/CUERO TECLA</v>
          </cell>
          <cell r="AD594" t="str">
            <v>NA</v>
          </cell>
        </row>
        <row r="595">
          <cell r="D595">
            <v>1023184</v>
          </cell>
          <cell r="E595" t="str">
            <v>GO CC LOIN L S/TEC@ FI CJ 16K AS</v>
          </cell>
          <cell r="F595">
            <v>1000</v>
          </cell>
          <cell r="G595" t="str">
            <v>KG</v>
          </cell>
          <cell r="H595" t="str">
            <v>PLANTA LO MIRANDA</v>
          </cell>
          <cell r="I595" t="str">
            <v>A PROGRAMAR</v>
          </cell>
          <cell r="J595">
            <v>44810</v>
          </cell>
          <cell r="K595">
            <v>44831</v>
          </cell>
          <cell r="L595">
            <v>44864</v>
          </cell>
          <cell r="M595"/>
          <cell r="N595"/>
          <cell r="O595" t="str">
            <v>U007 AGROSUPER S.A.</v>
          </cell>
          <cell r="P595" t="str">
            <v>00AJ</v>
          </cell>
          <cell r="Q595" t="str">
            <v>ANDES ASIA</v>
          </cell>
          <cell r="R595" t="str">
            <v>02</v>
          </cell>
          <cell r="S595" t="str">
            <v>JAPÓN</v>
          </cell>
          <cell r="T595" t="str">
            <v>2000 YOKOHAMA (ADUANA PRINCIPA</v>
          </cell>
          <cell r="U595" t="str">
            <v>200000018</v>
          </cell>
          <cell r="V595" t="str">
            <v>Andes Asia, Inc.</v>
          </cell>
          <cell r="W595" t="str">
            <v>AA2835</v>
          </cell>
          <cell r="X595" t="str">
            <v>CIF</v>
          </cell>
          <cell r="Y595" t="str">
            <v>CTA CTE O CRED.DIRECTO</v>
          </cell>
          <cell r="Z595" t="str">
            <v>CONGELADO</v>
          </cell>
          <cell r="AA595" t="str">
            <v>LOMO</v>
          </cell>
          <cell r="AB595" t="str">
            <v>LOMO CC LOIN</v>
          </cell>
          <cell r="AC595" t="str">
            <v>LOMO CC LOIN L</v>
          </cell>
          <cell r="AD595" t="str">
            <v>NA</v>
          </cell>
        </row>
        <row r="596">
          <cell r="D596">
            <v>1021987</v>
          </cell>
          <cell r="E596" t="str">
            <v>GO RECTO@ CJ 10K AS</v>
          </cell>
          <cell r="F596">
            <v>3000</v>
          </cell>
          <cell r="G596" t="str">
            <v>KG</v>
          </cell>
          <cell r="H596" t="str">
            <v>PLANTA LO MIRANDA</v>
          </cell>
          <cell r="I596" t="str">
            <v>A PROGRAMAR</v>
          </cell>
          <cell r="J596">
            <v>44810</v>
          </cell>
          <cell r="K596">
            <v>44831</v>
          </cell>
          <cell r="L596"/>
          <cell r="M596"/>
          <cell r="N596"/>
          <cell r="O596" t="str">
            <v>U007 AGROSUPER S.A.</v>
          </cell>
          <cell r="P596" t="str">
            <v>00AJ</v>
          </cell>
          <cell r="Q596" t="str">
            <v>ANDES ASIA</v>
          </cell>
          <cell r="R596" t="str">
            <v>02</v>
          </cell>
          <cell r="S596" t="str">
            <v>JAPÓN</v>
          </cell>
          <cell r="T596" t="str">
            <v>2000 YOKOHAMA (ADUANA PRINCIPA</v>
          </cell>
          <cell r="U596" t="str">
            <v>200000018</v>
          </cell>
          <cell r="V596" t="str">
            <v>Andes Asia, Inc.</v>
          </cell>
          <cell r="W596" t="str">
            <v>AA2835</v>
          </cell>
          <cell r="X596" t="str">
            <v>CIF</v>
          </cell>
          <cell r="Y596" t="str">
            <v>CTA CTE O CRED.DIRECTO</v>
          </cell>
          <cell r="Z596" t="str">
            <v>CONGELADO</v>
          </cell>
          <cell r="AA596" t="str">
            <v>SUBPROD</v>
          </cell>
          <cell r="AB596" t="str">
            <v>SUBPROD TRIPA</v>
          </cell>
          <cell r="AC596" t="str">
            <v>SUBPROD TRIPA RECTO</v>
          </cell>
          <cell r="AD596" t="str">
            <v>NA</v>
          </cell>
        </row>
        <row r="597">
          <cell r="D597">
            <v>1012165</v>
          </cell>
          <cell r="E597" t="str">
            <v>PO TRU-CTRO ALA 4X10 MR@ ZI CJ AS</v>
          </cell>
          <cell r="F597">
            <v>19958.399987392</v>
          </cell>
          <cell r="G597" t="str">
            <v>KG</v>
          </cell>
          <cell r="H597" t="str">
            <v>F. SAN VICENTE</v>
          </cell>
          <cell r="I597" t="str">
            <v>EN PRODUCCION</v>
          </cell>
          <cell r="J597">
            <v>44810</v>
          </cell>
          <cell r="K597">
            <v>44877</v>
          </cell>
          <cell r="L597"/>
          <cell r="M597"/>
          <cell r="N597"/>
          <cell r="O597" t="str">
            <v>U007 AGROSUPER S.A.</v>
          </cell>
          <cell r="P597" t="str">
            <v>00AA</v>
          </cell>
          <cell r="Q597" t="str">
            <v>AGRO AMERICA</v>
          </cell>
          <cell r="R597" t="str">
            <v>01</v>
          </cell>
          <cell r="S597" t="str">
            <v>EE.UU.</v>
          </cell>
          <cell r="T597" t="str">
            <v>000139 HOUSTON, PUERTO</v>
          </cell>
          <cell r="U597" t="str">
            <v>200000004</v>
          </cell>
          <cell r="V597" t="str">
            <v>Agro America LLC</v>
          </cell>
          <cell r="W597" t="str">
            <v/>
          </cell>
          <cell r="X597" t="str">
            <v>CIF</v>
          </cell>
          <cell r="Y597" t="str">
            <v>CTA CTE O CRED.DIRECTO</v>
          </cell>
          <cell r="Z597" t="str">
            <v>CONGELADO</v>
          </cell>
          <cell r="AA597" t="str">
            <v>ALA</v>
          </cell>
          <cell r="AB597" t="str">
            <v>ALA TRUTRO-CENTRO</v>
          </cell>
          <cell r="AC597" t="str">
            <v>ALA TRUTRO-CENTRO NORMAL</v>
          </cell>
          <cell r="AD597" t="str">
            <v>NA</v>
          </cell>
        </row>
        <row r="598">
          <cell r="D598">
            <v>1012165</v>
          </cell>
          <cell r="E598" t="str">
            <v>PO TRU-CTRO ALA 4X10 MR@ ZI CJ AS</v>
          </cell>
          <cell r="F598">
            <v>19958.399987392</v>
          </cell>
          <cell r="G598" t="str">
            <v>KG</v>
          </cell>
          <cell r="H598" t="str">
            <v>F. SAN VICENTE</v>
          </cell>
          <cell r="I598" t="str">
            <v>EN PRODUCCION</v>
          </cell>
          <cell r="J598">
            <v>44810</v>
          </cell>
          <cell r="K598">
            <v>44877</v>
          </cell>
          <cell r="L598"/>
          <cell r="M598"/>
          <cell r="N598"/>
          <cell r="O598" t="str">
            <v>U007 AGROSUPER S.A.</v>
          </cell>
          <cell r="P598" t="str">
            <v>00AA</v>
          </cell>
          <cell r="Q598" t="str">
            <v>AGRO AMERICA</v>
          </cell>
          <cell r="R598" t="str">
            <v>01</v>
          </cell>
          <cell r="S598" t="str">
            <v>EE.UU.</v>
          </cell>
          <cell r="T598" t="str">
            <v>000139 HOUSTON, PUERTO</v>
          </cell>
          <cell r="U598" t="str">
            <v>200000004</v>
          </cell>
          <cell r="V598" t="str">
            <v>Agro America LLC</v>
          </cell>
          <cell r="W598" t="str">
            <v/>
          </cell>
          <cell r="X598" t="str">
            <v>CIF</v>
          </cell>
          <cell r="Y598" t="str">
            <v>CTA CTE O CRED.DIRECTO</v>
          </cell>
          <cell r="Z598" t="str">
            <v>CONGELADO</v>
          </cell>
          <cell r="AA598" t="str">
            <v>ALA</v>
          </cell>
          <cell r="AB598" t="str">
            <v>ALA TRUTRO-CENTRO</v>
          </cell>
          <cell r="AC598" t="str">
            <v>ALA TRUTRO-CENTRO NORMAL</v>
          </cell>
          <cell r="AD598" t="str">
            <v>NA</v>
          </cell>
        </row>
        <row r="599">
          <cell r="D599">
            <v>1020904</v>
          </cell>
          <cell r="E599" t="str">
            <v>GO PANC C/CUE@ CJ PANC 230 TJ</v>
          </cell>
          <cell r="F599">
            <v>22000</v>
          </cell>
          <cell r="G599" t="str">
            <v>KG</v>
          </cell>
          <cell r="H599" t="str">
            <v>PLANTA LO MIRANDA</v>
          </cell>
          <cell r="I599" t="str">
            <v>A PROGRAMAR</v>
          </cell>
          <cell r="J599">
            <v>44811</v>
          </cell>
          <cell r="K599">
            <v>44811</v>
          </cell>
          <cell r="L599">
            <v>44877</v>
          </cell>
          <cell r="M599"/>
          <cell r="N599"/>
          <cell r="O599" t="str">
            <v>U007 AGROSUPER S.A.</v>
          </cell>
          <cell r="P599" t="str">
            <v>00HK</v>
          </cell>
          <cell r="Q599" t="str">
            <v>AGROSUPER ASIA</v>
          </cell>
          <cell r="R599" t="str">
            <v>02</v>
          </cell>
          <cell r="S599" t="str">
            <v>COREA DEL SUR</v>
          </cell>
          <cell r="T599" t="str">
            <v>000045 BUSAN {PUSAN}, PUERTO</v>
          </cell>
          <cell r="U599" t="str">
            <v>200000725</v>
          </cell>
          <cell r="V599" t="str">
            <v>Tae won trade Co., Ltd</v>
          </cell>
          <cell r="W599" t="str">
            <v>M0304209NU00192</v>
          </cell>
          <cell r="X599" t="str">
            <v>CFR</v>
          </cell>
          <cell r="Y599" t="str">
            <v>CARTA CREDITO</v>
          </cell>
          <cell r="Z599" t="str">
            <v>CONGELADO</v>
          </cell>
          <cell r="AA599" t="str">
            <v>PANCETA</v>
          </cell>
          <cell r="AB599" t="str">
            <v>PANCETA C/CUERO</v>
          </cell>
          <cell r="AC599" t="str">
            <v>PANCETA C/CUERO</v>
          </cell>
          <cell r="AD599" t="str">
            <v>EX</v>
          </cell>
        </row>
        <row r="600">
          <cell r="D600">
            <v>1020904</v>
          </cell>
          <cell r="E600" t="str">
            <v>GO PANC C/CUE@ CJ PANC 230 TJ</v>
          </cell>
          <cell r="F600">
            <v>22000</v>
          </cell>
          <cell r="G600" t="str">
            <v>KG</v>
          </cell>
          <cell r="H600" t="str">
            <v>PLANTA LO MIRANDA</v>
          </cell>
          <cell r="I600" t="str">
            <v>EN PRODUCCION</v>
          </cell>
          <cell r="J600">
            <v>44811</v>
          </cell>
          <cell r="K600">
            <v>44811</v>
          </cell>
          <cell r="L600"/>
          <cell r="M600"/>
          <cell r="N600"/>
          <cell r="O600" t="str">
            <v>U007 AGROSUPER S.A.</v>
          </cell>
          <cell r="P600" t="str">
            <v>00HK</v>
          </cell>
          <cell r="Q600" t="str">
            <v>AGROSUPER ASIA</v>
          </cell>
          <cell r="R600" t="str">
            <v>02</v>
          </cell>
          <cell r="S600" t="str">
            <v>COREA DEL SUR</v>
          </cell>
          <cell r="T600" t="str">
            <v>000045 BUSAN {PUSAN}, PUERTO</v>
          </cell>
          <cell r="U600" t="str">
            <v>200000725</v>
          </cell>
          <cell r="V600" t="str">
            <v>Tae won trade Co., Ltd</v>
          </cell>
          <cell r="W600" t="str">
            <v>M0304209NU00192</v>
          </cell>
          <cell r="X600" t="str">
            <v>CFR</v>
          </cell>
          <cell r="Y600" t="str">
            <v>CARTA CREDITO</v>
          </cell>
          <cell r="Z600" t="str">
            <v>CONGELADO</v>
          </cell>
          <cell r="AA600" t="str">
            <v>PANCETA</v>
          </cell>
          <cell r="AB600" t="str">
            <v>PANCETA C/CUERO</v>
          </cell>
          <cell r="AC600" t="str">
            <v>PANCETA C/CUERO</v>
          </cell>
          <cell r="AD600" t="str">
            <v>EX</v>
          </cell>
        </row>
        <row r="601">
          <cell r="D601">
            <v>1020904</v>
          </cell>
          <cell r="E601" t="str">
            <v>GO PANC C/CUE@ CJ PANC 230 TJ</v>
          </cell>
          <cell r="F601">
            <v>22000</v>
          </cell>
          <cell r="G601" t="str">
            <v>KG</v>
          </cell>
          <cell r="H601" t="str">
            <v>PLANTA LO MIRANDA</v>
          </cell>
          <cell r="I601" t="str">
            <v>EN PRODUCCION</v>
          </cell>
          <cell r="J601">
            <v>44811</v>
          </cell>
          <cell r="K601">
            <v>44811</v>
          </cell>
          <cell r="L601"/>
          <cell r="M601"/>
          <cell r="N601"/>
          <cell r="O601" t="str">
            <v>U007 AGROSUPER S.A.</v>
          </cell>
          <cell r="P601" t="str">
            <v>00HK</v>
          </cell>
          <cell r="Q601" t="str">
            <v>AGROSUPER ASIA</v>
          </cell>
          <cell r="R601" t="str">
            <v>02</v>
          </cell>
          <cell r="S601" t="str">
            <v>COREA DEL SUR</v>
          </cell>
          <cell r="T601" t="str">
            <v>000045 BUSAN {PUSAN}, PUERTO</v>
          </cell>
          <cell r="U601" t="str">
            <v>200000725</v>
          </cell>
          <cell r="V601" t="str">
            <v>Tae won trade Co., Ltd</v>
          </cell>
          <cell r="W601" t="str">
            <v>M0304209NU00192</v>
          </cell>
          <cell r="X601" t="str">
            <v>CFR</v>
          </cell>
          <cell r="Y601" t="str">
            <v>CARTA CREDITO</v>
          </cell>
          <cell r="Z601" t="str">
            <v>CONGELADO</v>
          </cell>
          <cell r="AA601" t="str">
            <v>PANCETA</v>
          </cell>
          <cell r="AB601" t="str">
            <v>PANCETA C/CUERO</v>
          </cell>
          <cell r="AC601" t="str">
            <v>PANCETA C/CUERO</v>
          </cell>
          <cell r="AD601" t="str">
            <v>EX</v>
          </cell>
        </row>
        <row r="602">
          <cell r="D602">
            <v>1020904</v>
          </cell>
          <cell r="E602" t="str">
            <v>GO PANC C/CUE@ CJ PANC 230 TJ</v>
          </cell>
          <cell r="F602">
            <v>22000</v>
          </cell>
          <cell r="G602" t="str">
            <v>KG</v>
          </cell>
          <cell r="H602" t="str">
            <v>PLANTA LO MIRANDA</v>
          </cell>
          <cell r="I602" t="str">
            <v>EN PRODUCCION</v>
          </cell>
          <cell r="J602">
            <v>44811</v>
          </cell>
          <cell r="K602">
            <v>44811</v>
          </cell>
          <cell r="L602"/>
          <cell r="M602"/>
          <cell r="N602"/>
          <cell r="O602" t="str">
            <v>U007 AGROSUPER S.A.</v>
          </cell>
          <cell r="P602" t="str">
            <v>00HK</v>
          </cell>
          <cell r="Q602" t="str">
            <v>AGROSUPER ASIA</v>
          </cell>
          <cell r="R602" t="str">
            <v>02</v>
          </cell>
          <cell r="S602" t="str">
            <v>COREA DEL SUR</v>
          </cell>
          <cell r="T602" t="str">
            <v>000045 BUSAN {PUSAN}, PUERTO</v>
          </cell>
          <cell r="U602" t="str">
            <v>200000725</v>
          </cell>
          <cell r="V602" t="str">
            <v>Tae won trade Co., Ltd</v>
          </cell>
          <cell r="W602" t="str">
            <v>M0304209NU00192</v>
          </cell>
          <cell r="X602" t="str">
            <v>CFR</v>
          </cell>
          <cell r="Y602" t="str">
            <v>CARTA CREDITO</v>
          </cell>
          <cell r="Z602" t="str">
            <v>CONGELADO</v>
          </cell>
          <cell r="AA602" t="str">
            <v>PANCETA</v>
          </cell>
          <cell r="AB602" t="str">
            <v>PANCETA C/CUERO</v>
          </cell>
          <cell r="AC602" t="str">
            <v>PANCETA C/CUERO</v>
          </cell>
          <cell r="AD602" t="str">
            <v>EX</v>
          </cell>
        </row>
        <row r="603">
          <cell r="D603">
            <v>1022605</v>
          </cell>
          <cell r="E603" t="str">
            <v>GO RECTO TUBO CRUD@ CJ 10K AS</v>
          </cell>
          <cell r="F603">
            <v>22000</v>
          </cell>
          <cell r="G603" t="str">
            <v>KG</v>
          </cell>
          <cell r="H603" t="str">
            <v>PLANTA LO MIRANDA</v>
          </cell>
          <cell r="I603" t="str">
            <v>EN PRODUCCION</v>
          </cell>
          <cell r="J603">
            <v>44811</v>
          </cell>
          <cell r="K603">
            <v>44811</v>
          </cell>
          <cell r="L603"/>
          <cell r="M603"/>
          <cell r="N603"/>
          <cell r="O603" t="str">
            <v>U007 AGROSUPER S.A.</v>
          </cell>
          <cell r="P603" t="str">
            <v>00HK</v>
          </cell>
          <cell r="Q603" t="str">
            <v>AGROSUPER ASIA</v>
          </cell>
          <cell r="R603" t="str">
            <v>02</v>
          </cell>
          <cell r="S603" t="str">
            <v>COREA DEL SUR</v>
          </cell>
          <cell r="T603" t="str">
            <v>000045 BUSAN {PUSAN}, PUERTO</v>
          </cell>
          <cell r="U603" t="str">
            <v>200000725</v>
          </cell>
          <cell r="V603" t="str">
            <v>Tae won trade Co., Ltd</v>
          </cell>
          <cell r="W603" t="str">
            <v>M0304209NS00107</v>
          </cell>
          <cell r="X603" t="str">
            <v>CFR</v>
          </cell>
          <cell r="Y603" t="str">
            <v>CARTA CREDITO</v>
          </cell>
          <cell r="Z603" t="str">
            <v>CONGELADO</v>
          </cell>
          <cell r="AA603" t="str">
            <v>SUBPROD</v>
          </cell>
          <cell r="AB603" t="str">
            <v>SUBPROD TRIPA</v>
          </cell>
          <cell r="AC603" t="str">
            <v>SUBPROD TRIPA RECTO</v>
          </cell>
          <cell r="AD603" t="str">
            <v>EX</v>
          </cell>
        </row>
        <row r="604">
          <cell r="D604">
            <v>1023190</v>
          </cell>
          <cell r="E604" t="str">
            <v>GO PANA S/CORAZON@ BO CJ 20K AS</v>
          </cell>
          <cell r="F604">
            <v>23722.8616</v>
          </cell>
          <cell r="G604" t="str">
            <v>KG</v>
          </cell>
          <cell r="H604" t="str">
            <v>PLANTA LO MIRANDA</v>
          </cell>
          <cell r="I604" t="str">
            <v>A PROGRAMAR</v>
          </cell>
          <cell r="J604">
            <v>44811</v>
          </cell>
          <cell r="K604">
            <v>44841</v>
          </cell>
          <cell r="L604">
            <v>44871</v>
          </cell>
          <cell r="M604"/>
          <cell r="N604"/>
          <cell r="O604" t="str">
            <v>U007 AGROSUPER S.A.</v>
          </cell>
          <cell r="P604" t="str">
            <v>00AA</v>
          </cell>
          <cell r="Q604" t="str">
            <v>AGRO AMERICA</v>
          </cell>
          <cell r="R604" t="str">
            <v>02</v>
          </cell>
          <cell r="S604" t="str">
            <v>EE.UU.</v>
          </cell>
          <cell r="T604" t="str">
            <v>000167 CHARLESTON, PUERTO</v>
          </cell>
          <cell r="U604" t="str">
            <v>200000004</v>
          </cell>
          <cell r="V604" t="str">
            <v>Agro America LLC</v>
          </cell>
          <cell r="W604" t="str">
            <v/>
          </cell>
          <cell r="X604" t="str">
            <v>CIF</v>
          </cell>
          <cell r="Y604" t="str">
            <v>CTA CTE O CRED.DIRECTO</v>
          </cell>
          <cell r="Z604" t="str">
            <v>CONGELADO</v>
          </cell>
          <cell r="AA604" t="str">
            <v>SUBPROD</v>
          </cell>
          <cell r="AB604" t="str">
            <v>SUBPROD VISCERAS</v>
          </cell>
          <cell r="AC604" t="str">
            <v>SUBPROD VISCERAS PANA S/CORAZÓN</v>
          </cell>
          <cell r="AD604" t="str">
            <v>NA</v>
          </cell>
        </row>
        <row r="605">
          <cell r="D605">
            <v>1023190</v>
          </cell>
          <cell r="E605" t="str">
            <v>GO PANA S/CORAZON@ BO CJ 20K AS</v>
          </cell>
          <cell r="F605">
            <v>23722.8616</v>
          </cell>
          <cell r="G605" t="str">
            <v>KG</v>
          </cell>
          <cell r="H605" t="str">
            <v>PLANTA LO MIRANDA</v>
          </cell>
          <cell r="I605" t="str">
            <v>A PROGRAMAR</v>
          </cell>
          <cell r="J605">
            <v>44811</v>
          </cell>
          <cell r="K605">
            <v>44841</v>
          </cell>
          <cell r="L605">
            <v>44880</v>
          </cell>
          <cell r="M605"/>
          <cell r="N605"/>
          <cell r="O605" t="str">
            <v>U007 AGROSUPER S.A.</v>
          </cell>
          <cell r="P605" t="str">
            <v>00AA</v>
          </cell>
          <cell r="Q605" t="str">
            <v>AGRO AMERICA</v>
          </cell>
          <cell r="R605" t="str">
            <v>02</v>
          </cell>
          <cell r="S605" t="str">
            <v>EE.UU.</v>
          </cell>
          <cell r="T605" t="str">
            <v>000167 CHARLESTON, PUERTO</v>
          </cell>
          <cell r="U605" t="str">
            <v>200000004</v>
          </cell>
          <cell r="V605" t="str">
            <v>Agro America LLC</v>
          </cell>
          <cell r="W605" t="str">
            <v/>
          </cell>
          <cell r="X605" t="str">
            <v>CIF</v>
          </cell>
          <cell r="Y605" t="str">
            <v>CTA CTE O CRED.DIRECTO</v>
          </cell>
          <cell r="Z605" t="str">
            <v>CONGELADO</v>
          </cell>
          <cell r="AA605" t="str">
            <v>SUBPROD</v>
          </cell>
          <cell r="AB605" t="str">
            <v>SUBPROD VISCERAS</v>
          </cell>
          <cell r="AC605" t="str">
            <v>SUBPROD VISCERAS PANA S/CORAZÓN</v>
          </cell>
          <cell r="AD605" t="str">
            <v>NA</v>
          </cell>
        </row>
        <row r="606">
          <cell r="D606">
            <v>1023190</v>
          </cell>
          <cell r="E606" t="str">
            <v>GO PANA S/CORAZON@ BO CJ 20K AS</v>
          </cell>
          <cell r="F606">
            <v>23722.8616</v>
          </cell>
          <cell r="G606" t="str">
            <v>KG</v>
          </cell>
          <cell r="H606" t="str">
            <v>PLANTA LO MIRANDA</v>
          </cell>
          <cell r="I606" t="str">
            <v>EN PRODUCCION</v>
          </cell>
          <cell r="J606">
            <v>44811</v>
          </cell>
          <cell r="K606">
            <v>44841</v>
          </cell>
          <cell r="L606"/>
          <cell r="M606"/>
          <cell r="N606"/>
          <cell r="O606" t="str">
            <v>U007 AGROSUPER S.A.</v>
          </cell>
          <cell r="P606" t="str">
            <v>00AA</v>
          </cell>
          <cell r="Q606" t="str">
            <v>AGRO AMERICA</v>
          </cell>
          <cell r="R606" t="str">
            <v>02</v>
          </cell>
          <cell r="S606" t="str">
            <v>EE.UU.</v>
          </cell>
          <cell r="T606" t="str">
            <v>000167 CHARLESTON, PUERTO</v>
          </cell>
          <cell r="U606" t="str">
            <v>200000004</v>
          </cell>
          <cell r="V606" t="str">
            <v>Agro America LLC</v>
          </cell>
          <cell r="W606" t="str">
            <v/>
          </cell>
          <cell r="X606" t="str">
            <v>CIF</v>
          </cell>
          <cell r="Y606" t="str">
            <v>CTA CTE O CRED.DIRECTO</v>
          </cell>
          <cell r="Z606" t="str">
            <v>CONGELADO</v>
          </cell>
          <cell r="AA606" t="str">
            <v>SUBPROD</v>
          </cell>
          <cell r="AB606" t="str">
            <v>SUBPROD VISCERAS</v>
          </cell>
          <cell r="AC606" t="str">
            <v>SUBPROD VISCERAS PANA S/CORAZÓN</v>
          </cell>
          <cell r="AD606" t="str">
            <v>NA</v>
          </cell>
        </row>
        <row r="607">
          <cell r="D607">
            <v>1023190</v>
          </cell>
          <cell r="E607" t="str">
            <v>GO PANA S/CORAZON@ BO CJ 20K AS</v>
          </cell>
          <cell r="F607">
            <v>23722.8616</v>
          </cell>
          <cell r="G607" t="str">
            <v>KG</v>
          </cell>
          <cell r="H607" t="str">
            <v>PLANTA LO MIRANDA</v>
          </cell>
          <cell r="I607" t="str">
            <v>EN PRODUCCION</v>
          </cell>
          <cell r="J607">
            <v>44811</v>
          </cell>
          <cell r="K607">
            <v>44841</v>
          </cell>
          <cell r="L607"/>
          <cell r="M607"/>
          <cell r="N607"/>
          <cell r="O607" t="str">
            <v>U007 AGROSUPER S.A.</v>
          </cell>
          <cell r="P607" t="str">
            <v>00AA</v>
          </cell>
          <cell r="Q607" t="str">
            <v>AGRO AMERICA</v>
          </cell>
          <cell r="R607" t="str">
            <v>02</v>
          </cell>
          <cell r="S607" t="str">
            <v>EE.UU.</v>
          </cell>
          <cell r="T607" t="str">
            <v>000167 CHARLESTON, PUERTO</v>
          </cell>
          <cell r="U607" t="str">
            <v>200000004</v>
          </cell>
          <cell r="V607" t="str">
            <v>Agro America LLC</v>
          </cell>
          <cell r="W607" t="str">
            <v/>
          </cell>
          <cell r="X607" t="str">
            <v>CIF</v>
          </cell>
          <cell r="Y607" t="str">
            <v>CTA CTE O CRED.DIRECTO</v>
          </cell>
          <cell r="Z607" t="str">
            <v>CONGELADO</v>
          </cell>
          <cell r="AA607" t="str">
            <v>SUBPROD</v>
          </cell>
          <cell r="AB607" t="str">
            <v>SUBPROD VISCERAS</v>
          </cell>
          <cell r="AC607" t="str">
            <v>SUBPROD VISCERAS PANA S/CORAZÓN</v>
          </cell>
          <cell r="AD607" t="str">
            <v>NA</v>
          </cell>
        </row>
        <row r="608">
          <cell r="D608">
            <v>1023190</v>
          </cell>
          <cell r="E608" t="str">
            <v>GO PANA S/CORAZON@ BO CJ 20K AS</v>
          </cell>
          <cell r="F608">
            <v>23722.8616</v>
          </cell>
          <cell r="G608" t="str">
            <v>KG</v>
          </cell>
          <cell r="H608" t="str">
            <v>PLANTA LO MIRANDA</v>
          </cell>
          <cell r="I608" t="str">
            <v>EN PRODUCCION</v>
          </cell>
          <cell r="J608">
            <v>44811</v>
          </cell>
          <cell r="K608">
            <v>44841</v>
          </cell>
          <cell r="L608"/>
          <cell r="M608"/>
          <cell r="N608"/>
          <cell r="O608" t="str">
            <v>U007 AGROSUPER S.A.</v>
          </cell>
          <cell r="P608" t="str">
            <v>00AA</v>
          </cell>
          <cell r="Q608" t="str">
            <v>AGRO AMERICA</v>
          </cell>
          <cell r="R608" t="str">
            <v>02</v>
          </cell>
          <cell r="S608" t="str">
            <v>EE.UU.</v>
          </cell>
          <cell r="T608" t="str">
            <v>000167 CHARLESTON, PUERTO</v>
          </cell>
          <cell r="U608" t="str">
            <v>200000004</v>
          </cell>
          <cell r="V608" t="str">
            <v>Agro America LLC</v>
          </cell>
          <cell r="W608" t="str">
            <v/>
          </cell>
          <cell r="X608" t="str">
            <v>CIF</v>
          </cell>
          <cell r="Y608" t="str">
            <v>CTA CTE O CRED.DIRECTO</v>
          </cell>
          <cell r="Z608" t="str">
            <v>CONGELADO</v>
          </cell>
          <cell r="AA608" t="str">
            <v>SUBPROD</v>
          </cell>
          <cell r="AB608" t="str">
            <v>SUBPROD VISCERAS</v>
          </cell>
          <cell r="AC608" t="str">
            <v>SUBPROD VISCERAS PANA S/CORAZÓN</v>
          </cell>
          <cell r="AD608" t="str">
            <v>NA</v>
          </cell>
        </row>
        <row r="609">
          <cell r="D609">
            <v>1023446</v>
          </cell>
          <cell r="E609" t="str">
            <v>GO PANC C/CUE@ IWP CJ 20K AS</v>
          </cell>
          <cell r="F609">
            <v>139.999810024</v>
          </cell>
          <cell r="G609" t="str">
            <v>KG</v>
          </cell>
          <cell r="H609" t="str">
            <v>PLANTA LO MIRANDA</v>
          </cell>
          <cell r="I609" t="str">
            <v>CONFIRMADO</v>
          </cell>
          <cell r="J609">
            <v>44811</v>
          </cell>
          <cell r="K609">
            <v>44816</v>
          </cell>
          <cell r="L609">
            <v>44855</v>
          </cell>
          <cell r="M609"/>
          <cell r="N609"/>
          <cell r="O609" t="str">
            <v>U007 AGROSUPER S.A.</v>
          </cell>
          <cell r="P609" t="str">
            <v>00AA</v>
          </cell>
          <cell r="Q609" t="str">
            <v>AGRO AMERICA</v>
          </cell>
          <cell r="R609" t="str">
            <v>02</v>
          </cell>
          <cell r="S609" t="str">
            <v>EE.UU.</v>
          </cell>
          <cell r="T609" t="str">
            <v>000221 SAVANNAH, PUERTO</v>
          </cell>
          <cell r="U609" t="str">
            <v>200000004</v>
          </cell>
          <cell r="V609" t="str">
            <v>Agro America LLC</v>
          </cell>
          <cell r="W609" t="str">
            <v/>
          </cell>
          <cell r="X609" t="str">
            <v>CIF</v>
          </cell>
          <cell r="Y609" t="str">
            <v>CTA CTE O CRED.DIRECTO</v>
          </cell>
          <cell r="Z609" t="str">
            <v>CONGELADO</v>
          </cell>
          <cell r="AA609" t="str">
            <v>PANCETA</v>
          </cell>
          <cell r="AB609" t="str">
            <v>PANCETA C/CUERO</v>
          </cell>
          <cell r="AC609" t="str">
            <v>PANCETA C/CUERO</v>
          </cell>
          <cell r="AD609" t="str">
            <v>NA</v>
          </cell>
        </row>
        <row r="610">
          <cell r="D610">
            <v>1100602</v>
          </cell>
          <cell r="E610" t="str">
            <v>FILE POLLO PR@ BO 18X1.5 LB CJ AS</v>
          </cell>
          <cell r="F610">
            <v>4711.5907384960001</v>
          </cell>
          <cell r="G610" t="str">
            <v>KG</v>
          </cell>
          <cell r="H610" t="str">
            <v>F. SAN VICENTE</v>
          </cell>
          <cell r="I610" t="str">
            <v>EN PRODUCCION</v>
          </cell>
          <cell r="J610">
            <v>44811</v>
          </cell>
          <cell r="K610">
            <v>44816</v>
          </cell>
          <cell r="L610">
            <v>44829</v>
          </cell>
          <cell r="M610"/>
          <cell r="N610"/>
          <cell r="O610" t="str">
            <v>U007 AGROSUPER S.A.</v>
          </cell>
          <cell r="P610" t="str">
            <v>00AA</v>
          </cell>
          <cell r="Q610" t="str">
            <v>AGRO AMERICA</v>
          </cell>
          <cell r="R610" t="str">
            <v>10</v>
          </cell>
          <cell r="S610" t="str">
            <v>EE.UU.</v>
          </cell>
          <cell r="T610" t="str">
            <v>000221 SAVANNAH, PUERTO</v>
          </cell>
          <cell r="U610" t="str">
            <v>200000004</v>
          </cell>
          <cell r="V610" t="str">
            <v>Agro America LLC</v>
          </cell>
          <cell r="W610" t="str">
            <v>MIX 40343646 - 40342443</v>
          </cell>
          <cell r="X610" t="str">
            <v>CIF</v>
          </cell>
          <cell r="Y610" t="str">
            <v>CTA CTE O CRED.DIRECTO</v>
          </cell>
          <cell r="Z610" t="str">
            <v>CONGELADO</v>
          </cell>
          <cell r="AA610" t="str">
            <v>EMPANIZADO</v>
          </cell>
          <cell r="AB610" t="str">
            <v>EMPANIZADOS CROQUETAS</v>
          </cell>
          <cell r="AC610" t="str">
            <v>EMPANIZADOS CROQUETAS POLLO</v>
          </cell>
          <cell r="AD610" t="str">
            <v>NA</v>
          </cell>
        </row>
        <row r="611">
          <cell r="D611">
            <v>1020326</v>
          </cell>
          <cell r="E611" t="str">
            <v>GO PPPAL PIM@ CJ AP</v>
          </cell>
          <cell r="F611">
            <v>12000</v>
          </cell>
          <cell r="G611" t="str">
            <v>KG</v>
          </cell>
          <cell r="H611" t="str">
            <v>PLANTA LO MIRANDA</v>
          </cell>
          <cell r="I611" t="str">
            <v>EN PRODUCCION</v>
          </cell>
          <cell r="J611">
            <v>44812</v>
          </cell>
          <cell r="K611">
            <v>44832</v>
          </cell>
          <cell r="L611"/>
          <cell r="M611"/>
          <cell r="N611"/>
          <cell r="O611" t="str">
            <v>U020 AGROSUPER COMER ALIM</v>
          </cell>
          <cell r="P611" t="str">
            <v>00EX</v>
          </cell>
          <cell r="Q611" t="str">
            <v>EXPORTACION DIRECTA</v>
          </cell>
          <cell r="R611" t="str">
            <v>02</v>
          </cell>
          <cell r="S611" t="str">
            <v>CHILE</v>
          </cell>
          <cell r="T611" t="str">
            <v>1000 TOKYO (ADUANA PRINCIPAL)J</v>
          </cell>
          <cell r="U611" t="str">
            <v>200000163</v>
          </cell>
          <cell r="V611" t="str">
            <v>NH FOODS CHILE Y COMPAÑIA LIMITADA</v>
          </cell>
          <cell r="W611" t="str">
            <v>PP&amp;LT TOKY 1 SEP 2022</v>
          </cell>
          <cell r="X611" t="str">
            <v>EXW</v>
          </cell>
          <cell r="Y611" t="str">
            <v>CTA CTE O CRED.DIRECTO</v>
          </cell>
          <cell r="Z611" t="str">
            <v>CONGELADO</v>
          </cell>
          <cell r="AA611" t="str">
            <v>PALETA</v>
          </cell>
          <cell r="AB611" t="str">
            <v>PALETA PULPA</v>
          </cell>
          <cell r="AC611" t="str">
            <v>PALETA PULPA JAPON</v>
          </cell>
          <cell r="AD611" t="str">
            <v>EX</v>
          </cell>
        </row>
        <row r="612">
          <cell r="D612">
            <v>1022987</v>
          </cell>
          <cell r="E612" t="str">
            <v>GO LOM TOCINO@ BO CJ 20K AP</v>
          </cell>
          <cell r="F612">
            <v>12000</v>
          </cell>
          <cell r="G612" t="str">
            <v>KG</v>
          </cell>
          <cell r="H612" t="str">
            <v>PLANTA LO MIRANDA</v>
          </cell>
          <cell r="I612" t="str">
            <v>EN PRODUCCION</v>
          </cell>
          <cell r="J612">
            <v>44812</v>
          </cell>
          <cell r="K612">
            <v>44832</v>
          </cell>
          <cell r="L612"/>
          <cell r="M612"/>
          <cell r="N612"/>
          <cell r="O612" t="str">
            <v>U020 AGROSUPER COMER ALIM</v>
          </cell>
          <cell r="P612" t="str">
            <v>00EX</v>
          </cell>
          <cell r="Q612" t="str">
            <v>EXPORTACION DIRECTA</v>
          </cell>
          <cell r="R612" t="str">
            <v>02</v>
          </cell>
          <cell r="S612" t="str">
            <v>CHILE</v>
          </cell>
          <cell r="T612" t="str">
            <v>1000 TOKYO (ADUANA PRINCIPAL)J</v>
          </cell>
          <cell r="U612" t="str">
            <v>200000163</v>
          </cell>
          <cell r="V612" t="str">
            <v>NH FOODS CHILE Y COMPAÑIA LIMITADA</v>
          </cell>
          <cell r="W612" t="str">
            <v>PP&amp;LT TOKY 1 SEP 2022</v>
          </cell>
          <cell r="X612" t="str">
            <v>EXW</v>
          </cell>
          <cell r="Y612" t="str">
            <v>CTA CTE O CRED.DIRECTO</v>
          </cell>
          <cell r="Z612" t="str">
            <v>CONGELADO</v>
          </cell>
          <cell r="AA612" t="str">
            <v>PLANCHA</v>
          </cell>
          <cell r="AB612" t="str">
            <v>PLANCHA S/CUERO</v>
          </cell>
          <cell r="AC612" t="str">
            <v>PLANCHA S/CUERO LOMO TOCINO JAPÓN</v>
          </cell>
          <cell r="AD612" t="str">
            <v>EX</v>
          </cell>
        </row>
        <row r="613">
          <cell r="D613">
            <v>1020326</v>
          </cell>
          <cell r="E613" t="str">
            <v>GO PPPAL PIM@ CJ AP</v>
          </cell>
          <cell r="F613">
            <v>12000</v>
          </cell>
          <cell r="G613" t="str">
            <v>KG</v>
          </cell>
          <cell r="H613" t="str">
            <v>PLANTA LO MIRANDA</v>
          </cell>
          <cell r="I613" t="str">
            <v>EN PRODUCCION</v>
          </cell>
          <cell r="J613">
            <v>44812</v>
          </cell>
          <cell r="K613">
            <v>44832</v>
          </cell>
          <cell r="L613"/>
          <cell r="M613"/>
          <cell r="N613"/>
          <cell r="O613" t="str">
            <v>U020 AGROSUPER COMER ALIM</v>
          </cell>
          <cell r="P613" t="str">
            <v>00EX</v>
          </cell>
          <cell r="Q613" t="str">
            <v>EXPORTACION DIRECTA</v>
          </cell>
          <cell r="R613" t="str">
            <v>02</v>
          </cell>
          <cell r="S613" t="str">
            <v>CHILE</v>
          </cell>
          <cell r="T613" t="str">
            <v>4000 OSAKA(JAPÓN)</v>
          </cell>
          <cell r="U613" t="str">
            <v>200000163</v>
          </cell>
          <cell r="V613" t="str">
            <v>NH FOODS CHILE Y COMPAÑIA LIMITADA</v>
          </cell>
          <cell r="W613" t="str">
            <v>PP&amp;LT OSAK 2 SEP 2022</v>
          </cell>
          <cell r="X613" t="str">
            <v>EXW</v>
          </cell>
          <cell r="Y613" t="str">
            <v>CTA CTE O CRED.DIRECTO</v>
          </cell>
          <cell r="Z613" t="str">
            <v>CONGELADO</v>
          </cell>
          <cell r="AA613" t="str">
            <v>PALETA</v>
          </cell>
          <cell r="AB613" t="str">
            <v>PALETA PULPA</v>
          </cell>
          <cell r="AC613" t="str">
            <v>PALETA PULPA JAPON</v>
          </cell>
          <cell r="AD613" t="str">
            <v>EX</v>
          </cell>
        </row>
        <row r="614">
          <cell r="D614">
            <v>1022987</v>
          </cell>
          <cell r="E614" t="str">
            <v>GO LOM TOCINO@ BO CJ 20K AP</v>
          </cell>
          <cell r="F614">
            <v>12000</v>
          </cell>
          <cell r="G614" t="str">
            <v>KG</v>
          </cell>
          <cell r="H614" t="str">
            <v>PLANTA LO MIRANDA</v>
          </cell>
          <cell r="I614" t="str">
            <v>EN PRODUCCION</v>
          </cell>
          <cell r="J614">
            <v>44812</v>
          </cell>
          <cell r="K614">
            <v>44832</v>
          </cell>
          <cell r="L614"/>
          <cell r="M614"/>
          <cell r="N614"/>
          <cell r="O614" t="str">
            <v>U020 AGROSUPER COMER ALIM</v>
          </cell>
          <cell r="P614" t="str">
            <v>00EX</v>
          </cell>
          <cell r="Q614" t="str">
            <v>EXPORTACION DIRECTA</v>
          </cell>
          <cell r="R614" t="str">
            <v>02</v>
          </cell>
          <cell r="S614" t="str">
            <v>CHILE</v>
          </cell>
          <cell r="T614" t="str">
            <v>4000 OSAKA(JAPÓN)</v>
          </cell>
          <cell r="U614" t="str">
            <v>200000163</v>
          </cell>
          <cell r="V614" t="str">
            <v>NH FOODS CHILE Y COMPAÑIA LIMITADA</v>
          </cell>
          <cell r="W614" t="str">
            <v>PP&amp;LT OSAK 2 SEP 2022</v>
          </cell>
          <cell r="X614" t="str">
            <v>EXW</v>
          </cell>
          <cell r="Y614" t="str">
            <v>CTA CTE O CRED.DIRECTO</v>
          </cell>
          <cell r="Z614" t="str">
            <v>CONGELADO</v>
          </cell>
          <cell r="AA614" t="str">
            <v>PLANCHA</v>
          </cell>
          <cell r="AB614" t="str">
            <v>PLANCHA S/CUERO</v>
          </cell>
          <cell r="AC614" t="str">
            <v>PLANCHA S/CUERO LOMO TOCINO JAPÓN</v>
          </cell>
          <cell r="AD614" t="str">
            <v>EX</v>
          </cell>
        </row>
        <row r="615">
          <cell r="D615">
            <v>1023419</v>
          </cell>
          <cell r="E615" t="str">
            <v>GO LOM TOCINO@ BO CJ 20K AP</v>
          </cell>
          <cell r="F615">
            <v>24000</v>
          </cell>
          <cell r="G615" t="str">
            <v>KG</v>
          </cell>
          <cell r="H615" t="str">
            <v>PLANTA LO MIRANDA</v>
          </cell>
          <cell r="I615" t="str">
            <v>SOBRE INGRESO</v>
          </cell>
          <cell r="J615">
            <v>44812</v>
          </cell>
          <cell r="K615">
            <v>44818</v>
          </cell>
          <cell r="L615"/>
          <cell r="M615"/>
          <cell r="N615"/>
          <cell r="O615" t="str">
            <v>U020 AGROSUPER COMER ALIM</v>
          </cell>
          <cell r="P615" t="str">
            <v>00EX</v>
          </cell>
          <cell r="Q615" t="str">
            <v>EXPORTACION DIRECTA</v>
          </cell>
          <cell r="R615" t="str">
            <v>02</v>
          </cell>
          <cell r="S615" t="str">
            <v>CHILE</v>
          </cell>
          <cell r="T615" t="str">
            <v>4000 OSAKA(JAPÓN)</v>
          </cell>
          <cell r="U615" t="str">
            <v>200000163</v>
          </cell>
          <cell r="V615" t="str">
            <v>NH FOODS CHILE Y COMPAÑIA LIMITADA</v>
          </cell>
          <cell r="W615" t="str">
            <v>LT OSAKA 1 SEP 2022</v>
          </cell>
          <cell r="X615" t="str">
            <v>EXW</v>
          </cell>
          <cell r="Y615" t="str">
            <v>CTA CTE O CRED.DIRECTO</v>
          </cell>
          <cell r="Z615" t="str">
            <v>CONGELADO</v>
          </cell>
          <cell r="AA615" t="str">
            <v>GRASAS</v>
          </cell>
          <cell r="AB615" t="str">
            <v>GRASA LOMO TOCINO</v>
          </cell>
          <cell r="AC615" t="str">
            <v>GRASA LOMO TOCINO JAPÓN</v>
          </cell>
          <cell r="AD615" t="str">
            <v>EX</v>
          </cell>
        </row>
        <row r="616">
          <cell r="D616">
            <v>1020412</v>
          </cell>
          <cell r="E616" t="str">
            <v>GO CNE LONG@ CJ T-F AS</v>
          </cell>
          <cell r="F616">
            <v>24000</v>
          </cell>
          <cell r="G616" t="str">
            <v>KG</v>
          </cell>
          <cell r="H616" t="str">
            <v>PLANTA ROSARIO</v>
          </cell>
          <cell r="I616" t="str">
            <v>CONFIRMADO</v>
          </cell>
          <cell r="J616">
            <v>44812</v>
          </cell>
          <cell r="K616">
            <v>44812</v>
          </cell>
          <cell r="L616"/>
          <cell r="M616"/>
          <cell r="N616"/>
          <cell r="O616" t="str">
            <v>U007 AGROSUPER S.A.</v>
          </cell>
          <cell r="P616" t="str">
            <v>00AS</v>
          </cell>
          <cell r="Q616" t="str">
            <v>AGRO SUDAMERICA</v>
          </cell>
          <cell r="R616" t="str">
            <v>02</v>
          </cell>
          <cell r="S616" t="str">
            <v>COLOMBIA</v>
          </cell>
          <cell r="T616" t="str">
            <v>000218 CARTAGENA, PUERTO</v>
          </cell>
          <cell r="U616" t="str">
            <v>200003895</v>
          </cell>
          <cell r="V616" t="str">
            <v>COM. HERMANOS ALVAREZ NUÑEZ SAS</v>
          </cell>
          <cell r="W616" t="str">
            <v/>
          </cell>
          <cell r="X616" t="str">
            <v>CIF</v>
          </cell>
          <cell r="Y616" t="str">
            <v>CTA CTE O CRED.DIRECTO</v>
          </cell>
          <cell r="Z616" t="str">
            <v>CONGELADO</v>
          </cell>
          <cell r="AA616" t="str">
            <v>RECORTES</v>
          </cell>
          <cell r="AB616" t="str">
            <v>RECORTES NO MAGRO</v>
          </cell>
          <cell r="AC616" t="str">
            <v>RECORTES NO MAGRO CARNE DE LONGANIZA</v>
          </cell>
          <cell r="AD616" t="str">
            <v>EX</v>
          </cell>
        </row>
        <row r="617">
          <cell r="D617">
            <v>1023144</v>
          </cell>
          <cell r="E617" t="str">
            <v>GO PAPDA C/CUE GRANEL@ BO CJ AS</v>
          </cell>
          <cell r="F617">
            <v>24000</v>
          </cell>
          <cell r="G617" t="str">
            <v>KG</v>
          </cell>
          <cell r="H617" t="str">
            <v>PLANTA ROSARIO</v>
          </cell>
          <cell r="I617" t="str">
            <v>A PROGRAMAR</v>
          </cell>
          <cell r="J617">
            <v>44813</v>
          </cell>
          <cell r="K617">
            <v>44813</v>
          </cell>
          <cell r="L617"/>
          <cell r="M617"/>
          <cell r="N617"/>
          <cell r="O617" t="str">
            <v>U007 AGROSUPER S.A.</v>
          </cell>
          <cell r="P617" t="str">
            <v>00HK</v>
          </cell>
          <cell r="Q617" t="str">
            <v>AGROSUPER ASIA</v>
          </cell>
          <cell r="R617" t="str">
            <v>02</v>
          </cell>
          <cell r="S617" t="str">
            <v>FILIPINAS</v>
          </cell>
          <cell r="T617" t="str">
            <v>000162 MANILA, PUERTO</v>
          </cell>
          <cell r="U617" t="str">
            <v>200004215</v>
          </cell>
          <cell r="V617" t="str">
            <v>AJC INTERNATIONAL, INC.</v>
          </cell>
          <cell r="W617" t="str">
            <v>2813460 ###</v>
          </cell>
          <cell r="X617" t="str">
            <v>CIF</v>
          </cell>
          <cell r="Y617" t="str">
            <v>CTA CTE O CRED.DIRECTO</v>
          </cell>
          <cell r="Z617" t="str">
            <v>CONGELADO</v>
          </cell>
          <cell r="AA617" t="str">
            <v>PLANCHA</v>
          </cell>
          <cell r="AB617" t="str">
            <v>PLANCHA C/CUERO</v>
          </cell>
          <cell r="AC617" t="str">
            <v>PLANCHA C/CUERO NORMAL</v>
          </cell>
          <cell r="AD617" t="str">
            <v>EX</v>
          </cell>
        </row>
        <row r="618">
          <cell r="D618">
            <v>1023144</v>
          </cell>
          <cell r="E618" t="str">
            <v>GO PAPDA C/CUE GRANEL@ BO CJ AS</v>
          </cell>
          <cell r="F618">
            <v>24000</v>
          </cell>
          <cell r="G618" t="str">
            <v>KG</v>
          </cell>
          <cell r="H618" t="str">
            <v>PLANTA ROSARIO</v>
          </cell>
          <cell r="I618" t="str">
            <v>SOBRE INGRESO</v>
          </cell>
          <cell r="J618">
            <v>44813</v>
          </cell>
          <cell r="K618">
            <v>44844</v>
          </cell>
          <cell r="L618"/>
          <cell r="M618"/>
          <cell r="N618"/>
          <cell r="O618" t="str">
            <v>U007 AGROSUPER S.A.</v>
          </cell>
          <cell r="P618" t="str">
            <v>00HK</v>
          </cell>
          <cell r="Q618" t="str">
            <v>AGROSUPER ASIA</v>
          </cell>
          <cell r="R618" t="str">
            <v>02</v>
          </cell>
          <cell r="S618" t="str">
            <v>FILIPINAS</v>
          </cell>
          <cell r="T618" t="str">
            <v>000162 MANILA, PUERTO</v>
          </cell>
          <cell r="U618" t="str">
            <v>200004215</v>
          </cell>
          <cell r="V618" t="str">
            <v>AJC INTERNATIONAL, INC.</v>
          </cell>
          <cell r="W618" t="str">
            <v>2813461 ### CAMBIO FECHA RV</v>
          </cell>
          <cell r="X618" t="str">
            <v>CIF</v>
          </cell>
          <cell r="Y618" t="str">
            <v>CTA CTE O CRED.DIRECTO</v>
          </cell>
          <cell r="Z618" t="str">
            <v>CONGELADO</v>
          </cell>
          <cell r="AA618" t="str">
            <v>PLANCHA</v>
          </cell>
          <cell r="AB618" t="str">
            <v>PLANCHA C/CUERO</v>
          </cell>
          <cell r="AC618" t="str">
            <v>PLANCHA C/CUERO NORMAL</v>
          </cell>
          <cell r="AD618" t="str">
            <v>EX</v>
          </cell>
        </row>
        <row r="619">
          <cell r="D619">
            <v>1023397</v>
          </cell>
          <cell r="E619" t="str">
            <v>GO GORD ESP@ CJ 20K AS</v>
          </cell>
          <cell r="F619">
            <v>11000</v>
          </cell>
          <cell r="G619" t="str">
            <v>KG</v>
          </cell>
          <cell r="H619" t="str">
            <v>PLANTA ROSARIO</v>
          </cell>
          <cell r="I619" t="str">
            <v>CONFIRMADO</v>
          </cell>
          <cell r="J619">
            <v>44813</v>
          </cell>
          <cell r="K619">
            <v>44813</v>
          </cell>
          <cell r="L619">
            <v>44861</v>
          </cell>
          <cell r="M619"/>
          <cell r="N619"/>
          <cell r="O619" t="str">
            <v>U007 AGROSUPER S.A.</v>
          </cell>
          <cell r="P619" t="str">
            <v>00HK</v>
          </cell>
          <cell r="Q619" t="str">
            <v>AGROSUPER ASIA</v>
          </cell>
          <cell r="R619" t="str">
            <v>02</v>
          </cell>
          <cell r="S619" t="str">
            <v>FILIPINAS</v>
          </cell>
          <cell r="T619" t="str">
            <v>000162 MANILA, PUERTO</v>
          </cell>
          <cell r="U619" t="str">
            <v>200004410</v>
          </cell>
          <cell r="V619" t="str">
            <v>Golden Acres Food Service Corporati</v>
          </cell>
          <cell r="W619" t="str">
            <v>4763</v>
          </cell>
          <cell r="X619" t="str">
            <v>CIF</v>
          </cell>
          <cell r="Y619" t="str">
            <v>PAGO ANTIC. – PAGO C/COPIA DOC</v>
          </cell>
          <cell r="Z619" t="str">
            <v>CONGELADO</v>
          </cell>
          <cell r="AA619" t="str">
            <v>GRASAS</v>
          </cell>
          <cell r="AB619" t="str">
            <v>GRASA GORDURA</v>
          </cell>
          <cell r="AC619" t="str">
            <v>SUBPROD GRASA GORDURA ESPECIAL</v>
          </cell>
          <cell r="AD619" t="str">
            <v>EX</v>
          </cell>
        </row>
        <row r="620">
          <cell r="D620">
            <v>1023439</v>
          </cell>
          <cell r="E620" t="str">
            <v>GO HSO FEMUR@ CJ 20K AS</v>
          </cell>
          <cell r="F620">
            <v>13000</v>
          </cell>
          <cell r="G620" t="str">
            <v>KG</v>
          </cell>
          <cell r="H620" t="str">
            <v>PLANTA ROSARIO</v>
          </cell>
          <cell r="I620" t="str">
            <v>CONFIRMADO</v>
          </cell>
          <cell r="J620">
            <v>44813</v>
          </cell>
          <cell r="K620">
            <v>44813</v>
          </cell>
          <cell r="L620">
            <v>44861</v>
          </cell>
          <cell r="M620"/>
          <cell r="N620"/>
          <cell r="O620" t="str">
            <v>U007 AGROSUPER S.A.</v>
          </cell>
          <cell r="P620" t="str">
            <v>00HK</v>
          </cell>
          <cell r="Q620" t="str">
            <v>AGROSUPER ASIA</v>
          </cell>
          <cell r="R620" t="str">
            <v>02</v>
          </cell>
          <cell r="S620" t="str">
            <v>FILIPINAS</v>
          </cell>
          <cell r="T620" t="str">
            <v>000162 MANILA, PUERTO</v>
          </cell>
          <cell r="U620" t="str">
            <v>200004410</v>
          </cell>
          <cell r="V620" t="str">
            <v>Golden Acres Food Service Corporati</v>
          </cell>
          <cell r="W620" t="str">
            <v>4763</v>
          </cell>
          <cell r="X620" t="str">
            <v>CIF</v>
          </cell>
          <cell r="Y620" t="str">
            <v>PAGO ANTIC. – PAGO C/COPIA DOC</v>
          </cell>
          <cell r="Z620" t="str">
            <v>CONGELADO</v>
          </cell>
          <cell r="AA620" t="str">
            <v>HUESOS</v>
          </cell>
          <cell r="AB620" t="str">
            <v>HUESOS CUARTO TRASERO</v>
          </cell>
          <cell r="AC620" t="str">
            <v>HUESOS CUARTO TRASERO FÉMUR</v>
          </cell>
          <cell r="AD620" t="str">
            <v>EX</v>
          </cell>
        </row>
        <row r="621">
          <cell r="D621">
            <v>1023144</v>
          </cell>
          <cell r="E621" t="str">
            <v>GO PAPDA C/CUE GRANEL@ BO CJ AS</v>
          </cell>
          <cell r="F621">
            <v>24000</v>
          </cell>
          <cell r="G621" t="str">
            <v>KG</v>
          </cell>
          <cell r="H621" t="str">
            <v>PLANTA ROSARIO</v>
          </cell>
          <cell r="I621" t="str">
            <v>EMITIDO</v>
          </cell>
          <cell r="J621">
            <v>44813</v>
          </cell>
          <cell r="K621">
            <v>44813</v>
          </cell>
          <cell r="L621"/>
          <cell r="M621"/>
          <cell r="N621"/>
          <cell r="O621" t="str">
            <v>U007 AGROSUPER S.A.</v>
          </cell>
          <cell r="P621" t="str">
            <v>00HK</v>
          </cell>
          <cell r="Q621" t="str">
            <v>AGROSUPER ASIA</v>
          </cell>
          <cell r="R621" t="str">
            <v>02</v>
          </cell>
          <cell r="S621" t="str">
            <v>FILIPINAS</v>
          </cell>
          <cell r="T621" t="str">
            <v>000162 MANILA, PUERTO</v>
          </cell>
          <cell r="U621" t="str">
            <v>200004410</v>
          </cell>
          <cell r="V621" t="str">
            <v>Golden Acres Food Service Corporati</v>
          </cell>
          <cell r="W621" t="str">
            <v>4764</v>
          </cell>
          <cell r="X621" t="str">
            <v>CIF</v>
          </cell>
          <cell r="Y621" t="str">
            <v>PAGO ANTIC. – PAGO C/COPIA DOC</v>
          </cell>
          <cell r="Z621" t="str">
            <v>CONGELADO</v>
          </cell>
          <cell r="AA621" t="str">
            <v>PLANCHA</v>
          </cell>
          <cell r="AB621" t="str">
            <v>PLANCHA C/CUERO</v>
          </cell>
          <cell r="AC621" t="str">
            <v>PLANCHA C/CUERO NORMAL</v>
          </cell>
          <cell r="AD621" t="str">
            <v>EX</v>
          </cell>
        </row>
        <row r="622">
          <cell r="D622">
            <v>1023144</v>
          </cell>
          <cell r="E622" t="str">
            <v>GO PAPDA C/CUE GRANEL@ BO CJ AS</v>
          </cell>
          <cell r="F622">
            <v>24000</v>
          </cell>
          <cell r="G622" t="str">
            <v>KG</v>
          </cell>
          <cell r="H622" t="str">
            <v>PLANTA LO MIRANDA</v>
          </cell>
          <cell r="I622" t="str">
            <v>EN PRODUCCION</v>
          </cell>
          <cell r="J622">
            <v>44813</v>
          </cell>
          <cell r="K622">
            <v>44813</v>
          </cell>
          <cell r="L622"/>
          <cell r="M622"/>
          <cell r="N622"/>
          <cell r="O622" t="str">
            <v>U007 AGROSUPER S.A.</v>
          </cell>
          <cell r="P622" t="str">
            <v>00HK</v>
          </cell>
          <cell r="Q622" t="str">
            <v>AGROSUPER ASIA</v>
          </cell>
          <cell r="R622" t="str">
            <v>02</v>
          </cell>
          <cell r="S622" t="str">
            <v>FILIPINAS</v>
          </cell>
          <cell r="T622" t="str">
            <v>000162 MANILA, PUERTO</v>
          </cell>
          <cell r="U622" t="str">
            <v>200004079</v>
          </cell>
          <cell r="V622" t="str">
            <v>HYTON IMPORT EXPORT</v>
          </cell>
          <cell r="W622" t="str">
            <v>HIE 21- 0188 ###</v>
          </cell>
          <cell r="X622" t="str">
            <v>CIF</v>
          </cell>
          <cell r="Y622" t="str">
            <v>PAGO C/COPIA DOCTO.</v>
          </cell>
          <cell r="Z622" t="str">
            <v>CONGELADO</v>
          </cell>
          <cell r="AA622" t="str">
            <v>PLANCHA</v>
          </cell>
          <cell r="AB622" t="str">
            <v>PLANCHA C/CUERO</v>
          </cell>
          <cell r="AC622" t="str">
            <v>PLANCHA C/CUERO NORMAL</v>
          </cell>
          <cell r="AD622" t="str">
            <v>EX</v>
          </cell>
        </row>
        <row r="623">
          <cell r="D623">
            <v>1023438</v>
          </cell>
          <cell r="E623" t="str">
            <v>GO PANA S/CORAZÓN@ CJ 20K AS</v>
          </cell>
          <cell r="F623">
            <v>24000</v>
          </cell>
          <cell r="G623" t="str">
            <v>KG</v>
          </cell>
          <cell r="H623" t="str">
            <v>PLANTA LO MIRANDA</v>
          </cell>
          <cell r="I623" t="str">
            <v>CONFIRMADO</v>
          </cell>
          <cell r="J623">
            <v>44813</v>
          </cell>
          <cell r="K623">
            <v>44813</v>
          </cell>
          <cell r="L623">
            <v>44844</v>
          </cell>
          <cell r="M623"/>
          <cell r="N623"/>
          <cell r="O623" t="str">
            <v>U007 AGROSUPER S.A.</v>
          </cell>
          <cell r="P623" t="str">
            <v>00HK</v>
          </cell>
          <cell r="Q623" t="str">
            <v>AGROSUPER ASIA</v>
          </cell>
          <cell r="R623" t="str">
            <v>02</v>
          </cell>
          <cell r="S623" t="str">
            <v>FILIPINAS</v>
          </cell>
          <cell r="T623" t="str">
            <v>000162 MANILA, PUERTO</v>
          </cell>
          <cell r="U623" t="str">
            <v>200004079</v>
          </cell>
          <cell r="V623" t="str">
            <v>HYTON IMPORT EXPORT</v>
          </cell>
          <cell r="W623" t="str">
            <v>HIE 21- 0188 ###</v>
          </cell>
          <cell r="X623" t="str">
            <v>CIF</v>
          </cell>
          <cell r="Y623" t="str">
            <v>PAGO C/COPIA DOCTO.</v>
          </cell>
          <cell r="Z623" t="str">
            <v>CONGELADO</v>
          </cell>
          <cell r="AA623" t="str">
            <v>SUBPROD</v>
          </cell>
          <cell r="AB623" t="str">
            <v>SUBPROD VISCERAS</v>
          </cell>
          <cell r="AC623" t="str">
            <v>SUBPROD VISCERAS PANA S/CORAZÓN</v>
          </cell>
          <cell r="AD623" t="str">
            <v>EX</v>
          </cell>
        </row>
        <row r="624">
          <cell r="D624">
            <v>1023283</v>
          </cell>
          <cell r="E624" t="str">
            <v>GO GRASA CHALECO@ CJ 10K AS</v>
          </cell>
          <cell r="F624">
            <v>24000</v>
          </cell>
          <cell r="G624" t="str">
            <v>KG</v>
          </cell>
          <cell r="H624" t="str">
            <v>PLANTA LO MIRANDA</v>
          </cell>
          <cell r="I624" t="str">
            <v>EN PRODUCCION</v>
          </cell>
          <cell r="J624">
            <v>44813</v>
          </cell>
          <cell r="K624">
            <v>44813</v>
          </cell>
          <cell r="L624"/>
          <cell r="M624"/>
          <cell r="N624"/>
          <cell r="O624" t="str">
            <v>U007 AGROSUPER S.A.</v>
          </cell>
          <cell r="P624" t="str">
            <v>00HK</v>
          </cell>
          <cell r="Q624" t="str">
            <v>AGROSUPER ASIA</v>
          </cell>
          <cell r="R624" t="str">
            <v>02</v>
          </cell>
          <cell r="S624" t="str">
            <v>FILIPINAS</v>
          </cell>
          <cell r="T624" t="str">
            <v>000162 MANILA, PUERTO</v>
          </cell>
          <cell r="U624" t="str">
            <v>200004079</v>
          </cell>
          <cell r="V624" t="str">
            <v>HYTON IMPORT EXPORT</v>
          </cell>
          <cell r="W624" t="str">
            <v>HIE 21- 0188 ###</v>
          </cell>
          <cell r="X624" t="str">
            <v>CIF</v>
          </cell>
          <cell r="Y624" t="str">
            <v>PAGO C/COPIA DOCTO.</v>
          </cell>
          <cell r="Z624" t="str">
            <v>CONGELADO</v>
          </cell>
          <cell r="AA624" t="str">
            <v>SUBPROD</v>
          </cell>
          <cell r="AB624" t="str">
            <v>SUBPROD GRASA</v>
          </cell>
          <cell r="AC624" t="str">
            <v>SUBPROD GRASA CHALECO</v>
          </cell>
          <cell r="AD624" t="str">
            <v>EX</v>
          </cell>
        </row>
        <row r="625">
          <cell r="D625">
            <v>1023283</v>
          </cell>
          <cell r="E625" t="str">
            <v>GO GRASA CHALECO@ CJ 10K AS</v>
          </cell>
          <cell r="F625">
            <v>24000</v>
          </cell>
          <cell r="G625" t="str">
            <v>KG</v>
          </cell>
          <cell r="H625" t="str">
            <v>PLANTA ROSARIO</v>
          </cell>
          <cell r="I625" t="str">
            <v>A PROGRAMAR</v>
          </cell>
          <cell r="J625">
            <v>44813</v>
          </cell>
          <cell r="K625">
            <v>44813</v>
          </cell>
          <cell r="L625">
            <v>44866</v>
          </cell>
          <cell r="M625"/>
          <cell r="N625"/>
          <cell r="O625" t="str">
            <v>U007 AGROSUPER S.A.</v>
          </cell>
          <cell r="P625" t="str">
            <v>00HK</v>
          </cell>
          <cell r="Q625" t="str">
            <v>AGROSUPER ASIA</v>
          </cell>
          <cell r="R625" t="str">
            <v>02</v>
          </cell>
          <cell r="S625" t="str">
            <v>FILIPINAS</v>
          </cell>
          <cell r="T625" t="str">
            <v>000162 MANILA, PUERTO</v>
          </cell>
          <cell r="U625" t="str">
            <v>200004244</v>
          </cell>
          <cell r="V625" t="str">
            <v>FAYMAN EUROPE LIMITED</v>
          </cell>
          <cell r="W625" t="str">
            <v>IN 34065 -22 ###</v>
          </cell>
          <cell r="X625" t="str">
            <v>CIF</v>
          </cell>
          <cell r="Y625" t="str">
            <v>CTA CTE O CRED.DIRECTO</v>
          </cell>
          <cell r="Z625" t="str">
            <v>CONGELADO</v>
          </cell>
          <cell r="AA625" t="str">
            <v>SUBPROD</v>
          </cell>
          <cell r="AB625" t="str">
            <v>SUBPROD GRASA</v>
          </cell>
          <cell r="AC625" t="str">
            <v>SUBPROD GRASA CHALECO</v>
          </cell>
          <cell r="AD625" t="str">
            <v>EX</v>
          </cell>
        </row>
        <row r="626">
          <cell r="D626">
            <v>1012612</v>
          </cell>
          <cell r="E626" t="str">
            <v>PO PPA ESP BLO@ BO CJ 20K AS</v>
          </cell>
          <cell r="F626">
            <v>25000</v>
          </cell>
          <cell r="G626" t="str">
            <v>KG</v>
          </cell>
          <cell r="H626" t="str">
            <v>F. SAN VICENTE</v>
          </cell>
          <cell r="I626" t="str">
            <v>CONFIRMADO</v>
          </cell>
          <cell r="J626">
            <v>44813</v>
          </cell>
          <cell r="K626">
            <v>44813</v>
          </cell>
          <cell r="L626">
            <v>44855</v>
          </cell>
          <cell r="M626"/>
          <cell r="N626"/>
          <cell r="O626" t="str">
            <v>U007 AGROSUPER S.A.</v>
          </cell>
          <cell r="P626" t="str">
            <v>00HK</v>
          </cell>
          <cell r="Q626" t="str">
            <v>AGROSUPER ASIA</v>
          </cell>
          <cell r="R626" t="str">
            <v>01</v>
          </cell>
          <cell r="S626" t="str">
            <v>FILIPINAS</v>
          </cell>
          <cell r="T626" t="str">
            <v>000162 MANILA, PUERTO</v>
          </cell>
          <cell r="U626" t="str">
            <v>200004244</v>
          </cell>
          <cell r="V626" t="str">
            <v>FAYMAN EUROPE LIMITED</v>
          </cell>
          <cell r="W626" t="str">
            <v>IN 34069 -22</v>
          </cell>
          <cell r="X626" t="str">
            <v>CIF</v>
          </cell>
          <cell r="Y626" t="str">
            <v>CTA CTE O CRED.DIRECTO</v>
          </cell>
          <cell r="Z626" t="str">
            <v>CONGELADO</v>
          </cell>
          <cell r="AA626" t="str">
            <v>CARNE RECUPERADA</v>
          </cell>
          <cell r="AB626" t="str">
            <v>CARNE RECUPERADA PULPA</v>
          </cell>
          <cell r="AC626" t="str">
            <v>CARNE RECUPERADA PULPA ESPECIAL</v>
          </cell>
          <cell r="AD626" t="str">
            <v>EX</v>
          </cell>
        </row>
        <row r="627">
          <cell r="D627">
            <v>1023438</v>
          </cell>
          <cell r="E627" t="str">
            <v>GO PANA S/CORAZÓN@ CJ 20K AS</v>
          </cell>
          <cell r="F627">
            <v>24000</v>
          </cell>
          <cell r="G627" t="str">
            <v>KG</v>
          </cell>
          <cell r="H627" t="str">
            <v>PLANTA ROSARIO</v>
          </cell>
          <cell r="I627" t="str">
            <v>CONFIRMADO</v>
          </cell>
          <cell r="J627">
            <v>44813</v>
          </cell>
          <cell r="K627">
            <v>44813</v>
          </cell>
          <cell r="L627">
            <v>44872</v>
          </cell>
          <cell r="M627"/>
          <cell r="N627"/>
          <cell r="O627" t="str">
            <v>U007 AGROSUPER S.A.</v>
          </cell>
          <cell r="P627" t="str">
            <v>00HK</v>
          </cell>
          <cell r="Q627" t="str">
            <v>AGROSUPER ASIA</v>
          </cell>
          <cell r="R627" t="str">
            <v>02</v>
          </cell>
          <cell r="S627" t="str">
            <v>FILIPINAS</v>
          </cell>
          <cell r="T627" t="str">
            <v>000162 MANILA, PUERTO</v>
          </cell>
          <cell r="U627" t="str">
            <v>200004244</v>
          </cell>
          <cell r="V627" t="str">
            <v>FAYMAN EUROPE LIMITED</v>
          </cell>
          <cell r="W627" t="str">
            <v>IN 34058 -22 ###</v>
          </cell>
          <cell r="X627" t="str">
            <v>CIF</v>
          </cell>
          <cell r="Y627" t="str">
            <v>CTA CTE O CRED.DIRECTO</v>
          </cell>
          <cell r="Z627" t="str">
            <v>CONGELADO</v>
          </cell>
          <cell r="AA627" t="str">
            <v>SUBPROD</v>
          </cell>
          <cell r="AB627" t="str">
            <v>SUBPROD VISCERAS</v>
          </cell>
          <cell r="AC627" t="str">
            <v>SUBPROD VISCERAS PANA S/CORAZÓN</v>
          </cell>
          <cell r="AD627" t="str">
            <v>EX</v>
          </cell>
        </row>
        <row r="628">
          <cell r="D628">
            <v>1023438</v>
          </cell>
          <cell r="E628" t="str">
            <v>GO PANA S/CORAZÓN@ CJ 20K AS</v>
          </cell>
          <cell r="F628">
            <v>24000</v>
          </cell>
          <cell r="G628" t="str">
            <v>KG</v>
          </cell>
          <cell r="H628" t="str">
            <v>PLANTA ROSARIO</v>
          </cell>
          <cell r="I628" t="str">
            <v>EMITIDO</v>
          </cell>
          <cell r="J628">
            <v>44813</v>
          </cell>
          <cell r="K628">
            <v>44813</v>
          </cell>
          <cell r="L628"/>
          <cell r="M628"/>
          <cell r="N628"/>
          <cell r="O628" t="str">
            <v>U007 AGROSUPER S.A.</v>
          </cell>
          <cell r="P628" t="str">
            <v>00HK</v>
          </cell>
          <cell r="Q628" t="str">
            <v>AGROSUPER ASIA</v>
          </cell>
          <cell r="R628" t="str">
            <v>02</v>
          </cell>
          <cell r="S628" t="str">
            <v>FILIPINAS</v>
          </cell>
          <cell r="T628" t="str">
            <v>000162 MANILA, PUERTO</v>
          </cell>
          <cell r="U628" t="str">
            <v>200004244</v>
          </cell>
          <cell r="V628" t="str">
            <v>FAYMAN EUROPE LIMITED</v>
          </cell>
          <cell r="W628" t="str">
            <v>IN 34059 -22</v>
          </cell>
          <cell r="X628" t="str">
            <v>CIF</v>
          </cell>
          <cell r="Y628" t="str">
            <v>CTA CTE O CRED.DIRECTO</v>
          </cell>
          <cell r="Z628" t="str">
            <v>CONGELADO</v>
          </cell>
          <cell r="AA628" t="str">
            <v>SUBPROD</v>
          </cell>
          <cell r="AB628" t="str">
            <v>SUBPROD VISCERAS</v>
          </cell>
          <cell r="AC628" t="str">
            <v>SUBPROD VISCERAS PANA S/CORAZÓN</v>
          </cell>
          <cell r="AD628" t="str">
            <v>EX</v>
          </cell>
        </row>
        <row r="629">
          <cell r="D629">
            <v>1020660</v>
          </cell>
          <cell r="E629" t="str">
            <v>GO PERNILP@ BO CJ 20K AS</v>
          </cell>
          <cell r="F629">
            <v>24000</v>
          </cell>
          <cell r="G629" t="str">
            <v>KG</v>
          </cell>
          <cell r="H629" t="str">
            <v>PLANTA ROSARIO</v>
          </cell>
          <cell r="I629" t="str">
            <v>CONFIRMADO</v>
          </cell>
          <cell r="J629">
            <v>44813</v>
          </cell>
          <cell r="K629">
            <v>44813</v>
          </cell>
          <cell r="L629">
            <v>44829</v>
          </cell>
          <cell r="M629"/>
          <cell r="N629"/>
          <cell r="O629" t="str">
            <v>U007 AGROSUPER S.A.</v>
          </cell>
          <cell r="P629" t="str">
            <v>00HK</v>
          </cell>
          <cell r="Q629" t="str">
            <v>AGROSUPER ASIA</v>
          </cell>
          <cell r="R629" t="str">
            <v>02</v>
          </cell>
          <cell r="S629" t="str">
            <v>FILIPINAS</v>
          </cell>
          <cell r="T629" t="str">
            <v>000162 MANILA, PUERTO</v>
          </cell>
          <cell r="U629" t="str">
            <v>200004244</v>
          </cell>
          <cell r="V629" t="str">
            <v>FAYMAN EUROPE LIMITED</v>
          </cell>
          <cell r="W629" t="str">
            <v>IN 34060 -22</v>
          </cell>
          <cell r="X629" t="str">
            <v>CIF</v>
          </cell>
          <cell r="Y629" t="str">
            <v>CTA CTE O CRED.DIRECTO</v>
          </cell>
          <cell r="Z629" t="str">
            <v>CONGELADO</v>
          </cell>
          <cell r="AA629" t="str">
            <v>PERNIL</v>
          </cell>
          <cell r="AB629" t="str">
            <v>PERNIL PIERNA</v>
          </cell>
          <cell r="AC629" t="str">
            <v>PERNIL PIERNA NORMAL</v>
          </cell>
          <cell r="AD629" t="str">
            <v>EX</v>
          </cell>
        </row>
        <row r="630">
          <cell r="D630">
            <v>1020660</v>
          </cell>
          <cell r="E630" t="str">
            <v>GO PERNILP@ BO CJ 20K AS</v>
          </cell>
          <cell r="F630">
            <v>24000</v>
          </cell>
          <cell r="G630" t="str">
            <v>KG</v>
          </cell>
          <cell r="H630" t="str">
            <v>PLANTA ROSARIO</v>
          </cell>
          <cell r="I630" t="str">
            <v>CONFIRMADO</v>
          </cell>
          <cell r="J630">
            <v>44813</v>
          </cell>
          <cell r="K630">
            <v>44813</v>
          </cell>
          <cell r="L630">
            <v>44830</v>
          </cell>
          <cell r="M630"/>
          <cell r="N630"/>
          <cell r="O630" t="str">
            <v>U007 AGROSUPER S.A.</v>
          </cell>
          <cell r="P630" t="str">
            <v>00HK</v>
          </cell>
          <cell r="Q630" t="str">
            <v>AGROSUPER ASIA</v>
          </cell>
          <cell r="R630" t="str">
            <v>02</v>
          </cell>
          <cell r="S630" t="str">
            <v>FILIPINAS</v>
          </cell>
          <cell r="T630" t="str">
            <v>000162 MANILA, PUERTO</v>
          </cell>
          <cell r="U630" t="str">
            <v>200004244</v>
          </cell>
          <cell r="V630" t="str">
            <v>FAYMAN EUROPE LIMITED</v>
          </cell>
          <cell r="W630" t="str">
            <v>IN 34061 -22</v>
          </cell>
          <cell r="X630" t="str">
            <v>CIF</v>
          </cell>
          <cell r="Y630" t="str">
            <v>CTA CTE O CRED.DIRECTO</v>
          </cell>
          <cell r="Z630" t="str">
            <v>CONGELADO</v>
          </cell>
          <cell r="AA630" t="str">
            <v>PERNIL</v>
          </cell>
          <cell r="AB630" t="str">
            <v>PERNIL PIERNA</v>
          </cell>
          <cell r="AC630" t="str">
            <v>PERNIL PIERNA NORMAL</v>
          </cell>
          <cell r="AD630" t="str">
            <v>EX</v>
          </cell>
        </row>
        <row r="631">
          <cell r="D631">
            <v>1020660</v>
          </cell>
          <cell r="E631" t="str">
            <v>GO PERNILP@ BO CJ 20K AS</v>
          </cell>
          <cell r="F631">
            <v>24000</v>
          </cell>
          <cell r="G631" t="str">
            <v>KG</v>
          </cell>
          <cell r="H631" t="str">
            <v>PLANTA ROSARIO</v>
          </cell>
          <cell r="I631" t="str">
            <v>CONFIRMADO</v>
          </cell>
          <cell r="J631">
            <v>44813</v>
          </cell>
          <cell r="K631">
            <v>44813</v>
          </cell>
          <cell r="L631">
            <v>44830</v>
          </cell>
          <cell r="M631"/>
          <cell r="N631"/>
          <cell r="O631" t="str">
            <v>U007 AGROSUPER S.A.</v>
          </cell>
          <cell r="P631" t="str">
            <v>00HK</v>
          </cell>
          <cell r="Q631" t="str">
            <v>AGROSUPER ASIA</v>
          </cell>
          <cell r="R631" t="str">
            <v>02</v>
          </cell>
          <cell r="S631" t="str">
            <v>FILIPINAS</v>
          </cell>
          <cell r="T631" t="str">
            <v>000162 MANILA, PUERTO</v>
          </cell>
          <cell r="U631" t="str">
            <v>200004244</v>
          </cell>
          <cell r="V631" t="str">
            <v>FAYMAN EUROPE LIMITED</v>
          </cell>
          <cell r="W631" t="str">
            <v>IN 34062 -22</v>
          </cell>
          <cell r="X631" t="str">
            <v>CIF</v>
          </cell>
          <cell r="Y631" t="str">
            <v>CTA CTE O CRED.DIRECTO</v>
          </cell>
          <cell r="Z631" t="str">
            <v>CONGELADO</v>
          </cell>
          <cell r="AA631" t="str">
            <v>PERNIL</v>
          </cell>
          <cell r="AB631" t="str">
            <v>PERNIL PIERNA</v>
          </cell>
          <cell r="AC631" t="str">
            <v>PERNIL PIERNA NORMAL</v>
          </cell>
          <cell r="AD631" t="str">
            <v>EX</v>
          </cell>
        </row>
        <row r="632">
          <cell r="D632">
            <v>1020660</v>
          </cell>
          <cell r="E632" t="str">
            <v>GO PERNILP@ BO CJ 20K AS</v>
          </cell>
          <cell r="F632">
            <v>24000</v>
          </cell>
          <cell r="G632" t="str">
            <v>KG</v>
          </cell>
          <cell r="H632" t="str">
            <v>PLANTA ROSARIO</v>
          </cell>
          <cell r="I632" t="str">
            <v>CONFIRMADO</v>
          </cell>
          <cell r="J632">
            <v>44813</v>
          </cell>
          <cell r="K632">
            <v>44813</v>
          </cell>
          <cell r="L632">
            <v>44830</v>
          </cell>
          <cell r="M632"/>
          <cell r="N632"/>
          <cell r="O632" t="str">
            <v>U007 AGROSUPER S.A.</v>
          </cell>
          <cell r="P632" t="str">
            <v>00HK</v>
          </cell>
          <cell r="Q632" t="str">
            <v>AGROSUPER ASIA</v>
          </cell>
          <cell r="R632" t="str">
            <v>02</v>
          </cell>
          <cell r="S632" t="str">
            <v>FILIPINAS</v>
          </cell>
          <cell r="T632" t="str">
            <v>000162 MANILA, PUERTO</v>
          </cell>
          <cell r="U632" t="str">
            <v>200004244</v>
          </cell>
          <cell r="V632" t="str">
            <v>FAYMAN EUROPE LIMITED</v>
          </cell>
          <cell r="W632" t="str">
            <v>IN 34063 -22</v>
          </cell>
          <cell r="X632" t="str">
            <v>CIF</v>
          </cell>
          <cell r="Y632" t="str">
            <v>CTA CTE O CRED.DIRECTO</v>
          </cell>
          <cell r="Z632" t="str">
            <v>CONGELADO</v>
          </cell>
          <cell r="AA632" t="str">
            <v>PERNIL</v>
          </cell>
          <cell r="AB632" t="str">
            <v>PERNIL PIERNA</v>
          </cell>
          <cell r="AC632" t="str">
            <v>PERNIL PIERNA NORMAL</v>
          </cell>
          <cell r="AD632" t="str">
            <v>EX</v>
          </cell>
        </row>
        <row r="633">
          <cell r="D633">
            <v>1020660</v>
          </cell>
          <cell r="E633" t="str">
            <v>GO PERNILP@ BO CJ 20K AS</v>
          </cell>
          <cell r="F633">
            <v>24000</v>
          </cell>
          <cell r="G633" t="str">
            <v>KG</v>
          </cell>
          <cell r="H633" t="str">
            <v>PLANTA ROSARIO</v>
          </cell>
          <cell r="I633" t="str">
            <v>CONFIRMADO</v>
          </cell>
          <cell r="J633">
            <v>44813</v>
          </cell>
          <cell r="K633">
            <v>44813</v>
          </cell>
          <cell r="L633">
            <v>44832</v>
          </cell>
          <cell r="M633"/>
          <cell r="N633"/>
          <cell r="O633" t="str">
            <v>U007 AGROSUPER S.A.</v>
          </cell>
          <cell r="P633" t="str">
            <v>00HK</v>
          </cell>
          <cell r="Q633" t="str">
            <v>AGROSUPER ASIA</v>
          </cell>
          <cell r="R633" t="str">
            <v>02</v>
          </cell>
          <cell r="S633" t="str">
            <v>FILIPINAS</v>
          </cell>
          <cell r="T633" t="str">
            <v>000162 MANILA, PUERTO</v>
          </cell>
          <cell r="U633" t="str">
            <v>200004244</v>
          </cell>
          <cell r="V633" t="str">
            <v>FAYMAN EUROPE LIMITED</v>
          </cell>
          <cell r="W633" t="str">
            <v>IN 34064 -22</v>
          </cell>
          <cell r="X633" t="str">
            <v>CIF</v>
          </cell>
          <cell r="Y633" t="str">
            <v>CTA CTE O CRED.DIRECTO</v>
          </cell>
          <cell r="Z633" t="str">
            <v>CONGELADO</v>
          </cell>
          <cell r="AA633" t="str">
            <v>PERNIL</v>
          </cell>
          <cell r="AB633" t="str">
            <v>PERNIL PIERNA</v>
          </cell>
          <cell r="AC633" t="str">
            <v>PERNIL PIERNA NORMAL</v>
          </cell>
          <cell r="AD633" t="str">
            <v>EX</v>
          </cell>
        </row>
        <row r="634">
          <cell r="D634">
            <v>1020367</v>
          </cell>
          <cell r="E634" t="str">
            <v>GO GORD LOM TOCINO@ CJ T-F AS</v>
          </cell>
          <cell r="F634">
            <v>24000</v>
          </cell>
          <cell r="G634" t="str">
            <v>KG</v>
          </cell>
          <cell r="H634" t="str">
            <v>PLANTA ROSARIO</v>
          </cell>
          <cell r="I634" t="str">
            <v>EMITIDO</v>
          </cell>
          <cell r="J634">
            <v>44813</v>
          </cell>
          <cell r="K634">
            <v>44875</v>
          </cell>
          <cell r="L634"/>
          <cell r="M634"/>
          <cell r="N634"/>
          <cell r="O634" t="str">
            <v>U007 AGROSUPER S.A.</v>
          </cell>
          <cell r="P634" t="str">
            <v>00AS</v>
          </cell>
          <cell r="Q634" t="str">
            <v>AGRO SUDAMERICA</v>
          </cell>
          <cell r="R634" t="str">
            <v>02</v>
          </cell>
          <cell r="S634" t="str">
            <v>PERÚ</v>
          </cell>
          <cell r="T634" t="str">
            <v>000059 CALLAO, PUERTO</v>
          </cell>
          <cell r="U634" t="str">
            <v>200000225</v>
          </cell>
          <cell r="V634" t="str">
            <v>Sociedad Suizo Peruana de Embutidos</v>
          </cell>
          <cell r="W634" t="str">
            <v>***</v>
          </cell>
          <cell r="X634" t="str">
            <v>CIF</v>
          </cell>
          <cell r="Y634" t="str">
            <v>CTA CTE O CRED.DIRECTO</v>
          </cell>
          <cell r="Z634" t="str">
            <v>CONGELADO</v>
          </cell>
          <cell r="AA634" t="str">
            <v>GRASAS</v>
          </cell>
          <cell r="AB634" t="str">
            <v>GRASA GORDURA</v>
          </cell>
          <cell r="AC634" t="str">
            <v>SUBPROD GRASA GORDURA LOMO TOCINO</v>
          </cell>
          <cell r="AD634" t="str">
            <v>EX</v>
          </cell>
        </row>
        <row r="635">
          <cell r="D635">
            <v>1012521</v>
          </cell>
          <cell r="E635" t="str">
            <v>PO PCHDEH 6OZ MR@ CJ AS</v>
          </cell>
          <cell r="F635">
            <v>19958.399987392</v>
          </cell>
          <cell r="G635" t="str">
            <v>KG</v>
          </cell>
          <cell r="H635" t="str">
            <v>F. SAN VICENTE</v>
          </cell>
          <cell r="I635" t="str">
            <v>A PROGRAMAR</v>
          </cell>
          <cell r="J635">
            <v>44813</v>
          </cell>
          <cell r="K635">
            <v>44841</v>
          </cell>
          <cell r="L635">
            <v>44877</v>
          </cell>
          <cell r="M635"/>
          <cell r="N635"/>
          <cell r="O635" t="str">
            <v>U007 AGROSUPER S.A.</v>
          </cell>
          <cell r="P635" t="str">
            <v>00AA</v>
          </cell>
          <cell r="Q635" t="str">
            <v>AGRO AMERICA</v>
          </cell>
          <cell r="R635" t="str">
            <v>01</v>
          </cell>
          <cell r="S635" t="str">
            <v>EE.UU.</v>
          </cell>
          <cell r="T635" t="str">
            <v>000069 NEW YORK, PUERTO</v>
          </cell>
          <cell r="U635" t="str">
            <v>200000004</v>
          </cell>
          <cell r="V635" t="str">
            <v>Agro America LLC</v>
          </cell>
          <cell r="W635" t="str">
            <v/>
          </cell>
          <cell r="X635" t="str">
            <v>CIF</v>
          </cell>
          <cell r="Y635" t="str">
            <v>CTA CTE O CRED.DIRECTO</v>
          </cell>
          <cell r="Z635" t="str">
            <v>CONGELADO</v>
          </cell>
          <cell r="AA635" t="str">
            <v>PECHUGA DESH</v>
          </cell>
          <cell r="AB635" t="str">
            <v>PECHUGA DESH S/PIEL S/GRASA S/FILETE</v>
          </cell>
          <cell r="AC635" t="str">
            <v>PECHUGA DESH 120-170G</v>
          </cell>
          <cell r="AD635" t="str">
            <v>NA</v>
          </cell>
        </row>
        <row r="636">
          <cell r="D636">
            <v>1021398</v>
          </cell>
          <cell r="E636" t="str">
            <v>GO FILE C/CAB@ CJ 5K AS</v>
          </cell>
          <cell r="F636">
            <v>1555.0000120719999</v>
          </cell>
          <cell r="G636" t="str">
            <v>KG</v>
          </cell>
          <cell r="H636" t="str">
            <v>PLANTA LO MIRANDA</v>
          </cell>
          <cell r="I636" t="str">
            <v>EN PRODUCCION</v>
          </cell>
          <cell r="J636">
            <v>44813</v>
          </cell>
          <cell r="K636">
            <v>44815</v>
          </cell>
          <cell r="L636"/>
          <cell r="M636"/>
          <cell r="N636"/>
          <cell r="O636" t="str">
            <v>U007 AGROSUPER S.A.</v>
          </cell>
          <cell r="P636" t="str">
            <v>00AA</v>
          </cell>
          <cell r="Q636" t="str">
            <v>AGRO AMERICA</v>
          </cell>
          <cell r="R636" t="str">
            <v>02</v>
          </cell>
          <cell r="S636" t="str">
            <v>EE.UU.</v>
          </cell>
          <cell r="T636" t="str">
            <v>000069 NEW YORK, PUERTO</v>
          </cell>
          <cell r="U636" t="str">
            <v>200000004</v>
          </cell>
          <cell r="V636" t="str">
            <v>Agro America LLC</v>
          </cell>
          <cell r="W636" t="str">
            <v/>
          </cell>
          <cell r="X636" t="str">
            <v>CIF</v>
          </cell>
          <cell r="Y636" t="str">
            <v>CTA CTE O CRED.DIRECTO</v>
          </cell>
          <cell r="Z636" t="str">
            <v>CONGELADO</v>
          </cell>
          <cell r="AA636" t="str">
            <v>FILETE</v>
          </cell>
          <cell r="AB636" t="str">
            <v>FILETE C/CABEZA</v>
          </cell>
          <cell r="AC636" t="str">
            <v>FILETE C/CABEZA</v>
          </cell>
          <cell r="AD636" t="str">
            <v>NA</v>
          </cell>
        </row>
        <row r="637">
          <cell r="D637">
            <v>1030370</v>
          </cell>
          <cell r="E637" t="str">
            <v>PV TRIMING PCH@ CJ 40 LBS SO</v>
          </cell>
          <cell r="F637">
            <v>12026.819968632</v>
          </cell>
          <cell r="G637" t="str">
            <v>KG</v>
          </cell>
          <cell r="H637" t="str">
            <v>SOPRAVAL PLANTA / CECINAS 2</v>
          </cell>
          <cell r="I637" t="str">
            <v>EN PRODUCCION</v>
          </cell>
          <cell r="J637">
            <v>44813</v>
          </cell>
          <cell r="K637">
            <v>44872</v>
          </cell>
          <cell r="L637"/>
          <cell r="M637"/>
          <cell r="N637"/>
          <cell r="O637" t="str">
            <v>U007 AGROSUPER S.A.</v>
          </cell>
          <cell r="P637" t="str">
            <v>00AA</v>
          </cell>
          <cell r="Q637" t="str">
            <v>AGRO AMERICA</v>
          </cell>
          <cell r="R637" t="str">
            <v>03</v>
          </cell>
          <cell r="S637" t="str">
            <v>EE.UU.</v>
          </cell>
          <cell r="T637" t="str">
            <v>000139 HOUSTON, PUERTO</v>
          </cell>
          <cell r="U637" t="str">
            <v>200000004</v>
          </cell>
          <cell r="V637" t="str">
            <v>Agro America LLC</v>
          </cell>
          <cell r="W637" t="str">
            <v/>
          </cell>
          <cell r="X637" t="str">
            <v>CIF</v>
          </cell>
          <cell r="Y637" t="str">
            <v>CTA CTE O CRED.DIRECTO</v>
          </cell>
          <cell r="Z637" t="str">
            <v>CONGELADO</v>
          </cell>
          <cell r="AA637" t="str">
            <v>RECORTES</v>
          </cell>
          <cell r="AB637" t="str">
            <v>RECORTES ESTÁNDAR</v>
          </cell>
          <cell r="AC637" t="str">
            <v>RECORTES ESTÁNDAR DE PECHUGA</v>
          </cell>
          <cell r="AD637" t="str">
            <v>NA</v>
          </cell>
        </row>
        <row r="638">
          <cell r="D638">
            <v>1022047</v>
          </cell>
          <cell r="E638" t="str">
            <v>GO TRIMING PANC@ CJ 20K AS</v>
          </cell>
          <cell r="F638">
            <v>24000</v>
          </cell>
          <cell r="G638" t="str">
            <v>KG</v>
          </cell>
          <cell r="H638" t="str">
            <v>PLANTA ROSARIO</v>
          </cell>
          <cell r="I638" t="str">
            <v>EN PRODUCCION</v>
          </cell>
          <cell r="J638">
            <v>44813</v>
          </cell>
          <cell r="K638">
            <v>44813</v>
          </cell>
          <cell r="L638"/>
          <cell r="M638"/>
          <cell r="N638"/>
          <cell r="O638" t="str">
            <v>U007 AGROSUPER S.A.</v>
          </cell>
          <cell r="P638" t="str">
            <v>00AS</v>
          </cell>
          <cell r="Q638" t="str">
            <v>AGRO SUDAMERICA</v>
          </cell>
          <cell r="R638" t="str">
            <v>02</v>
          </cell>
          <cell r="S638" t="str">
            <v>COLOMBIA</v>
          </cell>
          <cell r="T638" t="str">
            <v>000218 CARTAGENA, PUERTO</v>
          </cell>
          <cell r="U638" t="str">
            <v>200001680</v>
          </cell>
          <cell r="V638" t="str">
            <v>GRUPO AL S.A.S.</v>
          </cell>
          <cell r="W638" t="str">
            <v>***</v>
          </cell>
          <cell r="X638" t="str">
            <v>CIF</v>
          </cell>
          <cell r="Y638" t="str">
            <v>CTA CTE O CRED.DIRECTO</v>
          </cell>
          <cell r="Z638" t="str">
            <v>CONGELADO</v>
          </cell>
          <cell r="AA638" t="str">
            <v>RECORTES</v>
          </cell>
          <cell r="AB638" t="str">
            <v>RECORTES NO MAGRO</v>
          </cell>
          <cell r="AC638" t="str">
            <v>RECORTES NO MAGRO TRIMING PANCETA</v>
          </cell>
          <cell r="AD638" t="str">
            <v>EX</v>
          </cell>
        </row>
        <row r="639">
          <cell r="D639">
            <v>1020339</v>
          </cell>
          <cell r="E639" t="str">
            <v>GO LOM TOCINO@ CJ 20K AS</v>
          </cell>
          <cell r="F639">
            <v>24000</v>
          </cell>
          <cell r="G639" t="str">
            <v>KG</v>
          </cell>
          <cell r="H639" t="str">
            <v>PLANTA LO MIRANDA</v>
          </cell>
          <cell r="I639" t="str">
            <v>CONFIRMADO</v>
          </cell>
          <cell r="J639">
            <v>44815</v>
          </cell>
          <cell r="K639">
            <v>44870</v>
          </cell>
          <cell r="L639"/>
          <cell r="M639"/>
          <cell r="N639"/>
          <cell r="O639" t="str">
            <v>U007 AGROSUPER S.A.</v>
          </cell>
          <cell r="P639" t="str">
            <v>00AS</v>
          </cell>
          <cell r="Q639" t="str">
            <v>AGRO SUDAMERICA</v>
          </cell>
          <cell r="R639" t="str">
            <v>02</v>
          </cell>
          <cell r="S639" t="str">
            <v>ECUADOR</v>
          </cell>
          <cell r="T639" t="str">
            <v>000027 GUAYAQUIL, PUERTO</v>
          </cell>
          <cell r="U639" t="str">
            <v>200001735</v>
          </cell>
          <cell r="V639" t="str">
            <v>SIGMAEC CIA. LTDA.</v>
          </cell>
          <cell r="W639" t="str">
            <v>LO MIRANDA</v>
          </cell>
          <cell r="X639" t="str">
            <v>CIF</v>
          </cell>
          <cell r="Y639" t="str">
            <v>CTA CTE O CRED.DIRECTO</v>
          </cell>
          <cell r="Z639" t="str">
            <v>CONGELADO</v>
          </cell>
          <cell r="AA639" t="str">
            <v>GRASAS</v>
          </cell>
          <cell r="AB639" t="str">
            <v>GRASA LOMO TOCINO</v>
          </cell>
          <cell r="AC639" t="str">
            <v>GRASA LOMO TOCINO</v>
          </cell>
          <cell r="AD639" t="str">
            <v>EX</v>
          </cell>
        </row>
        <row r="640">
          <cell r="D640">
            <v>1020339</v>
          </cell>
          <cell r="E640" t="str">
            <v>GO LOM TOCINO@ CJ 20K AS</v>
          </cell>
          <cell r="F640">
            <v>24000</v>
          </cell>
          <cell r="G640" t="str">
            <v>KG</v>
          </cell>
          <cell r="H640" t="str">
            <v>PLANTA LO MIRANDA</v>
          </cell>
          <cell r="I640" t="str">
            <v>CONFIRMADO</v>
          </cell>
          <cell r="J640">
            <v>44815</v>
          </cell>
          <cell r="K640">
            <v>44870</v>
          </cell>
          <cell r="L640"/>
          <cell r="M640"/>
          <cell r="N640"/>
          <cell r="O640" t="str">
            <v>U007 AGROSUPER S.A.</v>
          </cell>
          <cell r="P640" t="str">
            <v>00AS</v>
          </cell>
          <cell r="Q640" t="str">
            <v>AGRO SUDAMERICA</v>
          </cell>
          <cell r="R640" t="str">
            <v>02</v>
          </cell>
          <cell r="S640" t="str">
            <v>ECUADOR</v>
          </cell>
          <cell r="T640" t="str">
            <v>000027 GUAYAQUIL, PUERTO</v>
          </cell>
          <cell r="U640" t="str">
            <v>200001735</v>
          </cell>
          <cell r="V640" t="str">
            <v>SIGMAEC CIA. LTDA.</v>
          </cell>
          <cell r="W640" t="str">
            <v>LO MIRANDA</v>
          </cell>
          <cell r="X640" t="str">
            <v>CIF</v>
          </cell>
          <cell r="Y640" t="str">
            <v>CTA CTE O CRED.DIRECTO</v>
          </cell>
          <cell r="Z640" t="str">
            <v>CONGELADO</v>
          </cell>
          <cell r="AA640" t="str">
            <v>GRASAS</v>
          </cell>
          <cell r="AB640" t="str">
            <v>GRASA LOMO TOCINO</v>
          </cell>
          <cell r="AC640" t="str">
            <v>GRASA LOMO TOCINO</v>
          </cell>
          <cell r="AD640" t="str">
            <v>EX</v>
          </cell>
        </row>
        <row r="641">
          <cell r="D641">
            <v>1020339</v>
          </cell>
          <cell r="E641" t="str">
            <v>GO LOM TOCINO@ CJ 20K AS</v>
          </cell>
          <cell r="F641">
            <v>24000</v>
          </cell>
          <cell r="G641" t="str">
            <v>KG</v>
          </cell>
          <cell r="H641" t="str">
            <v>PLANTA LO MIRANDA</v>
          </cell>
          <cell r="I641" t="str">
            <v>CONFIRMADO</v>
          </cell>
          <cell r="J641">
            <v>44815</v>
          </cell>
          <cell r="K641">
            <v>44839</v>
          </cell>
          <cell r="L641"/>
          <cell r="M641"/>
          <cell r="N641"/>
          <cell r="O641" t="str">
            <v>U007 AGROSUPER S.A.</v>
          </cell>
          <cell r="P641" t="str">
            <v>00AS</v>
          </cell>
          <cell r="Q641" t="str">
            <v>AGRO SUDAMERICA</v>
          </cell>
          <cell r="R641" t="str">
            <v>02</v>
          </cell>
          <cell r="S641" t="str">
            <v>ECUADOR</v>
          </cell>
          <cell r="T641" t="str">
            <v>000027 GUAYAQUIL, PUERTO</v>
          </cell>
          <cell r="U641" t="str">
            <v>200001735</v>
          </cell>
          <cell r="V641" t="str">
            <v>SIGMAEC CIA. LTDA.</v>
          </cell>
          <cell r="W641" t="str">
            <v>LO MIRANDA</v>
          </cell>
          <cell r="X641" t="str">
            <v>CIF</v>
          </cell>
          <cell r="Y641" t="str">
            <v>CTA CTE O CRED.DIRECTO</v>
          </cell>
          <cell r="Z641" t="str">
            <v>CONGELADO</v>
          </cell>
          <cell r="AA641" t="str">
            <v>GRASAS</v>
          </cell>
          <cell r="AB641" t="str">
            <v>GRASA LOMO TOCINO</v>
          </cell>
          <cell r="AC641" t="str">
            <v>GRASA LOMO TOCINO</v>
          </cell>
          <cell r="AD641" t="str">
            <v>EX</v>
          </cell>
        </row>
        <row r="642">
          <cell r="D642">
            <v>1022767</v>
          </cell>
          <cell r="E642" t="str">
            <v>GO GORD ESP@ 20KG AA</v>
          </cell>
          <cell r="F642">
            <v>24000</v>
          </cell>
          <cell r="G642" t="str">
            <v>KG</v>
          </cell>
          <cell r="H642" t="str">
            <v>PLANTA LO MIRANDA</v>
          </cell>
          <cell r="I642" t="str">
            <v>A PROGRAMAR</v>
          </cell>
          <cell r="J642">
            <v>44816</v>
          </cell>
          <cell r="K642">
            <v>44831</v>
          </cell>
          <cell r="L642">
            <v>44877</v>
          </cell>
          <cell r="M642"/>
          <cell r="N642"/>
          <cell r="O642" t="str">
            <v>U007 AGROSUPER S.A.</v>
          </cell>
          <cell r="P642" t="str">
            <v>00AJ</v>
          </cell>
          <cell r="Q642" t="str">
            <v>ANDES ASIA</v>
          </cell>
          <cell r="R642" t="str">
            <v>02</v>
          </cell>
          <cell r="S642" t="str">
            <v>JAPÓN</v>
          </cell>
          <cell r="T642" t="str">
            <v>2000 YOKOHAMA (ADUANA PRINCIPA</v>
          </cell>
          <cell r="U642" t="str">
            <v>200000018</v>
          </cell>
          <cell r="V642" t="str">
            <v>Andes Asia, Inc.</v>
          </cell>
          <cell r="W642" t="str">
            <v>AA2837</v>
          </cell>
          <cell r="X642" t="str">
            <v>CIF</v>
          </cell>
          <cell r="Y642" t="str">
            <v>CTA CTE O CRED.DIRECTO</v>
          </cell>
          <cell r="Z642" t="str">
            <v>CONGELADO</v>
          </cell>
          <cell r="AA642" t="str">
            <v>GRASAS</v>
          </cell>
          <cell r="AB642" t="str">
            <v>GRASA GORDURA</v>
          </cell>
          <cell r="AC642" t="str">
            <v>SUBPROD GRASA GORDURA ESPECIAL</v>
          </cell>
          <cell r="AD642" t="str">
            <v>NA</v>
          </cell>
        </row>
        <row r="643">
          <cell r="D643">
            <v>1012161</v>
          </cell>
          <cell r="E643" t="str">
            <v>PO ALA CTRO 8X5 MR@ CJ 20K AS</v>
          </cell>
          <cell r="F643">
            <v>9979.0239999999994</v>
          </cell>
          <cell r="G643" t="str">
            <v>KG</v>
          </cell>
          <cell r="H643" t="str">
            <v>F. SAN VICENTE</v>
          </cell>
          <cell r="I643" t="str">
            <v>A PROGRAMAR</v>
          </cell>
          <cell r="J643">
            <v>44816</v>
          </cell>
          <cell r="K643">
            <v>44816</v>
          </cell>
          <cell r="L643">
            <v>44865</v>
          </cell>
          <cell r="M643"/>
          <cell r="N643"/>
          <cell r="O643" t="str">
            <v>U007 AGROSUPER S.A.</v>
          </cell>
          <cell r="P643" t="str">
            <v>00AA</v>
          </cell>
          <cell r="Q643" t="str">
            <v>AGRO AMERICA</v>
          </cell>
          <cell r="R643" t="str">
            <v>01</v>
          </cell>
          <cell r="S643" t="str">
            <v>EE.UU.</v>
          </cell>
          <cell r="T643" t="str">
            <v>000069 NEW YORK, PUERTO</v>
          </cell>
          <cell r="U643" t="str">
            <v>200000004</v>
          </cell>
          <cell r="V643" t="str">
            <v>Agro America LLC</v>
          </cell>
          <cell r="W643" t="str">
            <v/>
          </cell>
          <cell r="X643" t="str">
            <v>CIF</v>
          </cell>
          <cell r="Y643" t="str">
            <v>CTA CTE O CRED.DIRECTO</v>
          </cell>
          <cell r="Z643" t="str">
            <v>CONGELADO</v>
          </cell>
          <cell r="AA643" t="str">
            <v>ALA</v>
          </cell>
          <cell r="AB643" t="str">
            <v>ALA CENTRO</v>
          </cell>
          <cell r="AC643" t="str">
            <v>ALA CENTRO NORMAL</v>
          </cell>
          <cell r="AD643" t="str">
            <v>NA</v>
          </cell>
        </row>
        <row r="644">
          <cell r="D644">
            <v>1012167</v>
          </cell>
          <cell r="E644" t="str">
            <v>PO PCHDEH 4X10 MR@ ZI CJ 20K AS</v>
          </cell>
          <cell r="F644">
            <v>9979.0239999999994</v>
          </cell>
          <cell r="G644" t="str">
            <v>KG</v>
          </cell>
          <cell r="H644" t="str">
            <v>F. SAN VICENTE</v>
          </cell>
          <cell r="I644" t="str">
            <v>A PROGRAMAR</v>
          </cell>
          <cell r="J644">
            <v>44816</v>
          </cell>
          <cell r="K644">
            <v>44816</v>
          </cell>
          <cell r="L644">
            <v>44865</v>
          </cell>
          <cell r="M644"/>
          <cell r="N644"/>
          <cell r="O644" t="str">
            <v>U007 AGROSUPER S.A.</v>
          </cell>
          <cell r="P644" t="str">
            <v>00AA</v>
          </cell>
          <cell r="Q644" t="str">
            <v>AGRO AMERICA</v>
          </cell>
          <cell r="R644" t="str">
            <v>01</v>
          </cell>
          <cell r="S644" t="str">
            <v>EE.UU.</v>
          </cell>
          <cell r="T644" t="str">
            <v>000069 NEW YORK, PUERTO</v>
          </cell>
          <cell r="U644" t="str">
            <v>200000004</v>
          </cell>
          <cell r="V644" t="str">
            <v>Agro America LLC</v>
          </cell>
          <cell r="W644" t="str">
            <v/>
          </cell>
          <cell r="X644" t="str">
            <v>CIF</v>
          </cell>
          <cell r="Y644" t="str">
            <v>CTA CTE O CRED.DIRECTO</v>
          </cell>
          <cell r="Z644" t="str">
            <v>CONGELADO</v>
          </cell>
          <cell r="AA644" t="str">
            <v>PECHUGA DESH</v>
          </cell>
          <cell r="AB644" t="str">
            <v>PECHUGA DESH S/PIEL S/GRASA S/FILETE</v>
          </cell>
          <cell r="AC644" t="str">
            <v>PECHUGA DESH S/CALIBRE</v>
          </cell>
          <cell r="AD644" t="str">
            <v>NA</v>
          </cell>
        </row>
        <row r="645">
          <cell r="D645">
            <v>1023435</v>
          </cell>
          <cell r="E645" t="str">
            <v>GO CAB ENT@ CJ 20K AS</v>
          </cell>
          <cell r="F645">
            <v>24000</v>
          </cell>
          <cell r="G645" t="str">
            <v>KG</v>
          </cell>
          <cell r="H645" t="str">
            <v>PLANTA ROSARIO</v>
          </cell>
          <cell r="I645" t="str">
            <v>EMITIDO</v>
          </cell>
          <cell r="J645">
            <v>44816</v>
          </cell>
          <cell r="K645">
            <v>44816</v>
          </cell>
          <cell r="L645">
            <v>44842</v>
          </cell>
          <cell r="M645"/>
          <cell r="N645"/>
          <cell r="O645" t="str">
            <v>U007 AGROSUPER S.A.</v>
          </cell>
          <cell r="P645" t="str">
            <v>00HK</v>
          </cell>
          <cell r="Q645" t="str">
            <v>AGROSUPER ASIA</v>
          </cell>
          <cell r="R645" t="str">
            <v>02</v>
          </cell>
          <cell r="S645" t="str">
            <v>FILIPINAS</v>
          </cell>
          <cell r="T645" t="str">
            <v>000162 MANILA, PUERTO</v>
          </cell>
          <cell r="U645" t="str">
            <v>200002805</v>
          </cell>
          <cell r="V645" t="str">
            <v>Mondial Foods b.v.</v>
          </cell>
          <cell r="W645" t="str">
            <v>56836</v>
          </cell>
          <cell r="X645" t="str">
            <v>CIF</v>
          </cell>
          <cell r="Y645" t="str">
            <v>PAGO ANTIC. – PAGO C/COPIA DOC</v>
          </cell>
          <cell r="Z645" t="str">
            <v>CONGELADO</v>
          </cell>
          <cell r="AA645" t="str">
            <v>CABEZA</v>
          </cell>
          <cell r="AB645" t="str">
            <v>CABEZA ENTERA</v>
          </cell>
          <cell r="AC645" t="str">
            <v>CABEZA ENTERA C/L</v>
          </cell>
          <cell r="AD645" t="str">
            <v>EX</v>
          </cell>
        </row>
        <row r="646">
          <cell r="D646">
            <v>1022921</v>
          </cell>
          <cell r="E646" t="str">
            <v>GO GORD CHIC@ CJ 20K AS</v>
          </cell>
          <cell r="F646">
            <v>17000</v>
          </cell>
          <cell r="G646" t="str">
            <v>KG</v>
          </cell>
          <cell r="H646" t="str">
            <v>PLANTA LO MIRANDA</v>
          </cell>
          <cell r="I646" t="str">
            <v>EMITIDO</v>
          </cell>
          <cell r="J646">
            <v>44816</v>
          </cell>
          <cell r="K646">
            <v>44844</v>
          </cell>
          <cell r="L646"/>
          <cell r="M646"/>
          <cell r="N646"/>
          <cell r="O646" t="str">
            <v>U007 AGROSUPER S.A.</v>
          </cell>
          <cell r="P646" t="str">
            <v>00AS</v>
          </cell>
          <cell r="Q646" t="str">
            <v>AGRO SUDAMERICA</v>
          </cell>
          <cell r="R646" t="str">
            <v>02</v>
          </cell>
          <cell r="S646" t="str">
            <v>URUGUAY</v>
          </cell>
          <cell r="T646" t="str">
            <v>000074 MONTEVIDEO, TERRESTRE</v>
          </cell>
          <cell r="U646" t="str">
            <v>200002609</v>
          </cell>
          <cell r="V646" t="str">
            <v>DRENMEX S.A.</v>
          </cell>
          <cell r="W646" t="str">
            <v>###</v>
          </cell>
          <cell r="X646" t="str">
            <v>CPT</v>
          </cell>
          <cell r="Y646" t="str">
            <v>PAGO ANTICIPADO</v>
          </cell>
          <cell r="Z646" t="str">
            <v>CONGELADO</v>
          </cell>
          <cell r="AA646" t="str">
            <v>GRASAS</v>
          </cell>
          <cell r="AB646" t="str">
            <v>GRASA GORDURA</v>
          </cell>
          <cell r="AC646" t="str">
            <v>SUBPROD GRASA GORDURA CHICA</v>
          </cell>
          <cell r="AD646" t="str">
            <v>EX</v>
          </cell>
        </row>
        <row r="647">
          <cell r="D647">
            <v>1021111</v>
          </cell>
          <cell r="E647" t="str">
            <v>GO EPIPLÓN@ CJ 20K AS</v>
          </cell>
          <cell r="F647">
            <v>2000</v>
          </cell>
          <cell r="G647" t="str">
            <v>KG</v>
          </cell>
          <cell r="H647" t="str">
            <v>PLANTA LO MIRANDA</v>
          </cell>
          <cell r="I647" t="str">
            <v>EMITIDO</v>
          </cell>
          <cell r="J647">
            <v>44816</v>
          </cell>
          <cell r="K647">
            <v>44844</v>
          </cell>
          <cell r="L647"/>
          <cell r="M647"/>
          <cell r="N647"/>
          <cell r="O647" t="str">
            <v>U007 AGROSUPER S.A.</v>
          </cell>
          <cell r="P647" t="str">
            <v>00AS</v>
          </cell>
          <cell r="Q647" t="str">
            <v>AGRO SUDAMERICA</v>
          </cell>
          <cell r="R647" t="str">
            <v>02</v>
          </cell>
          <cell r="S647" t="str">
            <v>URUGUAY</v>
          </cell>
          <cell r="T647" t="str">
            <v>000074 MONTEVIDEO, TERRESTRE</v>
          </cell>
          <cell r="U647" t="str">
            <v>200002609</v>
          </cell>
          <cell r="V647" t="str">
            <v>DRENMEX S.A.</v>
          </cell>
          <cell r="W647" t="str">
            <v>###</v>
          </cell>
          <cell r="X647" t="str">
            <v>CPT</v>
          </cell>
          <cell r="Y647" t="str">
            <v>PAGO ANTICIPADO</v>
          </cell>
          <cell r="Z647" t="str">
            <v>CONGELADO</v>
          </cell>
          <cell r="AA647" t="str">
            <v>GRASAS</v>
          </cell>
          <cell r="AB647" t="str">
            <v>GRASA INTERIOR</v>
          </cell>
          <cell r="AC647" t="str">
            <v>SUBPROD GRASA EPIPLÓN</v>
          </cell>
          <cell r="AD647" t="str">
            <v>EX</v>
          </cell>
        </row>
        <row r="648">
          <cell r="D648">
            <v>1022924</v>
          </cell>
          <cell r="E648" t="str">
            <v>GO LOM TOCINO@ CJ 20K AS</v>
          </cell>
          <cell r="F648">
            <v>5000</v>
          </cell>
          <cell r="G648" t="str">
            <v>KG</v>
          </cell>
          <cell r="H648" t="str">
            <v>PLANTA LO MIRANDA</v>
          </cell>
          <cell r="I648" t="str">
            <v>EMITIDO</v>
          </cell>
          <cell r="J648">
            <v>44816</v>
          </cell>
          <cell r="K648">
            <v>44844</v>
          </cell>
          <cell r="L648"/>
          <cell r="M648"/>
          <cell r="N648"/>
          <cell r="O648" t="str">
            <v>U007 AGROSUPER S.A.</v>
          </cell>
          <cell r="P648" t="str">
            <v>00AS</v>
          </cell>
          <cell r="Q648" t="str">
            <v>AGRO SUDAMERICA</v>
          </cell>
          <cell r="R648" t="str">
            <v>02</v>
          </cell>
          <cell r="S648" t="str">
            <v>URUGUAY</v>
          </cell>
          <cell r="T648" t="str">
            <v>000074 MONTEVIDEO, TERRESTRE</v>
          </cell>
          <cell r="U648" t="str">
            <v>200002609</v>
          </cell>
          <cell r="V648" t="str">
            <v>DRENMEX S.A.</v>
          </cell>
          <cell r="W648" t="str">
            <v>###</v>
          </cell>
          <cell r="X648" t="str">
            <v>CPT</v>
          </cell>
          <cell r="Y648" t="str">
            <v>PAGO ANTICIPADO</v>
          </cell>
          <cell r="Z648" t="str">
            <v>CONGELADO</v>
          </cell>
          <cell r="AA648" t="str">
            <v>GRASAS</v>
          </cell>
          <cell r="AB648" t="str">
            <v>GRASA LOMO TOCINO</v>
          </cell>
          <cell r="AC648" t="str">
            <v>GRASA LOMO TOCINO</v>
          </cell>
          <cell r="AD648" t="str">
            <v>EX</v>
          </cell>
        </row>
        <row r="649">
          <cell r="D649">
            <v>1023283</v>
          </cell>
          <cell r="E649" t="str">
            <v>GO GRASA CHALECO@ CJ 10K AS</v>
          </cell>
          <cell r="F649">
            <v>24000</v>
          </cell>
          <cell r="G649" t="str">
            <v>KG</v>
          </cell>
          <cell r="H649" t="str">
            <v>PLANTA ROSARIO</v>
          </cell>
          <cell r="I649" t="str">
            <v>EMITIDO</v>
          </cell>
          <cell r="J649">
            <v>44817</v>
          </cell>
          <cell r="K649">
            <v>44817</v>
          </cell>
          <cell r="L649"/>
          <cell r="M649"/>
          <cell r="N649"/>
          <cell r="O649" t="str">
            <v>U007 AGROSUPER S.A.</v>
          </cell>
          <cell r="P649" t="str">
            <v>00HK</v>
          </cell>
          <cell r="Q649" t="str">
            <v>AGROSUPER ASIA</v>
          </cell>
          <cell r="R649" t="str">
            <v>02</v>
          </cell>
          <cell r="S649" t="str">
            <v>FILIPINAS</v>
          </cell>
          <cell r="T649" t="str">
            <v>000162 MANILA, PUERTO</v>
          </cell>
          <cell r="U649" t="str">
            <v>200004244</v>
          </cell>
          <cell r="V649" t="str">
            <v>FAYMAN EUROPE LIMITED</v>
          </cell>
          <cell r="W649" t="str">
            <v>IN 34068 -22</v>
          </cell>
          <cell r="X649" t="str">
            <v>CIF</v>
          </cell>
          <cell r="Y649" t="str">
            <v>CTA CTE O CRED.DIRECTO</v>
          </cell>
          <cell r="Z649" t="str">
            <v>CONGELADO</v>
          </cell>
          <cell r="AA649" t="str">
            <v>SUBPROD</v>
          </cell>
          <cell r="AB649" t="str">
            <v>SUBPROD GRASA</v>
          </cell>
          <cell r="AC649" t="str">
            <v>SUBPROD GRASA CHALECO</v>
          </cell>
          <cell r="AD649" t="str">
            <v>EX</v>
          </cell>
        </row>
        <row r="650">
          <cell r="D650">
            <v>1023066</v>
          </cell>
          <cell r="E650" t="str">
            <v>GO BB RIBS @ CJ 16K AS</v>
          </cell>
          <cell r="F650">
            <v>5000</v>
          </cell>
          <cell r="G650" t="str">
            <v>KG</v>
          </cell>
          <cell r="H650" t="str">
            <v>PLANTA LO MIRANDA</v>
          </cell>
          <cell r="I650" t="str">
            <v>EN PRODUCCION</v>
          </cell>
          <cell r="J650">
            <v>44817</v>
          </cell>
          <cell r="K650">
            <v>44817</v>
          </cell>
          <cell r="L650"/>
          <cell r="M650"/>
          <cell r="N650"/>
          <cell r="O650" t="str">
            <v>U007 AGROSUPER S.A.</v>
          </cell>
          <cell r="P650" t="str">
            <v>00GO</v>
          </cell>
          <cell r="Q650" t="str">
            <v>AGROSUPER SHANGHAI</v>
          </cell>
          <cell r="R650" t="str">
            <v>02</v>
          </cell>
          <cell r="S650" t="str">
            <v>CHINA</v>
          </cell>
          <cell r="T650" t="str">
            <v>000021 SHANGHAI, CHINA</v>
          </cell>
          <cell r="U650" t="str">
            <v>200002390</v>
          </cell>
          <cell r="V650" t="str">
            <v>Agrosuper China Co., Ltd.</v>
          </cell>
          <cell r="W650" t="str">
            <v/>
          </cell>
          <cell r="X650" t="str">
            <v>CIF</v>
          </cell>
          <cell r="Y650" t="str">
            <v>CTA CTE O CRED.DIRECTO</v>
          </cell>
          <cell r="Z650" t="str">
            <v>CONGELADO</v>
          </cell>
          <cell r="AA650" t="str">
            <v>CHULETA</v>
          </cell>
          <cell r="AB650" t="str">
            <v>CHULETA HUESOS</v>
          </cell>
          <cell r="AC650" t="str">
            <v>CHULETA HUESOS BABY BACK RIBS</v>
          </cell>
          <cell r="AD650" t="str">
            <v>NA</v>
          </cell>
        </row>
        <row r="651">
          <cell r="D651">
            <v>1022936</v>
          </cell>
          <cell r="E651" t="str">
            <v>GO FILE C/CAB@ CJ 5K AS</v>
          </cell>
          <cell r="F651">
            <v>2000</v>
          </cell>
          <cell r="G651" t="str">
            <v>KG</v>
          </cell>
          <cell r="H651" t="str">
            <v>PLANTA LO MIRANDA</v>
          </cell>
          <cell r="I651" t="str">
            <v>EN PRODUCCION</v>
          </cell>
          <cell r="J651">
            <v>44817</v>
          </cell>
          <cell r="K651">
            <v>44817</v>
          </cell>
          <cell r="L651"/>
          <cell r="M651"/>
          <cell r="N651"/>
          <cell r="O651" t="str">
            <v>U007 AGROSUPER S.A.</v>
          </cell>
          <cell r="P651" t="str">
            <v>00GO</v>
          </cell>
          <cell r="Q651" t="str">
            <v>AGROSUPER SHANGHAI</v>
          </cell>
          <cell r="R651" t="str">
            <v>02</v>
          </cell>
          <cell r="S651" t="str">
            <v>CHINA</v>
          </cell>
          <cell r="T651" t="str">
            <v>000021 SHANGHAI, CHINA</v>
          </cell>
          <cell r="U651" t="str">
            <v>200002390</v>
          </cell>
          <cell r="V651" t="str">
            <v>Agrosuper China Co., Ltd.</v>
          </cell>
          <cell r="W651" t="str">
            <v/>
          </cell>
          <cell r="X651" t="str">
            <v>CIF</v>
          </cell>
          <cell r="Y651" t="str">
            <v>CTA CTE O CRED.DIRECTO</v>
          </cell>
          <cell r="Z651" t="str">
            <v>CONGELADO</v>
          </cell>
          <cell r="AA651" t="str">
            <v>FILETE</v>
          </cell>
          <cell r="AB651" t="str">
            <v>FILETE C/CABEZA</v>
          </cell>
          <cell r="AC651" t="str">
            <v>FILETE C/CABEZA</v>
          </cell>
          <cell r="AD651" t="str">
            <v>NA</v>
          </cell>
        </row>
        <row r="652">
          <cell r="D652">
            <v>1022646</v>
          </cell>
          <cell r="E652" t="str">
            <v>GO PECHO BELLY S/P @ VP CJ AS</v>
          </cell>
          <cell r="F652">
            <v>9600</v>
          </cell>
          <cell r="G652" t="str">
            <v>KG</v>
          </cell>
          <cell r="H652" t="str">
            <v>PLANTA LO MIRANDA</v>
          </cell>
          <cell r="I652" t="str">
            <v>EN PRODUCCION</v>
          </cell>
          <cell r="J652">
            <v>44817</v>
          </cell>
          <cell r="K652">
            <v>44817</v>
          </cell>
          <cell r="L652"/>
          <cell r="M652"/>
          <cell r="N652"/>
          <cell r="O652" t="str">
            <v>U007 AGROSUPER S.A.</v>
          </cell>
          <cell r="P652" t="str">
            <v>00GO</v>
          </cell>
          <cell r="Q652" t="str">
            <v>AGROSUPER SHANGHAI</v>
          </cell>
          <cell r="R652" t="str">
            <v>02</v>
          </cell>
          <cell r="S652" t="str">
            <v>CHINA</v>
          </cell>
          <cell r="T652" t="str">
            <v>000021 SHANGHAI, CHINA</v>
          </cell>
          <cell r="U652" t="str">
            <v>200002390</v>
          </cell>
          <cell r="V652" t="str">
            <v>Agrosuper China Co., Ltd.</v>
          </cell>
          <cell r="W652" t="str">
            <v/>
          </cell>
          <cell r="X652" t="str">
            <v>CIF</v>
          </cell>
          <cell r="Y652" t="str">
            <v>CTA CTE O CRED.DIRECTO</v>
          </cell>
          <cell r="Z652" t="str">
            <v>CONGELADO</v>
          </cell>
          <cell r="AA652" t="str">
            <v>PANCETA</v>
          </cell>
          <cell r="AB652" t="str">
            <v>PANCETA S/CUERO</v>
          </cell>
          <cell r="AC652" t="str">
            <v>PANCETA S/CUERO SUPER GIAPPONE</v>
          </cell>
          <cell r="AD652" t="str">
            <v>NA</v>
          </cell>
        </row>
        <row r="653">
          <cell r="D653">
            <v>1021731</v>
          </cell>
          <cell r="E653" t="str">
            <v>GO PERNILM@ CJ 20K AS</v>
          </cell>
          <cell r="F653">
            <v>24000</v>
          </cell>
          <cell r="G653" t="str">
            <v>KG</v>
          </cell>
          <cell r="H653" t="str">
            <v>PLANTA LO MIRANDA</v>
          </cell>
          <cell r="I653" t="str">
            <v>A PROGRAMAR</v>
          </cell>
          <cell r="J653">
            <v>44817</v>
          </cell>
          <cell r="K653">
            <v>44817</v>
          </cell>
          <cell r="L653">
            <v>44880</v>
          </cell>
          <cell r="M653"/>
          <cell r="N653"/>
          <cell r="O653" t="str">
            <v>U007 AGROSUPER S.A.</v>
          </cell>
          <cell r="P653" t="str">
            <v>00GO</v>
          </cell>
          <cell r="Q653" t="str">
            <v>AGROSUPER SHANGHAI</v>
          </cell>
          <cell r="R653" t="str">
            <v>02</v>
          </cell>
          <cell r="S653" t="str">
            <v>CHINA</v>
          </cell>
          <cell r="T653" t="str">
            <v>000302 TIANJIN XINGANG, CHINA</v>
          </cell>
          <cell r="U653" t="str">
            <v>200002390</v>
          </cell>
          <cell r="V653" t="str">
            <v>Agrosuper China Co., Ltd.</v>
          </cell>
          <cell r="W653" t="str">
            <v/>
          </cell>
          <cell r="X653" t="str">
            <v>CIF</v>
          </cell>
          <cell r="Y653" t="str">
            <v>CTA CTE O CRED.DIRECTO</v>
          </cell>
          <cell r="Z653" t="str">
            <v>CONGELADO</v>
          </cell>
          <cell r="AA653" t="str">
            <v>PERNIL</v>
          </cell>
          <cell r="AB653" t="str">
            <v>PERNIL MANO</v>
          </cell>
          <cell r="AC653" t="str">
            <v>PERNIL MANO NORMAL</v>
          </cell>
          <cell r="AD653" t="str">
            <v>NA</v>
          </cell>
        </row>
        <row r="654">
          <cell r="D654">
            <v>1021740</v>
          </cell>
          <cell r="E654" t="str">
            <v>GO PANA S/CORAZÓN@ CJ 20K AS</v>
          </cell>
          <cell r="F654">
            <v>24000</v>
          </cell>
          <cell r="G654" t="str">
            <v>KG</v>
          </cell>
          <cell r="H654" t="str">
            <v>PLANTA ROSARIO</v>
          </cell>
          <cell r="I654" t="str">
            <v>A PROGRAMAR</v>
          </cell>
          <cell r="J654">
            <v>44817</v>
          </cell>
          <cell r="K654">
            <v>44817</v>
          </cell>
          <cell r="L654">
            <v>44833</v>
          </cell>
          <cell r="M654"/>
          <cell r="N654"/>
          <cell r="O654" t="str">
            <v>U007 AGROSUPER S.A.</v>
          </cell>
          <cell r="P654" t="str">
            <v>00GO</v>
          </cell>
          <cell r="Q654" t="str">
            <v>AGROSUPER SHANGHAI</v>
          </cell>
          <cell r="R654" t="str">
            <v>02</v>
          </cell>
          <cell r="S654" t="str">
            <v>CHINA</v>
          </cell>
          <cell r="T654" t="str">
            <v>000302 TIANJIN XINGANG, CHINA</v>
          </cell>
          <cell r="U654" t="str">
            <v>200002390</v>
          </cell>
          <cell r="V654" t="str">
            <v>Agrosuper China Co., Ltd.</v>
          </cell>
          <cell r="W654" t="str">
            <v/>
          </cell>
          <cell r="X654" t="str">
            <v>CIF</v>
          </cell>
          <cell r="Y654" t="str">
            <v>CTA CTE O CRED.DIRECTO</v>
          </cell>
          <cell r="Z654" t="str">
            <v>CONGELADO</v>
          </cell>
          <cell r="AA654" t="str">
            <v>SUBPROD</v>
          </cell>
          <cell r="AB654" t="str">
            <v>SUBPROD VISCERAS</v>
          </cell>
          <cell r="AC654" t="str">
            <v>SUBPROD VISCERAS PANA S/CORAZÓN</v>
          </cell>
          <cell r="AD654" t="str">
            <v>NA</v>
          </cell>
        </row>
        <row r="655">
          <cell r="D655">
            <v>1022125</v>
          </cell>
          <cell r="E655" t="str">
            <v>GO PERNILM C/M@ CJ 20K AS</v>
          </cell>
          <cell r="F655">
            <v>24000</v>
          </cell>
          <cell r="G655" t="str">
            <v>KG</v>
          </cell>
          <cell r="H655" t="str">
            <v>PLANTA LO MIRANDA</v>
          </cell>
          <cell r="I655" t="str">
            <v>CONFIRMADO</v>
          </cell>
          <cell r="J655">
            <v>44817</v>
          </cell>
          <cell r="K655">
            <v>44817</v>
          </cell>
          <cell r="L655"/>
          <cell r="M655"/>
          <cell r="N655"/>
          <cell r="O655" t="str">
            <v>U007 AGROSUPER S.A.</v>
          </cell>
          <cell r="P655" t="str">
            <v>00GO</v>
          </cell>
          <cell r="Q655" t="str">
            <v>AGROSUPER SHANGHAI</v>
          </cell>
          <cell r="R655" t="str">
            <v>02</v>
          </cell>
          <cell r="S655" t="str">
            <v>CHINA</v>
          </cell>
          <cell r="T655" t="str">
            <v>000021 SHANGHAI, CHINA</v>
          </cell>
          <cell r="U655" t="str">
            <v>200002390</v>
          </cell>
          <cell r="V655" t="str">
            <v>Agrosuper China Co., Ltd.</v>
          </cell>
          <cell r="W655" t="str">
            <v/>
          </cell>
          <cell r="X655" t="str">
            <v>CIF</v>
          </cell>
          <cell r="Y655" t="str">
            <v>CTA CTE O CRED.DIRECTO</v>
          </cell>
          <cell r="Z655" t="str">
            <v>CONGELADO</v>
          </cell>
          <cell r="AA655" t="str">
            <v>PERNIL</v>
          </cell>
          <cell r="AB655" t="str">
            <v>PERNIL MANO</v>
          </cell>
          <cell r="AC655" t="str">
            <v>PERNIL MANO C/MANO</v>
          </cell>
          <cell r="AD655" t="str">
            <v>NA</v>
          </cell>
        </row>
        <row r="656">
          <cell r="D656">
            <v>1022125</v>
          </cell>
          <cell r="E656" t="str">
            <v>GO PERNILM C/M@ CJ 20K AS</v>
          </cell>
          <cell r="F656">
            <v>24000</v>
          </cell>
          <cell r="G656" t="str">
            <v>KG</v>
          </cell>
          <cell r="H656" t="str">
            <v>PLANTA LO MIRANDA</v>
          </cell>
          <cell r="I656" t="str">
            <v>CONFIRMADO</v>
          </cell>
          <cell r="J656">
            <v>44817</v>
          </cell>
          <cell r="K656">
            <v>44817</v>
          </cell>
          <cell r="L656">
            <v>44879</v>
          </cell>
          <cell r="M656"/>
          <cell r="N656"/>
          <cell r="O656" t="str">
            <v>U007 AGROSUPER S.A.</v>
          </cell>
          <cell r="P656" t="str">
            <v>00GO</v>
          </cell>
          <cell r="Q656" t="str">
            <v>AGROSUPER SHANGHAI</v>
          </cell>
          <cell r="R656" t="str">
            <v>02</v>
          </cell>
          <cell r="S656" t="str">
            <v>CHINA</v>
          </cell>
          <cell r="T656" t="str">
            <v>000021 SHANGHAI, CHINA</v>
          </cell>
          <cell r="U656" t="str">
            <v>200002390</v>
          </cell>
          <cell r="V656" t="str">
            <v>Agrosuper China Co., Ltd.</v>
          </cell>
          <cell r="W656" t="str">
            <v/>
          </cell>
          <cell r="X656" t="str">
            <v>CIF</v>
          </cell>
          <cell r="Y656" t="str">
            <v>CTA CTE O CRED.DIRECTO</v>
          </cell>
          <cell r="Z656" t="str">
            <v>CONGELADO</v>
          </cell>
          <cell r="AA656" t="str">
            <v>PERNIL</v>
          </cell>
          <cell r="AB656" t="str">
            <v>PERNIL MANO</v>
          </cell>
          <cell r="AC656" t="str">
            <v>PERNIL MANO C/MANO</v>
          </cell>
          <cell r="AD656" t="str">
            <v>NA</v>
          </cell>
        </row>
        <row r="657">
          <cell r="D657">
            <v>1022125</v>
          </cell>
          <cell r="E657" t="str">
            <v>GO PERNILM C/M@ CJ 20K AS</v>
          </cell>
          <cell r="F657">
            <v>24000</v>
          </cell>
          <cell r="G657" t="str">
            <v>KG</v>
          </cell>
          <cell r="H657" t="str">
            <v>PLANTA LO MIRANDA</v>
          </cell>
          <cell r="I657" t="str">
            <v>EN PRODUCCION</v>
          </cell>
          <cell r="J657">
            <v>44817</v>
          </cell>
          <cell r="K657">
            <v>44817</v>
          </cell>
          <cell r="L657"/>
          <cell r="M657"/>
          <cell r="N657"/>
          <cell r="O657" t="str">
            <v>U007 AGROSUPER S.A.</v>
          </cell>
          <cell r="P657" t="str">
            <v>00GO</v>
          </cell>
          <cell r="Q657" t="str">
            <v>AGROSUPER SHANGHAI</v>
          </cell>
          <cell r="R657" t="str">
            <v>02</v>
          </cell>
          <cell r="S657" t="str">
            <v>CHINA</v>
          </cell>
          <cell r="T657" t="str">
            <v>000020 YANTIAN, CHINA</v>
          </cell>
          <cell r="U657" t="str">
            <v>200002390</v>
          </cell>
          <cell r="V657" t="str">
            <v>Agrosuper China Co., Ltd.</v>
          </cell>
          <cell r="W657" t="str">
            <v/>
          </cell>
          <cell r="X657" t="str">
            <v>CIF</v>
          </cell>
          <cell r="Y657" t="str">
            <v>CTA CTE O CRED.DIRECTO</v>
          </cell>
          <cell r="Z657" t="str">
            <v>CONGELADO</v>
          </cell>
          <cell r="AA657" t="str">
            <v>PERNIL</v>
          </cell>
          <cell r="AB657" t="str">
            <v>PERNIL MANO</v>
          </cell>
          <cell r="AC657" t="str">
            <v>PERNIL MANO C/MANO</v>
          </cell>
          <cell r="AD657" t="str">
            <v>NA</v>
          </cell>
        </row>
        <row r="658">
          <cell r="D658">
            <v>1022125</v>
          </cell>
          <cell r="E658" t="str">
            <v>GO PERNILM C/M@ CJ 20K AS</v>
          </cell>
          <cell r="F658">
            <v>24000</v>
          </cell>
          <cell r="G658" t="str">
            <v>KG</v>
          </cell>
          <cell r="H658" t="str">
            <v>PLANTA LO MIRANDA</v>
          </cell>
          <cell r="I658" t="str">
            <v>EN PRODUCCION</v>
          </cell>
          <cell r="J658">
            <v>44817</v>
          </cell>
          <cell r="K658">
            <v>44817</v>
          </cell>
          <cell r="L658"/>
          <cell r="M658"/>
          <cell r="N658"/>
          <cell r="O658" t="str">
            <v>U007 AGROSUPER S.A.</v>
          </cell>
          <cell r="P658" t="str">
            <v>00GO</v>
          </cell>
          <cell r="Q658" t="str">
            <v>AGROSUPER SHANGHAI</v>
          </cell>
          <cell r="R658" t="str">
            <v>02</v>
          </cell>
          <cell r="S658" t="str">
            <v>CHINA</v>
          </cell>
          <cell r="T658" t="str">
            <v>000020 YANTIAN, CHINA</v>
          </cell>
          <cell r="U658" t="str">
            <v>200002390</v>
          </cell>
          <cell r="V658" t="str">
            <v>Agrosuper China Co., Ltd.</v>
          </cell>
          <cell r="W658" t="str">
            <v/>
          </cell>
          <cell r="X658" t="str">
            <v>CIF</v>
          </cell>
          <cell r="Y658" t="str">
            <v>CTA CTE O CRED.DIRECTO</v>
          </cell>
          <cell r="Z658" t="str">
            <v>CONGELADO</v>
          </cell>
          <cell r="AA658" t="str">
            <v>PERNIL</v>
          </cell>
          <cell r="AB658" t="str">
            <v>PERNIL MANO</v>
          </cell>
          <cell r="AC658" t="str">
            <v>PERNIL MANO C/MANO</v>
          </cell>
          <cell r="AD658" t="str">
            <v>NA</v>
          </cell>
        </row>
        <row r="659">
          <cell r="D659">
            <v>1022851</v>
          </cell>
          <cell r="E659" t="str">
            <v>GO PAL NOR@ CJ 20K AS</v>
          </cell>
          <cell r="F659">
            <v>24000</v>
          </cell>
          <cell r="G659" t="str">
            <v>KG</v>
          </cell>
          <cell r="H659" t="str">
            <v>PLANTA LO MIRANDA</v>
          </cell>
          <cell r="I659" t="str">
            <v>EN PRODUCCION</v>
          </cell>
          <cell r="J659">
            <v>44817</v>
          </cell>
          <cell r="K659">
            <v>44817</v>
          </cell>
          <cell r="L659"/>
          <cell r="M659"/>
          <cell r="N659"/>
          <cell r="O659" t="str">
            <v>U007 AGROSUPER S.A.</v>
          </cell>
          <cell r="P659" t="str">
            <v>00GO</v>
          </cell>
          <cell r="Q659" t="str">
            <v>AGROSUPER SHANGHAI</v>
          </cell>
          <cell r="R659" t="str">
            <v>02</v>
          </cell>
          <cell r="S659" t="str">
            <v>CHINA</v>
          </cell>
          <cell r="T659" t="str">
            <v>000302 TIANJIN XINGANG, CHINA</v>
          </cell>
          <cell r="U659" t="str">
            <v>200002390</v>
          </cell>
          <cell r="V659" t="str">
            <v>Agrosuper China Co., Ltd.</v>
          </cell>
          <cell r="W659" t="str">
            <v/>
          </cell>
          <cell r="X659" t="str">
            <v>CIF</v>
          </cell>
          <cell r="Y659" t="str">
            <v>CTA CTE O CRED.DIRECTO</v>
          </cell>
          <cell r="Z659" t="str">
            <v>CONGELADO</v>
          </cell>
          <cell r="AA659" t="str">
            <v>PALETA</v>
          </cell>
          <cell r="AB659" t="str">
            <v>PALETA ENTERA</v>
          </cell>
          <cell r="AC659" t="str">
            <v>PALETA ENTERA NORMAL</v>
          </cell>
          <cell r="AD659" t="str">
            <v>NA</v>
          </cell>
        </row>
        <row r="660">
          <cell r="D660">
            <v>1023110</v>
          </cell>
          <cell r="E660" t="str">
            <v>GO PNA FORRO@ BO CJ 20K AS</v>
          </cell>
          <cell r="F660">
            <v>24000</v>
          </cell>
          <cell r="G660" t="str">
            <v>KG</v>
          </cell>
          <cell r="H660" t="str">
            <v>PLANTA LO MIRANDA</v>
          </cell>
          <cell r="I660" t="str">
            <v>CONFIRMADO</v>
          </cell>
          <cell r="J660">
            <v>44817</v>
          </cell>
          <cell r="K660">
            <v>44817</v>
          </cell>
          <cell r="L660">
            <v>44833</v>
          </cell>
          <cell r="M660"/>
          <cell r="N660"/>
          <cell r="O660" t="str">
            <v>U007 AGROSUPER S.A.</v>
          </cell>
          <cell r="P660" t="str">
            <v>00GO</v>
          </cell>
          <cell r="Q660" t="str">
            <v>AGROSUPER SHANGHAI</v>
          </cell>
          <cell r="R660" t="str">
            <v>02</v>
          </cell>
          <cell r="S660" t="str">
            <v>CHINA</v>
          </cell>
          <cell r="T660" t="str">
            <v>000021 SHANGHAI, CHINA</v>
          </cell>
          <cell r="U660" t="str">
            <v>200002390</v>
          </cell>
          <cell r="V660" t="str">
            <v>Agrosuper China Co., Ltd.</v>
          </cell>
          <cell r="W660" t="str">
            <v/>
          </cell>
          <cell r="X660" t="str">
            <v>CIF</v>
          </cell>
          <cell r="Y660" t="str">
            <v>CTA CTE O CRED.DIRECTO</v>
          </cell>
          <cell r="Z660" t="str">
            <v>CONGELADO</v>
          </cell>
          <cell r="AA660" t="str">
            <v>CUEROS</v>
          </cell>
          <cell r="AB660" t="str">
            <v>CUERO FORRO</v>
          </cell>
          <cell r="AC660" t="str">
            <v>CUERO FORRO PIERNA</v>
          </cell>
          <cell r="AD660" t="str">
            <v>NA</v>
          </cell>
        </row>
        <row r="661">
          <cell r="D661">
            <v>1012556</v>
          </cell>
          <cell r="E661" t="str">
            <v>PO CDM 14% PROTEINA@ CJ 20K AS</v>
          </cell>
          <cell r="F661">
            <v>24000</v>
          </cell>
          <cell r="G661" t="str">
            <v>KG</v>
          </cell>
          <cell r="H661" t="str">
            <v>PLANTA LO MIRANDA</v>
          </cell>
          <cell r="I661" t="str">
            <v>A PROGRAMAR</v>
          </cell>
          <cell r="J661">
            <v>44817</v>
          </cell>
          <cell r="K661">
            <v>44854</v>
          </cell>
          <cell r="L661">
            <v>44872</v>
          </cell>
          <cell r="M661"/>
          <cell r="N661"/>
          <cell r="O661" t="str">
            <v>U007 AGROSUPER S.A.</v>
          </cell>
          <cell r="P661" t="str">
            <v>00AS</v>
          </cell>
          <cell r="Q661" t="str">
            <v>AGRO SUDAMERICA</v>
          </cell>
          <cell r="R661" t="str">
            <v>01</v>
          </cell>
          <cell r="S661" t="str">
            <v>COLOMBIA</v>
          </cell>
          <cell r="T661" t="str">
            <v>000023 BUENAVENTURA, PUERTO</v>
          </cell>
          <cell r="U661" t="str">
            <v>200002467</v>
          </cell>
          <cell r="V661" t="str">
            <v>ALIMENTOS LA CALI S.A.S.</v>
          </cell>
          <cell r="W661" t="str">
            <v>***</v>
          </cell>
          <cell r="X661" t="str">
            <v>CIF</v>
          </cell>
          <cell r="Y661" t="str">
            <v>CTA CTE O CRED.DIRECTO</v>
          </cell>
          <cell r="Z661" t="str">
            <v>CONGELADO</v>
          </cell>
          <cell r="AA661" t="str">
            <v>CARNE RECUPERADA</v>
          </cell>
          <cell r="AB661" t="str">
            <v>CARNE RECUPERADA ADM</v>
          </cell>
          <cell r="AC661" t="str">
            <v>CARNE RECUPERADA ADM</v>
          </cell>
          <cell r="AD661" t="str">
            <v>EX</v>
          </cell>
        </row>
        <row r="662">
          <cell r="D662">
            <v>1020848</v>
          </cell>
          <cell r="E662" t="str">
            <v>GO LOM CTRO 27@ CJ 20K AS</v>
          </cell>
          <cell r="F662">
            <v>24000</v>
          </cell>
          <cell r="G662" t="str">
            <v>KG</v>
          </cell>
          <cell r="H662" t="str">
            <v>PLANTA ROSARIO</v>
          </cell>
          <cell r="I662" t="str">
            <v>EMITIDO</v>
          </cell>
          <cell r="J662">
            <v>44817</v>
          </cell>
          <cell r="K662">
            <v>44871</v>
          </cell>
          <cell r="L662"/>
          <cell r="M662"/>
          <cell r="N662"/>
          <cell r="O662" t="str">
            <v>U007 AGROSUPER S.A.</v>
          </cell>
          <cell r="P662" t="str">
            <v>00AS</v>
          </cell>
          <cell r="Q662" t="str">
            <v>AGRO SUDAMERICA</v>
          </cell>
          <cell r="R662" t="str">
            <v>02</v>
          </cell>
          <cell r="S662" t="str">
            <v>COSTA RICA</v>
          </cell>
          <cell r="T662" t="str">
            <v>000206 CALDERA, PUERTO</v>
          </cell>
          <cell r="U662" t="str">
            <v>200003055</v>
          </cell>
          <cell r="V662" t="str">
            <v>Corporación de Compañías</v>
          </cell>
          <cell r="W662" t="str">
            <v>8040519445</v>
          </cell>
          <cell r="X662" t="str">
            <v>CIF</v>
          </cell>
          <cell r="Y662" t="str">
            <v>CTA CTE O CRED.DIRECTO</v>
          </cell>
          <cell r="Z662" t="str">
            <v>CONGELADO</v>
          </cell>
          <cell r="AA662" t="str">
            <v>LOMO</v>
          </cell>
          <cell r="AB662" t="str">
            <v>LOMO CENTRO</v>
          </cell>
          <cell r="AC662" t="str">
            <v>LOMO CENTRO 27 S/FILETE</v>
          </cell>
          <cell r="AD662" t="str">
            <v>EX</v>
          </cell>
        </row>
        <row r="663">
          <cell r="D663">
            <v>1020848</v>
          </cell>
          <cell r="E663" t="str">
            <v>GO LOM CTRO 27@ CJ 20K AS</v>
          </cell>
          <cell r="F663">
            <v>24000</v>
          </cell>
          <cell r="G663" t="str">
            <v>KG</v>
          </cell>
          <cell r="H663" t="str">
            <v>PLANTA ROSARIO</v>
          </cell>
          <cell r="I663" t="str">
            <v>EMITIDO</v>
          </cell>
          <cell r="J663">
            <v>44817</v>
          </cell>
          <cell r="K663">
            <v>44871</v>
          </cell>
          <cell r="L663"/>
          <cell r="M663"/>
          <cell r="N663"/>
          <cell r="O663" t="str">
            <v>U007 AGROSUPER S.A.</v>
          </cell>
          <cell r="P663" t="str">
            <v>00AS</v>
          </cell>
          <cell r="Q663" t="str">
            <v>AGRO SUDAMERICA</v>
          </cell>
          <cell r="R663" t="str">
            <v>02</v>
          </cell>
          <cell r="S663" t="str">
            <v>COSTA RICA</v>
          </cell>
          <cell r="T663" t="str">
            <v>000206 CALDERA, PUERTO</v>
          </cell>
          <cell r="U663" t="str">
            <v>200003055</v>
          </cell>
          <cell r="V663" t="str">
            <v>Corporación de Compañías</v>
          </cell>
          <cell r="W663" t="str">
            <v>8040519446</v>
          </cell>
          <cell r="X663" t="str">
            <v>CIF</v>
          </cell>
          <cell r="Y663" t="str">
            <v>CTA CTE O CRED.DIRECTO</v>
          </cell>
          <cell r="Z663" t="str">
            <v>CONGELADO</v>
          </cell>
          <cell r="AA663" t="str">
            <v>LOMO</v>
          </cell>
          <cell r="AB663" t="str">
            <v>LOMO CENTRO</v>
          </cell>
          <cell r="AC663" t="str">
            <v>LOMO CENTRO 27 S/FILETE</v>
          </cell>
          <cell r="AD663" t="str">
            <v>EX</v>
          </cell>
        </row>
        <row r="664">
          <cell r="D664">
            <v>1020848</v>
          </cell>
          <cell r="E664" t="str">
            <v>GO LOM CTRO 27@ CJ 20K AS</v>
          </cell>
          <cell r="F664">
            <v>24000</v>
          </cell>
          <cell r="G664" t="str">
            <v>KG</v>
          </cell>
          <cell r="H664" t="str">
            <v>PLANTA ROSARIO</v>
          </cell>
          <cell r="I664" t="str">
            <v>EMITIDO</v>
          </cell>
          <cell r="J664">
            <v>44817</v>
          </cell>
          <cell r="K664">
            <v>44871</v>
          </cell>
          <cell r="L664"/>
          <cell r="M664"/>
          <cell r="N664"/>
          <cell r="O664" t="str">
            <v>U007 AGROSUPER S.A.</v>
          </cell>
          <cell r="P664" t="str">
            <v>00AS</v>
          </cell>
          <cell r="Q664" t="str">
            <v>AGRO SUDAMERICA</v>
          </cell>
          <cell r="R664" t="str">
            <v>02</v>
          </cell>
          <cell r="S664" t="str">
            <v>COSTA RICA</v>
          </cell>
          <cell r="T664" t="str">
            <v>000206 CALDERA, PUERTO</v>
          </cell>
          <cell r="U664" t="str">
            <v>200003055</v>
          </cell>
          <cell r="V664" t="str">
            <v>Corporación de Compañías</v>
          </cell>
          <cell r="W664" t="str">
            <v>8040519447</v>
          </cell>
          <cell r="X664" t="str">
            <v>CIF</v>
          </cell>
          <cell r="Y664" t="str">
            <v>CTA CTE O CRED.DIRECTO</v>
          </cell>
          <cell r="Z664" t="str">
            <v>CONGELADO</v>
          </cell>
          <cell r="AA664" t="str">
            <v>LOMO</v>
          </cell>
          <cell r="AB664" t="str">
            <v>LOMO CENTRO</v>
          </cell>
          <cell r="AC664" t="str">
            <v>LOMO CENTRO 27 S/FILETE</v>
          </cell>
          <cell r="AD664" t="str">
            <v>EX</v>
          </cell>
        </row>
        <row r="665">
          <cell r="D665">
            <v>1020848</v>
          </cell>
          <cell r="E665" t="str">
            <v>GO LOM CTRO 27@ CJ 20K AS</v>
          </cell>
          <cell r="F665">
            <v>24000</v>
          </cell>
          <cell r="G665" t="str">
            <v>KG</v>
          </cell>
          <cell r="H665" t="str">
            <v>PLANTA ROSARIO</v>
          </cell>
          <cell r="I665" t="str">
            <v>EMITIDO</v>
          </cell>
          <cell r="J665">
            <v>44817</v>
          </cell>
          <cell r="K665">
            <v>44871</v>
          </cell>
          <cell r="L665"/>
          <cell r="M665"/>
          <cell r="N665"/>
          <cell r="O665" t="str">
            <v>U007 AGROSUPER S.A.</v>
          </cell>
          <cell r="P665" t="str">
            <v>00AS</v>
          </cell>
          <cell r="Q665" t="str">
            <v>AGRO SUDAMERICA</v>
          </cell>
          <cell r="R665" t="str">
            <v>02</v>
          </cell>
          <cell r="S665" t="str">
            <v>COSTA RICA</v>
          </cell>
          <cell r="T665" t="str">
            <v>000206 CALDERA, PUERTO</v>
          </cell>
          <cell r="U665" t="str">
            <v>200003055</v>
          </cell>
          <cell r="V665" t="str">
            <v>Corporación de Compañías</v>
          </cell>
          <cell r="W665" t="str">
            <v>8040519448</v>
          </cell>
          <cell r="X665" t="str">
            <v>CIF</v>
          </cell>
          <cell r="Y665" t="str">
            <v>CTA CTE O CRED.DIRECTO</v>
          </cell>
          <cell r="Z665" t="str">
            <v>CONGELADO</v>
          </cell>
          <cell r="AA665" t="str">
            <v>LOMO</v>
          </cell>
          <cell r="AB665" t="str">
            <v>LOMO CENTRO</v>
          </cell>
          <cell r="AC665" t="str">
            <v>LOMO CENTRO 27 S/FILETE</v>
          </cell>
          <cell r="AD665" t="str">
            <v>EX</v>
          </cell>
        </row>
        <row r="666">
          <cell r="D666">
            <v>1022709</v>
          </cell>
          <cell r="E666" t="str">
            <v>GO PPPNA 57@ BO CJ AS</v>
          </cell>
          <cell r="F666">
            <v>24000</v>
          </cell>
          <cell r="G666" t="str">
            <v>KG</v>
          </cell>
          <cell r="H666" t="str">
            <v>PLANTA ROSARIO</v>
          </cell>
          <cell r="I666" t="str">
            <v>A PROGRAMAR</v>
          </cell>
          <cell r="J666">
            <v>44817</v>
          </cell>
          <cell r="K666">
            <v>44842</v>
          </cell>
          <cell r="L666"/>
          <cell r="M666"/>
          <cell r="N666"/>
          <cell r="O666" t="str">
            <v>U007 AGROSUPER S.A.</v>
          </cell>
          <cell r="P666" t="str">
            <v>00AS</v>
          </cell>
          <cell r="Q666" t="str">
            <v>AGRO SUDAMERICA</v>
          </cell>
          <cell r="R666" t="str">
            <v>02</v>
          </cell>
          <cell r="S666" t="str">
            <v>COSTA RICA</v>
          </cell>
          <cell r="T666" t="str">
            <v>000206 CALDERA, PUERTO</v>
          </cell>
          <cell r="U666" t="str">
            <v>200003055</v>
          </cell>
          <cell r="V666" t="str">
            <v>Corporación de Compañías</v>
          </cell>
          <cell r="W666" t="str">
            <v>PO 8040519449</v>
          </cell>
          <cell r="X666" t="str">
            <v>CIF</v>
          </cell>
          <cell r="Y666" t="str">
            <v>CTA CTE O CRED.DIRECTO</v>
          </cell>
          <cell r="Z666" t="str">
            <v>CONGELADO</v>
          </cell>
          <cell r="AA666" t="str">
            <v>PIERNA</v>
          </cell>
          <cell r="AB666" t="str">
            <v>PIERNA PULPA</v>
          </cell>
          <cell r="AC666" t="str">
            <v>PIERNA PULPA 57</v>
          </cell>
          <cell r="AD666" t="str">
            <v>EX</v>
          </cell>
        </row>
        <row r="667">
          <cell r="D667">
            <v>1022709</v>
          </cell>
          <cell r="E667" t="str">
            <v>GO PPPNA 57@ BO CJ AS</v>
          </cell>
          <cell r="F667">
            <v>24000</v>
          </cell>
          <cell r="G667" t="str">
            <v>KG</v>
          </cell>
          <cell r="H667" t="str">
            <v>PLANTA ROSARIO</v>
          </cell>
          <cell r="I667" t="str">
            <v>A PROGRAMAR</v>
          </cell>
          <cell r="J667">
            <v>44817</v>
          </cell>
          <cell r="K667">
            <v>44840</v>
          </cell>
          <cell r="L667"/>
          <cell r="M667"/>
          <cell r="N667"/>
          <cell r="O667" t="str">
            <v>U007 AGROSUPER S.A.</v>
          </cell>
          <cell r="P667" t="str">
            <v>00AS</v>
          </cell>
          <cell r="Q667" t="str">
            <v>AGRO SUDAMERICA</v>
          </cell>
          <cell r="R667" t="str">
            <v>02</v>
          </cell>
          <cell r="S667" t="str">
            <v>COSTA RICA</v>
          </cell>
          <cell r="T667" t="str">
            <v>000206 CALDERA, PUERTO</v>
          </cell>
          <cell r="U667" t="str">
            <v>200003055</v>
          </cell>
          <cell r="V667" t="str">
            <v>Corporación de Compañías</v>
          </cell>
          <cell r="W667" t="str">
            <v>PO 8040519450</v>
          </cell>
          <cell r="X667" t="str">
            <v>CIF</v>
          </cell>
          <cell r="Y667" t="str">
            <v>CTA CTE O CRED.DIRECTO</v>
          </cell>
          <cell r="Z667" t="str">
            <v>CONGELADO</v>
          </cell>
          <cell r="AA667" t="str">
            <v>PIERNA</v>
          </cell>
          <cell r="AB667" t="str">
            <v>PIERNA PULPA</v>
          </cell>
          <cell r="AC667" t="str">
            <v>PIERNA PULPA 57</v>
          </cell>
          <cell r="AD667" t="str">
            <v>EX</v>
          </cell>
        </row>
        <row r="668">
          <cell r="D668">
            <v>1022709</v>
          </cell>
          <cell r="E668" t="str">
            <v>GO PPPNA 57@ BO CJ AS</v>
          </cell>
          <cell r="F668">
            <v>24000</v>
          </cell>
          <cell r="G668" t="str">
            <v>KG</v>
          </cell>
          <cell r="H668" t="str">
            <v>PLANTA ROSARIO</v>
          </cell>
          <cell r="I668" t="str">
            <v>A PROGRAMAR</v>
          </cell>
          <cell r="J668">
            <v>44817</v>
          </cell>
          <cell r="K668">
            <v>44840</v>
          </cell>
          <cell r="L668"/>
          <cell r="M668"/>
          <cell r="N668"/>
          <cell r="O668" t="str">
            <v>U007 AGROSUPER S.A.</v>
          </cell>
          <cell r="P668" t="str">
            <v>00AS</v>
          </cell>
          <cell r="Q668" t="str">
            <v>AGRO SUDAMERICA</v>
          </cell>
          <cell r="R668" t="str">
            <v>02</v>
          </cell>
          <cell r="S668" t="str">
            <v>COSTA RICA</v>
          </cell>
          <cell r="T668" t="str">
            <v>000206 CALDERA, PUERTO</v>
          </cell>
          <cell r="U668" t="str">
            <v>200003055</v>
          </cell>
          <cell r="V668" t="str">
            <v>Corporación de Compañías</v>
          </cell>
          <cell r="W668" t="str">
            <v>PO 8040519451</v>
          </cell>
          <cell r="X668" t="str">
            <v>CIF</v>
          </cell>
          <cell r="Y668" t="str">
            <v>CTA CTE O CRED.DIRECTO</v>
          </cell>
          <cell r="Z668" t="str">
            <v>CONGELADO</v>
          </cell>
          <cell r="AA668" t="str">
            <v>PIERNA</v>
          </cell>
          <cell r="AB668" t="str">
            <v>PIERNA PULPA</v>
          </cell>
          <cell r="AC668" t="str">
            <v>PIERNA PULPA 57</v>
          </cell>
          <cell r="AD668" t="str">
            <v>EX</v>
          </cell>
        </row>
        <row r="669">
          <cell r="D669">
            <v>1022709</v>
          </cell>
          <cell r="E669" t="str">
            <v>GO PPPNA 57@ BO CJ AS</v>
          </cell>
          <cell r="F669">
            <v>24000</v>
          </cell>
          <cell r="G669" t="str">
            <v>KG</v>
          </cell>
          <cell r="H669" t="str">
            <v>PLANTA ROSARIO</v>
          </cell>
          <cell r="I669" t="str">
            <v>EN PRODUCCION</v>
          </cell>
          <cell r="J669">
            <v>44817</v>
          </cell>
          <cell r="K669">
            <v>44871</v>
          </cell>
          <cell r="L669"/>
          <cell r="M669"/>
          <cell r="N669"/>
          <cell r="O669" t="str">
            <v>U007 AGROSUPER S.A.</v>
          </cell>
          <cell r="P669" t="str">
            <v>00AS</v>
          </cell>
          <cell r="Q669" t="str">
            <v>AGRO SUDAMERICA</v>
          </cell>
          <cell r="R669" t="str">
            <v>02</v>
          </cell>
          <cell r="S669" t="str">
            <v>COSTA RICA</v>
          </cell>
          <cell r="T669" t="str">
            <v>000206 CALDERA, PUERTO</v>
          </cell>
          <cell r="U669" t="str">
            <v>200003055</v>
          </cell>
          <cell r="V669" t="str">
            <v>Corporación de Compañías</v>
          </cell>
          <cell r="W669" t="str">
            <v/>
          </cell>
          <cell r="X669" t="str">
            <v>CIF</v>
          </cell>
          <cell r="Y669" t="str">
            <v>CTA CTE O CRED.DIRECTO</v>
          </cell>
          <cell r="Z669" t="str">
            <v>CONGELADO</v>
          </cell>
          <cell r="AA669" t="str">
            <v>PIERNA</v>
          </cell>
          <cell r="AB669" t="str">
            <v>PIERNA PULPA</v>
          </cell>
          <cell r="AC669" t="str">
            <v>PIERNA PULPA 57</v>
          </cell>
          <cell r="AD669" t="str">
            <v>EX</v>
          </cell>
        </row>
        <row r="670">
          <cell r="D670">
            <v>1022709</v>
          </cell>
          <cell r="E670" t="str">
            <v>GO PPPNA 57@ BO CJ AS</v>
          </cell>
          <cell r="F670">
            <v>24000</v>
          </cell>
          <cell r="G670" t="str">
            <v>KG</v>
          </cell>
          <cell r="H670" t="str">
            <v>PLANTA ROSARIO</v>
          </cell>
          <cell r="I670" t="str">
            <v>EN PRODUCCION</v>
          </cell>
          <cell r="J670">
            <v>44817</v>
          </cell>
          <cell r="K670">
            <v>44871</v>
          </cell>
          <cell r="L670"/>
          <cell r="M670"/>
          <cell r="N670"/>
          <cell r="O670" t="str">
            <v>U007 AGROSUPER S.A.</v>
          </cell>
          <cell r="P670" t="str">
            <v>00AS</v>
          </cell>
          <cell r="Q670" t="str">
            <v>AGRO SUDAMERICA</v>
          </cell>
          <cell r="R670" t="str">
            <v>02</v>
          </cell>
          <cell r="S670" t="str">
            <v>COSTA RICA</v>
          </cell>
          <cell r="T670" t="str">
            <v>000206 CALDERA, PUERTO</v>
          </cell>
          <cell r="U670" t="str">
            <v>200003055</v>
          </cell>
          <cell r="V670" t="str">
            <v>Corporación de Compañías</v>
          </cell>
          <cell r="W670" t="str">
            <v/>
          </cell>
          <cell r="X670" t="str">
            <v>CIF</v>
          </cell>
          <cell r="Y670" t="str">
            <v>CTA CTE O CRED.DIRECTO</v>
          </cell>
          <cell r="Z670" t="str">
            <v>CONGELADO</v>
          </cell>
          <cell r="AA670" t="str">
            <v>PIERNA</v>
          </cell>
          <cell r="AB670" t="str">
            <v>PIERNA PULPA</v>
          </cell>
          <cell r="AC670" t="str">
            <v>PIERNA PULPA 57</v>
          </cell>
          <cell r="AD670" t="str">
            <v>EX</v>
          </cell>
        </row>
        <row r="671">
          <cell r="D671">
            <v>1022709</v>
          </cell>
          <cell r="E671" t="str">
            <v>GO PPPNA 57@ BO CJ AS</v>
          </cell>
          <cell r="F671">
            <v>24000</v>
          </cell>
          <cell r="G671" t="str">
            <v>KG</v>
          </cell>
          <cell r="H671" t="str">
            <v>PLANTA ROSARIO</v>
          </cell>
          <cell r="I671" t="str">
            <v>EN PRODUCCION</v>
          </cell>
          <cell r="J671">
            <v>44817</v>
          </cell>
          <cell r="K671">
            <v>44871</v>
          </cell>
          <cell r="L671"/>
          <cell r="M671"/>
          <cell r="N671"/>
          <cell r="O671" t="str">
            <v>U007 AGROSUPER S.A.</v>
          </cell>
          <cell r="P671" t="str">
            <v>00AS</v>
          </cell>
          <cell r="Q671" t="str">
            <v>AGRO SUDAMERICA</v>
          </cell>
          <cell r="R671" t="str">
            <v>02</v>
          </cell>
          <cell r="S671" t="str">
            <v>COSTA RICA</v>
          </cell>
          <cell r="T671" t="str">
            <v>000206 CALDERA, PUERTO</v>
          </cell>
          <cell r="U671" t="str">
            <v>200003055</v>
          </cell>
          <cell r="V671" t="str">
            <v>Corporación de Compañías</v>
          </cell>
          <cell r="W671" t="str">
            <v/>
          </cell>
          <cell r="X671" t="str">
            <v>CIF</v>
          </cell>
          <cell r="Y671" t="str">
            <v>CTA CTE O CRED.DIRECTO</v>
          </cell>
          <cell r="Z671" t="str">
            <v>CONGELADO</v>
          </cell>
          <cell r="AA671" t="str">
            <v>PIERNA</v>
          </cell>
          <cell r="AB671" t="str">
            <v>PIERNA PULPA</v>
          </cell>
          <cell r="AC671" t="str">
            <v>PIERNA PULPA 57</v>
          </cell>
          <cell r="AD671" t="str">
            <v>EX</v>
          </cell>
        </row>
        <row r="672">
          <cell r="D672">
            <v>1022709</v>
          </cell>
          <cell r="E672" t="str">
            <v>GO PPPNA 57@ BO CJ AS</v>
          </cell>
          <cell r="F672">
            <v>24000</v>
          </cell>
          <cell r="G672" t="str">
            <v>KG</v>
          </cell>
          <cell r="H672" t="str">
            <v>PLANTA ROSARIO</v>
          </cell>
          <cell r="I672" t="str">
            <v>EN PRODUCCION</v>
          </cell>
          <cell r="J672">
            <v>44817</v>
          </cell>
          <cell r="K672">
            <v>44871</v>
          </cell>
          <cell r="L672"/>
          <cell r="M672"/>
          <cell r="N672"/>
          <cell r="O672" t="str">
            <v>U007 AGROSUPER S.A.</v>
          </cell>
          <cell r="P672" t="str">
            <v>00AS</v>
          </cell>
          <cell r="Q672" t="str">
            <v>AGRO SUDAMERICA</v>
          </cell>
          <cell r="R672" t="str">
            <v>02</v>
          </cell>
          <cell r="S672" t="str">
            <v>COSTA RICA</v>
          </cell>
          <cell r="T672" t="str">
            <v>000206 CALDERA, PUERTO</v>
          </cell>
          <cell r="U672" t="str">
            <v>200003055</v>
          </cell>
          <cell r="V672" t="str">
            <v>Corporación de Compañías</v>
          </cell>
          <cell r="W672" t="str">
            <v/>
          </cell>
          <cell r="X672" t="str">
            <v>CIF</v>
          </cell>
          <cell r="Y672" t="str">
            <v>CTA CTE O CRED.DIRECTO</v>
          </cell>
          <cell r="Z672" t="str">
            <v>CONGELADO</v>
          </cell>
          <cell r="AA672" t="str">
            <v>PIERNA</v>
          </cell>
          <cell r="AB672" t="str">
            <v>PIERNA PULPA</v>
          </cell>
          <cell r="AC672" t="str">
            <v>PIERNA PULPA 57</v>
          </cell>
          <cell r="AD672" t="str">
            <v>EX</v>
          </cell>
        </row>
        <row r="673">
          <cell r="D673">
            <v>1022709</v>
          </cell>
          <cell r="E673" t="str">
            <v>GO PPPNA 57@ BO CJ AS</v>
          </cell>
          <cell r="F673">
            <v>24000</v>
          </cell>
          <cell r="G673" t="str">
            <v>KG</v>
          </cell>
          <cell r="H673" t="str">
            <v>PLANTA ROSARIO</v>
          </cell>
          <cell r="I673" t="str">
            <v>EN PRODUCCION</v>
          </cell>
          <cell r="J673">
            <v>44817</v>
          </cell>
          <cell r="K673">
            <v>44871</v>
          </cell>
          <cell r="L673"/>
          <cell r="M673"/>
          <cell r="N673"/>
          <cell r="O673" t="str">
            <v>U007 AGROSUPER S.A.</v>
          </cell>
          <cell r="P673" t="str">
            <v>00AS</v>
          </cell>
          <cell r="Q673" t="str">
            <v>AGRO SUDAMERICA</v>
          </cell>
          <cell r="R673" t="str">
            <v>02</v>
          </cell>
          <cell r="S673" t="str">
            <v>COSTA RICA</v>
          </cell>
          <cell r="T673" t="str">
            <v>000206 CALDERA, PUERTO</v>
          </cell>
          <cell r="U673" t="str">
            <v>200003055</v>
          </cell>
          <cell r="V673" t="str">
            <v>Corporación de Compañías</v>
          </cell>
          <cell r="W673" t="str">
            <v/>
          </cell>
          <cell r="X673" t="str">
            <v>CIF</v>
          </cell>
          <cell r="Y673" t="str">
            <v>CTA CTE O CRED.DIRECTO</v>
          </cell>
          <cell r="Z673" t="str">
            <v>CONGELADO</v>
          </cell>
          <cell r="AA673" t="str">
            <v>PIERNA</v>
          </cell>
          <cell r="AB673" t="str">
            <v>PIERNA PULPA</v>
          </cell>
          <cell r="AC673" t="str">
            <v>PIERNA PULPA 57</v>
          </cell>
          <cell r="AD673" t="str">
            <v>EX</v>
          </cell>
        </row>
        <row r="674">
          <cell r="D674">
            <v>1022709</v>
          </cell>
          <cell r="E674" t="str">
            <v>GO PPPNA 57@ BO CJ AS</v>
          </cell>
          <cell r="F674">
            <v>24000</v>
          </cell>
          <cell r="G674" t="str">
            <v>KG</v>
          </cell>
          <cell r="H674" t="str">
            <v>PLANTA ROSARIO</v>
          </cell>
          <cell r="I674" t="str">
            <v>EN PRODUCCION</v>
          </cell>
          <cell r="J674">
            <v>44817</v>
          </cell>
          <cell r="K674">
            <v>44871</v>
          </cell>
          <cell r="L674"/>
          <cell r="M674"/>
          <cell r="N674"/>
          <cell r="O674" t="str">
            <v>U007 AGROSUPER S.A.</v>
          </cell>
          <cell r="P674" t="str">
            <v>00AS</v>
          </cell>
          <cell r="Q674" t="str">
            <v>AGRO SUDAMERICA</v>
          </cell>
          <cell r="R674" t="str">
            <v>02</v>
          </cell>
          <cell r="S674" t="str">
            <v>COSTA RICA</v>
          </cell>
          <cell r="T674" t="str">
            <v>000206 CALDERA, PUERTO</v>
          </cell>
          <cell r="U674" t="str">
            <v>200003055</v>
          </cell>
          <cell r="V674" t="str">
            <v>Corporación de Compañías</v>
          </cell>
          <cell r="W674" t="str">
            <v/>
          </cell>
          <cell r="X674" t="str">
            <v>CIF</v>
          </cell>
          <cell r="Y674" t="str">
            <v>CTA CTE O CRED.DIRECTO</v>
          </cell>
          <cell r="Z674" t="str">
            <v>CONGELADO</v>
          </cell>
          <cell r="AA674" t="str">
            <v>PIERNA</v>
          </cell>
          <cell r="AB674" t="str">
            <v>PIERNA PULPA</v>
          </cell>
          <cell r="AC674" t="str">
            <v>PIERNA PULPA 57</v>
          </cell>
          <cell r="AD674" t="str">
            <v>EX</v>
          </cell>
        </row>
        <row r="675">
          <cell r="D675">
            <v>1022709</v>
          </cell>
          <cell r="E675" t="str">
            <v>GO PPPNA 57@ BO CJ AS</v>
          </cell>
          <cell r="F675">
            <v>24000</v>
          </cell>
          <cell r="G675" t="str">
            <v>KG</v>
          </cell>
          <cell r="H675" t="str">
            <v>PLANTA ROSARIO</v>
          </cell>
          <cell r="I675" t="str">
            <v>EN PRODUCCION</v>
          </cell>
          <cell r="J675">
            <v>44817</v>
          </cell>
          <cell r="K675">
            <v>44871</v>
          </cell>
          <cell r="L675"/>
          <cell r="M675"/>
          <cell r="N675"/>
          <cell r="O675" t="str">
            <v>U007 AGROSUPER S.A.</v>
          </cell>
          <cell r="P675" t="str">
            <v>00AS</v>
          </cell>
          <cell r="Q675" t="str">
            <v>AGRO SUDAMERICA</v>
          </cell>
          <cell r="R675" t="str">
            <v>02</v>
          </cell>
          <cell r="S675" t="str">
            <v>COSTA RICA</v>
          </cell>
          <cell r="T675" t="str">
            <v>000206 CALDERA, PUERTO</v>
          </cell>
          <cell r="U675" t="str">
            <v>200003055</v>
          </cell>
          <cell r="V675" t="str">
            <v>Corporación de Compañías</v>
          </cell>
          <cell r="W675" t="str">
            <v/>
          </cell>
          <cell r="X675" t="str">
            <v>CIF</v>
          </cell>
          <cell r="Y675" t="str">
            <v>CTA CTE O CRED.DIRECTO</v>
          </cell>
          <cell r="Z675" t="str">
            <v>CONGELADO</v>
          </cell>
          <cell r="AA675" t="str">
            <v>PIERNA</v>
          </cell>
          <cell r="AB675" t="str">
            <v>PIERNA PULPA</v>
          </cell>
          <cell r="AC675" t="str">
            <v>PIERNA PULPA 57</v>
          </cell>
          <cell r="AD675" t="str">
            <v>EX</v>
          </cell>
        </row>
        <row r="676">
          <cell r="D676">
            <v>1022709</v>
          </cell>
          <cell r="E676" t="str">
            <v>GO PPPNA 57@ BO CJ AS</v>
          </cell>
          <cell r="F676">
            <v>24000</v>
          </cell>
          <cell r="G676" t="str">
            <v>KG</v>
          </cell>
          <cell r="H676" t="str">
            <v>PLANTA ROSARIO</v>
          </cell>
          <cell r="I676" t="str">
            <v>EN PRODUCCION</v>
          </cell>
          <cell r="J676">
            <v>44817</v>
          </cell>
          <cell r="K676">
            <v>44871</v>
          </cell>
          <cell r="L676"/>
          <cell r="M676"/>
          <cell r="N676"/>
          <cell r="O676" t="str">
            <v>U007 AGROSUPER S.A.</v>
          </cell>
          <cell r="P676" t="str">
            <v>00AS</v>
          </cell>
          <cell r="Q676" t="str">
            <v>AGRO SUDAMERICA</v>
          </cell>
          <cell r="R676" t="str">
            <v>02</v>
          </cell>
          <cell r="S676" t="str">
            <v>COSTA RICA</v>
          </cell>
          <cell r="T676" t="str">
            <v>000206 CALDERA, PUERTO</v>
          </cell>
          <cell r="U676" t="str">
            <v>200003055</v>
          </cell>
          <cell r="V676" t="str">
            <v>Corporación de Compañías</v>
          </cell>
          <cell r="W676" t="str">
            <v/>
          </cell>
          <cell r="X676" t="str">
            <v>CIF</v>
          </cell>
          <cell r="Y676" t="str">
            <v>CTA CTE O CRED.DIRECTO</v>
          </cell>
          <cell r="Z676" t="str">
            <v>CONGELADO</v>
          </cell>
          <cell r="AA676" t="str">
            <v>PIERNA</v>
          </cell>
          <cell r="AB676" t="str">
            <v>PIERNA PULPA</v>
          </cell>
          <cell r="AC676" t="str">
            <v>PIERNA PULPA 57</v>
          </cell>
          <cell r="AD676" t="str">
            <v>EX</v>
          </cell>
        </row>
        <row r="677">
          <cell r="D677">
            <v>1022709</v>
          </cell>
          <cell r="E677" t="str">
            <v>GO PPPNA 57@ BO CJ AS</v>
          </cell>
          <cell r="F677">
            <v>24000</v>
          </cell>
          <cell r="G677" t="str">
            <v>KG</v>
          </cell>
          <cell r="H677" t="str">
            <v>PLANTA ROSARIO</v>
          </cell>
          <cell r="I677" t="str">
            <v>EN PRODUCCION</v>
          </cell>
          <cell r="J677">
            <v>44817</v>
          </cell>
          <cell r="K677">
            <v>44871</v>
          </cell>
          <cell r="L677"/>
          <cell r="M677"/>
          <cell r="N677"/>
          <cell r="O677" t="str">
            <v>U007 AGROSUPER S.A.</v>
          </cell>
          <cell r="P677" t="str">
            <v>00AS</v>
          </cell>
          <cell r="Q677" t="str">
            <v>AGRO SUDAMERICA</v>
          </cell>
          <cell r="R677" t="str">
            <v>02</v>
          </cell>
          <cell r="S677" t="str">
            <v>COSTA RICA</v>
          </cell>
          <cell r="T677" t="str">
            <v>000206 CALDERA, PUERTO</v>
          </cell>
          <cell r="U677" t="str">
            <v>200003055</v>
          </cell>
          <cell r="V677" t="str">
            <v>Corporación de Compañías</v>
          </cell>
          <cell r="W677" t="str">
            <v/>
          </cell>
          <cell r="X677" t="str">
            <v>CIF</v>
          </cell>
          <cell r="Y677" t="str">
            <v>CTA CTE O CRED.DIRECTO</v>
          </cell>
          <cell r="Z677" t="str">
            <v>CONGELADO</v>
          </cell>
          <cell r="AA677" t="str">
            <v>PIERNA</v>
          </cell>
          <cell r="AB677" t="str">
            <v>PIERNA PULPA</v>
          </cell>
          <cell r="AC677" t="str">
            <v>PIERNA PULPA 57</v>
          </cell>
          <cell r="AD677" t="str">
            <v>EX</v>
          </cell>
        </row>
        <row r="678">
          <cell r="D678">
            <v>1022709</v>
          </cell>
          <cell r="E678" t="str">
            <v>GO PPPNA 57@ BO CJ AS</v>
          </cell>
          <cell r="F678">
            <v>24000</v>
          </cell>
          <cell r="G678" t="str">
            <v>KG</v>
          </cell>
          <cell r="H678" t="str">
            <v>PLANTA ROSARIO</v>
          </cell>
          <cell r="I678" t="str">
            <v>EN PRODUCCION</v>
          </cell>
          <cell r="J678">
            <v>44817</v>
          </cell>
          <cell r="K678">
            <v>44871</v>
          </cell>
          <cell r="L678"/>
          <cell r="M678"/>
          <cell r="N678"/>
          <cell r="O678" t="str">
            <v>U007 AGROSUPER S.A.</v>
          </cell>
          <cell r="P678" t="str">
            <v>00AS</v>
          </cell>
          <cell r="Q678" t="str">
            <v>AGRO SUDAMERICA</v>
          </cell>
          <cell r="R678" t="str">
            <v>02</v>
          </cell>
          <cell r="S678" t="str">
            <v>COSTA RICA</v>
          </cell>
          <cell r="T678" t="str">
            <v>000206 CALDERA, PUERTO</v>
          </cell>
          <cell r="U678" t="str">
            <v>200003055</v>
          </cell>
          <cell r="V678" t="str">
            <v>Corporación de Compañías</v>
          </cell>
          <cell r="W678" t="str">
            <v/>
          </cell>
          <cell r="X678" t="str">
            <v>CIF</v>
          </cell>
          <cell r="Y678" t="str">
            <v>CTA CTE O CRED.DIRECTO</v>
          </cell>
          <cell r="Z678" t="str">
            <v>CONGELADO</v>
          </cell>
          <cell r="AA678" t="str">
            <v>PIERNA</v>
          </cell>
          <cell r="AB678" t="str">
            <v>PIERNA PULPA</v>
          </cell>
          <cell r="AC678" t="str">
            <v>PIERNA PULPA 57</v>
          </cell>
          <cell r="AD678" t="str">
            <v>EX</v>
          </cell>
        </row>
        <row r="679">
          <cell r="D679">
            <v>1022709</v>
          </cell>
          <cell r="E679" t="str">
            <v>GO PPPNA 57@ BO CJ AS</v>
          </cell>
          <cell r="F679">
            <v>24000</v>
          </cell>
          <cell r="G679" t="str">
            <v>KG</v>
          </cell>
          <cell r="H679" t="str">
            <v>PLANTA ROSARIO</v>
          </cell>
          <cell r="I679" t="str">
            <v>EMITIDO</v>
          </cell>
          <cell r="J679">
            <v>44817</v>
          </cell>
          <cell r="K679">
            <v>44901</v>
          </cell>
          <cell r="L679"/>
          <cell r="M679"/>
          <cell r="N679"/>
          <cell r="O679" t="str">
            <v>U007 AGROSUPER S.A.</v>
          </cell>
          <cell r="P679" t="str">
            <v>00AS</v>
          </cell>
          <cell r="Q679" t="str">
            <v>AGRO SUDAMERICA</v>
          </cell>
          <cell r="R679" t="str">
            <v>02</v>
          </cell>
          <cell r="S679" t="str">
            <v>COSTA RICA</v>
          </cell>
          <cell r="T679" t="str">
            <v>000206 CALDERA, PUERTO</v>
          </cell>
          <cell r="U679" t="str">
            <v>200003055</v>
          </cell>
          <cell r="V679" t="str">
            <v>Corporación de Compañías</v>
          </cell>
          <cell r="W679" t="str">
            <v/>
          </cell>
          <cell r="X679" t="str">
            <v>CIF</v>
          </cell>
          <cell r="Y679" t="str">
            <v>CTA CTE O CRED.DIRECTO</v>
          </cell>
          <cell r="Z679" t="str">
            <v>CONGELADO</v>
          </cell>
          <cell r="AA679" t="str">
            <v>PIERNA</v>
          </cell>
          <cell r="AB679" t="str">
            <v>PIERNA PULPA</v>
          </cell>
          <cell r="AC679" t="str">
            <v>PIERNA PULPA 57</v>
          </cell>
          <cell r="AD679" t="str">
            <v>EX</v>
          </cell>
        </row>
        <row r="680">
          <cell r="D680">
            <v>1022709</v>
          </cell>
          <cell r="E680" t="str">
            <v>GO PPPNA 57@ BO CJ AS</v>
          </cell>
          <cell r="F680">
            <v>24000</v>
          </cell>
          <cell r="G680" t="str">
            <v>KG</v>
          </cell>
          <cell r="H680" t="str">
            <v>PLANTA ROSARIO</v>
          </cell>
          <cell r="I680" t="str">
            <v>EMITIDO</v>
          </cell>
          <cell r="J680">
            <v>44817</v>
          </cell>
          <cell r="K680">
            <v>44901</v>
          </cell>
          <cell r="L680"/>
          <cell r="M680"/>
          <cell r="N680"/>
          <cell r="O680" t="str">
            <v>U007 AGROSUPER S.A.</v>
          </cell>
          <cell r="P680" t="str">
            <v>00AS</v>
          </cell>
          <cell r="Q680" t="str">
            <v>AGRO SUDAMERICA</v>
          </cell>
          <cell r="R680" t="str">
            <v>02</v>
          </cell>
          <cell r="S680" t="str">
            <v>COSTA RICA</v>
          </cell>
          <cell r="T680" t="str">
            <v>000206 CALDERA, PUERTO</v>
          </cell>
          <cell r="U680" t="str">
            <v>200003055</v>
          </cell>
          <cell r="V680" t="str">
            <v>Corporación de Compañías</v>
          </cell>
          <cell r="W680" t="str">
            <v/>
          </cell>
          <cell r="X680" t="str">
            <v>CIF</v>
          </cell>
          <cell r="Y680" t="str">
            <v>CTA CTE O CRED.DIRECTO</v>
          </cell>
          <cell r="Z680" t="str">
            <v>CONGELADO</v>
          </cell>
          <cell r="AA680" t="str">
            <v>PIERNA</v>
          </cell>
          <cell r="AB680" t="str">
            <v>PIERNA PULPA</v>
          </cell>
          <cell r="AC680" t="str">
            <v>PIERNA PULPA 57</v>
          </cell>
          <cell r="AD680" t="str">
            <v>EX</v>
          </cell>
        </row>
        <row r="681">
          <cell r="D681">
            <v>1022709</v>
          </cell>
          <cell r="E681" t="str">
            <v>GO PPPNA 57@ BO CJ AS</v>
          </cell>
          <cell r="F681">
            <v>24000</v>
          </cell>
          <cell r="G681" t="str">
            <v>KG</v>
          </cell>
          <cell r="H681" t="str">
            <v>PLANTA ROSARIO</v>
          </cell>
          <cell r="I681" t="str">
            <v>EMITIDO</v>
          </cell>
          <cell r="J681">
            <v>44817</v>
          </cell>
          <cell r="K681">
            <v>44901</v>
          </cell>
          <cell r="L681"/>
          <cell r="M681"/>
          <cell r="N681"/>
          <cell r="O681" t="str">
            <v>U007 AGROSUPER S.A.</v>
          </cell>
          <cell r="P681" t="str">
            <v>00AS</v>
          </cell>
          <cell r="Q681" t="str">
            <v>AGRO SUDAMERICA</v>
          </cell>
          <cell r="R681" t="str">
            <v>02</v>
          </cell>
          <cell r="S681" t="str">
            <v>COSTA RICA</v>
          </cell>
          <cell r="T681" t="str">
            <v>000206 CALDERA, PUERTO</v>
          </cell>
          <cell r="U681" t="str">
            <v>200003055</v>
          </cell>
          <cell r="V681" t="str">
            <v>Corporación de Compañías</v>
          </cell>
          <cell r="W681" t="str">
            <v/>
          </cell>
          <cell r="X681" t="str">
            <v>CIF</v>
          </cell>
          <cell r="Y681" t="str">
            <v>CTA CTE O CRED.DIRECTO</v>
          </cell>
          <cell r="Z681" t="str">
            <v>CONGELADO</v>
          </cell>
          <cell r="AA681" t="str">
            <v>PIERNA</v>
          </cell>
          <cell r="AB681" t="str">
            <v>PIERNA PULPA</v>
          </cell>
          <cell r="AC681" t="str">
            <v>PIERNA PULPA 57</v>
          </cell>
          <cell r="AD681" t="str">
            <v>EX</v>
          </cell>
        </row>
        <row r="682">
          <cell r="D682">
            <v>1022709</v>
          </cell>
          <cell r="E682" t="str">
            <v>GO PPPNA 57@ BO CJ AS</v>
          </cell>
          <cell r="F682">
            <v>24000</v>
          </cell>
          <cell r="G682" t="str">
            <v>KG</v>
          </cell>
          <cell r="H682" t="str">
            <v>PLANTA ROSARIO</v>
          </cell>
          <cell r="I682" t="str">
            <v>EMITIDO</v>
          </cell>
          <cell r="J682">
            <v>44817</v>
          </cell>
          <cell r="K682">
            <v>44901</v>
          </cell>
          <cell r="L682"/>
          <cell r="M682"/>
          <cell r="N682"/>
          <cell r="O682" t="str">
            <v>U007 AGROSUPER S.A.</v>
          </cell>
          <cell r="P682" t="str">
            <v>00AS</v>
          </cell>
          <cell r="Q682" t="str">
            <v>AGRO SUDAMERICA</v>
          </cell>
          <cell r="R682" t="str">
            <v>02</v>
          </cell>
          <cell r="S682" t="str">
            <v>COSTA RICA</v>
          </cell>
          <cell r="T682" t="str">
            <v>000206 CALDERA, PUERTO</v>
          </cell>
          <cell r="U682" t="str">
            <v>200003055</v>
          </cell>
          <cell r="V682" t="str">
            <v>Corporación de Compañías</v>
          </cell>
          <cell r="W682" t="str">
            <v/>
          </cell>
          <cell r="X682" t="str">
            <v>CIF</v>
          </cell>
          <cell r="Y682" t="str">
            <v>CTA CTE O CRED.DIRECTO</v>
          </cell>
          <cell r="Z682" t="str">
            <v>CONGELADO</v>
          </cell>
          <cell r="AA682" t="str">
            <v>PIERNA</v>
          </cell>
          <cell r="AB682" t="str">
            <v>PIERNA PULPA</v>
          </cell>
          <cell r="AC682" t="str">
            <v>PIERNA PULPA 57</v>
          </cell>
          <cell r="AD682" t="str">
            <v>EX</v>
          </cell>
        </row>
        <row r="683">
          <cell r="D683">
            <v>1022709</v>
          </cell>
          <cell r="E683" t="str">
            <v>GO PPPNA 57@ BO CJ AS</v>
          </cell>
          <cell r="F683">
            <v>24000</v>
          </cell>
          <cell r="G683" t="str">
            <v>KG</v>
          </cell>
          <cell r="H683" t="str">
            <v>PLANTA ROSARIO</v>
          </cell>
          <cell r="I683" t="str">
            <v>EMITIDO</v>
          </cell>
          <cell r="J683">
            <v>44817</v>
          </cell>
          <cell r="K683">
            <v>44901</v>
          </cell>
          <cell r="L683"/>
          <cell r="M683"/>
          <cell r="N683"/>
          <cell r="O683" t="str">
            <v>U007 AGROSUPER S.A.</v>
          </cell>
          <cell r="P683" t="str">
            <v>00AS</v>
          </cell>
          <cell r="Q683" t="str">
            <v>AGRO SUDAMERICA</v>
          </cell>
          <cell r="R683" t="str">
            <v>02</v>
          </cell>
          <cell r="S683" t="str">
            <v>COSTA RICA</v>
          </cell>
          <cell r="T683" t="str">
            <v>000206 CALDERA, PUERTO</v>
          </cell>
          <cell r="U683" t="str">
            <v>200003055</v>
          </cell>
          <cell r="V683" t="str">
            <v>Corporación de Compañías</v>
          </cell>
          <cell r="W683" t="str">
            <v/>
          </cell>
          <cell r="X683" t="str">
            <v>CIF</v>
          </cell>
          <cell r="Y683" t="str">
            <v>CTA CTE O CRED.DIRECTO</v>
          </cell>
          <cell r="Z683" t="str">
            <v>CONGELADO</v>
          </cell>
          <cell r="AA683" t="str">
            <v>PIERNA</v>
          </cell>
          <cell r="AB683" t="str">
            <v>PIERNA PULPA</v>
          </cell>
          <cell r="AC683" t="str">
            <v>PIERNA PULPA 57</v>
          </cell>
          <cell r="AD683" t="str">
            <v>EX</v>
          </cell>
        </row>
        <row r="684">
          <cell r="D684">
            <v>1022709</v>
          </cell>
          <cell r="E684" t="str">
            <v>GO PPPNA 57@ BO CJ AS</v>
          </cell>
          <cell r="F684">
            <v>24000</v>
          </cell>
          <cell r="G684" t="str">
            <v>KG</v>
          </cell>
          <cell r="H684" t="str">
            <v>PLANTA ROSARIO</v>
          </cell>
          <cell r="I684" t="str">
            <v>EMITIDO</v>
          </cell>
          <cell r="J684">
            <v>44817</v>
          </cell>
          <cell r="K684">
            <v>44901</v>
          </cell>
          <cell r="L684"/>
          <cell r="M684"/>
          <cell r="N684"/>
          <cell r="O684" t="str">
            <v>U007 AGROSUPER S.A.</v>
          </cell>
          <cell r="P684" t="str">
            <v>00AS</v>
          </cell>
          <cell r="Q684" t="str">
            <v>AGRO SUDAMERICA</v>
          </cell>
          <cell r="R684" t="str">
            <v>02</v>
          </cell>
          <cell r="S684" t="str">
            <v>COSTA RICA</v>
          </cell>
          <cell r="T684" t="str">
            <v>000206 CALDERA, PUERTO</v>
          </cell>
          <cell r="U684" t="str">
            <v>200003055</v>
          </cell>
          <cell r="V684" t="str">
            <v>Corporación de Compañías</v>
          </cell>
          <cell r="W684" t="str">
            <v/>
          </cell>
          <cell r="X684" t="str">
            <v>CIF</v>
          </cell>
          <cell r="Y684" t="str">
            <v>CTA CTE O CRED.DIRECTO</v>
          </cell>
          <cell r="Z684" t="str">
            <v>CONGELADO</v>
          </cell>
          <cell r="AA684" t="str">
            <v>PIERNA</v>
          </cell>
          <cell r="AB684" t="str">
            <v>PIERNA PULPA</v>
          </cell>
          <cell r="AC684" t="str">
            <v>PIERNA PULPA 57</v>
          </cell>
          <cell r="AD684" t="str">
            <v>EX</v>
          </cell>
        </row>
        <row r="685">
          <cell r="D685">
            <v>1022709</v>
          </cell>
          <cell r="E685" t="str">
            <v>GO PPPNA 57@ BO CJ AS</v>
          </cell>
          <cell r="F685">
            <v>24000</v>
          </cell>
          <cell r="G685" t="str">
            <v>KG</v>
          </cell>
          <cell r="H685" t="str">
            <v>PLANTA ROSARIO</v>
          </cell>
          <cell r="I685" t="str">
            <v>EMITIDO</v>
          </cell>
          <cell r="J685">
            <v>44817</v>
          </cell>
          <cell r="K685">
            <v>44901</v>
          </cell>
          <cell r="L685"/>
          <cell r="M685"/>
          <cell r="N685"/>
          <cell r="O685" t="str">
            <v>U007 AGROSUPER S.A.</v>
          </cell>
          <cell r="P685" t="str">
            <v>00AS</v>
          </cell>
          <cell r="Q685" t="str">
            <v>AGRO SUDAMERICA</v>
          </cell>
          <cell r="R685" t="str">
            <v>02</v>
          </cell>
          <cell r="S685" t="str">
            <v>COSTA RICA</v>
          </cell>
          <cell r="T685" t="str">
            <v>000206 CALDERA, PUERTO</v>
          </cell>
          <cell r="U685" t="str">
            <v>200003055</v>
          </cell>
          <cell r="V685" t="str">
            <v>Corporación de Compañías</v>
          </cell>
          <cell r="W685" t="str">
            <v/>
          </cell>
          <cell r="X685" t="str">
            <v>CIF</v>
          </cell>
          <cell r="Y685" t="str">
            <v>CTA CTE O CRED.DIRECTO</v>
          </cell>
          <cell r="Z685" t="str">
            <v>CONGELADO</v>
          </cell>
          <cell r="AA685" t="str">
            <v>PIERNA</v>
          </cell>
          <cell r="AB685" t="str">
            <v>PIERNA PULPA</v>
          </cell>
          <cell r="AC685" t="str">
            <v>PIERNA PULPA 57</v>
          </cell>
          <cell r="AD685" t="str">
            <v>EX</v>
          </cell>
        </row>
        <row r="686">
          <cell r="D686">
            <v>1022709</v>
          </cell>
          <cell r="E686" t="str">
            <v>GO PPPNA 57@ BO CJ AS</v>
          </cell>
          <cell r="F686">
            <v>24000</v>
          </cell>
          <cell r="G686" t="str">
            <v>KG</v>
          </cell>
          <cell r="H686" t="str">
            <v>PLANTA ROSARIO</v>
          </cell>
          <cell r="I686" t="str">
            <v>EMITIDO</v>
          </cell>
          <cell r="J686">
            <v>44817</v>
          </cell>
          <cell r="K686">
            <v>44901</v>
          </cell>
          <cell r="L686"/>
          <cell r="M686"/>
          <cell r="N686"/>
          <cell r="O686" t="str">
            <v>U007 AGROSUPER S.A.</v>
          </cell>
          <cell r="P686" t="str">
            <v>00AS</v>
          </cell>
          <cell r="Q686" t="str">
            <v>AGRO SUDAMERICA</v>
          </cell>
          <cell r="R686" t="str">
            <v>02</v>
          </cell>
          <cell r="S686" t="str">
            <v>COSTA RICA</v>
          </cell>
          <cell r="T686" t="str">
            <v>000206 CALDERA, PUERTO</v>
          </cell>
          <cell r="U686" t="str">
            <v>200003055</v>
          </cell>
          <cell r="V686" t="str">
            <v>Corporación de Compañías</v>
          </cell>
          <cell r="W686" t="str">
            <v/>
          </cell>
          <cell r="X686" t="str">
            <v>CIF</v>
          </cell>
          <cell r="Y686" t="str">
            <v>CTA CTE O CRED.DIRECTO</v>
          </cell>
          <cell r="Z686" t="str">
            <v>CONGELADO</v>
          </cell>
          <cell r="AA686" t="str">
            <v>PIERNA</v>
          </cell>
          <cell r="AB686" t="str">
            <v>PIERNA PULPA</v>
          </cell>
          <cell r="AC686" t="str">
            <v>PIERNA PULPA 57</v>
          </cell>
          <cell r="AD686" t="str">
            <v>EX</v>
          </cell>
        </row>
        <row r="687">
          <cell r="D687">
            <v>1022709</v>
          </cell>
          <cell r="E687" t="str">
            <v>GO PPPNA 57@ BO CJ AS</v>
          </cell>
          <cell r="F687">
            <v>24000</v>
          </cell>
          <cell r="G687" t="str">
            <v>KG</v>
          </cell>
          <cell r="H687" t="str">
            <v>PLANTA ROSARIO</v>
          </cell>
          <cell r="I687" t="str">
            <v>EMITIDO</v>
          </cell>
          <cell r="J687">
            <v>44817</v>
          </cell>
          <cell r="K687">
            <v>44901</v>
          </cell>
          <cell r="L687"/>
          <cell r="M687"/>
          <cell r="N687"/>
          <cell r="O687" t="str">
            <v>U007 AGROSUPER S.A.</v>
          </cell>
          <cell r="P687" t="str">
            <v>00AS</v>
          </cell>
          <cell r="Q687" t="str">
            <v>AGRO SUDAMERICA</v>
          </cell>
          <cell r="R687" t="str">
            <v>02</v>
          </cell>
          <cell r="S687" t="str">
            <v>COSTA RICA</v>
          </cell>
          <cell r="T687" t="str">
            <v>000206 CALDERA, PUERTO</v>
          </cell>
          <cell r="U687" t="str">
            <v>200003055</v>
          </cell>
          <cell r="V687" t="str">
            <v>Corporación de Compañías</v>
          </cell>
          <cell r="W687" t="str">
            <v/>
          </cell>
          <cell r="X687" t="str">
            <v>CIF</v>
          </cell>
          <cell r="Y687" t="str">
            <v>CTA CTE O CRED.DIRECTO</v>
          </cell>
          <cell r="Z687" t="str">
            <v>CONGELADO</v>
          </cell>
          <cell r="AA687" t="str">
            <v>PIERNA</v>
          </cell>
          <cell r="AB687" t="str">
            <v>PIERNA PULPA</v>
          </cell>
          <cell r="AC687" t="str">
            <v>PIERNA PULPA 57</v>
          </cell>
          <cell r="AD687" t="str">
            <v>EX</v>
          </cell>
        </row>
        <row r="688">
          <cell r="D688">
            <v>1022709</v>
          </cell>
          <cell r="E688" t="str">
            <v>GO PPPNA 57@ BO CJ AS</v>
          </cell>
          <cell r="F688">
            <v>24000</v>
          </cell>
          <cell r="G688" t="str">
            <v>KG</v>
          </cell>
          <cell r="H688" t="str">
            <v>PLANTA ROSARIO</v>
          </cell>
          <cell r="I688" t="str">
            <v>EMITIDO</v>
          </cell>
          <cell r="J688">
            <v>44817</v>
          </cell>
          <cell r="K688">
            <v>44901</v>
          </cell>
          <cell r="L688"/>
          <cell r="M688"/>
          <cell r="N688"/>
          <cell r="O688" t="str">
            <v>U007 AGROSUPER S.A.</v>
          </cell>
          <cell r="P688" t="str">
            <v>00AS</v>
          </cell>
          <cell r="Q688" t="str">
            <v>AGRO SUDAMERICA</v>
          </cell>
          <cell r="R688" t="str">
            <v>02</v>
          </cell>
          <cell r="S688" t="str">
            <v>COSTA RICA</v>
          </cell>
          <cell r="T688" t="str">
            <v>000206 CALDERA, PUERTO</v>
          </cell>
          <cell r="U688" t="str">
            <v>200003055</v>
          </cell>
          <cell r="V688" t="str">
            <v>Corporación de Compañías</v>
          </cell>
          <cell r="W688" t="str">
            <v/>
          </cell>
          <cell r="X688" t="str">
            <v>CIF</v>
          </cell>
          <cell r="Y688" t="str">
            <v>CTA CTE O CRED.DIRECTO</v>
          </cell>
          <cell r="Z688" t="str">
            <v>CONGELADO</v>
          </cell>
          <cell r="AA688" t="str">
            <v>PIERNA</v>
          </cell>
          <cell r="AB688" t="str">
            <v>PIERNA PULPA</v>
          </cell>
          <cell r="AC688" t="str">
            <v>PIERNA PULPA 57</v>
          </cell>
          <cell r="AD688" t="str">
            <v>EX</v>
          </cell>
        </row>
        <row r="689">
          <cell r="D689">
            <v>1022709</v>
          </cell>
          <cell r="E689" t="str">
            <v>GO PPPNA 57@ BO CJ AS</v>
          </cell>
          <cell r="F689">
            <v>24000</v>
          </cell>
          <cell r="G689" t="str">
            <v>KG</v>
          </cell>
          <cell r="H689" t="str">
            <v>PLANTA ROSARIO</v>
          </cell>
          <cell r="I689" t="str">
            <v>EMITIDO</v>
          </cell>
          <cell r="J689">
            <v>44817</v>
          </cell>
          <cell r="K689">
            <v>44901</v>
          </cell>
          <cell r="L689"/>
          <cell r="M689"/>
          <cell r="N689"/>
          <cell r="O689" t="str">
            <v>U007 AGROSUPER S.A.</v>
          </cell>
          <cell r="P689" t="str">
            <v>00AS</v>
          </cell>
          <cell r="Q689" t="str">
            <v>AGRO SUDAMERICA</v>
          </cell>
          <cell r="R689" t="str">
            <v>02</v>
          </cell>
          <cell r="S689" t="str">
            <v>COSTA RICA</v>
          </cell>
          <cell r="T689" t="str">
            <v>000206 CALDERA, PUERTO</v>
          </cell>
          <cell r="U689" t="str">
            <v>200003055</v>
          </cell>
          <cell r="V689" t="str">
            <v>Corporación de Compañías</v>
          </cell>
          <cell r="W689" t="str">
            <v/>
          </cell>
          <cell r="X689" t="str">
            <v>CIF</v>
          </cell>
          <cell r="Y689" t="str">
            <v>CTA CTE O CRED.DIRECTO</v>
          </cell>
          <cell r="Z689" t="str">
            <v>CONGELADO</v>
          </cell>
          <cell r="AA689" t="str">
            <v>PIERNA</v>
          </cell>
          <cell r="AB689" t="str">
            <v>PIERNA PULPA</v>
          </cell>
          <cell r="AC689" t="str">
            <v>PIERNA PULPA 57</v>
          </cell>
          <cell r="AD689" t="str">
            <v>EX</v>
          </cell>
        </row>
        <row r="690">
          <cell r="D690">
            <v>1023336</v>
          </cell>
          <cell r="E690" t="str">
            <v>CUE GRANEL ESP CC@ CJ 20K AS</v>
          </cell>
          <cell r="F690">
            <v>24000</v>
          </cell>
          <cell r="G690" t="str">
            <v>KG</v>
          </cell>
          <cell r="H690" t="str">
            <v>PLANTA LO MIRANDA</v>
          </cell>
          <cell r="I690" t="str">
            <v>A PROGRAMAR</v>
          </cell>
          <cell r="J690">
            <v>44817</v>
          </cell>
          <cell r="K690">
            <v>44839</v>
          </cell>
          <cell r="L690">
            <v>44862</v>
          </cell>
          <cell r="M690"/>
          <cell r="N690"/>
          <cell r="O690" t="str">
            <v>U007 AGROSUPER S.A.</v>
          </cell>
          <cell r="P690" t="str">
            <v>00AB</v>
          </cell>
          <cell r="Q690" t="str">
            <v>AGROSUPER BRASIL</v>
          </cell>
          <cell r="R690" t="str">
            <v>02</v>
          </cell>
          <cell r="S690" t="str">
            <v>BRASIL</v>
          </cell>
          <cell r="T690" t="str">
            <v>000314 ITÁ, TERRESTRE</v>
          </cell>
          <cell r="U690" t="str">
            <v>200001964</v>
          </cell>
          <cell r="V690" t="str">
            <v>Gelnex Indústria e Comércio Ltda</v>
          </cell>
          <cell r="W690" t="str">
            <v>###</v>
          </cell>
          <cell r="X690" t="str">
            <v>FCA</v>
          </cell>
          <cell r="Y690" t="str">
            <v>CTA CTE O CRED.DIRECTO</v>
          </cell>
          <cell r="Z690" t="str">
            <v>CONGELADO</v>
          </cell>
          <cell r="AA690" t="str">
            <v>CUEROS</v>
          </cell>
          <cell r="AB690" t="str">
            <v>CUERO MIXTO</v>
          </cell>
          <cell r="AC690" t="str">
            <v>CUERO GRANEL ESPECIAL</v>
          </cell>
          <cell r="AD690" t="str">
            <v>EX</v>
          </cell>
        </row>
        <row r="691">
          <cell r="D691">
            <v>1023336</v>
          </cell>
          <cell r="E691" t="str">
            <v>CUE GRANEL ESP CC@ CJ 20K AS</v>
          </cell>
          <cell r="F691">
            <v>24000</v>
          </cell>
          <cell r="G691" t="str">
            <v>KG</v>
          </cell>
          <cell r="H691" t="str">
            <v>PLANTA LO MIRANDA</v>
          </cell>
          <cell r="I691" t="str">
            <v>A PROGRAMAR</v>
          </cell>
          <cell r="J691">
            <v>44817</v>
          </cell>
          <cell r="K691">
            <v>44839</v>
          </cell>
          <cell r="L691">
            <v>44863</v>
          </cell>
          <cell r="M691"/>
          <cell r="N691"/>
          <cell r="O691" t="str">
            <v>U007 AGROSUPER S.A.</v>
          </cell>
          <cell r="P691" t="str">
            <v>00AB</v>
          </cell>
          <cell r="Q691" t="str">
            <v>AGROSUPER BRASIL</v>
          </cell>
          <cell r="R691" t="str">
            <v>02</v>
          </cell>
          <cell r="S691" t="str">
            <v>BRASIL</v>
          </cell>
          <cell r="T691" t="str">
            <v>000314 ITÁ, TERRESTRE</v>
          </cell>
          <cell r="U691" t="str">
            <v>200001964</v>
          </cell>
          <cell r="V691" t="str">
            <v>Gelnex Indústria e Comércio Ltda</v>
          </cell>
          <cell r="W691" t="str">
            <v>###</v>
          </cell>
          <cell r="X691" t="str">
            <v>FCA</v>
          </cell>
          <cell r="Y691" t="str">
            <v>CTA CTE O CRED.DIRECTO</v>
          </cell>
          <cell r="Z691" t="str">
            <v>CONGELADO</v>
          </cell>
          <cell r="AA691" t="str">
            <v>CUEROS</v>
          </cell>
          <cell r="AB691" t="str">
            <v>CUERO MIXTO</v>
          </cell>
          <cell r="AC691" t="str">
            <v>CUERO GRANEL ESPECIAL</v>
          </cell>
          <cell r="AD691" t="str">
            <v>EX</v>
          </cell>
        </row>
        <row r="692">
          <cell r="D692">
            <v>1023336</v>
          </cell>
          <cell r="E692" t="str">
            <v>CUE GRANEL ESP CC@ CJ 20K AS</v>
          </cell>
          <cell r="F692">
            <v>24000</v>
          </cell>
          <cell r="G692" t="str">
            <v>KG</v>
          </cell>
          <cell r="H692" t="str">
            <v>PLANTA LO MIRANDA</v>
          </cell>
          <cell r="I692" t="str">
            <v>A PROGRAMAR</v>
          </cell>
          <cell r="J692">
            <v>44817</v>
          </cell>
          <cell r="K692">
            <v>44839</v>
          </cell>
          <cell r="L692">
            <v>44869</v>
          </cell>
          <cell r="M692"/>
          <cell r="N692"/>
          <cell r="O692" t="str">
            <v>U007 AGROSUPER S.A.</v>
          </cell>
          <cell r="P692" t="str">
            <v>00AB</v>
          </cell>
          <cell r="Q692" t="str">
            <v>AGROSUPER BRASIL</v>
          </cell>
          <cell r="R692" t="str">
            <v>02</v>
          </cell>
          <cell r="S692" t="str">
            <v>BRASIL</v>
          </cell>
          <cell r="T692" t="str">
            <v>000314 ITÁ, TERRESTRE</v>
          </cell>
          <cell r="U692" t="str">
            <v>200001964</v>
          </cell>
          <cell r="V692" t="str">
            <v>Gelnex Indústria e Comércio Ltda</v>
          </cell>
          <cell r="W692" t="str">
            <v>###</v>
          </cell>
          <cell r="X692" t="str">
            <v>FCA</v>
          </cell>
          <cell r="Y692" t="str">
            <v>CTA CTE O CRED.DIRECTO</v>
          </cell>
          <cell r="Z692" t="str">
            <v>CONGELADO</v>
          </cell>
          <cell r="AA692" t="str">
            <v>CUEROS</v>
          </cell>
          <cell r="AB692" t="str">
            <v>CUERO MIXTO</v>
          </cell>
          <cell r="AC692" t="str">
            <v>CUERO GRANEL ESPECIAL</v>
          </cell>
          <cell r="AD692" t="str">
            <v>EX</v>
          </cell>
        </row>
        <row r="693">
          <cell r="D693">
            <v>1023373</v>
          </cell>
          <cell r="E693" t="str">
            <v>GO PERNILM 1-1.3 KG@ CJ 10K AS</v>
          </cell>
          <cell r="F693">
            <v>24000</v>
          </cell>
          <cell r="G693" t="str">
            <v>KG</v>
          </cell>
          <cell r="H693" t="str">
            <v>PLANTA LO MIRANDA</v>
          </cell>
          <cell r="I693" t="str">
            <v>CONFIRMADO</v>
          </cell>
          <cell r="J693">
            <v>44818</v>
          </cell>
          <cell r="K693">
            <v>44818</v>
          </cell>
          <cell r="L693"/>
          <cell r="M693"/>
          <cell r="N693"/>
          <cell r="O693" t="str">
            <v>U007 AGROSUPER S.A.</v>
          </cell>
          <cell r="P693" t="str">
            <v>00GO</v>
          </cell>
          <cell r="Q693" t="str">
            <v>AGROSUPER SHANGHAI</v>
          </cell>
          <cell r="R693" t="str">
            <v>02</v>
          </cell>
          <cell r="S693" t="str">
            <v>CHINA</v>
          </cell>
          <cell r="T693" t="str">
            <v>000021 SHANGHAI, CHINA</v>
          </cell>
          <cell r="U693" t="str">
            <v>200002390</v>
          </cell>
          <cell r="V693" t="str">
            <v>Agrosuper China Co., Ltd.</v>
          </cell>
          <cell r="W693" t="str">
            <v/>
          </cell>
          <cell r="X693" t="str">
            <v>CIF</v>
          </cell>
          <cell r="Y693" t="str">
            <v>CTA CTE O CRED.DIRECTO</v>
          </cell>
          <cell r="Z693" t="str">
            <v>CONGELADO</v>
          </cell>
          <cell r="AA693" t="str">
            <v>PERNIL</v>
          </cell>
          <cell r="AB693" t="str">
            <v>PERNIL MANO</v>
          </cell>
          <cell r="AC693" t="str">
            <v>PERNIL MANO NORMAL</v>
          </cell>
          <cell r="AD693" t="str">
            <v>NA</v>
          </cell>
        </row>
        <row r="694">
          <cell r="D694">
            <v>1023111</v>
          </cell>
          <cell r="E694" t="str">
            <v>GO GRASA FORRO PNA LIMP@ BO CJ 20K AS</v>
          </cell>
          <cell r="F694">
            <v>24000</v>
          </cell>
          <cell r="G694" t="str">
            <v>KG</v>
          </cell>
          <cell r="H694" t="str">
            <v>PLANTA LO MIRANDA</v>
          </cell>
          <cell r="I694" t="str">
            <v>EN PRODUCCION</v>
          </cell>
          <cell r="J694">
            <v>44818</v>
          </cell>
          <cell r="K694">
            <v>44818</v>
          </cell>
          <cell r="L694"/>
          <cell r="M694"/>
          <cell r="N694"/>
          <cell r="O694" t="str">
            <v>U007 AGROSUPER S.A.</v>
          </cell>
          <cell r="P694" t="str">
            <v>00GO</v>
          </cell>
          <cell r="Q694" t="str">
            <v>AGROSUPER SHANGHAI</v>
          </cell>
          <cell r="R694" t="str">
            <v>02</v>
          </cell>
          <cell r="S694" t="str">
            <v>CHINA</v>
          </cell>
          <cell r="T694" t="str">
            <v>000021 SHANGHAI, CHINA</v>
          </cell>
          <cell r="U694" t="str">
            <v>200002390</v>
          </cell>
          <cell r="V694" t="str">
            <v>Agrosuper China Co., Ltd.</v>
          </cell>
          <cell r="W694" t="str">
            <v/>
          </cell>
          <cell r="X694" t="str">
            <v>CIF</v>
          </cell>
          <cell r="Y694" t="str">
            <v>CTA CTE O CRED.DIRECTO</v>
          </cell>
          <cell r="Z694" t="str">
            <v>CONGELADO</v>
          </cell>
          <cell r="AA694" t="str">
            <v>GRASAS</v>
          </cell>
          <cell r="AB694" t="str">
            <v>GRASA FORRO</v>
          </cell>
          <cell r="AC694" t="str">
            <v>SUBPROD GRASA FORRO PIERNA LIMPIO</v>
          </cell>
          <cell r="AD694" t="str">
            <v>NA</v>
          </cell>
        </row>
        <row r="695">
          <cell r="D695">
            <v>1021187</v>
          </cell>
          <cell r="E695" t="str">
            <v>GO CUE BACK@ CJ 20K T-F AS</v>
          </cell>
          <cell r="F695">
            <v>24000</v>
          </cell>
          <cell r="G695" t="str">
            <v>KG</v>
          </cell>
          <cell r="H695" t="str">
            <v>PLANTA ROSARIO</v>
          </cell>
          <cell r="I695" t="str">
            <v>EN PRODUCCION</v>
          </cell>
          <cell r="J695">
            <v>44818</v>
          </cell>
          <cell r="K695">
            <v>44742</v>
          </cell>
          <cell r="L695"/>
          <cell r="M695"/>
          <cell r="N695"/>
          <cell r="O695" t="str">
            <v>U007 AGROSUPER S.A.</v>
          </cell>
          <cell r="P695" t="str">
            <v>00AS</v>
          </cell>
          <cell r="Q695" t="str">
            <v>AGRO SUDAMERICA</v>
          </cell>
          <cell r="R695" t="str">
            <v>02</v>
          </cell>
          <cell r="S695" t="str">
            <v>ECUADOR</v>
          </cell>
          <cell r="T695" t="str">
            <v>000027 GUAYAQUIL, PUERTO</v>
          </cell>
          <cell r="U695" t="str">
            <v>200001414</v>
          </cell>
          <cell r="V695" t="str">
            <v>DIGECA S. A. Distribuidora de carne</v>
          </cell>
          <cell r="W695" t="str">
            <v>*** ROSARIO</v>
          </cell>
          <cell r="X695" t="str">
            <v>CIF</v>
          </cell>
          <cell r="Y695" t="str">
            <v>CTA CTE O CRED.DIRECTO</v>
          </cell>
          <cell r="Z695" t="str">
            <v>CONGELADO</v>
          </cell>
          <cell r="AA695" t="str">
            <v>CUEROS</v>
          </cell>
          <cell r="AB695" t="str">
            <v>CUERO BACK</v>
          </cell>
          <cell r="AC695" t="str">
            <v>CUERO BACK</v>
          </cell>
          <cell r="AD695" t="str">
            <v>EX</v>
          </cell>
        </row>
        <row r="696">
          <cell r="D696">
            <v>1021077</v>
          </cell>
          <cell r="E696" t="str">
            <v>GO GORD CHIC@ CJ 20K AS</v>
          </cell>
          <cell r="F696">
            <v>24000</v>
          </cell>
          <cell r="G696" t="str">
            <v>KG</v>
          </cell>
          <cell r="H696" t="str">
            <v>PLANTA LO MIRANDA</v>
          </cell>
          <cell r="I696" t="str">
            <v>EN PRODUCCION</v>
          </cell>
          <cell r="J696">
            <v>44818</v>
          </cell>
          <cell r="K696">
            <v>44844</v>
          </cell>
          <cell r="L696"/>
          <cell r="M696"/>
          <cell r="N696"/>
          <cell r="O696" t="str">
            <v>U007 AGROSUPER S.A.</v>
          </cell>
          <cell r="P696" t="str">
            <v>00AS</v>
          </cell>
          <cell r="Q696" t="str">
            <v>AGRO SUDAMERICA</v>
          </cell>
          <cell r="R696" t="str">
            <v>02</v>
          </cell>
          <cell r="S696" t="str">
            <v>BOLIVIA</v>
          </cell>
          <cell r="T696" t="str">
            <v>000272 SANTA CRUZ, TERRESTRE</v>
          </cell>
          <cell r="U696" t="str">
            <v>200001400</v>
          </cell>
          <cell r="V696" t="str">
            <v>Frigorifico Del Oriente SA</v>
          </cell>
          <cell r="W696" t="str">
            <v/>
          </cell>
          <cell r="X696" t="str">
            <v>CIP</v>
          </cell>
          <cell r="Y696" t="str">
            <v>CTA CTE O CRED.DIRECTO</v>
          </cell>
          <cell r="Z696" t="str">
            <v>CONGELADO</v>
          </cell>
          <cell r="AA696" t="str">
            <v>GRASAS</v>
          </cell>
          <cell r="AB696" t="str">
            <v>GRASA GORDURA</v>
          </cell>
          <cell r="AC696" t="str">
            <v>SUBPROD GRASA GORDURA CHICA</v>
          </cell>
          <cell r="AD696" t="str">
            <v>EX</v>
          </cell>
        </row>
        <row r="697">
          <cell r="D697">
            <v>1020886</v>
          </cell>
          <cell r="E697" t="str">
            <v>GO PANC TECL NOR@ CJ 20K AS</v>
          </cell>
          <cell r="F697">
            <v>24000</v>
          </cell>
          <cell r="G697" t="str">
            <v>KG</v>
          </cell>
          <cell r="H697" t="str">
            <v>PLANTA ROSARIO</v>
          </cell>
          <cell r="I697" t="str">
            <v>EMITIDO</v>
          </cell>
          <cell r="J697">
            <v>44818</v>
          </cell>
          <cell r="K697">
            <v>44829</v>
          </cell>
          <cell r="L697"/>
          <cell r="M697"/>
          <cell r="N697"/>
          <cell r="O697" t="str">
            <v>U007 AGROSUPER S.A.</v>
          </cell>
          <cell r="P697" t="str">
            <v>00AS</v>
          </cell>
          <cell r="Q697" t="str">
            <v>AGRO SUDAMERICA</v>
          </cell>
          <cell r="R697" t="str">
            <v>02</v>
          </cell>
          <cell r="S697" t="str">
            <v>COLOMBIA</v>
          </cell>
          <cell r="T697" t="str">
            <v>000218 CARTAGENA, PUERTO</v>
          </cell>
          <cell r="U697" t="str">
            <v>200003203</v>
          </cell>
          <cell r="V697" t="str">
            <v>TRADING 360 S.A.S</v>
          </cell>
          <cell r="W697" t="str">
            <v>***</v>
          </cell>
          <cell r="X697" t="str">
            <v>CIF</v>
          </cell>
          <cell r="Y697" t="str">
            <v>PAGO ANTIC. – PAGO C/COPIA DOC</v>
          </cell>
          <cell r="Z697" t="str">
            <v>CONGELADO</v>
          </cell>
          <cell r="AA697" t="str">
            <v>PANCETA</v>
          </cell>
          <cell r="AB697" t="str">
            <v>PANCETA S/CUERO</v>
          </cell>
          <cell r="AC697" t="str">
            <v>PANCETA S/CUERO TECLA</v>
          </cell>
          <cell r="AD697" t="str">
            <v>EX</v>
          </cell>
        </row>
        <row r="698">
          <cell r="D698">
            <v>1022217</v>
          </cell>
          <cell r="E698" t="str">
            <v>GO LOM TOCINO@ BO CJ 20K AS</v>
          </cell>
          <cell r="F698">
            <v>24000</v>
          </cell>
          <cell r="G698" t="str">
            <v>KG</v>
          </cell>
          <cell r="H698" t="str">
            <v>PLANTA ROSARIO</v>
          </cell>
          <cell r="I698" t="str">
            <v>A PROGRAMAR</v>
          </cell>
          <cell r="J698">
            <v>44818</v>
          </cell>
          <cell r="K698">
            <v>44844</v>
          </cell>
          <cell r="L698">
            <v>44871</v>
          </cell>
          <cell r="M698"/>
          <cell r="N698"/>
          <cell r="O698" t="str">
            <v>U007 AGROSUPER S.A.</v>
          </cell>
          <cell r="P698" t="str">
            <v>00AB</v>
          </cell>
          <cell r="Q698" t="str">
            <v>AGROSUPER BRASIL</v>
          </cell>
          <cell r="R698" t="str">
            <v>02</v>
          </cell>
          <cell r="S698" t="str">
            <v>BRASIL</v>
          </cell>
          <cell r="T698" t="str">
            <v>000312 SÃO BORJA , TERRESTRE</v>
          </cell>
          <cell r="U698" t="str">
            <v>200003001</v>
          </cell>
          <cell r="V698" t="str">
            <v>SEARA ALIMENTOS LTDA.</v>
          </cell>
          <cell r="W698" t="str">
            <v>###</v>
          </cell>
          <cell r="X698" t="str">
            <v>CIP</v>
          </cell>
          <cell r="Y698" t="str">
            <v>CTA CTE O CRED.DIRECTO</v>
          </cell>
          <cell r="Z698" t="str">
            <v>CONGELADO</v>
          </cell>
          <cell r="AA698" t="str">
            <v>GRASAS</v>
          </cell>
          <cell r="AB698" t="str">
            <v>GRASA LOMO TOCINO</v>
          </cell>
          <cell r="AC698" t="str">
            <v>GRASA LOMO TOCINO</v>
          </cell>
          <cell r="AD698" t="str">
            <v>EX</v>
          </cell>
        </row>
        <row r="699">
          <cell r="D699">
            <v>1022217</v>
          </cell>
          <cell r="E699" t="str">
            <v>GO LOM TOCINO@ BO CJ 20K AS</v>
          </cell>
          <cell r="F699">
            <v>24000</v>
          </cell>
          <cell r="G699" t="str">
            <v>KG</v>
          </cell>
          <cell r="H699" t="str">
            <v>PLANTA ROSARIO</v>
          </cell>
          <cell r="I699" t="str">
            <v>A PROGRAMAR</v>
          </cell>
          <cell r="J699">
            <v>44818</v>
          </cell>
          <cell r="K699">
            <v>44844</v>
          </cell>
          <cell r="L699">
            <v>44875</v>
          </cell>
          <cell r="M699"/>
          <cell r="N699"/>
          <cell r="O699" t="str">
            <v>U007 AGROSUPER S.A.</v>
          </cell>
          <cell r="P699" t="str">
            <v>00AB</v>
          </cell>
          <cell r="Q699" t="str">
            <v>AGROSUPER BRASIL</v>
          </cell>
          <cell r="R699" t="str">
            <v>02</v>
          </cell>
          <cell r="S699" t="str">
            <v>BRASIL</v>
          </cell>
          <cell r="T699" t="str">
            <v>000312 SÃO BORJA , TERRESTRE</v>
          </cell>
          <cell r="U699" t="str">
            <v>200003001</v>
          </cell>
          <cell r="V699" t="str">
            <v>SEARA ALIMENTOS LTDA.</v>
          </cell>
          <cell r="W699" t="str">
            <v>###</v>
          </cell>
          <cell r="X699" t="str">
            <v>CIP</v>
          </cell>
          <cell r="Y699" t="str">
            <v>CTA CTE O CRED.DIRECTO</v>
          </cell>
          <cell r="Z699" t="str">
            <v>CONGELADO</v>
          </cell>
          <cell r="AA699" t="str">
            <v>GRASAS</v>
          </cell>
          <cell r="AB699" t="str">
            <v>GRASA LOMO TOCINO</v>
          </cell>
          <cell r="AC699" t="str">
            <v>GRASA LOMO TOCINO</v>
          </cell>
          <cell r="AD699" t="str">
            <v>EX</v>
          </cell>
        </row>
        <row r="700">
          <cell r="D700">
            <v>1022217</v>
          </cell>
          <cell r="E700" t="str">
            <v>GO LOM TOCINO@ BO CJ 20K AS</v>
          </cell>
          <cell r="F700">
            <v>24000</v>
          </cell>
          <cell r="G700" t="str">
            <v>KG</v>
          </cell>
          <cell r="H700" t="str">
            <v>PLANTA ROSARIO</v>
          </cell>
          <cell r="I700" t="str">
            <v>EMITIDO</v>
          </cell>
          <cell r="J700">
            <v>44818</v>
          </cell>
          <cell r="K700">
            <v>44871</v>
          </cell>
          <cell r="L700"/>
          <cell r="M700"/>
          <cell r="N700"/>
          <cell r="O700" t="str">
            <v>U007 AGROSUPER S.A.</v>
          </cell>
          <cell r="P700" t="str">
            <v>00AB</v>
          </cell>
          <cell r="Q700" t="str">
            <v>AGROSUPER BRASIL</v>
          </cell>
          <cell r="R700" t="str">
            <v>02</v>
          </cell>
          <cell r="S700" t="str">
            <v>BRASIL</v>
          </cell>
          <cell r="T700" t="str">
            <v>000312 SÃO BORJA , TERRESTRE</v>
          </cell>
          <cell r="U700" t="str">
            <v>200003001</v>
          </cell>
          <cell r="V700" t="str">
            <v>SEARA ALIMENTOS LTDA.</v>
          </cell>
          <cell r="W700" t="str">
            <v/>
          </cell>
          <cell r="X700" t="str">
            <v>CIP</v>
          </cell>
          <cell r="Y700" t="str">
            <v>CTA CTE O CRED.DIRECTO</v>
          </cell>
          <cell r="Z700" t="str">
            <v>CONGELADO</v>
          </cell>
          <cell r="AA700" t="str">
            <v>GRASAS</v>
          </cell>
          <cell r="AB700" t="str">
            <v>GRASA LOMO TOCINO</v>
          </cell>
          <cell r="AC700" t="str">
            <v>GRASA LOMO TOCINO</v>
          </cell>
          <cell r="AD700" t="str">
            <v>EX</v>
          </cell>
        </row>
        <row r="701">
          <cell r="D701">
            <v>1022217</v>
          </cell>
          <cell r="E701" t="str">
            <v>GO LOM TOCINO@ BO CJ 20K AS</v>
          </cell>
          <cell r="F701">
            <v>24000</v>
          </cell>
          <cell r="G701" t="str">
            <v>KG</v>
          </cell>
          <cell r="H701" t="str">
            <v>PLANTA ROSARIO</v>
          </cell>
          <cell r="I701" t="str">
            <v>A PROGRAMAR</v>
          </cell>
          <cell r="J701">
            <v>44818</v>
          </cell>
          <cell r="K701">
            <v>44871</v>
          </cell>
          <cell r="L701">
            <v>44871</v>
          </cell>
          <cell r="M701"/>
          <cell r="N701"/>
          <cell r="O701" t="str">
            <v>U007 AGROSUPER S.A.</v>
          </cell>
          <cell r="P701" t="str">
            <v>00AB</v>
          </cell>
          <cell r="Q701" t="str">
            <v>AGROSUPER BRASIL</v>
          </cell>
          <cell r="R701" t="str">
            <v>02</v>
          </cell>
          <cell r="S701" t="str">
            <v>BRASIL</v>
          </cell>
          <cell r="T701" t="str">
            <v>000312 SÃO BORJA , TERRESTRE</v>
          </cell>
          <cell r="U701" t="str">
            <v>200003001</v>
          </cell>
          <cell r="V701" t="str">
            <v>SEARA ALIMENTOS LTDA.</v>
          </cell>
          <cell r="W701" t="str">
            <v>###</v>
          </cell>
          <cell r="X701" t="str">
            <v>CIP</v>
          </cell>
          <cell r="Y701" t="str">
            <v>CTA CTE O CRED.DIRECTO</v>
          </cell>
          <cell r="Z701" t="str">
            <v>CONGELADO</v>
          </cell>
          <cell r="AA701" t="str">
            <v>GRASAS</v>
          </cell>
          <cell r="AB701" t="str">
            <v>GRASA LOMO TOCINO</v>
          </cell>
          <cell r="AC701" t="str">
            <v>GRASA LOMO TOCINO</v>
          </cell>
          <cell r="AD701" t="str">
            <v>EX</v>
          </cell>
        </row>
        <row r="702">
          <cell r="D702">
            <v>1022217</v>
          </cell>
          <cell r="E702" t="str">
            <v>GO LOM TOCINO@ BO CJ 20K AS</v>
          </cell>
          <cell r="F702">
            <v>24000</v>
          </cell>
          <cell r="G702" t="str">
            <v>KG</v>
          </cell>
          <cell r="H702" t="str">
            <v>PLANTA ROSARIO</v>
          </cell>
          <cell r="I702" t="str">
            <v>EMITIDO</v>
          </cell>
          <cell r="J702">
            <v>44818</v>
          </cell>
          <cell r="K702">
            <v>44875</v>
          </cell>
          <cell r="L702"/>
          <cell r="M702"/>
          <cell r="N702"/>
          <cell r="O702" t="str">
            <v>U007 AGROSUPER S.A.</v>
          </cell>
          <cell r="P702" t="str">
            <v>00AB</v>
          </cell>
          <cell r="Q702" t="str">
            <v>AGROSUPER BRASIL</v>
          </cell>
          <cell r="R702" t="str">
            <v>02</v>
          </cell>
          <cell r="S702" t="str">
            <v>BRASIL</v>
          </cell>
          <cell r="T702" t="str">
            <v>000312 SÃO BORJA , TERRESTRE</v>
          </cell>
          <cell r="U702" t="str">
            <v>200003001</v>
          </cell>
          <cell r="V702" t="str">
            <v>SEARA ALIMENTOS LTDA.</v>
          </cell>
          <cell r="W702" t="str">
            <v/>
          </cell>
          <cell r="X702" t="str">
            <v>CIP</v>
          </cell>
          <cell r="Y702" t="str">
            <v>CTA CTE O CRED.DIRECTO</v>
          </cell>
          <cell r="Z702" t="str">
            <v>CONGELADO</v>
          </cell>
          <cell r="AA702" t="str">
            <v>GRASAS</v>
          </cell>
          <cell r="AB702" t="str">
            <v>GRASA LOMO TOCINO</v>
          </cell>
          <cell r="AC702" t="str">
            <v>GRASA LOMO TOCINO</v>
          </cell>
          <cell r="AD702" t="str">
            <v>EX</v>
          </cell>
        </row>
        <row r="703">
          <cell r="D703">
            <v>1022217</v>
          </cell>
          <cell r="E703" t="str">
            <v>GO LOM TOCINO@ BO CJ 20K AS</v>
          </cell>
          <cell r="F703">
            <v>24000</v>
          </cell>
          <cell r="G703" t="str">
            <v>KG</v>
          </cell>
          <cell r="H703" t="str">
            <v>PLANTA ROSARIO</v>
          </cell>
          <cell r="I703" t="str">
            <v>A PROGRAMAR</v>
          </cell>
          <cell r="J703">
            <v>44818</v>
          </cell>
          <cell r="K703">
            <v>44875</v>
          </cell>
          <cell r="L703">
            <v>44876</v>
          </cell>
          <cell r="M703"/>
          <cell r="N703"/>
          <cell r="O703" t="str">
            <v>U007 AGROSUPER S.A.</v>
          </cell>
          <cell r="P703" t="str">
            <v>00AB</v>
          </cell>
          <cell r="Q703" t="str">
            <v>AGROSUPER BRASIL</v>
          </cell>
          <cell r="R703" t="str">
            <v>02</v>
          </cell>
          <cell r="S703" t="str">
            <v>BRASIL</v>
          </cell>
          <cell r="T703" t="str">
            <v>000312 SÃO BORJA , TERRESTRE</v>
          </cell>
          <cell r="U703" t="str">
            <v>200003001</v>
          </cell>
          <cell r="V703" t="str">
            <v>SEARA ALIMENTOS LTDA.</v>
          </cell>
          <cell r="W703" t="str">
            <v>###</v>
          </cell>
          <cell r="X703" t="str">
            <v>CIP</v>
          </cell>
          <cell r="Y703" t="str">
            <v>CTA CTE O CRED.DIRECTO</v>
          </cell>
          <cell r="Z703" t="str">
            <v>CONGELADO</v>
          </cell>
          <cell r="AA703" t="str">
            <v>GRASAS</v>
          </cell>
          <cell r="AB703" t="str">
            <v>GRASA LOMO TOCINO</v>
          </cell>
          <cell r="AC703" t="str">
            <v>GRASA LOMO TOCINO</v>
          </cell>
          <cell r="AD703" t="str">
            <v>EX</v>
          </cell>
        </row>
        <row r="704">
          <cell r="D704">
            <v>1022217</v>
          </cell>
          <cell r="E704" t="str">
            <v>GO LOM TOCINO@ BO CJ 20K AS</v>
          </cell>
          <cell r="F704">
            <v>24000</v>
          </cell>
          <cell r="G704" t="str">
            <v>KG</v>
          </cell>
          <cell r="H704" t="str">
            <v>PLANTA ROSARIO</v>
          </cell>
          <cell r="I704" t="str">
            <v>EMITIDO</v>
          </cell>
          <cell r="J704">
            <v>44818</v>
          </cell>
          <cell r="K704">
            <v>44875</v>
          </cell>
          <cell r="L704"/>
          <cell r="M704"/>
          <cell r="N704"/>
          <cell r="O704" t="str">
            <v>U007 AGROSUPER S.A.</v>
          </cell>
          <cell r="P704" t="str">
            <v>00AB</v>
          </cell>
          <cell r="Q704" t="str">
            <v>AGROSUPER BRASIL</v>
          </cell>
          <cell r="R704" t="str">
            <v>02</v>
          </cell>
          <cell r="S704" t="str">
            <v>BRASIL</v>
          </cell>
          <cell r="T704" t="str">
            <v>000312 SÃO BORJA , TERRESTRE</v>
          </cell>
          <cell r="U704" t="str">
            <v>200003001</v>
          </cell>
          <cell r="V704" t="str">
            <v>SEARA ALIMENTOS LTDA.</v>
          </cell>
          <cell r="W704" t="str">
            <v/>
          </cell>
          <cell r="X704" t="str">
            <v>CIP</v>
          </cell>
          <cell r="Y704" t="str">
            <v>CTA CTE O CRED.DIRECTO</v>
          </cell>
          <cell r="Z704" t="str">
            <v>CONGELADO</v>
          </cell>
          <cell r="AA704" t="str">
            <v>GRASAS</v>
          </cell>
          <cell r="AB704" t="str">
            <v>GRASA LOMO TOCINO</v>
          </cell>
          <cell r="AC704" t="str">
            <v>GRASA LOMO TOCINO</v>
          </cell>
          <cell r="AD704" t="str">
            <v>EX</v>
          </cell>
        </row>
        <row r="705">
          <cell r="D705">
            <v>1022217</v>
          </cell>
          <cell r="E705" t="str">
            <v>GO LOM TOCINO@ BO CJ 20K AS</v>
          </cell>
          <cell r="F705">
            <v>24000</v>
          </cell>
          <cell r="G705" t="str">
            <v>KG</v>
          </cell>
          <cell r="H705" t="str">
            <v>PLANTA ROSARIO</v>
          </cell>
          <cell r="I705" t="str">
            <v>A PROGRAMAR</v>
          </cell>
          <cell r="J705">
            <v>44818</v>
          </cell>
          <cell r="K705">
            <v>44875</v>
          </cell>
          <cell r="L705">
            <v>44878</v>
          </cell>
          <cell r="M705"/>
          <cell r="N705"/>
          <cell r="O705" t="str">
            <v>U007 AGROSUPER S.A.</v>
          </cell>
          <cell r="P705" t="str">
            <v>00AB</v>
          </cell>
          <cell r="Q705" t="str">
            <v>AGROSUPER BRASIL</v>
          </cell>
          <cell r="R705" t="str">
            <v>02</v>
          </cell>
          <cell r="S705" t="str">
            <v>BRASIL</v>
          </cell>
          <cell r="T705" t="str">
            <v>000312 SÃO BORJA , TERRESTRE</v>
          </cell>
          <cell r="U705" t="str">
            <v>200003001</v>
          </cell>
          <cell r="V705" t="str">
            <v>SEARA ALIMENTOS LTDA.</v>
          </cell>
          <cell r="W705" t="str">
            <v>###</v>
          </cell>
          <cell r="X705" t="str">
            <v>CIP</v>
          </cell>
          <cell r="Y705" t="str">
            <v>CTA CTE O CRED.DIRECTO</v>
          </cell>
          <cell r="Z705" t="str">
            <v>CONGELADO</v>
          </cell>
          <cell r="AA705" t="str">
            <v>GRASAS</v>
          </cell>
          <cell r="AB705" t="str">
            <v>GRASA LOMO TOCINO</v>
          </cell>
          <cell r="AC705" t="str">
            <v>GRASA LOMO TOCINO</v>
          </cell>
          <cell r="AD705" t="str">
            <v>EX</v>
          </cell>
        </row>
        <row r="706">
          <cell r="D706">
            <v>1022273</v>
          </cell>
          <cell r="E706" t="str">
            <v>GO GRASA FORRO PNA LIMP@ BO CJ AS</v>
          </cell>
          <cell r="F706">
            <v>24000</v>
          </cell>
          <cell r="G706" t="str">
            <v>KG</v>
          </cell>
          <cell r="H706" t="str">
            <v>PLANTA LO MIRANDA</v>
          </cell>
          <cell r="I706" t="str">
            <v>A PROGRAMAR</v>
          </cell>
          <cell r="J706">
            <v>44818</v>
          </cell>
          <cell r="K706">
            <v>44844</v>
          </cell>
          <cell r="L706">
            <v>44878</v>
          </cell>
          <cell r="M706"/>
          <cell r="N706"/>
          <cell r="O706" t="str">
            <v>U007 AGROSUPER S.A.</v>
          </cell>
          <cell r="P706" t="str">
            <v>00AB</v>
          </cell>
          <cell r="Q706" t="str">
            <v>AGROSUPER BRASIL</v>
          </cell>
          <cell r="R706" t="str">
            <v>02</v>
          </cell>
          <cell r="S706" t="str">
            <v>BRASIL</v>
          </cell>
          <cell r="T706" t="str">
            <v>000312 SÃO BORJA , TERRESTRE</v>
          </cell>
          <cell r="U706" t="str">
            <v>200003001</v>
          </cell>
          <cell r="V706" t="str">
            <v>SEARA ALIMENTOS LTDA.</v>
          </cell>
          <cell r="W706" t="str">
            <v>###</v>
          </cell>
          <cell r="X706" t="str">
            <v>CIP</v>
          </cell>
          <cell r="Y706" t="str">
            <v>CTA CTE O CRED.DIRECTO</v>
          </cell>
          <cell r="Z706" t="str">
            <v>CONGELADO</v>
          </cell>
          <cell r="AA706" t="str">
            <v>GRASAS</v>
          </cell>
          <cell r="AB706" t="str">
            <v>GRASA FORRO</v>
          </cell>
          <cell r="AC706" t="str">
            <v>SUBPROD GRASA FORRO PIERNA LIMPIO</v>
          </cell>
          <cell r="AD706" t="str">
            <v>EX</v>
          </cell>
        </row>
        <row r="707">
          <cell r="D707">
            <v>1022273</v>
          </cell>
          <cell r="E707" t="str">
            <v>GO GRASA FORRO PNA LIMP@ BO CJ AS</v>
          </cell>
          <cell r="F707">
            <v>24000</v>
          </cell>
          <cell r="G707" t="str">
            <v>KG</v>
          </cell>
          <cell r="H707" t="str">
            <v>PLANTA LO MIRANDA</v>
          </cell>
          <cell r="I707" t="str">
            <v>EMITIDO</v>
          </cell>
          <cell r="J707">
            <v>44818</v>
          </cell>
          <cell r="K707">
            <v>44844</v>
          </cell>
          <cell r="L707"/>
          <cell r="M707"/>
          <cell r="N707"/>
          <cell r="O707" t="str">
            <v>U007 AGROSUPER S.A.</v>
          </cell>
          <cell r="P707" t="str">
            <v>00AB</v>
          </cell>
          <cell r="Q707" t="str">
            <v>AGROSUPER BRASIL</v>
          </cell>
          <cell r="R707" t="str">
            <v>02</v>
          </cell>
          <cell r="S707" t="str">
            <v>BRASIL</v>
          </cell>
          <cell r="T707" t="str">
            <v>000312 SÃO BORJA , TERRESTRE</v>
          </cell>
          <cell r="U707" t="str">
            <v>200003001</v>
          </cell>
          <cell r="V707" t="str">
            <v>SEARA ALIMENTOS LTDA.</v>
          </cell>
          <cell r="W707" t="str">
            <v/>
          </cell>
          <cell r="X707" t="str">
            <v>CIP</v>
          </cell>
          <cell r="Y707" t="str">
            <v>CTA CTE O CRED.DIRECTO</v>
          </cell>
          <cell r="Z707" t="str">
            <v>CONGELADO</v>
          </cell>
          <cell r="AA707" t="str">
            <v>GRASAS</v>
          </cell>
          <cell r="AB707" t="str">
            <v>GRASA FORRO</v>
          </cell>
          <cell r="AC707" t="str">
            <v>SUBPROD GRASA FORRO PIERNA LIMPIO</v>
          </cell>
          <cell r="AD707" t="str">
            <v>EX</v>
          </cell>
        </row>
        <row r="708">
          <cell r="D708">
            <v>1022273</v>
          </cell>
          <cell r="E708" t="str">
            <v>GO GRASA FORRO PNA LIMP@ BO CJ AS</v>
          </cell>
          <cell r="F708">
            <v>24000</v>
          </cell>
          <cell r="G708" t="str">
            <v>KG</v>
          </cell>
          <cell r="H708" t="str">
            <v>PLANTA LO MIRANDA</v>
          </cell>
          <cell r="I708" t="str">
            <v>EMITIDO</v>
          </cell>
          <cell r="J708">
            <v>44818</v>
          </cell>
          <cell r="K708">
            <v>44844</v>
          </cell>
          <cell r="L708"/>
          <cell r="M708"/>
          <cell r="N708"/>
          <cell r="O708" t="str">
            <v>U007 AGROSUPER S.A.</v>
          </cell>
          <cell r="P708" t="str">
            <v>00AB</v>
          </cell>
          <cell r="Q708" t="str">
            <v>AGROSUPER BRASIL</v>
          </cell>
          <cell r="R708" t="str">
            <v>02</v>
          </cell>
          <cell r="S708" t="str">
            <v>BRASIL</v>
          </cell>
          <cell r="T708" t="str">
            <v>000312 SÃO BORJA , TERRESTRE</v>
          </cell>
          <cell r="U708" t="str">
            <v>200003001</v>
          </cell>
          <cell r="V708" t="str">
            <v>SEARA ALIMENTOS LTDA.</v>
          </cell>
          <cell r="W708" t="str">
            <v/>
          </cell>
          <cell r="X708" t="str">
            <v>CIP</v>
          </cell>
          <cell r="Y708" t="str">
            <v>CTA CTE O CRED.DIRECTO</v>
          </cell>
          <cell r="Z708" t="str">
            <v>CONGELADO</v>
          </cell>
          <cell r="AA708" t="str">
            <v>GRASAS</v>
          </cell>
          <cell r="AB708" t="str">
            <v>GRASA FORRO</v>
          </cell>
          <cell r="AC708" t="str">
            <v>SUBPROD GRASA FORRO PIERNA LIMPIO</v>
          </cell>
          <cell r="AD708" t="str">
            <v>EX</v>
          </cell>
        </row>
        <row r="709">
          <cell r="D709">
            <v>1022273</v>
          </cell>
          <cell r="E709" t="str">
            <v>GO GRASA FORRO PNA LIMP@ BO CJ AS</v>
          </cell>
          <cell r="F709">
            <v>24000</v>
          </cell>
          <cell r="G709" t="str">
            <v>KG</v>
          </cell>
          <cell r="H709" t="str">
            <v>PLANTA LO MIRANDA</v>
          </cell>
          <cell r="I709" t="str">
            <v>A PROGRAMAR</v>
          </cell>
          <cell r="J709">
            <v>44818</v>
          </cell>
          <cell r="K709">
            <v>44870</v>
          </cell>
          <cell r="L709">
            <v>44882</v>
          </cell>
          <cell r="M709"/>
          <cell r="N709"/>
          <cell r="O709" t="str">
            <v>U007 AGROSUPER S.A.</v>
          </cell>
          <cell r="P709" t="str">
            <v>00AB</v>
          </cell>
          <cell r="Q709" t="str">
            <v>AGROSUPER BRASIL</v>
          </cell>
          <cell r="R709" t="str">
            <v>02</v>
          </cell>
          <cell r="S709" t="str">
            <v>BRASIL</v>
          </cell>
          <cell r="T709" t="str">
            <v>000312 SÃO BORJA , TERRESTRE</v>
          </cell>
          <cell r="U709" t="str">
            <v>200003001</v>
          </cell>
          <cell r="V709" t="str">
            <v>SEARA ALIMENTOS LTDA.</v>
          </cell>
          <cell r="W709" t="str">
            <v>###</v>
          </cell>
          <cell r="X709" t="str">
            <v>CIP</v>
          </cell>
          <cell r="Y709" t="str">
            <v>CTA CTE O CRED.DIRECTO</v>
          </cell>
          <cell r="Z709" t="str">
            <v>CONGELADO</v>
          </cell>
          <cell r="AA709" t="str">
            <v>GRASAS</v>
          </cell>
          <cell r="AB709" t="str">
            <v>GRASA FORRO</v>
          </cell>
          <cell r="AC709" t="str">
            <v>SUBPROD GRASA FORRO PIERNA LIMPIO</v>
          </cell>
          <cell r="AD709" t="str">
            <v>EX</v>
          </cell>
        </row>
        <row r="710">
          <cell r="D710">
            <v>1022273</v>
          </cell>
          <cell r="E710" t="str">
            <v>GO GRASA FORRO PNA LIMP@ BO CJ AS</v>
          </cell>
          <cell r="F710">
            <v>24000</v>
          </cell>
          <cell r="G710" t="str">
            <v>KG</v>
          </cell>
          <cell r="H710" t="str">
            <v>PLANTA LO MIRANDA</v>
          </cell>
          <cell r="I710" t="str">
            <v>A PROGRAMAR</v>
          </cell>
          <cell r="J710">
            <v>44818</v>
          </cell>
          <cell r="K710">
            <v>44870</v>
          </cell>
          <cell r="L710">
            <v>44884</v>
          </cell>
          <cell r="M710"/>
          <cell r="N710"/>
          <cell r="O710" t="str">
            <v>U007 AGROSUPER S.A.</v>
          </cell>
          <cell r="P710" t="str">
            <v>00AB</v>
          </cell>
          <cell r="Q710" t="str">
            <v>AGROSUPER BRASIL</v>
          </cell>
          <cell r="R710" t="str">
            <v>02</v>
          </cell>
          <cell r="S710" t="str">
            <v>BRASIL</v>
          </cell>
          <cell r="T710" t="str">
            <v>000312 SÃO BORJA , TERRESTRE</v>
          </cell>
          <cell r="U710" t="str">
            <v>200003001</v>
          </cell>
          <cell r="V710" t="str">
            <v>SEARA ALIMENTOS LTDA.</v>
          </cell>
          <cell r="W710" t="str">
            <v>###</v>
          </cell>
          <cell r="X710" t="str">
            <v>CIP</v>
          </cell>
          <cell r="Y710" t="str">
            <v>CTA CTE O CRED.DIRECTO</v>
          </cell>
          <cell r="Z710" t="str">
            <v>CONGELADO</v>
          </cell>
          <cell r="AA710" t="str">
            <v>GRASAS</v>
          </cell>
          <cell r="AB710" t="str">
            <v>GRASA FORRO</v>
          </cell>
          <cell r="AC710" t="str">
            <v>SUBPROD GRASA FORRO PIERNA LIMPIO</v>
          </cell>
          <cell r="AD710" t="str">
            <v>EX</v>
          </cell>
        </row>
        <row r="711">
          <cell r="D711">
            <v>1022273</v>
          </cell>
          <cell r="E711" t="str">
            <v>GO GRASA FORRO PNA LIMP@ BO CJ AS</v>
          </cell>
          <cell r="F711">
            <v>24000</v>
          </cell>
          <cell r="G711" t="str">
            <v>KG</v>
          </cell>
          <cell r="H711" t="str">
            <v>PLANTA LO MIRANDA</v>
          </cell>
          <cell r="I711" t="str">
            <v>EN PRODUCCION</v>
          </cell>
          <cell r="J711">
            <v>44818</v>
          </cell>
          <cell r="K711">
            <v>44870</v>
          </cell>
          <cell r="L711"/>
          <cell r="M711"/>
          <cell r="N711"/>
          <cell r="O711" t="str">
            <v>U007 AGROSUPER S.A.</v>
          </cell>
          <cell r="P711" t="str">
            <v>00AB</v>
          </cell>
          <cell r="Q711" t="str">
            <v>AGROSUPER BRASIL</v>
          </cell>
          <cell r="R711" t="str">
            <v>02</v>
          </cell>
          <cell r="S711" t="str">
            <v>BRASIL</v>
          </cell>
          <cell r="T711" t="str">
            <v>000312 SÃO BORJA , TERRESTRE</v>
          </cell>
          <cell r="U711" t="str">
            <v>200003001</v>
          </cell>
          <cell r="V711" t="str">
            <v>SEARA ALIMENTOS LTDA.</v>
          </cell>
          <cell r="W711" t="str">
            <v>###</v>
          </cell>
          <cell r="X711" t="str">
            <v>CIP</v>
          </cell>
          <cell r="Y711" t="str">
            <v>CTA CTE O CRED.DIRECTO</v>
          </cell>
          <cell r="Z711" t="str">
            <v>CONGELADO</v>
          </cell>
          <cell r="AA711" t="str">
            <v>GRASAS</v>
          </cell>
          <cell r="AB711" t="str">
            <v>GRASA FORRO</v>
          </cell>
          <cell r="AC711" t="str">
            <v>SUBPROD GRASA FORRO PIERNA LIMPIO</v>
          </cell>
          <cell r="AD711" t="str">
            <v>EX</v>
          </cell>
        </row>
        <row r="712">
          <cell r="D712">
            <v>1022218</v>
          </cell>
          <cell r="E712" t="str">
            <v>GO GRASA FORRO PNA LIMP@ CJ 20K AS</v>
          </cell>
          <cell r="F712">
            <v>24000</v>
          </cell>
          <cell r="G712" t="str">
            <v>KG</v>
          </cell>
          <cell r="H712" t="str">
            <v>PLANTA ROSARIO</v>
          </cell>
          <cell r="I712" t="str">
            <v>EMITIDO</v>
          </cell>
          <cell r="J712">
            <v>44818</v>
          </cell>
          <cell r="K712">
            <v>44844</v>
          </cell>
          <cell r="L712"/>
          <cell r="M712"/>
          <cell r="N712"/>
          <cell r="O712" t="str">
            <v>U007 AGROSUPER S.A.</v>
          </cell>
          <cell r="P712" t="str">
            <v>00AB</v>
          </cell>
          <cell r="Q712" t="str">
            <v>AGROSUPER BRASIL</v>
          </cell>
          <cell r="R712" t="str">
            <v>02</v>
          </cell>
          <cell r="S712" t="str">
            <v>BRASIL</v>
          </cell>
          <cell r="T712" t="str">
            <v>000312 SÃO BORJA , TERRESTRE</v>
          </cell>
          <cell r="U712" t="str">
            <v>200003001</v>
          </cell>
          <cell r="V712" t="str">
            <v>SEARA ALIMENTOS LTDA.</v>
          </cell>
          <cell r="W712" t="str">
            <v/>
          </cell>
          <cell r="X712" t="str">
            <v>CIP</v>
          </cell>
          <cell r="Y712" t="str">
            <v>CTA CTE O CRED.DIRECTO</v>
          </cell>
          <cell r="Z712" t="str">
            <v>CONGELADO</v>
          </cell>
          <cell r="AA712" t="str">
            <v>GRASAS</v>
          </cell>
          <cell r="AB712" t="str">
            <v>GRASA FORRO</v>
          </cell>
          <cell r="AC712" t="str">
            <v>SUBPROD GRASA FORRO PIERNA LIMPIO</v>
          </cell>
          <cell r="AD712" t="str">
            <v>EX</v>
          </cell>
        </row>
        <row r="713">
          <cell r="D713">
            <v>1022218</v>
          </cell>
          <cell r="E713" t="str">
            <v>GO GRASA FORRO PNA LIMP@ CJ 20K AS</v>
          </cell>
          <cell r="F713">
            <v>24000</v>
          </cell>
          <cell r="G713" t="str">
            <v>KG</v>
          </cell>
          <cell r="H713" t="str">
            <v>PLANTA ROSARIO</v>
          </cell>
          <cell r="I713" t="str">
            <v>EN PRODUCCION</v>
          </cell>
          <cell r="J713">
            <v>44818</v>
          </cell>
          <cell r="K713">
            <v>44870</v>
          </cell>
          <cell r="L713"/>
          <cell r="M713"/>
          <cell r="N713"/>
          <cell r="O713" t="str">
            <v>U007 AGROSUPER S.A.</v>
          </cell>
          <cell r="P713" t="str">
            <v>00AB</v>
          </cell>
          <cell r="Q713" t="str">
            <v>AGROSUPER BRASIL</v>
          </cell>
          <cell r="R713" t="str">
            <v>02</v>
          </cell>
          <cell r="S713" t="str">
            <v>BRASIL</v>
          </cell>
          <cell r="T713" t="str">
            <v>000312 SÃO BORJA , TERRESTRE</v>
          </cell>
          <cell r="U713" t="str">
            <v>200003001</v>
          </cell>
          <cell r="V713" t="str">
            <v>SEARA ALIMENTOS LTDA.</v>
          </cell>
          <cell r="W713" t="str">
            <v>###</v>
          </cell>
          <cell r="X713" t="str">
            <v>CIP</v>
          </cell>
          <cell r="Y713" t="str">
            <v>CTA CTE O CRED.DIRECTO</v>
          </cell>
          <cell r="Z713" t="str">
            <v>CONGELADO</v>
          </cell>
          <cell r="AA713" t="str">
            <v>GRASAS</v>
          </cell>
          <cell r="AB713" t="str">
            <v>GRASA FORRO</v>
          </cell>
          <cell r="AC713" t="str">
            <v>SUBPROD GRASA FORRO PIERNA LIMPIO</v>
          </cell>
          <cell r="AD713" t="str">
            <v>EX</v>
          </cell>
        </row>
        <row r="714">
          <cell r="D714">
            <v>1022928</v>
          </cell>
          <cell r="E714" t="str">
            <v>GO CUE GRANEL ESP CC@CJ 20K AS</v>
          </cell>
          <cell r="F714">
            <v>11649</v>
          </cell>
          <cell r="G714" t="str">
            <v>KG</v>
          </cell>
          <cell r="H714" t="str">
            <v>PLANTA LO MIRANDA</v>
          </cell>
          <cell r="I714" t="str">
            <v>EN PRODUCCION</v>
          </cell>
          <cell r="J714">
            <v>44818</v>
          </cell>
          <cell r="K714">
            <v>44838</v>
          </cell>
          <cell r="L714"/>
          <cell r="M714"/>
          <cell r="N714"/>
          <cell r="O714" t="str">
            <v>U007 AGROSUPER S.A.</v>
          </cell>
          <cell r="P714" t="str">
            <v>00AS</v>
          </cell>
          <cell r="Q714" t="str">
            <v>AGRO SUDAMERICA</v>
          </cell>
          <cell r="R714" t="str">
            <v>02</v>
          </cell>
          <cell r="S714" t="str">
            <v>URUGUAY</v>
          </cell>
          <cell r="T714" t="str">
            <v>000074 MONTEVIDEO, TERRESTRE</v>
          </cell>
          <cell r="U714" t="str">
            <v>200000271</v>
          </cell>
          <cell r="V714" t="str">
            <v>Wilisol S.A.</v>
          </cell>
          <cell r="W714" t="str">
            <v>###</v>
          </cell>
          <cell r="X714" t="str">
            <v>FCA</v>
          </cell>
          <cell r="Y714" t="str">
            <v>CTA CTE O CRED.DIRECTO</v>
          </cell>
          <cell r="Z714" t="str">
            <v>CONGELADO</v>
          </cell>
          <cell r="AA714" t="str">
            <v>CUEROS</v>
          </cell>
          <cell r="AB714" t="str">
            <v>CUERO MIXTO</v>
          </cell>
          <cell r="AC714" t="str">
            <v>CUERO GRANEL ESPECIAL</v>
          </cell>
          <cell r="AD714" t="str">
            <v>EX</v>
          </cell>
        </row>
        <row r="715">
          <cell r="D715">
            <v>1021082</v>
          </cell>
          <cell r="E715" t="str">
            <v>GO TRIMING 70/30@ CJ 20K AS</v>
          </cell>
          <cell r="F715">
            <v>11351</v>
          </cell>
          <cell r="G715" t="str">
            <v>KG</v>
          </cell>
          <cell r="H715" t="str">
            <v>PLANTA LO MIRANDA</v>
          </cell>
          <cell r="I715" t="str">
            <v>EN PRODUCCION</v>
          </cell>
          <cell r="J715">
            <v>44818</v>
          </cell>
          <cell r="K715">
            <v>44838</v>
          </cell>
          <cell r="L715"/>
          <cell r="M715"/>
          <cell r="N715"/>
          <cell r="O715" t="str">
            <v>U007 AGROSUPER S.A.</v>
          </cell>
          <cell r="P715" t="str">
            <v>00AS</v>
          </cell>
          <cell r="Q715" t="str">
            <v>AGRO SUDAMERICA</v>
          </cell>
          <cell r="R715" t="str">
            <v>02</v>
          </cell>
          <cell r="S715" t="str">
            <v>URUGUAY</v>
          </cell>
          <cell r="T715" t="str">
            <v>000074 MONTEVIDEO, TERRESTRE</v>
          </cell>
          <cell r="U715" t="str">
            <v>200000271</v>
          </cell>
          <cell r="V715" t="str">
            <v>Wilisol S.A.</v>
          </cell>
          <cell r="W715" t="str">
            <v>###</v>
          </cell>
          <cell r="X715" t="str">
            <v>FCA</v>
          </cell>
          <cell r="Y715" t="str">
            <v>CTA CTE O CRED.DIRECTO</v>
          </cell>
          <cell r="Z715" t="str">
            <v>CONGELADO</v>
          </cell>
          <cell r="AA715" t="str">
            <v>RECORTES</v>
          </cell>
          <cell r="AB715" t="str">
            <v>RECORTES NO MAGRO</v>
          </cell>
          <cell r="AC715" t="str">
            <v>RECORTES NO MAGRO TRIMING 70/30</v>
          </cell>
          <cell r="AD715" t="str">
            <v>EX</v>
          </cell>
        </row>
        <row r="716">
          <cell r="D716">
            <v>1012148</v>
          </cell>
          <cell r="E716" t="str">
            <v>PO TRU-CTRO ALA 60-80 MR@ FI CJ 20K AS</v>
          </cell>
          <cell r="F716">
            <v>179.62560714400001</v>
          </cell>
          <cell r="G716" t="str">
            <v>KG</v>
          </cell>
          <cell r="H716" t="str">
            <v>F. SAN VICENTE</v>
          </cell>
          <cell r="I716" t="str">
            <v>CONFIRMADO</v>
          </cell>
          <cell r="J716">
            <v>44818</v>
          </cell>
          <cell r="K716">
            <v>44819</v>
          </cell>
          <cell r="L716">
            <v>44851</v>
          </cell>
          <cell r="M716"/>
          <cell r="N716"/>
          <cell r="O716" t="str">
            <v>U007 AGROSUPER S.A.</v>
          </cell>
          <cell r="P716" t="str">
            <v>00AA</v>
          </cell>
          <cell r="Q716" t="str">
            <v>AGRO AMERICA</v>
          </cell>
          <cell r="R716" t="str">
            <v>01</v>
          </cell>
          <cell r="S716" t="str">
            <v>EE.UU.</v>
          </cell>
          <cell r="T716" t="str">
            <v>000221 SAVANNAH, PUERTO</v>
          </cell>
          <cell r="U716" t="str">
            <v>200000004</v>
          </cell>
          <cell r="V716" t="str">
            <v>Agro America LLC</v>
          </cell>
          <cell r="W716" t="str">
            <v/>
          </cell>
          <cell r="X716" t="str">
            <v>CIF</v>
          </cell>
          <cell r="Y716" t="str">
            <v>CTA CTE O CRED.DIRECTO</v>
          </cell>
          <cell r="Z716" t="str">
            <v>CONGELADO</v>
          </cell>
          <cell r="AA716" t="str">
            <v>ALA</v>
          </cell>
          <cell r="AB716" t="str">
            <v>ALA TRUTRO-CENTRO</v>
          </cell>
          <cell r="AC716" t="str">
            <v>ALA TRUTRO-CENTRO NORMAL</v>
          </cell>
          <cell r="AD716" t="str">
            <v>NA</v>
          </cell>
        </row>
        <row r="717">
          <cell r="D717">
            <v>1012400</v>
          </cell>
          <cell r="E717" t="str">
            <v>PO FILE S/T 700G MR@ CJ AS</v>
          </cell>
          <cell r="F717">
            <v>251.99983948000002</v>
          </cell>
          <cell r="G717" t="str">
            <v>KG</v>
          </cell>
          <cell r="H717" t="str">
            <v>F. SAN VICENTE</v>
          </cell>
          <cell r="I717" t="str">
            <v>CONFIRMADO</v>
          </cell>
          <cell r="J717">
            <v>44818</v>
          </cell>
          <cell r="K717">
            <v>44819</v>
          </cell>
          <cell r="L717">
            <v>44851</v>
          </cell>
          <cell r="M717"/>
          <cell r="N717"/>
          <cell r="O717" t="str">
            <v>U007 AGROSUPER S.A.</v>
          </cell>
          <cell r="P717" t="str">
            <v>00AA</v>
          </cell>
          <cell r="Q717" t="str">
            <v>AGRO AMERICA</v>
          </cell>
          <cell r="R717" t="str">
            <v>01</v>
          </cell>
          <cell r="S717" t="str">
            <v>EE.UU.</v>
          </cell>
          <cell r="T717" t="str">
            <v>000221 SAVANNAH, PUERTO</v>
          </cell>
          <cell r="U717" t="str">
            <v>200000004</v>
          </cell>
          <cell r="V717" t="str">
            <v>Agro America LLC</v>
          </cell>
          <cell r="W717" t="str">
            <v/>
          </cell>
          <cell r="X717" t="str">
            <v>CIF</v>
          </cell>
          <cell r="Y717" t="str">
            <v>CTA CTE O CRED.DIRECTO</v>
          </cell>
          <cell r="Z717" t="str">
            <v>CONGELADO</v>
          </cell>
          <cell r="AA717" t="str">
            <v>FILETE</v>
          </cell>
          <cell r="AB717" t="str">
            <v>FILETE</v>
          </cell>
          <cell r="AC717" t="str">
            <v>FILETE NORMAL</v>
          </cell>
          <cell r="AD717" t="str">
            <v>NA</v>
          </cell>
        </row>
        <row r="718">
          <cell r="D718">
            <v>1030360</v>
          </cell>
          <cell r="E718" t="str">
            <v>PV PCH MA 15% 14-16 LB@ BO CJ 20K SO</v>
          </cell>
          <cell r="F718">
            <v>843.19985888799999</v>
          </cell>
          <cell r="G718" t="str">
            <v>KG</v>
          </cell>
          <cell r="H718" t="str">
            <v>SOPRAVAL PLANTA / CECINAS 2</v>
          </cell>
          <cell r="I718" t="str">
            <v>PROGRAMADO</v>
          </cell>
          <cell r="J718">
            <v>44818</v>
          </cell>
          <cell r="K718">
            <v>44824</v>
          </cell>
          <cell r="L718">
            <v>44843</v>
          </cell>
          <cell r="M718"/>
          <cell r="N718"/>
          <cell r="O718" t="str">
            <v>U007 AGROSUPER S.A.</v>
          </cell>
          <cell r="P718" t="str">
            <v>00AA</v>
          </cell>
          <cell r="Q718" t="str">
            <v>AGRO AMERICA</v>
          </cell>
          <cell r="R718" t="str">
            <v>03</v>
          </cell>
          <cell r="S718" t="str">
            <v>EE.UU.</v>
          </cell>
          <cell r="T718" t="str">
            <v>000109 LONG BEACH, PUERTO</v>
          </cell>
          <cell r="U718" t="str">
            <v>200000004</v>
          </cell>
          <cell r="V718" t="str">
            <v>Agro America LLC</v>
          </cell>
          <cell r="W718" t="str">
            <v>MIX 40342339 - 40344667</v>
          </cell>
          <cell r="X718" t="str">
            <v>CIF</v>
          </cell>
          <cell r="Y718" t="str">
            <v>CTA CTE O CRED.DIRECTO</v>
          </cell>
          <cell r="Z718" t="str">
            <v>CONGELADO</v>
          </cell>
          <cell r="AA718" t="str">
            <v>PECH</v>
          </cell>
          <cell r="AB718" t="str">
            <v>PECH ENTERA</v>
          </cell>
          <cell r="AC718" t="str">
            <v>PECH ENTERA NORMAL</v>
          </cell>
          <cell r="AD718" t="str">
            <v>NA</v>
          </cell>
        </row>
        <row r="719">
          <cell r="D719">
            <v>1100602</v>
          </cell>
          <cell r="E719" t="str">
            <v>FILE POLLO PR@ BO 18X1.5 LB CJ AS</v>
          </cell>
          <cell r="F719">
            <v>13476.240092415999</v>
          </cell>
          <cell r="G719" t="str">
            <v>KG</v>
          </cell>
          <cell r="H719" t="str">
            <v>F. SAN VICENTE</v>
          </cell>
          <cell r="I719" t="str">
            <v>CONFIRMADO</v>
          </cell>
          <cell r="J719">
            <v>44818</v>
          </cell>
          <cell r="K719">
            <v>44824</v>
          </cell>
          <cell r="L719">
            <v>44834</v>
          </cell>
          <cell r="M719"/>
          <cell r="N719"/>
          <cell r="O719" t="str">
            <v>U007 AGROSUPER S.A.</v>
          </cell>
          <cell r="P719" t="str">
            <v>00AA</v>
          </cell>
          <cell r="Q719" t="str">
            <v>AGRO AMERICA</v>
          </cell>
          <cell r="R719" t="str">
            <v>10</v>
          </cell>
          <cell r="S719" t="str">
            <v>EE.UU.</v>
          </cell>
          <cell r="T719" t="str">
            <v>000527 PORT HUENEME, CA</v>
          </cell>
          <cell r="U719" t="str">
            <v>200000004</v>
          </cell>
          <cell r="V719" t="str">
            <v>Agro America LLC</v>
          </cell>
          <cell r="W719" t="str">
            <v/>
          </cell>
          <cell r="X719" t="str">
            <v>CIF</v>
          </cell>
          <cell r="Y719" t="str">
            <v>CTA CTE O CRED.DIRECTO</v>
          </cell>
          <cell r="Z719" t="str">
            <v>CONGELADO</v>
          </cell>
          <cell r="AA719" t="str">
            <v>EMPANIZADO</v>
          </cell>
          <cell r="AB719" t="str">
            <v>EMPANIZADOS CROQUETAS</v>
          </cell>
          <cell r="AC719" t="str">
            <v>EMPANIZADOS CROQUETAS POLLO</v>
          </cell>
          <cell r="AD719" t="str">
            <v>NA</v>
          </cell>
        </row>
        <row r="720">
          <cell r="D720">
            <v>1021039</v>
          </cell>
          <cell r="E720" t="str">
            <v>GO CUE PAPDA CP@ CJ 20K BCA AS</v>
          </cell>
          <cell r="F720">
            <v>24000</v>
          </cell>
          <cell r="G720" t="str">
            <v>KG</v>
          </cell>
          <cell r="H720" t="str">
            <v>PLANTA ROSARIO</v>
          </cell>
          <cell r="I720" t="str">
            <v>EN PRODUCCION</v>
          </cell>
          <cell r="J720">
            <v>44819</v>
          </cell>
          <cell r="K720">
            <v>44839</v>
          </cell>
          <cell r="L720"/>
          <cell r="M720"/>
          <cell r="N720"/>
          <cell r="O720" t="str">
            <v>U007 AGROSUPER S.A.</v>
          </cell>
          <cell r="P720" t="str">
            <v>00AS</v>
          </cell>
          <cell r="Q720" t="str">
            <v>AGRO SUDAMERICA</v>
          </cell>
          <cell r="R720" t="str">
            <v>02</v>
          </cell>
          <cell r="S720" t="str">
            <v>ECUADOR</v>
          </cell>
          <cell r="T720" t="str">
            <v>000027 GUAYAQUIL, PUERTO</v>
          </cell>
          <cell r="U720" t="str">
            <v>200001485</v>
          </cell>
          <cell r="V720" t="str">
            <v>ITALIMENTOS CIA. LTDA.</v>
          </cell>
          <cell r="W720" t="str">
            <v>LO MIRANDA ***</v>
          </cell>
          <cell r="X720" t="str">
            <v>CFR</v>
          </cell>
          <cell r="Y720" t="str">
            <v>CTA CTE O CRED.DIRECTO</v>
          </cell>
          <cell r="Z720" t="str">
            <v>CONGELADO</v>
          </cell>
          <cell r="AA720" t="str">
            <v>CUEROS</v>
          </cell>
          <cell r="AB720" t="str">
            <v>CUERO PAPADA</v>
          </cell>
          <cell r="AC720" t="str">
            <v>CUERO PAPADA</v>
          </cell>
          <cell r="AD720" t="str">
            <v>EX</v>
          </cell>
        </row>
        <row r="721">
          <cell r="D721">
            <v>1022855</v>
          </cell>
          <cell r="E721" t="str">
            <v>GO GRASA FORRO PAL@ CJ 20K AS</v>
          </cell>
          <cell r="F721">
            <v>24000</v>
          </cell>
          <cell r="G721" t="str">
            <v>KG</v>
          </cell>
          <cell r="H721" t="str">
            <v>PLANTA ROSARIO</v>
          </cell>
          <cell r="I721" t="str">
            <v>EN PRODUCCION</v>
          </cell>
          <cell r="J721">
            <v>44819</v>
          </cell>
          <cell r="K721">
            <v>44854</v>
          </cell>
          <cell r="L721"/>
          <cell r="M721"/>
          <cell r="N721"/>
          <cell r="O721" t="str">
            <v>U007 AGROSUPER S.A.</v>
          </cell>
          <cell r="P721" t="str">
            <v>00AS</v>
          </cell>
          <cell r="Q721" t="str">
            <v>AGRO SUDAMERICA</v>
          </cell>
          <cell r="R721" t="str">
            <v>02</v>
          </cell>
          <cell r="S721" t="str">
            <v>ECUADOR</v>
          </cell>
          <cell r="T721" t="str">
            <v>000027 GUAYAQUIL, PUERTO</v>
          </cell>
          <cell r="U721" t="str">
            <v>200001485</v>
          </cell>
          <cell r="V721" t="str">
            <v>ITALIMENTOS CIA. LTDA.</v>
          </cell>
          <cell r="W721" t="str">
            <v>ROSARIO***</v>
          </cell>
          <cell r="X721" t="str">
            <v>CFR</v>
          </cell>
          <cell r="Y721" t="str">
            <v>CTA CTE O CRED.DIRECTO</v>
          </cell>
          <cell r="Z721" t="str">
            <v>CONGELADO</v>
          </cell>
          <cell r="AA721" t="str">
            <v>GRASAS</v>
          </cell>
          <cell r="AB721" t="str">
            <v>GRASA FORRO</v>
          </cell>
          <cell r="AC721" t="str">
            <v>SUBPROD GRASA FORRO PALETA</v>
          </cell>
          <cell r="AD721" t="str">
            <v>EX</v>
          </cell>
        </row>
        <row r="722">
          <cell r="D722">
            <v>1021012</v>
          </cell>
          <cell r="E722" t="str">
            <v>GO PAPDA K@ CJ 20K AK</v>
          </cell>
          <cell r="F722">
            <v>22000</v>
          </cell>
          <cell r="G722" t="str">
            <v>KG</v>
          </cell>
          <cell r="H722" t="str">
            <v>PRECISA</v>
          </cell>
          <cell r="I722" t="str">
            <v>PROGRAMADO</v>
          </cell>
          <cell r="J722">
            <v>44820</v>
          </cell>
          <cell r="K722">
            <v>44820</v>
          </cell>
          <cell r="L722">
            <v>44843</v>
          </cell>
          <cell r="M722"/>
          <cell r="N722"/>
          <cell r="O722" t="str">
            <v>U007 AGROSUPER S.A.</v>
          </cell>
          <cell r="P722" t="str">
            <v>00HK</v>
          </cell>
          <cell r="Q722" t="str">
            <v>AGROSUPER ASIA</v>
          </cell>
          <cell r="R722" t="str">
            <v>02</v>
          </cell>
          <cell r="S722" t="str">
            <v>COREA DEL SUR</v>
          </cell>
          <cell r="T722" t="str">
            <v>000045 BUSAN {PUSAN}, PUERTO</v>
          </cell>
          <cell r="U722" t="str">
            <v>200001410</v>
          </cell>
          <cell r="V722" t="str">
            <v>Meat and Meat Co. Ltd</v>
          </cell>
          <cell r="W722" t="str">
            <v>2022_SEP</v>
          </cell>
          <cell r="X722" t="str">
            <v>CFR</v>
          </cell>
          <cell r="Y722" t="str">
            <v>PAGO C/COPIA DOCTO.</v>
          </cell>
          <cell r="Z722" t="str">
            <v>CONGELADO</v>
          </cell>
          <cell r="AA722" t="str">
            <v>PLANCHA</v>
          </cell>
          <cell r="AB722" t="str">
            <v>PLANCHA S/CUERO</v>
          </cell>
          <cell r="AC722" t="str">
            <v>PLANCHA S/CUERO PAPADA</v>
          </cell>
          <cell r="AD722" t="str">
            <v>EX</v>
          </cell>
        </row>
        <row r="723">
          <cell r="D723">
            <v>1021151</v>
          </cell>
          <cell r="E723" t="str">
            <v>GO HSO COGOTE@ BO CJ 20K TJ</v>
          </cell>
          <cell r="F723">
            <v>22000</v>
          </cell>
          <cell r="G723" t="str">
            <v>KG</v>
          </cell>
          <cell r="H723" t="str">
            <v>PLANTA ROSARIO</v>
          </cell>
          <cell r="I723" t="str">
            <v>A PROGRAMAR</v>
          </cell>
          <cell r="J723">
            <v>44820</v>
          </cell>
          <cell r="K723">
            <v>44820</v>
          </cell>
          <cell r="L723">
            <v>44840</v>
          </cell>
          <cell r="M723"/>
          <cell r="N723"/>
          <cell r="O723" t="str">
            <v>U007 AGROSUPER S.A.</v>
          </cell>
          <cell r="P723" t="str">
            <v>00HK</v>
          </cell>
          <cell r="Q723" t="str">
            <v>AGROSUPER ASIA</v>
          </cell>
          <cell r="R723" t="str">
            <v>02</v>
          </cell>
          <cell r="S723" t="str">
            <v>COREA DEL SUR</v>
          </cell>
          <cell r="T723" t="str">
            <v>000045 BUSAN {PUSAN}, PUERTO</v>
          </cell>
          <cell r="U723" t="str">
            <v>200000725</v>
          </cell>
          <cell r="V723" t="str">
            <v>Tae won trade Co., Ltd</v>
          </cell>
          <cell r="W723" t="str">
            <v>MD19N2209NS00331</v>
          </cell>
          <cell r="X723" t="str">
            <v>CFR</v>
          </cell>
          <cell r="Y723" t="str">
            <v>CARTA CREDITO</v>
          </cell>
          <cell r="Z723" t="str">
            <v>CONGELADO</v>
          </cell>
          <cell r="AA723" t="str">
            <v>HUESOS</v>
          </cell>
          <cell r="AB723" t="str">
            <v>HUESOS CUARTO DELANTERO</v>
          </cell>
          <cell r="AC723" t="str">
            <v>HUESOS CUARTO DELANTERO COGOTE</v>
          </cell>
          <cell r="AD723" t="str">
            <v>EX</v>
          </cell>
        </row>
        <row r="724">
          <cell r="D724">
            <v>1021149</v>
          </cell>
          <cell r="E724" t="str">
            <v>GO TIRA HSO CTRO@ CJ 20K TJ</v>
          </cell>
          <cell r="F724">
            <v>22000</v>
          </cell>
          <cell r="G724" t="str">
            <v>KG</v>
          </cell>
          <cell r="H724" t="str">
            <v>PLANTA LO MIRANDA</v>
          </cell>
          <cell r="I724" t="str">
            <v>A PROGRAMAR</v>
          </cell>
          <cell r="J724">
            <v>44820</v>
          </cell>
          <cell r="K724">
            <v>44820</v>
          </cell>
          <cell r="L724">
            <v>44858</v>
          </cell>
          <cell r="M724"/>
          <cell r="N724"/>
          <cell r="O724" t="str">
            <v>U007 AGROSUPER S.A.</v>
          </cell>
          <cell r="P724" t="str">
            <v>00HK</v>
          </cell>
          <cell r="Q724" t="str">
            <v>AGROSUPER ASIA</v>
          </cell>
          <cell r="R724" t="str">
            <v>02</v>
          </cell>
          <cell r="S724" t="str">
            <v>COREA DEL SUR</v>
          </cell>
          <cell r="T724" t="str">
            <v>000045 BUSAN {PUSAN}, PUERTO</v>
          </cell>
          <cell r="U724" t="str">
            <v>200000725</v>
          </cell>
          <cell r="V724" t="str">
            <v>Tae won trade Co., Ltd</v>
          </cell>
          <cell r="W724" t="str">
            <v>MD19N2209NS00331</v>
          </cell>
          <cell r="X724" t="str">
            <v>CFR</v>
          </cell>
          <cell r="Y724" t="str">
            <v>CARTA CREDITO</v>
          </cell>
          <cell r="Z724" t="str">
            <v>CONGELADO</v>
          </cell>
          <cell r="AA724" t="str">
            <v>HUESOS</v>
          </cell>
          <cell r="AB724" t="str">
            <v>HUESOS CUARTO CENTRAL</v>
          </cell>
          <cell r="AC724" t="str">
            <v>HUESOS CUARTO CENTRAL TIRA HUESO</v>
          </cell>
          <cell r="AD724" t="str">
            <v>EX</v>
          </cell>
        </row>
        <row r="725">
          <cell r="D725">
            <v>1012452</v>
          </cell>
          <cell r="E725" t="str">
            <v>PO ALA MEDIA GRADO B@ CJ AS</v>
          </cell>
          <cell r="F725">
            <v>24000</v>
          </cell>
          <cell r="G725" t="str">
            <v>KG</v>
          </cell>
          <cell r="H725" t="str">
            <v>PLANTA LO MIRANDA</v>
          </cell>
          <cell r="I725" t="str">
            <v>CONFIRMADO</v>
          </cell>
          <cell r="J725">
            <v>44820</v>
          </cell>
          <cell r="K725">
            <v>44820</v>
          </cell>
          <cell r="L725">
            <v>44874</v>
          </cell>
          <cell r="M725"/>
          <cell r="N725"/>
          <cell r="O725" t="str">
            <v>U007 AGROSUPER S.A.</v>
          </cell>
          <cell r="P725" t="str">
            <v>00GO</v>
          </cell>
          <cell r="Q725" t="str">
            <v>AGROSUPER SHANGHAI</v>
          </cell>
          <cell r="R725" t="str">
            <v>01</v>
          </cell>
          <cell r="S725" t="str">
            <v>CHINA</v>
          </cell>
          <cell r="T725" t="str">
            <v>000021 SHANGHAI, CHINA</v>
          </cell>
          <cell r="U725" t="str">
            <v>200002390</v>
          </cell>
          <cell r="V725" t="str">
            <v>Agrosuper China Co., Ltd.</v>
          </cell>
          <cell r="W725" t="str">
            <v/>
          </cell>
          <cell r="X725" t="str">
            <v>CIF</v>
          </cell>
          <cell r="Y725" t="str">
            <v>CTA CTE O CRED.DIRECTO</v>
          </cell>
          <cell r="Z725" t="str">
            <v>CONGELADO</v>
          </cell>
          <cell r="AA725" t="str">
            <v>ALA</v>
          </cell>
          <cell r="AB725" t="str">
            <v>ALA CENTRO</v>
          </cell>
          <cell r="AC725" t="str">
            <v>ALA CENTRO B</v>
          </cell>
          <cell r="AD725" t="str">
            <v>NA</v>
          </cell>
        </row>
        <row r="726">
          <cell r="D726">
            <v>1022291</v>
          </cell>
          <cell r="E726" t="str">
            <v>GO PERNILM B@ BO CJ 20K AS</v>
          </cell>
          <cell r="F726">
            <v>24000</v>
          </cell>
          <cell r="G726" t="str">
            <v>KG</v>
          </cell>
          <cell r="H726" t="str">
            <v>PLANTA LO MIRANDA</v>
          </cell>
          <cell r="I726" t="str">
            <v>CONFIRMADO</v>
          </cell>
          <cell r="J726">
            <v>44820</v>
          </cell>
          <cell r="K726">
            <v>44820</v>
          </cell>
          <cell r="L726">
            <v>44872</v>
          </cell>
          <cell r="M726"/>
          <cell r="N726"/>
          <cell r="O726" t="str">
            <v>U007 AGROSUPER S.A.</v>
          </cell>
          <cell r="P726" t="str">
            <v>00GO</v>
          </cell>
          <cell r="Q726" t="str">
            <v>AGROSUPER SHANGHAI</v>
          </cell>
          <cell r="R726" t="str">
            <v>02</v>
          </cell>
          <cell r="S726" t="str">
            <v>CHINA</v>
          </cell>
          <cell r="T726" t="str">
            <v>000021 SHANGHAI, CHINA</v>
          </cell>
          <cell r="U726" t="str">
            <v>200002390</v>
          </cell>
          <cell r="V726" t="str">
            <v>Agrosuper China Co., Ltd.</v>
          </cell>
          <cell r="W726" t="str">
            <v/>
          </cell>
          <cell r="X726" t="str">
            <v>CIF</v>
          </cell>
          <cell r="Y726" t="str">
            <v>CTA CTE O CRED.DIRECTO</v>
          </cell>
          <cell r="Z726" t="str">
            <v>CONGELADO</v>
          </cell>
          <cell r="AA726" t="str">
            <v>PERNIL</v>
          </cell>
          <cell r="AB726" t="str">
            <v>PERNIL MANO</v>
          </cell>
          <cell r="AC726" t="str">
            <v>PERNIL MANO B</v>
          </cell>
          <cell r="AD726" t="str">
            <v>NA</v>
          </cell>
        </row>
        <row r="727">
          <cell r="D727">
            <v>1030788</v>
          </cell>
          <cell r="E727" t="str">
            <v>PV PTA ALA MA@ BO CJ AS</v>
          </cell>
          <cell r="F727">
            <v>24000</v>
          </cell>
          <cell r="G727" t="str">
            <v>KG</v>
          </cell>
          <cell r="H727" t="str">
            <v>SOPRAVAL PLANTA / CECINAS 2</v>
          </cell>
          <cell r="I727" t="str">
            <v>EN PRODUCCION</v>
          </cell>
          <cell r="J727">
            <v>44820</v>
          </cell>
          <cell r="K727">
            <v>44832</v>
          </cell>
          <cell r="L727"/>
          <cell r="M727"/>
          <cell r="N727"/>
          <cell r="O727" t="str">
            <v>U020 AGROSUPER COMER ALIM</v>
          </cell>
          <cell r="P727" t="str">
            <v>00AE</v>
          </cell>
          <cell r="Q727" t="str">
            <v>AGRO EUROPA</v>
          </cell>
          <cell r="R727" t="str">
            <v>03</v>
          </cell>
          <cell r="S727" t="str">
            <v>GHANA</v>
          </cell>
          <cell r="T727" t="str">
            <v>000033 TEMA, PUERTO</v>
          </cell>
          <cell r="U727" t="str">
            <v>200000007</v>
          </cell>
          <cell r="V727" t="str">
            <v>AGROEUROPA S.P.A</v>
          </cell>
          <cell r="W727" t="str">
            <v/>
          </cell>
          <cell r="X727" t="str">
            <v>CFR</v>
          </cell>
          <cell r="Y727" t="str">
            <v>CTA CTE O CRED.DIRECTO</v>
          </cell>
          <cell r="Z727" t="str">
            <v>CONGELADO</v>
          </cell>
          <cell r="AA727" t="str">
            <v>ALA</v>
          </cell>
          <cell r="AB727" t="str">
            <v>ALA PUNTA</v>
          </cell>
          <cell r="AC727" t="str">
            <v>ALA PUNTA ALA MACHO</v>
          </cell>
          <cell r="AD727" t="str">
            <v>NA</v>
          </cell>
        </row>
        <row r="728">
          <cell r="D728">
            <v>1022782</v>
          </cell>
          <cell r="E728" t="str">
            <v>GO TRIPA CALIB 35/38# BO BIDON AS</v>
          </cell>
          <cell r="F728">
            <v>10972.8</v>
          </cell>
          <cell r="G728" t="str">
            <v>KG</v>
          </cell>
          <cell r="H728" t="str">
            <v>PLANTA INSUBAN</v>
          </cell>
          <cell r="I728" t="str">
            <v>EMITIDO</v>
          </cell>
          <cell r="J728">
            <v>44824</v>
          </cell>
          <cell r="K728">
            <v>44840</v>
          </cell>
          <cell r="L728"/>
          <cell r="M728"/>
          <cell r="N728"/>
          <cell r="O728" t="str">
            <v>U007 AGROSUPER S.A.</v>
          </cell>
          <cell r="P728" t="str">
            <v>00AS</v>
          </cell>
          <cell r="Q728" t="str">
            <v>AGRO SUDAMERICA</v>
          </cell>
          <cell r="R728" t="str">
            <v>02</v>
          </cell>
          <cell r="S728" t="str">
            <v>URUGUAY</v>
          </cell>
          <cell r="T728" t="str">
            <v>000074 MONTEVIDEO, TERRESTRE</v>
          </cell>
          <cell r="U728" t="str">
            <v>200003285</v>
          </cell>
          <cell r="V728" t="str">
            <v>Henil SA</v>
          </cell>
          <cell r="W728" t="str">
            <v/>
          </cell>
          <cell r="X728" t="str">
            <v>FCA</v>
          </cell>
          <cell r="Y728" t="str">
            <v>PAGO ANTICIPADO</v>
          </cell>
          <cell r="Z728" t="str">
            <v>NO REFRIGERADO</v>
          </cell>
          <cell r="AA728" t="str">
            <v>SUBPROD</v>
          </cell>
          <cell r="AB728" t="str">
            <v>SUBPROD TRIPA</v>
          </cell>
          <cell r="AC728" t="str">
            <v>SUBPROD TRIPA VÍCERAS</v>
          </cell>
          <cell r="AD728" t="str">
            <v>EX</v>
          </cell>
        </row>
        <row r="729">
          <cell r="D729">
            <v>1022783</v>
          </cell>
          <cell r="E729" t="str">
            <v>GO TRIPA CALIB 38/40# BO BIDON AS</v>
          </cell>
          <cell r="F729">
            <v>9288</v>
          </cell>
          <cell r="G729" t="str">
            <v>KG</v>
          </cell>
          <cell r="H729" t="str">
            <v>PLANTA INSUBAN</v>
          </cell>
          <cell r="I729" t="str">
            <v>EMITIDO</v>
          </cell>
          <cell r="J729">
            <v>44824</v>
          </cell>
          <cell r="K729">
            <v>44840</v>
          </cell>
          <cell r="L729"/>
          <cell r="M729"/>
          <cell r="N729"/>
          <cell r="O729" t="str">
            <v>U007 AGROSUPER S.A.</v>
          </cell>
          <cell r="P729" t="str">
            <v>00AS</v>
          </cell>
          <cell r="Q729" t="str">
            <v>AGRO SUDAMERICA</v>
          </cell>
          <cell r="R729" t="str">
            <v>02</v>
          </cell>
          <cell r="S729" t="str">
            <v>URUGUAY</v>
          </cell>
          <cell r="T729" t="str">
            <v>000074 MONTEVIDEO, TERRESTRE</v>
          </cell>
          <cell r="U729" t="str">
            <v>200003285</v>
          </cell>
          <cell r="V729" t="str">
            <v>Henil SA</v>
          </cell>
          <cell r="W729" t="str">
            <v/>
          </cell>
          <cell r="X729" t="str">
            <v>FCA</v>
          </cell>
          <cell r="Y729" t="str">
            <v>PAGO ANTICIPADO</v>
          </cell>
          <cell r="Z729" t="str">
            <v>NO REFRIGERADO</v>
          </cell>
          <cell r="AA729" t="str">
            <v>SUBPROD</v>
          </cell>
          <cell r="AB729" t="str">
            <v>SUBPROD TRIPA</v>
          </cell>
          <cell r="AC729" t="str">
            <v>SUBPROD TRIPA VÍCERAS</v>
          </cell>
          <cell r="AD729" t="str">
            <v>EX</v>
          </cell>
        </row>
        <row r="730">
          <cell r="D730">
            <v>1022786</v>
          </cell>
          <cell r="E730" t="str">
            <v>GO TRIP CALIB TUB 35/39 AZUL# BIDON AS</v>
          </cell>
          <cell r="F730">
            <v>1014</v>
          </cell>
          <cell r="G730" t="str">
            <v>KG</v>
          </cell>
          <cell r="H730" t="str">
            <v>PLANTA INSUBAN</v>
          </cell>
          <cell r="I730" t="str">
            <v>EMITIDO</v>
          </cell>
          <cell r="J730">
            <v>44824</v>
          </cell>
          <cell r="K730">
            <v>44840</v>
          </cell>
          <cell r="L730"/>
          <cell r="M730"/>
          <cell r="N730"/>
          <cell r="O730" t="str">
            <v>U007 AGROSUPER S.A.</v>
          </cell>
          <cell r="P730" t="str">
            <v>00AS</v>
          </cell>
          <cell r="Q730" t="str">
            <v>AGRO SUDAMERICA</v>
          </cell>
          <cell r="R730" t="str">
            <v>02</v>
          </cell>
          <cell r="S730" t="str">
            <v>URUGUAY</v>
          </cell>
          <cell r="T730" t="str">
            <v>000074 MONTEVIDEO, TERRESTRE</v>
          </cell>
          <cell r="U730" t="str">
            <v>200003285</v>
          </cell>
          <cell r="V730" t="str">
            <v>Henil SA</v>
          </cell>
          <cell r="W730" t="str">
            <v/>
          </cell>
          <cell r="X730" t="str">
            <v>FCA</v>
          </cell>
          <cell r="Y730" t="str">
            <v>PAGO ANTICIPADO</v>
          </cell>
          <cell r="Z730" t="str">
            <v>NO REFRIGERADO</v>
          </cell>
          <cell r="AA730" t="str">
            <v>SUBPROD</v>
          </cell>
          <cell r="AB730" t="str">
            <v>SUBPROD TRIPA</v>
          </cell>
          <cell r="AC730" t="str">
            <v>SUBPROD TRIPA VÍCERAS</v>
          </cell>
          <cell r="AD730" t="str">
            <v>EX</v>
          </cell>
        </row>
        <row r="731">
          <cell r="D731">
            <v>1022784</v>
          </cell>
          <cell r="E731" t="str">
            <v>GO TRIPA CALIB 40/42# BO BIN AS</v>
          </cell>
          <cell r="F731">
            <v>2947.5</v>
          </cell>
          <cell r="G731" t="str">
            <v>KG</v>
          </cell>
          <cell r="H731" t="str">
            <v>PLANTA INSUBAN</v>
          </cell>
          <cell r="I731" t="str">
            <v>EMITIDO</v>
          </cell>
          <cell r="J731">
            <v>44824</v>
          </cell>
          <cell r="K731">
            <v>44840</v>
          </cell>
          <cell r="L731"/>
          <cell r="M731"/>
          <cell r="N731"/>
          <cell r="O731" t="str">
            <v>U007 AGROSUPER S.A.</v>
          </cell>
          <cell r="P731" t="str">
            <v>00AS</v>
          </cell>
          <cell r="Q731" t="str">
            <v>AGRO SUDAMERICA</v>
          </cell>
          <cell r="R731" t="str">
            <v>02</v>
          </cell>
          <cell r="S731" t="str">
            <v>URUGUAY</v>
          </cell>
          <cell r="T731" t="str">
            <v>000074 MONTEVIDEO, TERRESTRE</v>
          </cell>
          <cell r="U731" t="str">
            <v>200003285</v>
          </cell>
          <cell r="V731" t="str">
            <v>Henil SA</v>
          </cell>
          <cell r="W731" t="str">
            <v/>
          </cell>
          <cell r="X731" t="str">
            <v>FCA</v>
          </cell>
          <cell r="Y731" t="str">
            <v>PAGO ANTICIPADO</v>
          </cell>
          <cell r="Z731" t="str">
            <v>NO REFRIGERADO</v>
          </cell>
          <cell r="AA731" t="str">
            <v>SUBPROD</v>
          </cell>
          <cell r="AB731" t="str">
            <v>SUBPROD TRIPA</v>
          </cell>
          <cell r="AC731" t="str">
            <v>SUBPROD TRIPA VÍCERAS</v>
          </cell>
          <cell r="AD731" t="str">
            <v>EX</v>
          </cell>
        </row>
        <row r="732">
          <cell r="D732">
            <v>1023400</v>
          </cell>
          <cell r="E732" t="str">
            <v>GO PNA S/HSO C/CUE F (7-8KG)@ CJ 20K AS</v>
          </cell>
          <cell r="F732">
            <v>8980</v>
          </cell>
          <cell r="G732" t="str">
            <v>KG</v>
          </cell>
          <cell r="H732" t="str">
            <v>PLANTA ROSARIO</v>
          </cell>
          <cell r="I732" t="str">
            <v>EN PRODUCCION</v>
          </cell>
          <cell r="J732">
            <v>44824</v>
          </cell>
          <cell r="K732">
            <v>44833</v>
          </cell>
          <cell r="L732"/>
          <cell r="M732"/>
          <cell r="N732"/>
          <cell r="O732" t="str">
            <v>U020 AGROSUPER COMER ALIM</v>
          </cell>
          <cell r="P732" t="str">
            <v>00AE</v>
          </cell>
          <cell r="Q732" t="str">
            <v>AGRO EUROPA</v>
          </cell>
          <cell r="R732" t="str">
            <v>02</v>
          </cell>
          <cell r="S732" t="str">
            <v>ITALIA</v>
          </cell>
          <cell r="T732" t="str">
            <v>000042 GENOVA {GENOA}, PUERTO</v>
          </cell>
          <cell r="U732" t="str">
            <v>200000007</v>
          </cell>
          <cell r="V732" t="str">
            <v>AGROEUROPA S.P.A</v>
          </cell>
          <cell r="W732" t="str">
            <v/>
          </cell>
          <cell r="X732" t="str">
            <v>CFR</v>
          </cell>
          <cell r="Y732" t="str">
            <v>CTA CTE O CRED.DIRECTO</v>
          </cell>
          <cell r="Z732" t="str">
            <v>CONGELADO</v>
          </cell>
          <cell r="AA732" t="str">
            <v>PIERNA</v>
          </cell>
          <cell r="AB732" t="str">
            <v>PIERNA PULPA</v>
          </cell>
          <cell r="AC732" t="str">
            <v>PIERNA PULPA 63</v>
          </cell>
          <cell r="AD732" t="str">
            <v>NA</v>
          </cell>
        </row>
        <row r="733">
          <cell r="D733">
            <v>1023417</v>
          </cell>
          <cell r="E733" t="str">
            <v>GO PNA S/HSO C/CUE F (8-9KG)@ CJ 20K AS</v>
          </cell>
          <cell r="F733">
            <v>15020</v>
          </cell>
          <cell r="G733" t="str">
            <v>KG</v>
          </cell>
          <cell r="H733" t="str">
            <v>PLANTA ROSARIO</v>
          </cell>
          <cell r="I733" t="str">
            <v>EN PRODUCCION</v>
          </cell>
          <cell r="J733">
            <v>44824</v>
          </cell>
          <cell r="K733">
            <v>44833</v>
          </cell>
          <cell r="L733"/>
          <cell r="M733"/>
          <cell r="N733"/>
          <cell r="O733" t="str">
            <v>U020 AGROSUPER COMER ALIM</v>
          </cell>
          <cell r="P733" t="str">
            <v>00AE</v>
          </cell>
          <cell r="Q733" t="str">
            <v>AGRO EUROPA</v>
          </cell>
          <cell r="R733" t="str">
            <v>02</v>
          </cell>
          <cell r="S733" t="str">
            <v>ITALIA</v>
          </cell>
          <cell r="T733" t="str">
            <v>000042 GENOVA {GENOA}, PUERTO</v>
          </cell>
          <cell r="U733" t="str">
            <v>200000007</v>
          </cell>
          <cell r="V733" t="str">
            <v>AGROEUROPA S.P.A</v>
          </cell>
          <cell r="W733" t="str">
            <v/>
          </cell>
          <cell r="X733" t="str">
            <v>CFR</v>
          </cell>
          <cell r="Y733" t="str">
            <v>CTA CTE O CRED.DIRECTO</v>
          </cell>
          <cell r="Z733" t="str">
            <v>CONGELADO</v>
          </cell>
          <cell r="AA733" t="str">
            <v>PIERNA</v>
          </cell>
          <cell r="AB733" t="str">
            <v>PIERNA PULPA</v>
          </cell>
          <cell r="AC733" t="str">
            <v>PIERNA PULPA 63</v>
          </cell>
          <cell r="AD733" t="str">
            <v>NA</v>
          </cell>
        </row>
        <row r="734">
          <cell r="D734">
            <v>1021732</v>
          </cell>
          <cell r="E734" t="str">
            <v>GO HSO FEMUR@ CJ 20K AS</v>
          </cell>
          <cell r="F734">
            <v>3800</v>
          </cell>
          <cell r="G734" t="str">
            <v>KG</v>
          </cell>
          <cell r="H734" t="str">
            <v>FRIOFORT</v>
          </cell>
          <cell r="I734" t="str">
            <v>A PROGRAMAR</v>
          </cell>
          <cell r="J734">
            <v>44825</v>
          </cell>
          <cell r="K734">
            <v>44826</v>
          </cell>
          <cell r="L734"/>
          <cell r="M734"/>
          <cell r="N734"/>
          <cell r="O734" t="str">
            <v>U007 AGROSUPER S.A.</v>
          </cell>
          <cell r="P734" t="str">
            <v>00GO</v>
          </cell>
          <cell r="Q734" t="str">
            <v>AGROSUPER SHANGHAI</v>
          </cell>
          <cell r="R734" t="str">
            <v>02</v>
          </cell>
          <cell r="S734" t="str">
            <v>CHINA</v>
          </cell>
          <cell r="T734" t="str">
            <v>000209 NANSHA, PUERTO</v>
          </cell>
          <cell r="U734" t="str">
            <v>200002390</v>
          </cell>
          <cell r="V734" t="str">
            <v>Agrosuper China Co., Ltd.</v>
          </cell>
          <cell r="W734" t="str">
            <v/>
          </cell>
          <cell r="X734" t="str">
            <v>CIF</v>
          </cell>
          <cell r="Y734" t="str">
            <v>CTA CTE O CRED.DIRECTO</v>
          </cell>
          <cell r="Z734" t="str">
            <v>CONGELADO</v>
          </cell>
          <cell r="AA734" t="str">
            <v>HUESOS</v>
          </cell>
          <cell r="AB734" t="str">
            <v>HUESOS CUARTO TRASERO</v>
          </cell>
          <cell r="AC734" t="str">
            <v>HUESOS CUARTO TRASERO FÉMUR</v>
          </cell>
          <cell r="AD734" t="str">
            <v>NA</v>
          </cell>
        </row>
        <row r="735">
          <cell r="D735">
            <v>1022291</v>
          </cell>
          <cell r="E735" t="str">
            <v>GO PERNILM B@ BO CJ 20K AS</v>
          </cell>
          <cell r="F735">
            <v>15535</v>
          </cell>
          <cell r="G735" t="str">
            <v>KG</v>
          </cell>
          <cell r="H735" t="str">
            <v>FRIOFORT</v>
          </cell>
          <cell r="I735" t="str">
            <v>A PROGRAMAR</v>
          </cell>
          <cell r="J735">
            <v>44825</v>
          </cell>
          <cell r="K735">
            <v>44826</v>
          </cell>
          <cell r="L735"/>
          <cell r="M735"/>
          <cell r="N735"/>
          <cell r="O735" t="str">
            <v>U007 AGROSUPER S.A.</v>
          </cell>
          <cell r="P735" t="str">
            <v>00GO</v>
          </cell>
          <cell r="Q735" t="str">
            <v>AGROSUPER SHANGHAI</v>
          </cell>
          <cell r="R735" t="str">
            <v>02</v>
          </cell>
          <cell r="S735" t="str">
            <v>CHINA</v>
          </cell>
          <cell r="T735" t="str">
            <v>000209 NANSHA, PUERTO</v>
          </cell>
          <cell r="U735" t="str">
            <v>200002390</v>
          </cell>
          <cell r="V735" t="str">
            <v>Agrosuper China Co., Ltd.</v>
          </cell>
          <cell r="W735" t="str">
            <v/>
          </cell>
          <cell r="X735" t="str">
            <v>CIF</v>
          </cell>
          <cell r="Y735" t="str">
            <v>CTA CTE O CRED.DIRECTO</v>
          </cell>
          <cell r="Z735" t="str">
            <v>CONGELADO</v>
          </cell>
          <cell r="AA735" t="str">
            <v>PERNIL</v>
          </cell>
          <cell r="AB735" t="str">
            <v>PERNIL MANO</v>
          </cell>
          <cell r="AC735" t="str">
            <v>PERNIL MANO B</v>
          </cell>
          <cell r="AD735" t="str">
            <v>NA</v>
          </cell>
        </row>
        <row r="736">
          <cell r="D736">
            <v>1022414</v>
          </cell>
          <cell r="E736" t="str">
            <v>GO CAZ ENT@ BO CJ 10K AS</v>
          </cell>
          <cell r="F736">
            <v>4320</v>
          </cell>
          <cell r="G736" t="str">
            <v>KG</v>
          </cell>
          <cell r="H736" t="str">
            <v>FRIOFORT</v>
          </cell>
          <cell r="I736" t="str">
            <v>A PROGRAMAR</v>
          </cell>
          <cell r="J736">
            <v>44825</v>
          </cell>
          <cell r="K736">
            <v>44826</v>
          </cell>
          <cell r="L736"/>
          <cell r="M736"/>
          <cell r="N736"/>
          <cell r="O736" t="str">
            <v>U007 AGROSUPER S.A.</v>
          </cell>
          <cell r="P736" t="str">
            <v>00GO</v>
          </cell>
          <cell r="Q736" t="str">
            <v>AGROSUPER SHANGHAI</v>
          </cell>
          <cell r="R736" t="str">
            <v>02</v>
          </cell>
          <cell r="S736" t="str">
            <v>CHINA</v>
          </cell>
          <cell r="T736" t="str">
            <v>000209 NANSHA, PUERTO</v>
          </cell>
          <cell r="U736" t="str">
            <v>200002390</v>
          </cell>
          <cell r="V736" t="str">
            <v>Agrosuper China Co., Ltd.</v>
          </cell>
          <cell r="W736" t="str">
            <v/>
          </cell>
          <cell r="X736" t="str">
            <v>CIF</v>
          </cell>
          <cell r="Y736" t="str">
            <v>CTA CTE O CRED.DIRECTO</v>
          </cell>
          <cell r="Z736" t="str">
            <v>CONGELADO</v>
          </cell>
          <cell r="AA736" t="str">
            <v>CHULETA</v>
          </cell>
          <cell r="AB736" t="str">
            <v>CHULETA CAZUELA</v>
          </cell>
          <cell r="AC736" t="str">
            <v>CHULETA CAZUELA ENTERA</v>
          </cell>
          <cell r="AD736" t="str">
            <v>NA</v>
          </cell>
        </row>
        <row r="737">
          <cell r="D737">
            <v>1022142</v>
          </cell>
          <cell r="E737" t="str">
            <v>GO POSTA ROSADA@ CJ AS</v>
          </cell>
          <cell r="F737">
            <v>1000</v>
          </cell>
          <cell r="G737" t="str">
            <v>KG</v>
          </cell>
          <cell r="H737" t="str">
            <v>PLANTA LO MIRANDA</v>
          </cell>
          <cell r="I737" t="str">
            <v>EN PRODUCCION</v>
          </cell>
          <cell r="J737">
            <v>44825</v>
          </cell>
          <cell r="K737">
            <v>44831</v>
          </cell>
          <cell r="L737"/>
          <cell r="M737"/>
          <cell r="N737"/>
          <cell r="O737" t="str">
            <v>U007 AGROSUPER S.A.</v>
          </cell>
          <cell r="P737" t="str">
            <v>00AJ</v>
          </cell>
          <cell r="Q737" t="str">
            <v>ANDES ASIA</v>
          </cell>
          <cell r="R737" t="str">
            <v>02</v>
          </cell>
          <cell r="S737" t="str">
            <v>JAPÓN</v>
          </cell>
          <cell r="T737" t="str">
            <v>2000 YOKOHAMA (ADUANA PRINCIPA</v>
          </cell>
          <cell r="U737" t="str">
            <v>200000018</v>
          </cell>
          <cell r="V737" t="str">
            <v>Andes Asia, Inc.</v>
          </cell>
          <cell r="W737" t="str">
            <v>AA2839</v>
          </cell>
          <cell r="X737" t="str">
            <v>CIF</v>
          </cell>
          <cell r="Y737" t="str">
            <v>CTA CTE O CRED.DIRECTO</v>
          </cell>
          <cell r="Z737" t="str">
            <v>CONGELADO</v>
          </cell>
          <cell r="AA737" t="str">
            <v>PIERNA</v>
          </cell>
          <cell r="AB737" t="str">
            <v>PIERNA PULPA FINA</v>
          </cell>
          <cell r="AC737" t="str">
            <v>PIERNA PULPA FINA MUSC SEP</v>
          </cell>
          <cell r="AD737" t="str">
            <v>NA</v>
          </cell>
        </row>
        <row r="738">
          <cell r="D738">
            <v>1022751</v>
          </cell>
          <cell r="E738" t="str">
            <v>GO PPPAL 1P EX@ CJ 14K AS</v>
          </cell>
          <cell r="F738">
            <v>2500</v>
          </cell>
          <cell r="G738" t="str">
            <v>KG</v>
          </cell>
          <cell r="H738" t="str">
            <v>PLANTA LO MIRANDA</v>
          </cell>
          <cell r="I738" t="str">
            <v>EN PRODUCCION</v>
          </cell>
          <cell r="J738">
            <v>44825</v>
          </cell>
          <cell r="K738">
            <v>44831</v>
          </cell>
          <cell r="L738"/>
          <cell r="M738"/>
          <cell r="N738"/>
          <cell r="O738" t="str">
            <v>U007 AGROSUPER S.A.</v>
          </cell>
          <cell r="P738" t="str">
            <v>00AJ</v>
          </cell>
          <cell r="Q738" t="str">
            <v>ANDES ASIA</v>
          </cell>
          <cell r="R738" t="str">
            <v>02</v>
          </cell>
          <cell r="S738" t="str">
            <v>JAPÓN</v>
          </cell>
          <cell r="T738" t="str">
            <v>2000 YOKOHAMA (ADUANA PRINCIPA</v>
          </cell>
          <cell r="U738" t="str">
            <v>200000018</v>
          </cell>
          <cell r="V738" t="str">
            <v>Andes Asia, Inc.</v>
          </cell>
          <cell r="W738" t="str">
            <v>AA2839</v>
          </cell>
          <cell r="X738" t="str">
            <v>CIF</v>
          </cell>
          <cell r="Y738" t="str">
            <v>CTA CTE O CRED.DIRECTO</v>
          </cell>
          <cell r="Z738" t="str">
            <v>CONGELADO</v>
          </cell>
          <cell r="AA738" t="str">
            <v>PALETA</v>
          </cell>
          <cell r="AB738" t="str">
            <v>PALETA ENTERA</v>
          </cell>
          <cell r="AC738" t="str">
            <v>PALETA ENTERA PICNIC</v>
          </cell>
          <cell r="AD738" t="str">
            <v>NA</v>
          </cell>
        </row>
        <row r="739">
          <cell r="D739">
            <v>1022864</v>
          </cell>
          <cell r="E739" t="str">
            <v>GO LOM VET L@ CJ 11K AS</v>
          </cell>
          <cell r="F739">
            <v>7500</v>
          </cell>
          <cell r="G739" t="str">
            <v>KG</v>
          </cell>
          <cell r="H739" t="str">
            <v>PLANTA LO MIRANDA</v>
          </cell>
          <cell r="I739" t="str">
            <v>EN PRODUCCION</v>
          </cell>
          <cell r="J739">
            <v>44825</v>
          </cell>
          <cell r="K739">
            <v>44831</v>
          </cell>
          <cell r="L739"/>
          <cell r="M739"/>
          <cell r="N739"/>
          <cell r="O739" t="str">
            <v>U007 AGROSUPER S.A.</v>
          </cell>
          <cell r="P739" t="str">
            <v>00AJ</v>
          </cell>
          <cell r="Q739" t="str">
            <v>ANDES ASIA</v>
          </cell>
          <cell r="R739" t="str">
            <v>02</v>
          </cell>
          <cell r="S739" t="str">
            <v>JAPÓN</v>
          </cell>
          <cell r="T739" t="str">
            <v>2000 YOKOHAMA (ADUANA PRINCIPA</v>
          </cell>
          <cell r="U739" t="str">
            <v>200000018</v>
          </cell>
          <cell r="V739" t="str">
            <v>Andes Asia, Inc.</v>
          </cell>
          <cell r="W739" t="str">
            <v>AA2839</v>
          </cell>
          <cell r="X739" t="str">
            <v>CIF</v>
          </cell>
          <cell r="Y739" t="str">
            <v>CTA CTE O CRED.DIRECTO</v>
          </cell>
          <cell r="Z739" t="str">
            <v>CONGELADO</v>
          </cell>
          <cell r="AA739" t="str">
            <v>LOMO</v>
          </cell>
          <cell r="AB739" t="str">
            <v>LOMO VETADO</v>
          </cell>
          <cell r="AC739" t="str">
            <v>LOMO VETADO &gt;2.0K</v>
          </cell>
          <cell r="AD739" t="str">
            <v>NA</v>
          </cell>
        </row>
        <row r="740">
          <cell r="D740">
            <v>1022865</v>
          </cell>
          <cell r="E740" t="str">
            <v>GO PAN TEC S/CUERO M@ CJ 17K AS</v>
          </cell>
          <cell r="F740">
            <v>2000</v>
          </cell>
          <cell r="G740" t="str">
            <v>KG</v>
          </cell>
          <cell r="H740" t="str">
            <v>PLANTA LO MIRANDA</v>
          </cell>
          <cell r="I740" t="str">
            <v>EN PRODUCCION</v>
          </cell>
          <cell r="J740">
            <v>44825</v>
          </cell>
          <cell r="K740">
            <v>44831</v>
          </cell>
          <cell r="L740"/>
          <cell r="M740"/>
          <cell r="N740"/>
          <cell r="O740" t="str">
            <v>U007 AGROSUPER S.A.</v>
          </cell>
          <cell r="P740" t="str">
            <v>00AJ</v>
          </cell>
          <cell r="Q740" t="str">
            <v>ANDES ASIA</v>
          </cell>
          <cell r="R740" t="str">
            <v>02</v>
          </cell>
          <cell r="S740" t="str">
            <v>JAPÓN</v>
          </cell>
          <cell r="T740" t="str">
            <v>2000 YOKOHAMA (ADUANA PRINCIPA</v>
          </cell>
          <cell r="U740" t="str">
            <v>200000018</v>
          </cell>
          <cell r="V740" t="str">
            <v>Andes Asia, Inc.</v>
          </cell>
          <cell r="W740" t="str">
            <v>AA2839</v>
          </cell>
          <cell r="X740" t="str">
            <v>CIF</v>
          </cell>
          <cell r="Y740" t="str">
            <v>CTA CTE O CRED.DIRECTO</v>
          </cell>
          <cell r="Z740" t="str">
            <v>CONGELADO</v>
          </cell>
          <cell r="AA740" t="str">
            <v>PANCETA</v>
          </cell>
          <cell r="AB740" t="str">
            <v>PANCETA S/CUERO</v>
          </cell>
          <cell r="AC740" t="str">
            <v>PANCETA S/CUERO TECLA</v>
          </cell>
          <cell r="AD740" t="str">
            <v>NA</v>
          </cell>
        </row>
        <row r="741">
          <cell r="D741">
            <v>1023123</v>
          </cell>
          <cell r="E741" t="str">
            <v>GO LOM VET@ CJ 9K AS</v>
          </cell>
          <cell r="F741">
            <v>1000</v>
          </cell>
          <cell r="G741" t="str">
            <v>KG</v>
          </cell>
          <cell r="H741" t="str">
            <v>PLANTA LO MIRANDA</v>
          </cell>
          <cell r="I741" t="str">
            <v>EN PRODUCCION</v>
          </cell>
          <cell r="J741">
            <v>44825</v>
          </cell>
          <cell r="K741">
            <v>44831</v>
          </cell>
          <cell r="L741"/>
          <cell r="M741"/>
          <cell r="N741"/>
          <cell r="O741" t="str">
            <v>U007 AGROSUPER S.A.</v>
          </cell>
          <cell r="P741" t="str">
            <v>00AJ</v>
          </cell>
          <cell r="Q741" t="str">
            <v>ANDES ASIA</v>
          </cell>
          <cell r="R741" t="str">
            <v>02</v>
          </cell>
          <cell r="S741" t="str">
            <v>JAPÓN</v>
          </cell>
          <cell r="T741" t="str">
            <v>2000 YOKOHAMA (ADUANA PRINCIPA</v>
          </cell>
          <cell r="U741" t="str">
            <v>200000018</v>
          </cell>
          <cell r="V741" t="str">
            <v>Andes Asia, Inc.</v>
          </cell>
          <cell r="W741" t="str">
            <v>AA2839</v>
          </cell>
          <cell r="X741" t="str">
            <v>CIF</v>
          </cell>
          <cell r="Y741" t="str">
            <v>CTA CTE O CRED.DIRECTO</v>
          </cell>
          <cell r="Z741" t="str">
            <v>CONGELADO</v>
          </cell>
          <cell r="AA741" t="str">
            <v>LOMO</v>
          </cell>
          <cell r="AB741" t="str">
            <v>LOMO VETADO</v>
          </cell>
          <cell r="AC741" t="str">
            <v>LOMO VETADO K (JAPÓN)</v>
          </cell>
          <cell r="AD741" t="str">
            <v>NA</v>
          </cell>
        </row>
        <row r="742">
          <cell r="D742">
            <v>1023269</v>
          </cell>
          <cell r="E742" t="str">
            <v>GO PPPNA 54 S/A@ CJ 20K AS</v>
          </cell>
          <cell r="F742">
            <v>10000</v>
          </cell>
          <cell r="G742" t="str">
            <v>KG</v>
          </cell>
          <cell r="H742" t="str">
            <v>PLANTA LO MIRANDA</v>
          </cell>
          <cell r="I742" t="str">
            <v>EN PRODUCCION</v>
          </cell>
          <cell r="J742">
            <v>44825</v>
          </cell>
          <cell r="K742">
            <v>44831</v>
          </cell>
          <cell r="L742"/>
          <cell r="M742"/>
          <cell r="N742"/>
          <cell r="O742" t="str">
            <v>U007 AGROSUPER S.A.</v>
          </cell>
          <cell r="P742" t="str">
            <v>00AJ</v>
          </cell>
          <cell r="Q742" t="str">
            <v>ANDES ASIA</v>
          </cell>
          <cell r="R742" t="str">
            <v>02</v>
          </cell>
          <cell r="S742" t="str">
            <v>JAPÓN</v>
          </cell>
          <cell r="T742" t="str">
            <v>2000 YOKOHAMA (ADUANA PRINCIPA</v>
          </cell>
          <cell r="U742" t="str">
            <v>200000018</v>
          </cell>
          <cell r="V742" t="str">
            <v>Andes Asia, Inc.</v>
          </cell>
          <cell r="W742" t="str">
            <v>AA2839</v>
          </cell>
          <cell r="X742" t="str">
            <v>CIF</v>
          </cell>
          <cell r="Y742" t="str">
            <v>CTA CTE O CRED.DIRECTO</v>
          </cell>
          <cell r="Z742" t="str">
            <v>CONGELADO</v>
          </cell>
          <cell r="AA742" t="str">
            <v>PIERNA</v>
          </cell>
          <cell r="AB742" t="str">
            <v>PIERNA PULPA FINA</v>
          </cell>
          <cell r="AC742" t="str">
            <v>PIERNA PULPA FINA 54</v>
          </cell>
          <cell r="AD742" t="str">
            <v>NA</v>
          </cell>
        </row>
        <row r="743">
          <cell r="D743">
            <v>1023433</v>
          </cell>
          <cell r="E743" t="str">
            <v>GO PAPDA CAB@ CJ 20K AS</v>
          </cell>
          <cell r="F743">
            <v>24000</v>
          </cell>
          <cell r="G743" t="str">
            <v>KG</v>
          </cell>
          <cell r="H743" t="str">
            <v>PLANTA ROSARIO</v>
          </cell>
          <cell r="I743" t="str">
            <v>CONFIRMADO</v>
          </cell>
          <cell r="J743">
            <v>44825</v>
          </cell>
          <cell r="K743">
            <v>44839</v>
          </cell>
          <cell r="L743">
            <v>44861</v>
          </cell>
          <cell r="M743"/>
          <cell r="N743"/>
          <cell r="O743" t="str">
            <v>U007 AGROSUPER S.A.</v>
          </cell>
          <cell r="P743" t="str">
            <v>00AS</v>
          </cell>
          <cell r="Q743" t="str">
            <v>AGRO SUDAMERICA</v>
          </cell>
          <cell r="R743" t="str">
            <v>02</v>
          </cell>
          <cell r="S743" t="str">
            <v>COLOMBIA</v>
          </cell>
          <cell r="T743" t="str">
            <v>000218 CARTAGENA, PUERTO</v>
          </cell>
          <cell r="U743" t="str">
            <v>200003947</v>
          </cell>
          <cell r="V743" t="str">
            <v>Comercializadora Soja SAS</v>
          </cell>
          <cell r="W743" t="str">
            <v>***</v>
          </cell>
          <cell r="X743" t="str">
            <v>CIF</v>
          </cell>
          <cell r="Y743" t="str">
            <v>CTA CTE O CRED.DIRECTO</v>
          </cell>
          <cell r="Z743" t="str">
            <v>CONGELADO</v>
          </cell>
          <cell r="AA743" t="str">
            <v>PLANCHA</v>
          </cell>
          <cell r="AB743" t="str">
            <v>PLANCHA S/CUERO</v>
          </cell>
          <cell r="AC743" t="str">
            <v>PLANCHA S/CUERO PAPADA</v>
          </cell>
          <cell r="AD743" t="str">
            <v>EX</v>
          </cell>
        </row>
        <row r="744">
          <cell r="D744">
            <v>1023355</v>
          </cell>
          <cell r="E744" t="str">
            <v>GO PULMON@ CJ 20K AS</v>
          </cell>
          <cell r="F744">
            <v>22500</v>
          </cell>
          <cell r="G744" t="str">
            <v>KG</v>
          </cell>
          <cell r="H744" t="str">
            <v>PLANTA ROSARIO</v>
          </cell>
          <cell r="I744" t="str">
            <v>A PROGRAMAR</v>
          </cell>
          <cell r="J744">
            <v>44825</v>
          </cell>
          <cell r="K744">
            <v>44839</v>
          </cell>
          <cell r="L744"/>
          <cell r="M744"/>
          <cell r="N744"/>
          <cell r="O744" t="str">
            <v>U007 AGROSUPER S.A.</v>
          </cell>
          <cell r="P744" t="str">
            <v>00AS</v>
          </cell>
          <cell r="Q744" t="str">
            <v>AGRO SUDAMERICA</v>
          </cell>
          <cell r="R744" t="str">
            <v>02</v>
          </cell>
          <cell r="S744" t="str">
            <v>COLOMBIA</v>
          </cell>
          <cell r="T744" t="str">
            <v>000023 BUENAVENTURA, PUERTO</v>
          </cell>
          <cell r="U744" t="str">
            <v>200004146</v>
          </cell>
          <cell r="V744" t="str">
            <v>AVICOLA CAMPOFRESCO S.A.S</v>
          </cell>
          <cell r="W744" t="str">
            <v>***</v>
          </cell>
          <cell r="X744" t="str">
            <v>CIF</v>
          </cell>
          <cell r="Y744" t="str">
            <v>CTA CTE O CRED.DIRECTO</v>
          </cell>
          <cell r="Z744" t="str">
            <v>CONGELADO</v>
          </cell>
          <cell r="AA744" t="str">
            <v>SUBPROD</v>
          </cell>
          <cell r="AB744" t="str">
            <v>SUBPROD VISCERAS</v>
          </cell>
          <cell r="AC744" t="str">
            <v>SUBPROD VISCERAS PULMÓN</v>
          </cell>
          <cell r="AD744" t="str">
            <v>EX</v>
          </cell>
        </row>
        <row r="745">
          <cell r="D745">
            <v>1022290</v>
          </cell>
          <cell r="E745" t="str">
            <v>GO LOM TOCINO S/CUE@ CJ 20K AS</v>
          </cell>
          <cell r="F745">
            <v>11000</v>
          </cell>
          <cell r="G745" t="str">
            <v>KG</v>
          </cell>
          <cell r="H745" t="str">
            <v>PLANTA LO MIRANDA</v>
          </cell>
          <cell r="I745" t="str">
            <v>A PROGRAMAR</v>
          </cell>
          <cell r="J745">
            <v>44825</v>
          </cell>
          <cell r="K745">
            <v>44840</v>
          </cell>
          <cell r="L745">
            <v>44865</v>
          </cell>
          <cell r="M745"/>
          <cell r="N745"/>
          <cell r="O745" t="str">
            <v>U007 AGROSUPER S.A.</v>
          </cell>
          <cell r="P745" t="str">
            <v>00AS</v>
          </cell>
          <cell r="Q745" t="str">
            <v>AGRO SUDAMERICA</v>
          </cell>
          <cell r="R745" t="str">
            <v>02</v>
          </cell>
          <cell r="S745" t="str">
            <v>PERÚ</v>
          </cell>
          <cell r="T745" t="str">
            <v>000059 CALLAO, PUERTO</v>
          </cell>
          <cell r="U745" t="str">
            <v>200000225</v>
          </cell>
          <cell r="V745" t="str">
            <v>Sociedad Suizo Peruana de Embutidos</v>
          </cell>
          <cell r="W745" t="str">
            <v>***</v>
          </cell>
          <cell r="X745" t="str">
            <v>CIF</v>
          </cell>
          <cell r="Y745" t="str">
            <v>CTA CTE O CRED.DIRECTO</v>
          </cell>
          <cell r="Z745" t="str">
            <v>CONGELADO</v>
          </cell>
          <cell r="AA745" t="str">
            <v>GRASAS</v>
          </cell>
          <cell r="AB745" t="str">
            <v>GRASA LOMO TOCINO</v>
          </cell>
          <cell r="AC745" t="str">
            <v>GRASA LOMO TOCINO</v>
          </cell>
          <cell r="AD745" t="str">
            <v>EX</v>
          </cell>
        </row>
        <row r="746">
          <cell r="D746">
            <v>1021101</v>
          </cell>
          <cell r="E746" t="str">
            <v>GO CORAZÓN PARTIDO@ CJ T-F 20K AS</v>
          </cell>
          <cell r="F746">
            <v>13000</v>
          </cell>
          <cell r="G746" t="str">
            <v>KG</v>
          </cell>
          <cell r="H746" t="str">
            <v>PLANTA LO MIRANDA</v>
          </cell>
          <cell r="I746" t="str">
            <v>A PROGRAMAR</v>
          </cell>
          <cell r="J746">
            <v>44825</v>
          </cell>
          <cell r="K746">
            <v>44840</v>
          </cell>
          <cell r="L746">
            <v>44865</v>
          </cell>
          <cell r="M746"/>
          <cell r="N746"/>
          <cell r="O746" t="str">
            <v>U007 AGROSUPER S.A.</v>
          </cell>
          <cell r="P746" t="str">
            <v>00AS</v>
          </cell>
          <cell r="Q746" t="str">
            <v>AGRO SUDAMERICA</v>
          </cell>
          <cell r="R746" t="str">
            <v>02</v>
          </cell>
          <cell r="S746" t="str">
            <v>PERÚ</v>
          </cell>
          <cell r="T746" t="str">
            <v>000059 CALLAO, PUERTO</v>
          </cell>
          <cell r="U746" t="str">
            <v>200000225</v>
          </cell>
          <cell r="V746" t="str">
            <v>Sociedad Suizo Peruana de Embutidos</v>
          </cell>
          <cell r="W746" t="str">
            <v>***</v>
          </cell>
          <cell r="X746" t="str">
            <v>CIF</v>
          </cell>
          <cell r="Y746" t="str">
            <v>CTA CTE O CRED.DIRECTO</v>
          </cell>
          <cell r="Z746" t="str">
            <v>CONGELADO</v>
          </cell>
          <cell r="AA746" t="str">
            <v>SUBPROD</v>
          </cell>
          <cell r="AB746" t="str">
            <v>SUBPROD VISCERAS</v>
          </cell>
          <cell r="AC746" t="str">
            <v>SUBPROD VISCERAS CORAZÓN</v>
          </cell>
          <cell r="AD746" t="str">
            <v>EX</v>
          </cell>
        </row>
        <row r="747">
          <cell r="D747">
            <v>1021470</v>
          </cell>
          <cell r="E747" t="str">
            <v>GO PERNILM@ CJ 20K AK</v>
          </cell>
          <cell r="F747">
            <v>22000</v>
          </cell>
          <cell r="G747" t="str">
            <v>KG</v>
          </cell>
          <cell r="H747" t="str">
            <v>PLANTA ROSARIO</v>
          </cell>
          <cell r="I747" t="str">
            <v>A PROGRAMAR</v>
          </cell>
          <cell r="J747">
            <v>44826</v>
          </cell>
          <cell r="K747">
            <v>44840</v>
          </cell>
          <cell r="L747">
            <v>44871</v>
          </cell>
          <cell r="M747"/>
          <cell r="N747"/>
          <cell r="O747" t="str">
            <v>U007 AGROSUPER S.A.</v>
          </cell>
          <cell r="P747" t="str">
            <v>00HK</v>
          </cell>
          <cell r="Q747" t="str">
            <v>AGROSUPER ASIA</v>
          </cell>
          <cell r="R747" t="str">
            <v>02</v>
          </cell>
          <cell r="S747" t="str">
            <v>COREA DEL SUR</v>
          </cell>
          <cell r="T747" t="str">
            <v>000045 BUSAN {PUSAN}, PUERTO</v>
          </cell>
          <cell r="U747" t="str">
            <v>200004245</v>
          </cell>
          <cell r="V747" t="str">
            <v>S-FOOD CO., LTD.</v>
          </cell>
          <cell r="W747" t="str">
            <v>M42DO2210NU00040</v>
          </cell>
          <cell r="X747" t="str">
            <v>CFR</v>
          </cell>
          <cell r="Y747" t="str">
            <v>CARTA CREDITO</v>
          </cell>
          <cell r="Z747" t="str">
            <v>CONGELADO</v>
          </cell>
          <cell r="AA747" t="str">
            <v>PERNIL</v>
          </cell>
          <cell r="AB747" t="str">
            <v>PERNIL MANO</v>
          </cell>
          <cell r="AC747" t="str">
            <v>PERNIL MANO NORMAL</v>
          </cell>
          <cell r="AD747" t="str">
            <v>EX</v>
          </cell>
        </row>
        <row r="748">
          <cell r="D748">
            <v>1023037</v>
          </cell>
          <cell r="E748" t="str">
            <v>GO PANC S/CUE@ CJ PANC 16K AS</v>
          </cell>
          <cell r="F748">
            <v>11000</v>
          </cell>
          <cell r="G748" t="str">
            <v>KG</v>
          </cell>
          <cell r="H748" t="str">
            <v>PLANTA ROSARIO</v>
          </cell>
          <cell r="I748" t="str">
            <v>A PROGRAMAR</v>
          </cell>
          <cell r="J748">
            <v>44826</v>
          </cell>
          <cell r="K748">
            <v>44840</v>
          </cell>
          <cell r="L748">
            <v>44863</v>
          </cell>
          <cell r="M748"/>
          <cell r="N748"/>
          <cell r="O748" t="str">
            <v>U007 AGROSUPER S.A.</v>
          </cell>
          <cell r="P748" t="str">
            <v>00HK</v>
          </cell>
          <cell r="Q748" t="str">
            <v>AGROSUPER ASIA</v>
          </cell>
          <cell r="R748" t="str">
            <v>02</v>
          </cell>
          <cell r="S748" t="str">
            <v>COREA DEL SUR</v>
          </cell>
          <cell r="T748" t="str">
            <v>000045 BUSAN {PUSAN}, PUERTO</v>
          </cell>
          <cell r="U748" t="str">
            <v>200003208</v>
          </cell>
          <cell r="V748" t="str">
            <v>DONGWON HOME FOOD CO., LTD.</v>
          </cell>
          <cell r="W748" t="str">
            <v>2022_OCT</v>
          </cell>
          <cell r="X748" t="str">
            <v>CFR</v>
          </cell>
          <cell r="Y748" t="str">
            <v>CARTA CREDITO</v>
          </cell>
          <cell r="Z748" t="str">
            <v>CONGELADO</v>
          </cell>
          <cell r="AA748" t="str">
            <v>PANCETA</v>
          </cell>
          <cell r="AB748" t="str">
            <v>PANCETA S/CUERO</v>
          </cell>
          <cell r="AC748" t="str">
            <v>PANCETA S/CUERO</v>
          </cell>
          <cell r="AD748" t="str">
            <v>EX</v>
          </cell>
        </row>
        <row r="749">
          <cell r="D749">
            <v>1023038</v>
          </cell>
          <cell r="E749" t="str">
            <v>GO LOM VET@ CJ 8K AS</v>
          </cell>
          <cell r="F749">
            <v>11000</v>
          </cell>
          <cell r="G749" t="str">
            <v>KG</v>
          </cell>
          <cell r="H749" t="str">
            <v>PLANTA ROSARIO</v>
          </cell>
          <cell r="I749" t="str">
            <v>A PROGRAMAR</v>
          </cell>
          <cell r="J749">
            <v>44826</v>
          </cell>
          <cell r="K749">
            <v>44840</v>
          </cell>
          <cell r="L749">
            <v>44863</v>
          </cell>
          <cell r="M749"/>
          <cell r="N749"/>
          <cell r="O749" t="str">
            <v>U007 AGROSUPER S.A.</v>
          </cell>
          <cell r="P749" t="str">
            <v>00HK</v>
          </cell>
          <cell r="Q749" t="str">
            <v>AGROSUPER ASIA</v>
          </cell>
          <cell r="R749" t="str">
            <v>02</v>
          </cell>
          <cell r="S749" t="str">
            <v>COREA DEL SUR</v>
          </cell>
          <cell r="T749" t="str">
            <v>000045 BUSAN {PUSAN}, PUERTO</v>
          </cell>
          <cell r="U749" t="str">
            <v>200003208</v>
          </cell>
          <cell r="V749" t="str">
            <v>DONGWON HOME FOOD CO., LTD.</v>
          </cell>
          <cell r="W749" t="str">
            <v>2022_OCT</v>
          </cell>
          <cell r="X749" t="str">
            <v>CFR</v>
          </cell>
          <cell r="Y749" t="str">
            <v>CARTA CREDITO</v>
          </cell>
          <cell r="Z749" t="str">
            <v>CONGELADO</v>
          </cell>
          <cell r="AA749" t="str">
            <v>LOMO</v>
          </cell>
          <cell r="AB749" t="str">
            <v>LOMO VETADO</v>
          </cell>
          <cell r="AC749" t="str">
            <v>LOMO VETADO K (JAPÓN)</v>
          </cell>
          <cell r="AD749" t="str">
            <v>EX</v>
          </cell>
        </row>
        <row r="750">
          <cell r="D750">
            <v>1023038</v>
          </cell>
          <cell r="E750" t="str">
            <v>GO LOM VET@ CJ 8K AS</v>
          </cell>
          <cell r="F750">
            <v>22000</v>
          </cell>
          <cell r="G750" t="str">
            <v>KG</v>
          </cell>
          <cell r="H750" t="str">
            <v>PLANTA ROSARIO</v>
          </cell>
          <cell r="I750" t="str">
            <v>A PROGRAMAR</v>
          </cell>
          <cell r="J750">
            <v>44826</v>
          </cell>
          <cell r="K750">
            <v>44840</v>
          </cell>
          <cell r="L750">
            <v>44877</v>
          </cell>
          <cell r="M750"/>
          <cell r="N750"/>
          <cell r="O750" t="str">
            <v>U007 AGROSUPER S.A.</v>
          </cell>
          <cell r="P750" t="str">
            <v>00HK</v>
          </cell>
          <cell r="Q750" t="str">
            <v>AGROSUPER ASIA</v>
          </cell>
          <cell r="R750" t="str">
            <v>02</v>
          </cell>
          <cell r="S750" t="str">
            <v>COREA DEL SUR</v>
          </cell>
          <cell r="T750" t="str">
            <v>000045 BUSAN {PUSAN}, PUERTO</v>
          </cell>
          <cell r="U750" t="str">
            <v>200003208</v>
          </cell>
          <cell r="V750" t="str">
            <v>DONGWON HOME FOOD CO., LTD.</v>
          </cell>
          <cell r="W750" t="str">
            <v>M03UA210NS00242</v>
          </cell>
          <cell r="X750" t="str">
            <v>CFR</v>
          </cell>
          <cell r="Y750" t="str">
            <v>CARTA CREDITO</v>
          </cell>
          <cell r="Z750" t="str">
            <v>CONGELADO</v>
          </cell>
          <cell r="AA750" t="str">
            <v>LOMO</v>
          </cell>
          <cell r="AB750" t="str">
            <v>LOMO VETADO</v>
          </cell>
          <cell r="AC750" t="str">
            <v>LOMO VETADO K (JAPÓN)</v>
          </cell>
          <cell r="AD750" t="str">
            <v>EX</v>
          </cell>
        </row>
        <row r="751">
          <cell r="D751">
            <v>1023038</v>
          </cell>
          <cell r="E751" t="str">
            <v>GO LOM VET@ CJ 8K AS</v>
          </cell>
          <cell r="F751">
            <v>22000</v>
          </cell>
          <cell r="G751" t="str">
            <v>KG</v>
          </cell>
          <cell r="H751" t="str">
            <v>PLANTA ROSARIO</v>
          </cell>
          <cell r="I751" t="str">
            <v>A PROGRAMAR</v>
          </cell>
          <cell r="J751">
            <v>44826</v>
          </cell>
          <cell r="K751">
            <v>44840</v>
          </cell>
          <cell r="L751">
            <v>44879</v>
          </cell>
          <cell r="M751"/>
          <cell r="N751"/>
          <cell r="O751" t="str">
            <v>U007 AGROSUPER S.A.</v>
          </cell>
          <cell r="P751" t="str">
            <v>00HK</v>
          </cell>
          <cell r="Q751" t="str">
            <v>AGROSUPER ASIA</v>
          </cell>
          <cell r="R751" t="str">
            <v>02</v>
          </cell>
          <cell r="S751" t="str">
            <v>COREA DEL SUR</v>
          </cell>
          <cell r="T751" t="str">
            <v>000045 BUSAN {PUSAN}, PUERTO</v>
          </cell>
          <cell r="U751" t="str">
            <v>200003208</v>
          </cell>
          <cell r="V751" t="str">
            <v>DONGWON HOME FOOD CO., LTD.</v>
          </cell>
          <cell r="W751" t="str">
            <v>M03UA210NS00228</v>
          </cell>
          <cell r="X751" t="str">
            <v>CFR</v>
          </cell>
          <cell r="Y751" t="str">
            <v>CARTA CREDITO</v>
          </cell>
          <cell r="Z751" t="str">
            <v>CONGELADO</v>
          </cell>
          <cell r="AA751" t="str">
            <v>LOMO</v>
          </cell>
          <cell r="AB751" t="str">
            <v>LOMO VETADO</v>
          </cell>
          <cell r="AC751" t="str">
            <v>LOMO VETADO K (JAPÓN)</v>
          </cell>
          <cell r="AD751" t="str">
            <v>EX</v>
          </cell>
        </row>
        <row r="752">
          <cell r="D752">
            <v>1022939</v>
          </cell>
          <cell r="E752" t="str">
            <v>GO PTA COST@ BO CJ 20K AS</v>
          </cell>
          <cell r="F752">
            <v>24000</v>
          </cell>
          <cell r="G752" t="str">
            <v>KG</v>
          </cell>
          <cell r="H752" t="str">
            <v>PLANTA LO MIRANDA</v>
          </cell>
          <cell r="I752" t="str">
            <v>EN PRODUCCION</v>
          </cell>
          <cell r="J752">
            <v>44826</v>
          </cell>
          <cell r="K752">
            <v>44827</v>
          </cell>
          <cell r="L752"/>
          <cell r="M752"/>
          <cell r="N752"/>
          <cell r="O752" t="str">
            <v>U007 AGROSUPER S.A.</v>
          </cell>
          <cell r="P752" t="str">
            <v>00GO</v>
          </cell>
          <cell r="Q752" t="str">
            <v>AGROSUPER SHANGHAI</v>
          </cell>
          <cell r="R752" t="str">
            <v>02</v>
          </cell>
          <cell r="S752" t="str">
            <v>CHINA</v>
          </cell>
          <cell r="T752" t="str">
            <v>000021 SHANGHAI, CHINA</v>
          </cell>
          <cell r="U752" t="str">
            <v>200002390</v>
          </cell>
          <cell r="V752" t="str">
            <v>Agrosuper China Co., Ltd.</v>
          </cell>
          <cell r="W752" t="str">
            <v/>
          </cell>
          <cell r="X752" t="str">
            <v>CIF</v>
          </cell>
          <cell r="Y752" t="str">
            <v>CTA CTE O CRED.DIRECTO</v>
          </cell>
          <cell r="Z752" t="str">
            <v>CONGELADO</v>
          </cell>
          <cell r="AA752" t="str">
            <v>COST-PEC</v>
          </cell>
          <cell r="AB752" t="str">
            <v>COST-PEC TROZOS</v>
          </cell>
          <cell r="AC752" t="str">
            <v>COST-PEC TROZOS PUNTA COSTILLAR</v>
          </cell>
          <cell r="AD752" t="str">
            <v>NA</v>
          </cell>
        </row>
        <row r="753">
          <cell r="D753">
            <v>1022709</v>
          </cell>
          <cell r="E753" t="str">
            <v>GO PPPNA 57@ BO CJ AS</v>
          </cell>
          <cell r="F753">
            <v>24000</v>
          </cell>
          <cell r="G753" t="str">
            <v>KG</v>
          </cell>
          <cell r="H753" t="str">
            <v>PLANTA ROSARIO</v>
          </cell>
          <cell r="I753" t="str">
            <v>A PROGRAMAR</v>
          </cell>
          <cell r="J753">
            <v>44826</v>
          </cell>
          <cell r="K753">
            <v>44840</v>
          </cell>
          <cell r="L753">
            <v>44853</v>
          </cell>
          <cell r="M753"/>
          <cell r="N753"/>
          <cell r="O753" t="str">
            <v>U007 AGROSUPER S.A.</v>
          </cell>
          <cell r="P753" t="str">
            <v>00AS</v>
          </cell>
          <cell r="Q753" t="str">
            <v>AGRO SUDAMERICA</v>
          </cell>
          <cell r="R753" t="str">
            <v>02</v>
          </cell>
          <cell r="S753" t="str">
            <v>COSTA RICA</v>
          </cell>
          <cell r="T753" t="str">
            <v>000206 CALDERA, PUERTO</v>
          </cell>
          <cell r="U753" t="str">
            <v>200004172</v>
          </cell>
          <cell r="V753" t="str">
            <v>Interra International LLC</v>
          </cell>
          <cell r="W753" t="str">
            <v/>
          </cell>
          <cell r="X753" t="str">
            <v>CIF</v>
          </cell>
          <cell r="Y753" t="str">
            <v>CTA CTE O CRED.DIRECTO</v>
          </cell>
          <cell r="Z753" t="str">
            <v>CONGELADO</v>
          </cell>
          <cell r="AA753" t="str">
            <v>PIERNA</v>
          </cell>
          <cell r="AB753" t="str">
            <v>PIERNA PULPA</v>
          </cell>
          <cell r="AC753" t="str">
            <v>PIERNA PULPA 57</v>
          </cell>
          <cell r="AD753" t="str">
            <v>EX</v>
          </cell>
        </row>
        <row r="754">
          <cell r="D754">
            <v>1022709</v>
          </cell>
          <cell r="E754" t="str">
            <v>GO PPPNA 57@ BO CJ AS</v>
          </cell>
          <cell r="F754">
            <v>24000</v>
          </cell>
          <cell r="G754" t="str">
            <v>KG</v>
          </cell>
          <cell r="H754" t="str">
            <v>PLANTA ROSARIO</v>
          </cell>
          <cell r="I754" t="str">
            <v>A PROGRAMAR</v>
          </cell>
          <cell r="J754">
            <v>44826</v>
          </cell>
          <cell r="K754">
            <v>44840</v>
          </cell>
          <cell r="L754">
            <v>44855</v>
          </cell>
          <cell r="M754"/>
          <cell r="N754"/>
          <cell r="O754" t="str">
            <v>U007 AGROSUPER S.A.</v>
          </cell>
          <cell r="P754" t="str">
            <v>00AS</v>
          </cell>
          <cell r="Q754" t="str">
            <v>AGRO SUDAMERICA</v>
          </cell>
          <cell r="R754" t="str">
            <v>02</v>
          </cell>
          <cell r="S754" t="str">
            <v>COSTA RICA</v>
          </cell>
          <cell r="T754" t="str">
            <v>000206 CALDERA, PUERTO</v>
          </cell>
          <cell r="U754" t="str">
            <v>200004172</v>
          </cell>
          <cell r="V754" t="str">
            <v>Interra International LLC</v>
          </cell>
          <cell r="W754" t="str">
            <v/>
          </cell>
          <cell r="X754" t="str">
            <v>CIF</v>
          </cell>
          <cell r="Y754" t="str">
            <v>CTA CTE O CRED.DIRECTO</v>
          </cell>
          <cell r="Z754" t="str">
            <v>CONGELADO</v>
          </cell>
          <cell r="AA754" t="str">
            <v>PIERNA</v>
          </cell>
          <cell r="AB754" t="str">
            <v>PIERNA PULPA</v>
          </cell>
          <cell r="AC754" t="str">
            <v>PIERNA PULPA 57</v>
          </cell>
          <cell r="AD754" t="str">
            <v>EX</v>
          </cell>
        </row>
        <row r="755">
          <cell r="D755">
            <v>1023343</v>
          </cell>
          <cell r="E755" t="str">
            <v>GO TRIMING 60/40@ BO CJ 20K AS</v>
          </cell>
          <cell r="F755">
            <v>24152</v>
          </cell>
          <cell r="G755" t="str">
            <v>KG</v>
          </cell>
          <cell r="H755" t="str">
            <v>PLANTA LO MIRANDA</v>
          </cell>
          <cell r="I755" t="str">
            <v>EN PRODUCCION</v>
          </cell>
          <cell r="J755">
            <v>44826</v>
          </cell>
          <cell r="K755">
            <v>44833</v>
          </cell>
          <cell r="L755"/>
          <cell r="M755"/>
          <cell r="N755"/>
          <cell r="O755" t="str">
            <v>U020 AGROSUPER COMER ALIM</v>
          </cell>
          <cell r="P755" t="str">
            <v>00AM</v>
          </cell>
          <cell r="Q755" t="str">
            <v>AGRO MEXICO</v>
          </cell>
          <cell r="R755" t="str">
            <v>02</v>
          </cell>
          <cell r="S755" t="str">
            <v>MEXICO</v>
          </cell>
          <cell r="T755" t="str">
            <v>000050 MANZANILLO, PUERTO</v>
          </cell>
          <cell r="U755" t="str">
            <v>200000432</v>
          </cell>
          <cell r="V755" t="str">
            <v>Productos Alimenticios Super</v>
          </cell>
          <cell r="W755" t="str">
            <v/>
          </cell>
          <cell r="X755" t="str">
            <v>CIF</v>
          </cell>
          <cell r="Y755" t="str">
            <v>CTA CTE O CRED.DIRECTO</v>
          </cell>
          <cell r="Z755" t="str">
            <v>CONGELADO</v>
          </cell>
          <cell r="AA755" t="str">
            <v>RECORTES</v>
          </cell>
          <cell r="AB755" t="str">
            <v>RECORTES NO MAGRO</v>
          </cell>
          <cell r="AC755" t="str">
            <v>RECORTES NO MAGRO TRIMING 60/40</v>
          </cell>
          <cell r="AD755" t="str">
            <v>NA</v>
          </cell>
        </row>
        <row r="756">
          <cell r="D756">
            <v>1022783</v>
          </cell>
          <cell r="E756" t="str">
            <v>GO TRIPA CALIB 38/40# BO BIDON AS</v>
          </cell>
          <cell r="F756">
            <v>7740</v>
          </cell>
          <cell r="G756" t="str">
            <v>KG</v>
          </cell>
          <cell r="H756" t="str">
            <v>PLANTA INSUBAN</v>
          </cell>
          <cell r="I756" t="str">
            <v>A PROGRAMAR</v>
          </cell>
          <cell r="J756">
            <v>44826</v>
          </cell>
          <cell r="K756">
            <v>44839</v>
          </cell>
          <cell r="L756"/>
          <cell r="M756"/>
          <cell r="N756"/>
          <cell r="O756" t="str">
            <v>U007 AGROSUPER S.A.</v>
          </cell>
          <cell r="P756" t="str">
            <v>00AS</v>
          </cell>
          <cell r="Q756" t="str">
            <v>AGRO SUDAMERICA</v>
          </cell>
          <cell r="R756" t="str">
            <v>02</v>
          </cell>
          <cell r="S756" t="str">
            <v>URUGUAY</v>
          </cell>
          <cell r="T756" t="str">
            <v>000074 MONTEVIDEO, TERRESTRE</v>
          </cell>
          <cell r="U756" t="str">
            <v>200000271</v>
          </cell>
          <cell r="V756" t="str">
            <v>Wilisol S.A.</v>
          </cell>
          <cell r="W756" t="str">
            <v/>
          </cell>
          <cell r="X756" t="str">
            <v>FCA</v>
          </cell>
          <cell r="Y756" t="str">
            <v>CTA CTE O CRED.DIRECTO</v>
          </cell>
          <cell r="Z756" t="str">
            <v>NO REFRIGERADO</v>
          </cell>
          <cell r="AA756" t="str">
            <v>SUBPROD</v>
          </cell>
          <cell r="AB756" t="str">
            <v>SUBPROD TRIPA</v>
          </cell>
          <cell r="AC756" t="str">
            <v>SUBPROD TRIPA VÍCERAS</v>
          </cell>
          <cell r="AD756" t="str">
            <v>EX</v>
          </cell>
        </row>
        <row r="757">
          <cell r="D757">
            <v>1022273</v>
          </cell>
          <cell r="E757" t="str">
            <v>GO GRASA FORRO PNA LIMP@ BO CJ AS</v>
          </cell>
          <cell r="F757">
            <v>22000</v>
          </cell>
          <cell r="G757" t="str">
            <v>KG</v>
          </cell>
          <cell r="H757" t="str">
            <v>PLANTA LO MIRANDA</v>
          </cell>
          <cell r="I757" t="str">
            <v>EMITIDO</v>
          </cell>
          <cell r="J757">
            <v>44826</v>
          </cell>
          <cell r="K757">
            <v>44687</v>
          </cell>
          <cell r="L757"/>
          <cell r="M757"/>
          <cell r="N757"/>
          <cell r="O757" t="str">
            <v>U007 AGROSUPER S.A.</v>
          </cell>
          <cell r="P757" t="str">
            <v>00AB</v>
          </cell>
          <cell r="Q757" t="str">
            <v>AGROSUPER BRASIL</v>
          </cell>
          <cell r="R757" t="str">
            <v>02</v>
          </cell>
          <cell r="S757" t="str">
            <v>BRASIL</v>
          </cell>
          <cell r="T757" t="str">
            <v>000312 SÃO BORJA , TERRESTRE</v>
          </cell>
          <cell r="U757" t="str">
            <v>200003001</v>
          </cell>
          <cell r="V757" t="str">
            <v>SEARA ALIMENTOS LTDA.</v>
          </cell>
          <cell r="W757" t="str">
            <v/>
          </cell>
          <cell r="X757" t="str">
            <v>CIP</v>
          </cell>
          <cell r="Y757" t="str">
            <v>CTA CTE O CRED.DIRECTO</v>
          </cell>
          <cell r="Z757" t="str">
            <v>CONGELADO</v>
          </cell>
          <cell r="AA757" t="str">
            <v>GRASAS</v>
          </cell>
          <cell r="AB757" t="str">
            <v>GRASA FORRO</v>
          </cell>
          <cell r="AC757" t="str">
            <v>SUBPROD GRASA FORRO PIERNA LIMPIO</v>
          </cell>
          <cell r="AD757" t="str">
            <v>EX</v>
          </cell>
        </row>
        <row r="758">
          <cell r="D758">
            <v>1023399</v>
          </cell>
          <cell r="E758" t="str">
            <v>GO GORD LOM TOCINO@ CJ 20K AS</v>
          </cell>
          <cell r="F758">
            <v>1000</v>
          </cell>
          <cell r="G758" t="str">
            <v>KG</v>
          </cell>
          <cell r="H758" t="str">
            <v>PLANTA LO MIRANDA</v>
          </cell>
          <cell r="I758" t="str">
            <v>EMITIDO</v>
          </cell>
          <cell r="J758">
            <v>44826</v>
          </cell>
          <cell r="K758">
            <v>44687</v>
          </cell>
          <cell r="L758"/>
          <cell r="M758"/>
          <cell r="N758"/>
          <cell r="O758" t="str">
            <v>U007 AGROSUPER S.A.</v>
          </cell>
          <cell r="P758" t="str">
            <v>00AB</v>
          </cell>
          <cell r="Q758" t="str">
            <v>AGROSUPER BRASIL</v>
          </cell>
          <cell r="R758" t="str">
            <v>02</v>
          </cell>
          <cell r="S758" t="str">
            <v>BRASIL</v>
          </cell>
          <cell r="T758" t="str">
            <v>000312 SÃO BORJA , TERRESTRE</v>
          </cell>
          <cell r="U758" t="str">
            <v>200003001</v>
          </cell>
          <cell r="V758" t="str">
            <v>SEARA ALIMENTOS LTDA.</v>
          </cell>
          <cell r="W758" t="str">
            <v/>
          </cell>
          <cell r="X758" t="str">
            <v>CIP</v>
          </cell>
          <cell r="Y758" t="str">
            <v>CTA CTE O CRED.DIRECTO</v>
          </cell>
          <cell r="Z758" t="str">
            <v>CONGELADO</v>
          </cell>
          <cell r="AA758" t="str">
            <v>GRASAS</v>
          </cell>
          <cell r="AB758" t="str">
            <v>GRASA GORDURA</v>
          </cell>
          <cell r="AC758" t="str">
            <v>SUBPROD GRASA GORDURA REBAJE</v>
          </cell>
          <cell r="AD758" t="str">
            <v>EX</v>
          </cell>
        </row>
        <row r="759">
          <cell r="D759">
            <v>1023398</v>
          </cell>
          <cell r="E759" t="str">
            <v>GO GORD REBAJE@ BO CJ 20K AS</v>
          </cell>
          <cell r="F759">
            <v>1000</v>
          </cell>
          <cell r="G759" t="str">
            <v>KG</v>
          </cell>
          <cell r="H759" t="str">
            <v>PLANTA LO MIRANDA</v>
          </cell>
          <cell r="I759" t="str">
            <v>EMITIDO</v>
          </cell>
          <cell r="J759">
            <v>44826</v>
          </cell>
          <cell r="K759">
            <v>44687</v>
          </cell>
          <cell r="L759"/>
          <cell r="M759"/>
          <cell r="N759"/>
          <cell r="O759" t="str">
            <v>U007 AGROSUPER S.A.</v>
          </cell>
          <cell r="P759" t="str">
            <v>00AB</v>
          </cell>
          <cell r="Q759" t="str">
            <v>AGROSUPER BRASIL</v>
          </cell>
          <cell r="R759" t="str">
            <v>02</v>
          </cell>
          <cell r="S759" t="str">
            <v>BRASIL</v>
          </cell>
          <cell r="T759" t="str">
            <v>000312 SÃO BORJA , TERRESTRE</v>
          </cell>
          <cell r="U759" t="str">
            <v>200003001</v>
          </cell>
          <cell r="V759" t="str">
            <v>SEARA ALIMENTOS LTDA.</v>
          </cell>
          <cell r="W759" t="str">
            <v/>
          </cell>
          <cell r="X759" t="str">
            <v>CIP</v>
          </cell>
          <cell r="Y759" t="str">
            <v>CTA CTE O CRED.DIRECTO</v>
          </cell>
          <cell r="Z759" t="str">
            <v>CONGELADO</v>
          </cell>
          <cell r="AA759" t="str">
            <v>GRASAS</v>
          </cell>
          <cell r="AB759" t="str">
            <v>GRASA GORDURA</v>
          </cell>
          <cell r="AC759" t="str">
            <v>SUBPROD GRASA GORDURA REBAJE</v>
          </cell>
          <cell r="AD759" t="str">
            <v>EX</v>
          </cell>
        </row>
        <row r="760">
          <cell r="D760">
            <v>1022218</v>
          </cell>
          <cell r="E760" t="str">
            <v>GO GRASA FORRO PNA LIMP@ CJ 20K AS</v>
          </cell>
          <cell r="F760">
            <v>24000</v>
          </cell>
          <cell r="G760" t="str">
            <v>KG</v>
          </cell>
          <cell r="H760" t="str">
            <v>PLANTA ROSARIO</v>
          </cell>
          <cell r="I760" t="str">
            <v>EN PRODUCCION</v>
          </cell>
          <cell r="J760">
            <v>44827</v>
          </cell>
          <cell r="K760">
            <v>44839</v>
          </cell>
          <cell r="L760"/>
          <cell r="M760"/>
          <cell r="N760"/>
          <cell r="O760" t="str">
            <v>U007 AGROSUPER S.A.</v>
          </cell>
          <cell r="P760" t="str">
            <v>00AB</v>
          </cell>
          <cell r="Q760" t="str">
            <v>AGROSUPER BRASIL</v>
          </cell>
          <cell r="R760" t="str">
            <v>02</v>
          </cell>
          <cell r="S760" t="str">
            <v>BRASIL</v>
          </cell>
          <cell r="T760" t="str">
            <v>000322 SANTA CATARINA , TERRES</v>
          </cell>
          <cell r="U760" t="str">
            <v>200002597</v>
          </cell>
          <cell r="V760" t="str">
            <v>BRF S.A.</v>
          </cell>
          <cell r="W760" t="str">
            <v>0002075I22 ###</v>
          </cell>
          <cell r="X760" t="str">
            <v>CIP</v>
          </cell>
          <cell r="Y760" t="str">
            <v>CTA CTE O CRED.DIRECTO</v>
          </cell>
          <cell r="Z760" t="str">
            <v>CONGELADO</v>
          </cell>
          <cell r="AA760" t="str">
            <v>GRASAS</v>
          </cell>
          <cell r="AB760" t="str">
            <v>GRASA FORRO</v>
          </cell>
          <cell r="AC760" t="str">
            <v>SUBPROD GRASA FORRO PIERNA LIMPIO</v>
          </cell>
          <cell r="AD760" t="str">
            <v>EX</v>
          </cell>
        </row>
        <row r="761">
          <cell r="D761">
            <v>1022217</v>
          </cell>
          <cell r="E761" t="str">
            <v>GO LOM TOCINO@ BO CJ 20K AS</v>
          </cell>
          <cell r="F761">
            <v>24000</v>
          </cell>
          <cell r="G761" t="str">
            <v>KG</v>
          </cell>
          <cell r="H761" t="str">
            <v>PLANTA ROSARIO</v>
          </cell>
          <cell r="I761" t="str">
            <v>EMITIDO</v>
          </cell>
          <cell r="J761">
            <v>44827</v>
          </cell>
          <cell r="K761">
            <v>44839</v>
          </cell>
          <cell r="L761"/>
          <cell r="M761"/>
          <cell r="N761"/>
          <cell r="O761" t="str">
            <v>U007 AGROSUPER S.A.</v>
          </cell>
          <cell r="P761" t="str">
            <v>00AB</v>
          </cell>
          <cell r="Q761" t="str">
            <v>AGROSUPER BRASIL</v>
          </cell>
          <cell r="R761" t="str">
            <v>02</v>
          </cell>
          <cell r="S761" t="str">
            <v>BRASIL</v>
          </cell>
          <cell r="T761" t="str">
            <v>000322 SANTA CATARINA , TERRES</v>
          </cell>
          <cell r="U761" t="str">
            <v>200002597</v>
          </cell>
          <cell r="V761" t="str">
            <v>BRF S.A.</v>
          </cell>
          <cell r="W761" t="str">
            <v>0002073I22</v>
          </cell>
          <cell r="X761" t="str">
            <v>CIP</v>
          </cell>
          <cell r="Y761" t="str">
            <v>CTA CTE O CRED.DIRECTO</v>
          </cell>
          <cell r="Z761" t="str">
            <v>CONGELADO</v>
          </cell>
          <cell r="AA761" t="str">
            <v>GRASAS</v>
          </cell>
          <cell r="AB761" t="str">
            <v>GRASA LOMO TOCINO</v>
          </cell>
          <cell r="AC761" t="str">
            <v>GRASA LOMO TOCINO</v>
          </cell>
          <cell r="AD761" t="str">
            <v>EX</v>
          </cell>
        </row>
        <row r="762">
          <cell r="D762">
            <v>1022217</v>
          </cell>
          <cell r="E762" t="str">
            <v>GO LOM TOCINO@ BO CJ 20K AS</v>
          </cell>
          <cell r="F762">
            <v>24000</v>
          </cell>
          <cell r="G762" t="str">
            <v>KG</v>
          </cell>
          <cell r="H762" t="str">
            <v>ICESTAR</v>
          </cell>
          <cell r="I762" t="str">
            <v>PROGRAMADO</v>
          </cell>
          <cell r="J762">
            <v>44827</v>
          </cell>
          <cell r="K762">
            <v>44839</v>
          </cell>
          <cell r="L762">
            <v>44865</v>
          </cell>
          <cell r="M762"/>
          <cell r="N762"/>
          <cell r="O762" t="str">
            <v>U007 AGROSUPER S.A.</v>
          </cell>
          <cell r="P762" t="str">
            <v>00AB</v>
          </cell>
          <cell r="Q762" t="str">
            <v>AGROSUPER BRASIL</v>
          </cell>
          <cell r="R762" t="str">
            <v>02</v>
          </cell>
          <cell r="S762" t="str">
            <v>BRASIL</v>
          </cell>
          <cell r="T762" t="str">
            <v>000322 SANTA CATARINA , TERRES</v>
          </cell>
          <cell r="U762" t="str">
            <v>200002597</v>
          </cell>
          <cell r="V762" t="str">
            <v>BRF S.A.</v>
          </cell>
          <cell r="W762" t="str">
            <v>0002070I22 ###</v>
          </cell>
          <cell r="X762" t="str">
            <v>CIP</v>
          </cell>
          <cell r="Y762" t="str">
            <v>CTA CTE O CRED.DIRECTO</v>
          </cell>
          <cell r="Z762" t="str">
            <v>CONGELADO</v>
          </cell>
          <cell r="AA762" t="str">
            <v>GRASAS</v>
          </cell>
          <cell r="AB762" t="str">
            <v>GRASA LOMO TOCINO</v>
          </cell>
          <cell r="AC762" t="str">
            <v>GRASA LOMO TOCINO</v>
          </cell>
          <cell r="AD762" t="str">
            <v>EX</v>
          </cell>
        </row>
        <row r="763">
          <cell r="D763">
            <v>1022409</v>
          </cell>
          <cell r="E763" t="str">
            <v>GO TRIPA S/CAL# BIDON AS</v>
          </cell>
          <cell r="F763">
            <v>23940</v>
          </cell>
          <cell r="G763" t="str">
            <v>KG</v>
          </cell>
          <cell r="H763" t="str">
            <v>PLANTA ROSARIO</v>
          </cell>
          <cell r="I763" t="str">
            <v>EN PRODUCCION</v>
          </cell>
          <cell r="J763">
            <v>44827</v>
          </cell>
          <cell r="K763">
            <v>44840</v>
          </cell>
          <cell r="L763"/>
          <cell r="M763"/>
          <cell r="N763"/>
          <cell r="O763" t="str">
            <v>U007 AGROSUPER S.A.</v>
          </cell>
          <cell r="P763" t="str">
            <v>00AS</v>
          </cell>
          <cell r="Q763" t="str">
            <v>AGRO SUDAMERICA</v>
          </cell>
          <cell r="R763" t="str">
            <v>02</v>
          </cell>
          <cell r="S763" t="str">
            <v>COLOMBIA</v>
          </cell>
          <cell r="T763" t="str">
            <v>000023 BUENAVENTURA, PUERTO</v>
          </cell>
          <cell r="U763" t="str">
            <v>200001680</v>
          </cell>
          <cell r="V763" t="str">
            <v>GRUPO AL S.A.S.</v>
          </cell>
          <cell r="W763" t="str">
            <v>***</v>
          </cell>
          <cell r="X763" t="str">
            <v>CIF</v>
          </cell>
          <cell r="Y763" t="str">
            <v>CTA CTE O CRED.DIRECTO</v>
          </cell>
          <cell r="Z763" t="str">
            <v>REFRIGERADO</v>
          </cell>
          <cell r="AA763" t="str">
            <v>SUBPROD</v>
          </cell>
          <cell r="AB763" t="str">
            <v>SUBPROD TRIPA</v>
          </cell>
          <cell r="AC763" t="str">
            <v>SUBPROD TRIPA SALADA SIN CALIBRE</v>
          </cell>
          <cell r="AD763" t="str">
            <v>EX</v>
          </cell>
        </row>
        <row r="764">
          <cell r="D764">
            <v>1022409</v>
          </cell>
          <cell r="E764" t="str">
            <v>GO TRIPA S/CAL# BIDON AS</v>
          </cell>
          <cell r="F764">
            <v>23940</v>
          </cell>
          <cell r="G764" t="str">
            <v>KG</v>
          </cell>
          <cell r="H764" t="str">
            <v>PLANTA ROSARIO</v>
          </cell>
          <cell r="I764" t="str">
            <v>EMITIDO</v>
          </cell>
          <cell r="J764">
            <v>44827</v>
          </cell>
          <cell r="K764">
            <v>44871</v>
          </cell>
          <cell r="L764"/>
          <cell r="M764"/>
          <cell r="N764"/>
          <cell r="O764" t="str">
            <v>U007 AGROSUPER S.A.</v>
          </cell>
          <cell r="P764" t="str">
            <v>00AS</v>
          </cell>
          <cell r="Q764" t="str">
            <v>AGRO SUDAMERICA</v>
          </cell>
          <cell r="R764" t="str">
            <v>02</v>
          </cell>
          <cell r="S764" t="str">
            <v>COLOMBIA</v>
          </cell>
          <cell r="T764" t="str">
            <v>000023 BUENAVENTURA, PUERTO</v>
          </cell>
          <cell r="U764" t="str">
            <v>200001680</v>
          </cell>
          <cell r="V764" t="str">
            <v>GRUPO AL S.A.S.</v>
          </cell>
          <cell r="W764" t="str">
            <v/>
          </cell>
          <cell r="X764" t="str">
            <v>CIF</v>
          </cell>
          <cell r="Y764" t="str">
            <v>CTA CTE O CRED.DIRECTO</v>
          </cell>
          <cell r="Z764" t="str">
            <v>REFRIGERADO</v>
          </cell>
          <cell r="AA764" t="str">
            <v>SUBPROD</v>
          </cell>
          <cell r="AB764" t="str">
            <v>SUBPROD TRIPA</v>
          </cell>
          <cell r="AC764" t="str">
            <v>SUBPROD TRIPA SALADA SIN CALIBRE</v>
          </cell>
          <cell r="AD764" t="str">
            <v>EX</v>
          </cell>
        </row>
        <row r="765">
          <cell r="D765">
            <v>1022409</v>
          </cell>
          <cell r="E765" t="str">
            <v>GO TRIPA S/CAL# BIDON AS</v>
          </cell>
          <cell r="F765">
            <v>23940</v>
          </cell>
          <cell r="G765" t="str">
            <v>KG</v>
          </cell>
          <cell r="H765" t="str">
            <v>PLANTA ROSARIO</v>
          </cell>
          <cell r="I765" t="str">
            <v>EMITIDO</v>
          </cell>
          <cell r="J765">
            <v>44827</v>
          </cell>
          <cell r="K765">
            <v>44901</v>
          </cell>
          <cell r="L765"/>
          <cell r="M765"/>
          <cell r="N765"/>
          <cell r="O765" t="str">
            <v>U007 AGROSUPER S.A.</v>
          </cell>
          <cell r="P765" t="str">
            <v>00AS</v>
          </cell>
          <cell r="Q765" t="str">
            <v>AGRO SUDAMERICA</v>
          </cell>
          <cell r="R765" t="str">
            <v>02</v>
          </cell>
          <cell r="S765" t="str">
            <v>COLOMBIA</v>
          </cell>
          <cell r="T765" t="str">
            <v>000023 BUENAVENTURA, PUERTO</v>
          </cell>
          <cell r="U765" t="str">
            <v>200001680</v>
          </cell>
          <cell r="V765" t="str">
            <v>GRUPO AL S.A.S.</v>
          </cell>
          <cell r="W765" t="str">
            <v/>
          </cell>
          <cell r="X765" t="str">
            <v>CIF</v>
          </cell>
          <cell r="Y765" t="str">
            <v>CTA CTE O CRED.DIRECTO</v>
          </cell>
          <cell r="Z765" t="str">
            <v>REFRIGERADO</v>
          </cell>
          <cell r="AA765" t="str">
            <v>SUBPROD</v>
          </cell>
          <cell r="AB765" t="str">
            <v>SUBPROD TRIPA</v>
          </cell>
          <cell r="AC765" t="str">
            <v>SUBPROD TRIPA SALADA SIN CALIBRE</v>
          </cell>
          <cell r="AD765" t="str">
            <v>EX</v>
          </cell>
        </row>
        <row r="766">
          <cell r="D766">
            <v>1020367</v>
          </cell>
          <cell r="E766" t="str">
            <v>GO GORD LOM TOCINO@ CJ T-F AS</v>
          </cell>
          <cell r="F766">
            <v>24000</v>
          </cell>
          <cell r="G766" t="str">
            <v>KG</v>
          </cell>
          <cell r="H766" t="str">
            <v>PLANTA LO MIRANDA</v>
          </cell>
          <cell r="I766" t="str">
            <v>A PROGRAMAR</v>
          </cell>
          <cell r="J766">
            <v>44827</v>
          </cell>
          <cell r="K766">
            <v>44849</v>
          </cell>
          <cell r="L766">
            <v>44854</v>
          </cell>
          <cell r="M766"/>
          <cell r="N766"/>
          <cell r="O766" t="str">
            <v>U007 AGROSUPER S.A.</v>
          </cell>
          <cell r="P766" t="str">
            <v>00AS</v>
          </cell>
          <cell r="Q766" t="str">
            <v>AGRO SUDAMERICA</v>
          </cell>
          <cell r="R766" t="str">
            <v>02</v>
          </cell>
          <cell r="S766" t="str">
            <v>EL SALVADOR</v>
          </cell>
          <cell r="T766" t="str">
            <v>000291 SAN SALVADOR, PUERTO</v>
          </cell>
          <cell r="U766" t="str">
            <v>200004158</v>
          </cell>
          <cell r="V766" t="str">
            <v>EXPORT PACKERS COMPANY LTD</v>
          </cell>
          <cell r="W766" t="str">
            <v>PO1334310*</v>
          </cell>
          <cell r="X766" t="str">
            <v>CIF</v>
          </cell>
          <cell r="Y766" t="str">
            <v>CTA CTE O CRED.DIRECTO</v>
          </cell>
          <cell r="Z766" t="str">
            <v>CONGELADO</v>
          </cell>
          <cell r="AA766" t="str">
            <v>GRASAS</v>
          </cell>
          <cell r="AB766" t="str">
            <v>GRASA GORDURA</v>
          </cell>
          <cell r="AC766" t="str">
            <v>SUBPROD GRASA GORDURA LOMO TOCINO</v>
          </cell>
          <cell r="AD766" t="str">
            <v>EX</v>
          </cell>
        </row>
        <row r="767">
          <cell r="D767">
            <v>1030379</v>
          </cell>
          <cell r="E767" t="str">
            <v>PV PCHDEH S/P@ BO CJ 20K SO</v>
          </cell>
          <cell r="F767">
            <v>23999.219783472003</v>
          </cell>
          <cell r="G767" t="str">
            <v>KG</v>
          </cell>
          <cell r="H767" t="str">
            <v>SOPRAVAL PLANTA / CECINAS 2</v>
          </cell>
          <cell r="I767" t="str">
            <v>A PROGRAMAR</v>
          </cell>
          <cell r="J767">
            <v>44827</v>
          </cell>
          <cell r="K767">
            <v>44849</v>
          </cell>
          <cell r="L767"/>
          <cell r="M767"/>
          <cell r="N767"/>
          <cell r="O767" t="str">
            <v>U007 AGROSUPER S.A.</v>
          </cell>
          <cell r="P767" t="str">
            <v>00AA</v>
          </cell>
          <cell r="Q767" t="str">
            <v>AGRO AMERICA</v>
          </cell>
          <cell r="R767" t="str">
            <v>03</v>
          </cell>
          <cell r="S767" t="str">
            <v>EE.UU.</v>
          </cell>
          <cell r="T767" t="str">
            <v>000071 PHILADELPHIA, PUERTO</v>
          </cell>
          <cell r="U767" t="str">
            <v>200000004</v>
          </cell>
          <cell r="V767" t="str">
            <v>Agro America LLC</v>
          </cell>
          <cell r="W767" t="str">
            <v/>
          </cell>
          <cell r="X767" t="str">
            <v>CIF</v>
          </cell>
          <cell r="Y767" t="str">
            <v>CTA CTE O CRED.DIRECTO</v>
          </cell>
          <cell r="Z767" t="str">
            <v>CONGELADO</v>
          </cell>
          <cell r="AA767" t="str">
            <v>PECH DESH</v>
          </cell>
          <cell r="AB767" t="str">
            <v>PECH DESH S/PIEL</v>
          </cell>
          <cell r="AC767" t="str">
            <v>PECH DESH S/PIEL S/FILETE</v>
          </cell>
          <cell r="AD767" t="str">
            <v>NA</v>
          </cell>
        </row>
        <row r="768">
          <cell r="D768">
            <v>1030379</v>
          </cell>
          <cell r="E768" t="str">
            <v>PV PCHDEH S/P@ BO CJ 20K SO</v>
          </cell>
          <cell r="F768">
            <v>23999.219783472003</v>
          </cell>
          <cell r="G768" t="str">
            <v>KG</v>
          </cell>
          <cell r="H768" t="str">
            <v>SOPRAVAL PLANTA / CECINAS 2</v>
          </cell>
          <cell r="I768" t="str">
            <v>A PROGRAMAR</v>
          </cell>
          <cell r="J768">
            <v>44827</v>
          </cell>
          <cell r="K768">
            <v>44848</v>
          </cell>
          <cell r="L768"/>
          <cell r="M768"/>
          <cell r="N768"/>
          <cell r="O768" t="str">
            <v>U007 AGROSUPER S.A.</v>
          </cell>
          <cell r="P768" t="str">
            <v>00AA</v>
          </cell>
          <cell r="Q768" t="str">
            <v>AGRO AMERICA</v>
          </cell>
          <cell r="R768" t="str">
            <v>03</v>
          </cell>
          <cell r="S768" t="str">
            <v>EE.UU.</v>
          </cell>
          <cell r="T768" t="str">
            <v>000071 PHILADELPHIA, PUERTO</v>
          </cell>
          <cell r="U768" t="str">
            <v>200000004</v>
          </cell>
          <cell r="V768" t="str">
            <v>Agro America LLC</v>
          </cell>
          <cell r="W768" t="str">
            <v/>
          </cell>
          <cell r="X768" t="str">
            <v>CIF</v>
          </cell>
          <cell r="Y768" t="str">
            <v>CTA CTE O CRED.DIRECTO</v>
          </cell>
          <cell r="Z768" t="str">
            <v>CONGELADO</v>
          </cell>
          <cell r="AA768" t="str">
            <v>PECH DESH</v>
          </cell>
          <cell r="AB768" t="str">
            <v>PECH DESH S/PIEL</v>
          </cell>
          <cell r="AC768" t="str">
            <v>PECH DESH S/PIEL S/FILETE</v>
          </cell>
          <cell r="AD768" t="str">
            <v>NA</v>
          </cell>
        </row>
        <row r="769">
          <cell r="D769">
            <v>1030379</v>
          </cell>
          <cell r="E769" t="str">
            <v>PV PCHDEH S/P@ BO CJ 20K SO</v>
          </cell>
          <cell r="F769">
            <v>23999.219783472003</v>
          </cell>
          <cell r="G769" t="str">
            <v>KG</v>
          </cell>
          <cell r="H769" t="str">
            <v>SOPRAVAL PLANTA / CECINAS 2</v>
          </cell>
          <cell r="I769" t="str">
            <v>A PROGRAMAR</v>
          </cell>
          <cell r="J769">
            <v>44827</v>
          </cell>
          <cell r="K769">
            <v>44847</v>
          </cell>
          <cell r="L769"/>
          <cell r="M769"/>
          <cell r="N769"/>
          <cell r="O769" t="str">
            <v>U007 AGROSUPER S.A.</v>
          </cell>
          <cell r="P769" t="str">
            <v>00AA</v>
          </cell>
          <cell r="Q769" t="str">
            <v>AGRO AMERICA</v>
          </cell>
          <cell r="R769" t="str">
            <v>03</v>
          </cell>
          <cell r="S769" t="str">
            <v>EE.UU.</v>
          </cell>
          <cell r="T769" t="str">
            <v>000071 PHILADELPHIA, PUERTO</v>
          </cell>
          <cell r="U769" t="str">
            <v>200000004</v>
          </cell>
          <cell r="V769" t="str">
            <v>Agro America LLC</v>
          </cell>
          <cell r="W769" t="str">
            <v/>
          </cell>
          <cell r="X769" t="str">
            <v>CIF</v>
          </cell>
          <cell r="Y769" t="str">
            <v>CTA CTE O CRED.DIRECTO</v>
          </cell>
          <cell r="Z769" t="str">
            <v>CONGELADO</v>
          </cell>
          <cell r="AA769" t="str">
            <v>PECH DESH</v>
          </cell>
          <cell r="AB769" t="str">
            <v>PECH DESH S/PIEL</v>
          </cell>
          <cell r="AC769" t="str">
            <v>PECH DESH S/PIEL S/FILETE</v>
          </cell>
          <cell r="AD769" t="str">
            <v>NA</v>
          </cell>
        </row>
        <row r="770">
          <cell r="D770">
            <v>1030379</v>
          </cell>
          <cell r="E770" t="str">
            <v>PV PCHDEH S/P@ BO CJ 20K SO</v>
          </cell>
          <cell r="F770">
            <v>23999.219783472003</v>
          </cell>
          <cell r="G770" t="str">
            <v>KG</v>
          </cell>
          <cell r="H770" t="str">
            <v>SOPRAVAL PLANTA / CECINAS 2</v>
          </cell>
          <cell r="I770" t="str">
            <v>A PROGRAMAR</v>
          </cell>
          <cell r="J770">
            <v>44827</v>
          </cell>
          <cell r="K770">
            <v>44846</v>
          </cell>
          <cell r="L770"/>
          <cell r="M770"/>
          <cell r="N770"/>
          <cell r="O770" t="str">
            <v>U007 AGROSUPER S.A.</v>
          </cell>
          <cell r="P770" t="str">
            <v>00AA</v>
          </cell>
          <cell r="Q770" t="str">
            <v>AGRO AMERICA</v>
          </cell>
          <cell r="R770" t="str">
            <v>03</v>
          </cell>
          <cell r="S770" t="str">
            <v>EE.UU.</v>
          </cell>
          <cell r="T770" t="str">
            <v>000071 PHILADELPHIA, PUERTO</v>
          </cell>
          <cell r="U770" t="str">
            <v>200000004</v>
          </cell>
          <cell r="V770" t="str">
            <v>Agro America LLC</v>
          </cell>
          <cell r="W770" t="str">
            <v/>
          </cell>
          <cell r="X770" t="str">
            <v>CIF</v>
          </cell>
          <cell r="Y770" t="str">
            <v>CTA CTE O CRED.DIRECTO</v>
          </cell>
          <cell r="Z770" t="str">
            <v>CONGELADO</v>
          </cell>
          <cell r="AA770" t="str">
            <v>PECH DESH</v>
          </cell>
          <cell r="AB770" t="str">
            <v>PECH DESH S/PIEL</v>
          </cell>
          <cell r="AC770" t="str">
            <v>PECH DESH S/PIEL S/FILETE</v>
          </cell>
          <cell r="AD770" t="str">
            <v>NA</v>
          </cell>
        </row>
        <row r="771">
          <cell r="D771">
            <v>1030379</v>
          </cell>
          <cell r="E771" t="str">
            <v>PV PCHDEH S/P@ BO CJ 20K SO</v>
          </cell>
          <cell r="F771">
            <v>23999.219783472003</v>
          </cell>
          <cell r="G771" t="str">
            <v>KG</v>
          </cell>
          <cell r="H771" t="str">
            <v>SOPRAVAL PLANTA / CECINAS 2</v>
          </cell>
          <cell r="I771" t="str">
            <v>A PROGRAMAR</v>
          </cell>
          <cell r="J771">
            <v>44827</v>
          </cell>
          <cell r="K771">
            <v>44844</v>
          </cell>
          <cell r="L771"/>
          <cell r="M771"/>
          <cell r="N771"/>
          <cell r="O771" t="str">
            <v>U007 AGROSUPER S.A.</v>
          </cell>
          <cell r="P771" t="str">
            <v>00AA</v>
          </cell>
          <cell r="Q771" t="str">
            <v>AGRO AMERICA</v>
          </cell>
          <cell r="R771" t="str">
            <v>03</v>
          </cell>
          <cell r="S771" t="str">
            <v>EE.UU.</v>
          </cell>
          <cell r="T771" t="str">
            <v>000071 PHILADELPHIA, PUERTO</v>
          </cell>
          <cell r="U771" t="str">
            <v>200000004</v>
          </cell>
          <cell r="V771" t="str">
            <v>Agro America LLC</v>
          </cell>
          <cell r="W771" t="str">
            <v/>
          </cell>
          <cell r="X771" t="str">
            <v>CIF</v>
          </cell>
          <cell r="Y771" t="str">
            <v>CTA CTE O CRED.DIRECTO</v>
          </cell>
          <cell r="Z771" t="str">
            <v>CONGELADO</v>
          </cell>
          <cell r="AA771" t="str">
            <v>PECH DESH</v>
          </cell>
          <cell r="AB771" t="str">
            <v>PECH DESH S/PIEL</v>
          </cell>
          <cell r="AC771" t="str">
            <v>PECH DESH S/PIEL S/FILETE</v>
          </cell>
          <cell r="AD771" t="str">
            <v>NA</v>
          </cell>
        </row>
        <row r="772">
          <cell r="D772">
            <v>1011586</v>
          </cell>
          <cell r="E772" t="str">
            <v>PO ALA MEDIA B 4X10@ CJ 20K AS</v>
          </cell>
          <cell r="F772">
            <v>24000</v>
          </cell>
          <cell r="G772" t="str">
            <v>KG</v>
          </cell>
          <cell r="H772" t="str">
            <v>F. SAN VICENTE</v>
          </cell>
          <cell r="I772" t="str">
            <v>PROGRAMADO</v>
          </cell>
          <cell r="J772">
            <v>44830</v>
          </cell>
          <cell r="K772">
            <v>44841</v>
          </cell>
          <cell r="L772">
            <v>44876</v>
          </cell>
          <cell r="M772"/>
          <cell r="N772"/>
          <cell r="O772" t="str">
            <v>U007 AGROSUPER S.A.</v>
          </cell>
          <cell r="P772" t="str">
            <v>00GO</v>
          </cell>
          <cell r="Q772" t="str">
            <v>AGROSUPER SHANGHAI</v>
          </cell>
          <cell r="R772" t="str">
            <v>01</v>
          </cell>
          <cell r="S772" t="str">
            <v>CHINA</v>
          </cell>
          <cell r="T772" t="str">
            <v>000021 SHANGHAI, CHINA</v>
          </cell>
          <cell r="U772" t="str">
            <v>200002390</v>
          </cell>
          <cell r="V772" t="str">
            <v>Agrosuper China Co., Ltd.</v>
          </cell>
          <cell r="W772" t="str">
            <v/>
          </cell>
          <cell r="X772" t="str">
            <v>CIF</v>
          </cell>
          <cell r="Y772" t="str">
            <v>CTA CTE O CRED.DIRECTO</v>
          </cell>
          <cell r="Z772" t="str">
            <v>CONGELADO</v>
          </cell>
          <cell r="AA772" t="str">
            <v>ALA</v>
          </cell>
          <cell r="AB772" t="str">
            <v>ALA CENTRO</v>
          </cell>
          <cell r="AC772" t="str">
            <v>ALA CENTRO B</v>
          </cell>
          <cell r="AD772" t="str">
            <v>NA</v>
          </cell>
        </row>
        <row r="773">
          <cell r="D773">
            <v>1011586</v>
          </cell>
          <cell r="E773" t="str">
            <v>PO ALA MEDIA B 4X10@ CJ 20K AS</v>
          </cell>
          <cell r="F773">
            <v>4800</v>
          </cell>
          <cell r="G773" t="str">
            <v>KG</v>
          </cell>
          <cell r="H773" t="str">
            <v>PLANTA LO MIRANDA</v>
          </cell>
          <cell r="I773" t="str">
            <v>EN PRODUCCION</v>
          </cell>
          <cell r="J773">
            <v>44830</v>
          </cell>
          <cell r="K773">
            <v>44841</v>
          </cell>
          <cell r="L773"/>
          <cell r="M773"/>
          <cell r="N773"/>
          <cell r="O773" t="str">
            <v>U007 AGROSUPER S.A.</v>
          </cell>
          <cell r="P773" t="str">
            <v>00GO</v>
          </cell>
          <cell r="Q773" t="str">
            <v>AGROSUPER SHANGHAI</v>
          </cell>
          <cell r="R773" t="str">
            <v>01</v>
          </cell>
          <cell r="S773" t="str">
            <v>CHINA</v>
          </cell>
          <cell r="T773" t="str">
            <v>000021 SHANGHAI, CHINA</v>
          </cell>
          <cell r="U773" t="str">
            <v>200002390</v>
          </cell>
          <cell r="V773" t="str">
            <v>Agrosuper China Co., Ltd.</v>
          </cell>
          <cell r="W773" t="str">
            <v/>
          </cell>
          <cell r="X773" t="str">
            <v>CIF</v>
          </cell>
          <cell r="Y773" t="str">
            <v>CTA CTE O CRED.DIRECTO</v>
          </cell>
          <cell r="Z773" t="str">
            <v>CONGELADO</v>
          </cell>
          <cell r="AA773" t="str">
            <v>ALA</v>
          </cell>
          <cell r="AB773" t="str">
            <v>ALA CENTRO</v>
          </cell>
          <cell r="AC773" t="str">
            <v>ALA CENTRO B</v>
          </cell>
          <cell r="AD773" t="str">
            <v>NA</v>
          </cell>
        </row>
        <row r="774">
          <cell r="D774">
            <v>1012452</v>
          </cell>
          <cell r="E774" t="str">
            <v>PO ALA MEDIA GRADO B@ CJ AS</v>
          </cell>
          <cell r="F774">
            <v>19274</v>
          </cell>
          <cell r="G774" t="str">
            <v>KG</v>
          </cell>
          <cell r="H774" t="str">
            <v>PLANTA LO MIRANDA</v>
          </cell>
          <cell r="I774" t="str">
            <v>EN PRODUCCION</v>
          </cell>
          <cell r="J774">
            <v>44830</v>
          </cell>
          <cell r="K774">
            <v>44841</v>
          </cell>
          <cell r="L774"/>
          <cell r="M774"/>
          <cell r="N774"/>
          <cell r="O774" t="str">
            <v>U007 AGROSUPER S.A.</v>
          </cell>
          <cell r="P774" t="str">
            <v>00GO</v>
          </cell>
          <cell r="Q774" t="str">
            <v>AGROSUPER SHANGHAI</v>
          </cell>
          <cell r="R774" t="str">
            <v>01</v>
          </cell>
          <cell r="S774" t="str">
            <v>CHINA</v>
          </cell>
          <cell r="T774" t="str">
            <v>000021 SHANGHAI, CHINA</v>
          </cell>
          <cell r="U774" t="str">
            <v>200002390</v>
          </cell>
          <cell r="V774" t="str">
            <v>Agrosuper China Co., Ltd.</v>
          </cell>
          <cell r="W774" t="str">
            <v/>
          </cell>
          <cell r="X774" t="str">
            <v>CIF</v>
          </cell>
          <cell r="Y774" t="str">
            <v>CTA CTE O CRED.DIRECTO</v>
          </cell>
          <cell r="Z774" t="str">
            <v>CONGELADO</v>
          </cell>
          <cell r="AA774" t="str">
            <v>ALA</v>
          </cell>
          <cell r="AB774" t="str">
            <v>ALA CENTRO</v>
          </cell>
          <cell r="AC774" t="str">
            <v>ALA CENTRO B</v>
          </cell>
          <cell r="AD774" t="str">
            <v>NA</v>
          </cell>
        </row>
        <row r="775">
          <cell r="D775">
            <v>1012504</v>
          </cell>
          <cell r="E775" t="str">
            <v>PO GARRA ECONOMY@ CJ 20K AS</v>
          </cell>
          <cell r="F775">
            <v>24000</v>
          </cell>
          <cell r="G775" t="str">
            <v>KG</v>
          </cell>
          <cell r="H775" t="str">
            <v>F. SAN VICENTE</v>
          </cell>
          <cell r="I775" t="str">
            <v>PROGRAMADO</v>
          </cell>
          <cell r="J775">
            <v>44830</v>
          </cell>
          <cell r="K775">
            <v>44841</v>
          </cell>
          <cell r="L775">
            <v>44874</v>
          </cell>
          <cell r="M775"/>
          <cell r="N775"/>
          <cell r="O775" t="str">
            <v>U007 AGROSUPER S.A.</v>
          </cell>
          <cell r="P775" t="str">
            <v>00GO</v>
          </cell>
          <cell r="Q775" t="str">
            <v>AGROSUPER SHANGHAI</v>
          </cell>
          <cell r="R775" t="str">
            <v>01</v>
          </cell>
          <cell r="S775" t="str">
            <v>CHINA</v>
          </cell>
          <cell r="T775" t="str">
            <v>000020 YANTIAN, CHINA</v>
          </cell>
          <cell r="U775" t="str">
            <v>200002390</v>
          </cell>
          <cell r="V775" t="str">
            <v>Agrosuper China Co., Ltd.</v>
          </cell>
          <cell r="W775" t="str">
            <v/>
          </cell>
          <cell r="X775" t="str">
            <v>CIF</v>
          </cell>
          <cell r="Y775" t="str">
            <v>CTA CTE O CRED.DIRECTO</v>
          </cell>
          <cell r="Z775" t="str">
            <v>CONGELADO</v>
          </cell>
          <cell r="AA775" t="str">
            <v>PATAS</v>
          </cell>
          <cell r="AB775" t="str">
            <v>PATAS GARRAS</v>
          </cell>
          <cell r="AC775" t="str">
            <v>PATAS GARRAS LARGE C</v>
          </cell>
          <cell r="AD775" t="str">
            <v>NA</v>
          </cell>
        </row>
        <row r="776">
          <cell r="D776">
            <v>1012504</v>
          </cell>
          <cell r="E776" t="str">
            <v>PO GARRA ECONOMY@ CJ 20K AS</v>
          </cell>
          <cell r="F776">
            <v>24000</v>
          </cell>
          <cell r="G776" t="str">
            <v>KG</v>
          </cell>
          <cell r="H776" t="str">
            <v>PLANTA LO MIRANDA</v>
          </cell>
          <cell r="I776" t="str">
            <v>CONFIRMADO</v>
          </cell>
          <cell r="J776">
            <v>44830</v>
          </cell>
          <cell r="K776">
            <v>44841</v>
          </cell>
          <cell r="L776">
            <v>44877</v>
          </cell>
          <cell r="M776"/>
          <cell r="N776"/>
          <cell r="O776" t="str">
            <v>U007 AGROSUPER S.A.</v>
          </cell>
          <cell r="P776" t="str">
            <v>00GO</v>
          </cell>
          <cell r="Q776" t="str">
            <v>AGROSUPER SHANGHAI</v>
          </cell>
          <cell r="R776" t="str">
            <v>01</v>
          </cell>
          <cell r="S776" t="str">
            <v>CHINA</v>
          </cell>
          <cell r="T776" t="str">
            <v>000020 YANTIAN, CHINA</v>
          </cell>
          <cell r="U776" t="str">
            <v>200002390</v>
          </cell>
          <cell r="V776" t="str">
            <v>Agrosuper China Co., Ltd.</v>
          </cell>
          <cell r="W776" t="str">
            <v/>
          </cell>
          <cell r="X776" t="str">
            <v>CIF</v>
          </cell>
          <cell r="Y776" t="str">
            <v>CTA CTE O CRED.DIRECTO</v>
          </cell>
          <cell r="Z776" t="str">
            <v>CONGELADO</v>
          </cell>
          <cell r="AA776" t="str">
            <v>PATAS</v>
          </cell>
          <cell r="AB776" t="str">
            <v>PATAS GARRAS</v>
          </cell>
          <cell r="AC776" t="str">
            <v>PATAS GARRAS LARGE C</v>
          </cell>
          <cell r="AD776" t="str">
            <v>NA</v>
          </cell>
        </row>
        <row r="777">
          <cell r="D777">
            <v>1012504</v>
          </cell>
          <cell r="E777" t="str">
            <v>PO GARRA ECONOMY@ CJ 20K AS</v>
          </cell>
          <cell r="F777">
            <v>24000</v>
          </cell>
          <cell r="G777" t="str">
            <v>KG</v>
          </cell>
          <cell r="H777" t="str">
            <v>PLANTA LO MIRANDA</v>
          </cell>
          <cell r="I777" t="str">
            <v>CONFIRMADO</v>
          </cell>
          <cell r="J777">
            <v>44830</v>
          </cell>
          <cell r="K777">
            <v>44841</v>
          </cell>
          <cell r="L777">
            <v>44879</v>
          </cell>
          <cell r="M777"/>
          <cell r="N777"/>
          <cell r="O777" t="str">
            <v>U007 AGROSUPER S.A.</v>
          </cell>
          <cell r="P777" t="str">
            <v>00GO</v>
          </cell>
          <cell r="Q777" t="str">
            <v>AGROSUPER SHANGHAI</v>
          </cell>
          <cell r="R777" t="str">
            <v>01</v>
          </cell>
          <cell r="S777" t="str">
            <v>CHINA</v>
          </cell>
          <cell r="T777" t="str">
            <v>000020 YANTIAN, CHINA</v>
          </cell>
          <cell r="U777" t="str">
            <v>200002390</v>
          </cell>
          <cell r="V777" t="str">
            <v>Agrosuper China Co., Ltd.</v>
          </cell>
          <cell r="W777" t="str">
            <v/>
          </cell>
          <cell r="X777" t="str">
            <v>CIF</v>
          </cell>
          <cell r="Y777" t="str">
            <v>CTA CTE O CRED.DIRECTO</v>
          </cell>
          <cell r="Z777" t="str">
            <v>CONGELADO</v>
          </cell>
          <cell r="AA777" t="str">
            <v>PATAS</v>
          </cell>
          <cell r="AB777" t="str">
            <v>PATAS GARRAS</v>
          </cell>
          <cell r="AC777" t="str">
            <v>PATAS GARRAS LARGE C</v>
          </cell>
          <cell r="AD777" t="str">
            <v>NA</v>
          </cell>
        </row>
        <row r="778">
          <cell r="D778">
            <v>1012504</v>
          </cell>
          <cell r="E778" t="str">
            <v>PO GARRA ECONOMY@ CJ 20K AS</v>
          </cell>
          <cell r="F778">
            <v>24000</v>
          </cell>
          <cell r="G778" t="str">
            <v>KG</v>
          </cell>
          <cell r="H778" t="str">
            <v>PLANTA LO MIRANDA</v>
          </cell>
          <cell r="I778" t="str">
            <v>CONFIRMADO</v>
          </cell>
          <cell r="J778">
            <v>44830</v>
          </cell>
          <cell r="K778">
            <v>44841</v>
          </cell>
          <cell r="L778">
            <v>44880</v>
          </cell>
          <cell r="M778"/>
          <cell r="N778"/>
          <cell r="O778" t="str">
            <v>U007 AGROSUPER S.A.</v>
          </cell>
          <cell r="P778" t="str">
            <v>00GO</v>
          </cell>
          <cell r="Q778" t="str">
            <v>AGROSUPER SHANGHAI</v>
          </cell>
          <cell r="R778" t="str">
            <v>01</v>
          </cell>
          <cell r="S778" t="str">
            <v>CHINA</v>
          </cell>
          <cell r="T778" t="str">
            <v>000020 YANTIAN, CHINA</v>
          </cell>
          <cell r="U778" t="str">
            <v>200002390</v>
          </cell>
          <cell r="V778" t="str">
            <v>Agrosuper China Co., Ltd.</v>
          </cell>
          <cell r="W778" t="str">
            <v/>
          </cell>
          <cell r="X778" t="str">
            <v>CIF</v>
          </cell>
          <cell r="Y778" t="str">
            <v>CTA CTE O CRED.DIRECTO</v>
          </cell>
          <cell r="Z778" t="str">
            <v>CONGELADO</v>
          </cell>
          <cell r="AA778" t="str">
            <v>PATAS</v>
          </cell>
          <cell r="AB778" t="str">
            <v>PATAS GARRAS</v>
          </cell>
          <cell r="AC778" t="str">
            <v>PATAS GARRAS LARGE C</v>
          </cell>
          <cell r="AD778" t="str">
            <v>NA</v>
          </cell>
        </row>
        <row r="779">
          <cell r="D779">
            <v>1012504</v>
          </cell>
          <cell r="E779" t="str">
            <v>PO GARRA ECONOMY@ CJ 20K AS</v>
          </cell>
          <cell r="F779">
            <v>24000</v>
          </cell>
          <cell r="G779" t="str">
            <v>KG</v>
          </cell>
          <cell r="H779" t="str">
            <v>PLANTA LO MIRANDA</v>
          </cell>
          <cell r="I779" t="str">
            <v>CONFIRMADO</v>
          </cell>
          <cell r="J779">
            <v>44830</v>
          </cell>
          <cell r="K779">
            <v>44841</v>
          </cell>
          <cell r="L779"/>
          <cell r="M779"/>
          <cell r="N779"/>
          <cell r="O779" t="str">
            <v>U007 AGROSUPER S.A.</v>
          </cell>
          <cell r="P779" t="str">
            <v>00GO</v>
          </cell>
          <cell r="Q779" t="str">
            <v>AGROSUPER SHANGHAI</v>
          </cell>
          <cell r="R779" t="str">
            <v>01</v>
          </cell>
          <cell r="S779" t="str">
            <v>CHINA</v>
          </cell>
          <cell r="T779" t="str">
            <v>000020 YANTIAN, CHINA</v>
          </cell>
          <cell r="U779" t="str">
            <v>200002390</v>
          </cell>
          <cell r="V779" t="str">
            <v>Agrosuper China Co., Ltd.</v>
          </cell>
          <cell r="W779" t="str">
            <v/>
          </cell>
          <cell r="X779" t="str">
            <v>CIF</v>
          </cell>
          <cell r="Y779" t="str">
            <v>CTA CTE O CRED.DIRECTO</v>
          </cell>
          <cell r="Z779" t="str">
            <v>CONGELADO</v>
          </cell>
          <cell r="AA779" t="str">
            <v>PATAS</v>
          </cell>
          <cell r="AB779" t="str">
            <v>PATAS GARRAS</v>
          </cell>
          <cell r="AC779" t="str">
            <v>PATAS GARRAS LARGE C</v>
          </cell>
          <cell r="AD779" t="str">
            <v>NA</v>
          </cell>
        </row>
        <row r="780">
          <cell r="D780">
            <v>1012504</v>
          </cell>
          <cell r="E780" t="str">
            <v>PO GARRA ECONOMY@ CJ 20K AS</v>
          </cell>
          <cell r="F780">
            <v>12000</v>
          </cell>
          <cell r="G780" t="str">
            <v>KG</v>
          </cell>
          <cell r="H780" t="str">
            <v>PLANTA LO MIRANDA</v>
          </cell>
          <cell r="I780" t="str">
            <v>EN PRODUCCION</v>
          </cell>
          <cell r="J780">
            <v>44830</v>
          </cell>
          <cell r="K780">
            <v>44841</v>
          </cell>
          <cell r="L780"/>
          <cell r="M780"/>
          <cell r="N780"/>
          <cell r="O780" t="str">
            <v>U007 AGROSUPER S.A.</v>
          </cell>
          <cell r="P780" t="str">
            <v>00GO</v>
          </cell>
          <cell r="Q780" t="str">
            <v>AGROSUPER SHANGHAI</v>
          </cell>
          <cell r="R780" t="str">
            <v>01</v>
          </cell>
          <cell r="S780" t="str">
            <v>CHINA</v>
          </cell>
          <cell r="T780" t="str">
            <v>000020 YANTIAN, CHINA</v>
          </cell>
          <cell r="U780" t="str">
            <v>200002390</v>
          </cell>
          <cell r="V780" t="str">
            <v>Agrosuper China Co., Ltd.</v>
          </cell>
          <cell r="W780" t="str">
            <v/>
          </cell>
          <cell r="X780" t="str">
            <v>CIF</v>
          </cell>
          <cell r="Y780" t="str">
            <v>CTA CTE O CRED.DIRECTO</v>
          </cell>
          <cell r="Z780" t="str">
            <v>CONGELADO</v>
          </cell>
          <cell r="AA780" t="str">
            <v>PATAS</v>
          </cell>
          <cell r="AB780" t="str">
            <v>PATAS GARRAS</v>
          </cell>
          <cell r="AC780" t="str">
            <v>PATAS GARRAS LARGE C</v>
          </cell>
          <cell r="AD780" t="str">
            <v>NA</v>
          </cell>
        </row>
        <row r="781">
          <cell r="D781">
            <v>1012448</v>
          </cell>
          <cell r="E781" t="str">
            <v>PO GARRA ECONOMY@ CJ 20K AS</v>
          </cell>
          <cell r="F781">
            <v>12000</v>
          </cell>
          <cell r="G781" t="str">
            <v>KG</v>
          </cell>
          <cell r="H781" t="str">
            <v>PLANTA LO MIRANDA</v>
          </cell>
          <cell r="I781" t="str">
            <v>EN PRODUCCION</v>
          </cell>
          <cell r="J781">
            <v>44830</v>
          </cell>
          <cell r="K781">
            <v>44841</v>
          </cell>
          <cell r="L781"/>
          <cell r="M781"/>
          <cell r="N781"/>
          <cell r="O781" t="str">
            <v>U007 AGROSUPER S.A.</v>
          </cell>
          <cell r="P781" t="str">
            <v>00GO</v>
          </cell>
          <cell r="Q781" t="str">
            <v>AGROSUPER SHANGHAI</v>
          </cell>
          <cell r="R781" t="str">
            <v>01</v>
          </cell>
          <cell r="S781" t="str">
            <v>CHINA</v>
          </cell>
          <cell r="T781" t="str">
            <v>000020 YANTIAN, CHINA</v>
          </cell>
          <cell r="U781" t="str">
            <v>200002390</v>
          </cell>
          <cell r="V781" t="str">
            <v>Agrosuper China Co., Ltd.</v>
          </cell>
          <cell r="W781" t="str">
            <v/>
          </cell>
          <cell r="X781" t="str">
            <v>CIF</v>
          </cell>
          <cell r="Y781" t="str">
            <v>CTA CTE O CRED.DIRECTO</v>
          </cell>
          <cell r="Z781" t="str">
            <v>CONGELADO</v>
          </cell>
          <cell r="AA781" t="str">
            <v>PATAS</v>
          </cell>
          <cell r="AB781" t="str">
            <v>PATAS GARRAS</v>
          </cell>
          <cell r="AC781" t="str">
            <v>PATAS GARRAS LARGE C</v>
          </cell>
          <cell r="AD781" t="str">
            <v>NA</v>
          </cell>
        </row>
        <row r="782">
          <cell r="D782">
            <v>1021992</v>
          </cell>
          <cell r="E782" t="str">
            <v>GO LOM TOCINO@ CJ 20K AS</v>
          </cell>
          <cell r="F782">
            <v>24000</v>
          </cell>
          <cell r="G782" t="str">
            <v>KG</v>
          </cell>
          <cell r="H782" t="str">
            <v>PRECISA</v>
          </cell>
          <cell r="I782" t="str">
            <v>PROGRAMADO</v>
          </cell>
          <cell r="J782">
            <v>44830</v>
          </cell>
          <cell r="K782">
            <v>44841</v>
          </cell>
          <cell r="L782">
            <v>44866</v>
          </cell>
          <cell r="M782"/>
          <cell r="N782"/>
          <cell r="O782" t="str">
            <v>U007 AGROSUPER S.A.</v>
          </cell>
          <cell r="P782" t="str">
            <v>00GO</v>
          </cell>
          <cell r="Q782" t="str">
            <v>AGROSUPER SHANGHAI</v>
          </cell>
          <cell r="R782" t="str">
            <v>02</v>
          </cell>
          <cell r="S782" t="str">
            <v>CHINA</v>
          </cell>
          <cell r="T782" t="str">
            <v>000021 SHANGHAI, CHINA</v>
          </cell>
          <cell r="U782" t="str">
            <v>200002390</v>
          </cell>
          <cell r="V782" t="str">
            <v>Agrosuper China Co., Ltd.</v>
          </cell>
          <cell r="W782" t="str">
            <v/>
          </cell>
          <cell r="X782" t="str">
            <v>CIF</v>
          </cell>
          <cell r="Y782" t="str">
            <v>CTA CTE O CRED.DIRECTO</v>
          </cell>
          <cell r="Z782" t="str">
            <v>CONGELADO</v>
          </cell>
          <cell r="AA782" t="str">
            <v>GRASAS</v>
          </cell>
          <cell r="AB782" t="str">
            <v>GRASA LOMO TOCINO</v>
          </cell>
          <cell r="AC782" t="str">
            <v>GRASA LOMO TOCINO</v>
          </cell>
          <cell r="AD782" t="str">
            <v>NA</v>
          </cell>
        </row>
        <row r="783">
          <cell r="D783">
            <v>1021992</v>
          </cell>
          <cell r="E783" t="str">
            <v>GO LOM TOCINO@ CJ 20K AS</v>
          </cell>
          <cell r="F783">
            <v>24000</v>
          </cell>
          <cell r="G783" t="str">
            <v>KG</v>
          </cell>
          <cell r="H783" t="str">
            <v>PLANTA LO MIRANDA</v>
          </cell>
          <cell r="I783" t="str">
            <v>CONFIRMADO</v>
          </cell>
          <cell r="J783">
            <v>44830</v>
          </cell>
          <cell r="K783">
            <v>44841</v>
          </cell>
          <cell r="L783">
            <v>44871</v>
          </cell>
          <cell r="M783"/>
          <cell r="N783"/>
          <cell r="O783" t="str">
            <v>U007 AGROSUPER S.A.</v>
          </cell>
          <cell r="P783" t="str">
            <v>00GO</v>
          </cell>
          <cell r="Q783" t="str">
            <v>AGROSUPER SHANGHAI</v>
          </cell>
          <cell r="R783" t="str">
            <v>02</v>
          </cell>
          <cell r="S783" t="str">
            <v>CHINA</v>
          </cell>
          <cell r="T783" t="str">
            <v>000302 TIANJIN XINGANG, CHINA</v>
          </cell>
          <cell r="U783" t="str">
            <v>200002390</v>
          </cell>
          <cell r="V783" t="str">
            <v>Agrosuper China Co., Ltd.</v>
          </cell>
          <cell r="W783" t="str">
            <v/>
          </cell>
          <cell r="X783" t="str">
            <v>CIF</v>
          </cell>
          <cell r="Y783" t="str">
            <v>CTA CTE O CRED.DIRECTO</v>
          </cell>
          <cell r="Z783" t="str">
            <v>CONGELADO</v>
          </cell>
          <cell r="AA783" t="str">
            <v>GRASAS</v>
          </cell>
          <cell r="AB783" t="str">
            <v>GRASA LOMO TOCINO</v>
          </cell>
          <cell r="AC783" t="str">
            <v>GRASA LOMO TOCINO</v>
          </cell>
          <cell r="AD783" t="str">
            <v>NA</v>
          </cell>
        </row>
        <row r="784">
          <cell r="D784">
            <v>1021767</v>
          </cell>
          <cell r="E784" t="str">
            <v>GO TIRA HSO CTRO@ CJ 20K AS</v>
          </cell>
          <cell r="F784">
            <v>24000</v>
          </cell>
          <cell r="G784" t="str">
            <v>KG</v>
          </cell>
          <cell r="H784" t="str">
            <v>PLANTA LO MIRANDA</v>
          </cell>
          <cell r="I784" t="str">
            <v>A PROGRAMAR</v>
          </cell>
          <cell r="J784">
            <v>44830</v>
          </cell>
          <cell r="K784">
            <v>44841</v>
          </cell>
          <cell r="L784">
            <v>44868</v>
          </cell>
          <cell r="M784"/>
          <cell r="N784"/>
          <cell r="O784" t="str">
            <v>U007 AGROSUPER S.A.</v>
          </cell>
          <cell r="P784" t="str">
            <v>00GO</v>
          </cell>
          <cell r="Q784" t="str">
            <v>AGROSUPER SHANGHAI</v>
          </cell>
          <cell r="R784" t="str">
            <v>02</v>
          </cell>
          <cell r="S784" t="str">
            <v>CHINA</v>
          </cell>
          <cell r="T784" t="str">
            <v>000302 TIANJIN XINGANG, CHINA</v>
          </cell>
          <cell r="U784" t="str">
            <v>200002390</v>
          </cell>
          <cell r="V784" t="str">
            <v>Agrosuper China Co., Ltd.</v>
          </cell>
          <cell r="W784" t="str">
            <v/>
          </cell>
          <cell r="X784" t="str">
            <v>CIF</v>
          </cell>
          <cell r="Y784" t="str">
            <v>CTA CTE O CRED.DIRECTO</v>
          </cell>
          <cell r="Z784" t="str">
            <v>CONGELADO</v>
          </cell>
          <cell r="AA784" t="str">
            <v>HUESOS</v>
          </cell>
          <cell r="AB784" t="str">
            <v>HUESOS CUARTO CENTRAL</v>
          </cell>
          <cell r="AC784" t="str">
            <v>HUESOS CUARTO CENTRAL TIRA HUESO</v>
          </cell>
          <cell r="AD784" t="str">
            <v>NA</v>
          </cell>
        </row>
        <row r="785">
          <cell r="D785">
            <v>1022646</v>
          </cell>
          <cell r="E785" t="str">
            <v>GO PECHO BELLY S/P @ VP CJ AS</v>
          </cell>
          <cell r="F785">
            <v>6500</v>
          </cell>
          <cell r="G785" t="str">
            <v>KG</v>
          </cell>
          <cell r="H785" t="str">
            <v>PLANTA LO MIRANDA</v>
          </cell>
          <cell r="I785" t="str">
            <v>PROGRAMADO</v>
          </cell>
          <cell r="J785">
            <v>44830</v>
          </cell>
          <cell r="K785">
            <v>44841</v>
          </cell>
          <cell r="L785"/>
          <cell r="M785"/>
          <cell r="N785"/>
          <cell r="O785" t="str">
            <v>U007 AGROSUPER S.A.</v>
          </cell>
          <cell r="P785" t="str">
            <v>00GO</v>
          </cell>
          <cell r="Q785" t="str">
            <v>AGROSUPER SHANGHAI</v>
          </cell>
          <cell r="R785" t="str">
            <v>02</v>
          </cell>
          <cell r="S785" t="str">
            <v>CHINA</v>
          </cell>
          <cell r="T785" t="str">
            <v>000021 SHANGHAI, CHINA</v>
          </cell>
          <cell r="U785" t="str">
            <v>200002390</v>
          </cell>
          <cell r="V785" t="str">
            <v>Agrosuper China Co., Ltd.</v>
          </cell>
          <cell r="W785" t="str">
            <v/>
          </cell>
          <cell r="X785" t="str">
            <v>CIF</v>
          </cell>
          <cell r="Y785" t="str">
            <v>CTA CTE O CRED.DIRECTO</v>
          </cell>
          <cell r="Z785" t="str">
            <v>CONGELADO</v>
          </cell>
          <cell r="AA785" t="str">
            <v>PANCETA</v>
          </cell>
          <cell r="AB785" t="str">
            <v>PANCETA S/CUERO</v>
          </cell>
          <cell r="AC785" t="str">
            <v>PANCETA S/CUERO SUPER GIAPPONE</v>
          </cell>
          <cell r="AD785" t="str">
            <v>NA</v>
          </cell>
        </row>
        <row r="786">
          <cell r="D786">
            <v>1022856</v>
          </cell>
          <cell r="E786" t="str">
            <v>GO RECO 10/90 @ CJ 20K AS</v>
          </cell>
          <cell r="F786">
            <v>24000</v>
          </cell>
          <cell r="G786" t="str">
            <v>KG</v>
          </cell>
          <cell r="H786" t="str">
            <v>PLANTA LO MIRANDA</v>
          </cell>
          <cell r="I786" t="str">
            <v>CONFIRMADO</v>
          </cell>
          <cell r="J786">
            <v>44830</v>
          </cell>
          <cell r="K786">
            <v>44841</v>
          </cell>
          <cell r="L786">
            <v>44869</v>
          </cell>
          <cell r="M786"/>
          <cell r="N786"/>
          <cell r="O786" t="str">
            <v>U007 AGROSUPER S.A.</v>
          </cell>
          <cell r="P786" t="str">
            <v>00GO</v>
          </cell>
          <cell r="Q786" t="str">
            <v>AGROSUPER SHANGHAI</v>
          </cell>
          <cell r="R786" t="str">
            <v>02</v>
          </cell>
          <cell r="S786" t="str">
            <v>CHINA</v>
          </cell>
          <cell r="T786" t="str">
            <v>000020 YANTIAN, CHINA</v>
          </cell>
          <cell r="U786" t="str">
            <v>200002390</v>
          </cell>
          <cell r="V786" t="str">
            <v>Agrosuper China Co., Ltd.</v>
          </cell>
          <cell r="W786" t="str">
            <v/>
          </cell>
          <cell r="X786" t="str">
            <v>CIF</v>
          </cell>
          <cell r="Y786" t="str">
            <v>CTA CTE O CRED.DIRECTO</v>
          </cell>
          <cell r="Z786" t="str">
            <v>CONGELADO</v>
          </cell>
          <cell r="AA786" t="str">
            <v>GRASAS</v>
          </cell>
          <cell r="AB786" t="str">
            <v>GRASA GORDURA</v>
          </cell>
          <cell r="AC786" t="str">
            <v>SUBPROD GRASA GORDURA LOMO TOCINO</v>
          </cell>
          <cell r="AD786" t="str">
            <v>NA</v>
          </cell>
        </row>
        <row r="787">
          <cell r="D787">
            <v>1022541</v>
          </cell>
          <cell r="E787" t="str">
            <v>GO RECO 20/80 @ CJ 20K AS</v>
          </cell>
          <cell r="F787">
            <v>24000</v>
          </cell>
          <cell r="G787" t="str">
            <v>KG</v>
          </cell>
          <cell r="H787" t="str">
            <v>PLANTA LO MIRANDA</v>
          </cell>
          <cell r="I787" t="str">
            <v>EN PRODUCCION</v>
          </cell>
          <cell r="J787">
            <v>44830</v>
          </cell>
          <cell r="K787">
            <v>44841</v>
          </cell>
          <cell r="L787"/>
          <cell r="M787"/>
          <cell r="N787"/>
          <cell r="O787" t="str">
            <v>U007 AGROSUPER S.A.</v>
          </cell>
          <cell r="P787" t="str">
            <v>00GO</v>
          </cell>
          <cell r="Q787" t="str">
            <v>AGROSUPER SHANGHAI</v>
          </cell>
          <cell r="R787" t="str">
            <v>02</v>
          </cell>
          <cell r="S787" t="str">
            <v>CHINA</v>
          </cell>
          <cell r="T787" t="str">
            <v>000021 SHANGHAI, CHINA</v>
          </cell>
          <cell r="U787" t="str">
            <v>200002390</v>
          </cell>
          <cell r="V787" t="str">
            <v>Agrosuper China Co., Ltd.</v>
          </cell>
          <cell r="W787" t="str">
            <v/>
          </cell>
          <cell r="X787" t="str">
            <v>CIF</v>
          </cell>
          <cell r="Y787" t="str">
            <v>CTA CTE O CRED.DIRECTO</v>
          </cell>
          <cell r="Z787" t="str">
            <v>CONGELADO</v>
          </cell>
          <cell r="AA787" t="str">
            <v>GRASAS</v>
          </cell>
          <cell r="AB787" t="str">
            <v>GRASA GORDURA</v>
          </cell>
          <cell r="AC787" t="str">
            <v>SUBPROD GRASA GORDURA CHICA</v>
          </cell>
          <cell r="AD787" t="str">
            <v>NA</v>
          </cell>
        </row>
        <row r="788">
          <cell r="D788">
            <v>1022541</v>
          </cell>
          <cell r="E788" t="str">
            <v>GO RECO 20/80 @ CJ 20K AS</v>
          </cell>
          <cell r="F788">
            <v>24000</v>
          </cell>
          <cell r="G788" t="str">
            <v>KG</v>
          </cell>
          <cell r="H788" t="str">
            <v>PLANTA LO MIRANDA</v>
          </cell>
          <cell r="I788" t="str">
            <v>EN PRODUCCION</v>
          </cell>
          <cell r="J788">
            <v>44830</v>
          </cell>
          <cell r="K788">
            <v>44841</v>
          </cell>
          <cell r="L788"/>
          <cell r="M788"/>
          <cell r="N788"/>
          <cell r="O788" t="str">
            <v>U007 AGROSUPER S.A.</v>
          </cell>
          <cell r="P788" t="str">
            <v>00GO</v>
          </cell>
          <cell r="Q788" t="str">
            <v>AGROSUPER SHANGHAI</v>
          </cell>
          <cell r="R788" t="str">
            <v>02</v>
          </cell>
          <cell r="S788" t="str">
            <v>CHINA</v>
          </cell>
          <cell r="T788" t="str">
            <v>000020 YANTIAN, CHINA</v>
          </cell>
          <cell r="U788" t="str">
            <v>200002390</v>
          </cell>
          <cell r="V788" t="str">
            <v>Agrosuper China Co., Ltd.</v>
          </cell>
          <cell r="W788" t="str">
            <v/>
          </cell>
          <cell r="X788" t="str">
            <v>CIF</v>
          </cell>
          <cell r="Y788" t="str">
            <v>CTA CTE O CRED.DIRECTO</v>
          </cell>
          <cell r="Z788" t="str">
            <v>CONGELADO</v>
          </cell>
          <cell r="AA788" t="str">
            <v>GRASAS</v>
          </cell>
          <cell r="AB788" t="str">
            <v>GRASA GORDURA</v>
          </cell>
          <cell r="AC788" t="str">
            <v>SUBPROD GRASA GORDURA CHICA</v>
          </cell>
          <cell r="AD788" t="str">
            <v>NA</v>
          </cell>
        </row>
        <row r="789">
          <cell r="D789">
            <v>1022099</v>
          </cell>
          <cell r="E789" t="str">
            <v>GO HSO COSTILLA@ CJ 18K AS</v>
          </cell>
          <cell r="F789">
            <v>24000</v>
          </cell>
          <cell r="G789" t="str">
            <v>KG</v>
          </cell>
          <cell r="H789" t="str">
            <v>PRECISA</v>
          </cell>
          <cell r="I789" t="str">
            <v>PROGRAMADO</v>
          </cell>
          <cell r="J789">
            <v>44830</v>
          </cell>
          <cell r="K789">
            <v>44841</v>
          </cell>
          <cell r="L789"/>
          <cell r="M789"/>
          <cell r="N789"/>
          <cell r="O789" t="str">
            <v>U007 AGROSUPER S.A.</v>
          </cell>
          <cell r="P789" t="str">
            <v>00GO</v>
          </cell>
          <cell r="Q789" t="str">
            <v>AGROSUPER SHANGHAI</v>
          </cell>
          <cell r="R789" t="str">
            <v>02</v>
          </cell>
          <cell r="S789" t="str">
            <v>CHINA</v>
          </cell>
          <cell r="T789" t="str">
            <v>000020 YANTIAN, CHINA</v>
          </cell>
          <cell r="U789" t="str">
            <v>200002390</v>
          </cell>
          <cell r="V789" t="str">
            <v>Agrosuper China Co., Ltd.</v>
          </cell>
          <cell r="W789" t="str">
            <v/>
          </cell>
          <cell r="X789" t="str">
            <v>CIF</v>
          </cell>
          <cell r="Y789" t="str">
            <v>CTA CTE O CRED.DIRECTO</v>
          </cell>
          <cell r="Z789" t="str">
            <v>CONGELADO</v>
          </cell>
          <cell r="AA789" t="str">
            <v>HUESOS</v>
          </cell>
          <cell r="AB789" t="str">
            <v>HUESOS CUARTO CENTRAL</v>
          </cell>
          <cell r="AC789" t="str">
            <v>HUESOS CUATRO CENTRAL COSTILLAR</v>
          </cell>
          <cell r="AD789" t="str">
            <v>NA</v>
          </cell>
        </row>
        <row r="790">
          <cell r="D790">
            <v>1021731</v>
          </cell>
          <cell r="E790" t="str">
            <v>GO PERNILM@ CJ 20K AS</v>
          </cell>
          <cell r="F790">
            <v>24000</v>
          </cell>
          <cell r="G790" t="str">
            <v>KG</v>
          </cell>
          <cell r="H790" t="str">
            <v>PLANTA LO MIRANDA</v>
          </cell>
          <cell r="I790" t="str">
            <v>CONFIRMADO</v>
          </cell>
          <cell r="J790">
            <v>44830</v>
          </cell>
          <cell r="K790">
            <v>44841</v>
          </cell>
          <cell r="L790">
            <v>44871</v>
          </cell>
          <cell r="M790"/>
          <cell r="N790"/>
          <cell r="O790" t="str">
            <v>U007 AGROSUPER S.A.</v>
          </cell>
          <cell r="P790" t="str">
            <v>00GO</v>
          </cell>
          <cell r="Q790" t="str">
            <v>AGROSUPER SHANGHAI</v>
          </cell>
          <cell r="R790" t="str">
            <v>02</v>
          </cell>
          <cell r="S790" t="str">
            <v>CHINA</v>
          </cell>
          <cell r="T790" t="str">
            <v>000302 TIANJIN XINGANG, CHINA</v>
          </cell>
          <cell r="U790" t="str">
            <v>200002390</v>
          </cell>
          <cell r="V790" t="str">
            <v>Agrosuper China Co., Ltd.</v>
          </cell>
          <cell r="W790" t="str">
            <v/>
          </cell>
          <cell r="X790" t="str">
            <v>CIF</v>
          </cell>
          <cell r="Y790" t="str">
            <v>CTA CTE O CRED.DIRECTO</v>
          </cell>
          <cell r="Z790" t="str">
            <v>CONGELADO</v>
          </cell>
          <cell r="AA790" t="str">
            <v>PERNIL</v>
          </cell>
          <cell r="AB790" t="str">
            <v>PERNIL MANO</v>
          </cell>
          <cell r="AC790" t="str">
            <v>PERNIL MANO NORMAL</v>
          </cell>
          <cell r="AD790" t="str">
            <v>NA</v>
          </cell>
        </row>
        <row r="791">
          <cell r="D791">
            <v>1021774</v>
          </cell>
          <cell r="E791" t="str">
            <v>GO HSO HÚMER@ BO CJ 20K AS</v>
          </cell>
          <cell r="F791">
            <v>24000</v>
          </cell>
          <cell r="G791" t="str">
            <v>KG</v>
          </cell>
          <cell r="H791" t="str">
            <v>FRIGORÍFICO EL MILAGRO</v>
          </cell>
          <cell r="I791" t="str">
            <v>PROGRAMADO</v>
          </cell>
          <cell r="J791">
            <v>44830</v>
          </cell>
          <cell r="K791">
            <v>44841</v>
          </cell>
          <cell r="L791"/>
          <cell r="M791"/>
          <cell r="N791"/>
          <cell r="O791" t="str">
            <v>U007 AGROSUPER S.A.</v>
          </cell>
          <cell r="P791" t="str">
            <v>00GO</v>
          </cell>
          <cell r="Q791" t="str">
            <v>AGROSUPER SHANGHAI</v>
          </cell>
          <cell r="R791" t="str">
            <v>02</v>
          </cell>
          <cell r="S791" t="str">
            <v>CHINA</v>
          </cell>
          <cell r="T791" t="str">
            <v>000020 YANTIAN, CHINA</v>
          </cell>
          <cell r="U791" t="str">
            <v>200002390</v>
          </cell>
          <cell r="V791" t="str">
            <v>Agrosuper China Co., Ltd.</v>
          </cell>
          <cell r="W791" t="str">
            <v/>
          </cell>
          <cell r="X791" t="str">
            <v>CIF</v>
          </cell>
          <cell r="Y791" t="str">
            <v>CTA CTE O CRED.DIRECTO</v>
          </cell>
          <cell r="Z791" t="str">
            <v>CONGELADO</v>
          </cell>
          <cell r="AA791" t="str">
            <v>HUESOS</v>
          </cell>
          <cell r="AB791" t="str">
            <v>HUESOS CUARTO DELANTERO</v>
          </cell>
          <cell r="AC791" t="str">
            <v>HUESOS CUARTO DELANTERO HÚMERO</v>
          </cell>
          <cell r="AD791" t="str">
            <v>NA</v>
          </cell>
        </row>
        <row r="792">
          <cell r="D792">
            <v>1021733</v>
          </cell>
          <cell r="E792" t="str">
            <v>GO PPPNA 59@ CJ 20K AS</v>
          </cell>
          <cell r="F792">
            <v>24000</v>
          </cell>
          <cell r="G792" t="str">
            <v>KG</v>
          </cell>
          <cell r="H792" t="str">
            <v>PLANTA LO MIRANDA</v>
          </cell>
          <cell r="I792" t="str">
            <v>CONFIRMADO</v>
          </cell>
          <cell r="J792">
            <v>44830</v>
          </cell>
          <cell r="K792">
            <v>44841</v>
          </cell>
          <cell r="L792">
            <v>44869</v>
          </cell>
          <cell r="M792"/>
          <cell r="N792"/>
          <cell r="O792" t="str">
            <v>U007 AGROSUPER S.A.</v>
          </cell>
          <cell r="P792" t="str">
            <v>00GO</v>
          </cell>
          <cell r="Q792" t="str">
            <v>AGROSUPER SHANGHAI</v>
          </cell>
          <cell r="R792" t="str">
            <v>02</v>
          </cell>
          <cell r="S792" t="str">
            <v>CHINA</v>
          </cell>
          <cell r="T792" t="str">
            <v>000021 SHANGHAI, CHINA</v>
          </cell>
          <cell r="U792" t="str">
            <v>200002390</v>
          </cell>
          <cell r="V792" t="str">
            <v>Agrosuper China Co., Ltd.</v>
          </cell>
          <cell r="W792" t="str">
            <v/>
          </cell>
          <cell r="X792" t="str">
            <v>CIF</v>
          </cell>
          <cell r="Y792" t="str">
            <v>CTA CTE O CRED.DIRECTO</v>
          </cell>
          <cell r="Z792" t="str">
            <v>CONGELADO</v>
          </cell>
          <cell r="AA792" t="str">
            <v>PIERNA</v>
          </cell>
          <cell r="AB792" t="str">
            <v>PIERNA PULPA</v>
          </cell>
          <cell r="AC792" t="str">
            <v>PIERNA PULPA 59</v>
          </cell>
          <cell r="AD792" t="str">
            <v>NA</v>
          </cell>
        </row>
        <row r="793">
          <cell r="D793">
            <v>1021733</v>
          </cell>
          <cell r="E793" t="str">
            <v>GO PPPNA 59@ CJ 20K AS</v>
          </cell>
          <cell r="F793">
            <v>24000</v>
          </cell>
          <cell r="G793" t="str">
            <v>KG</v>
          </cell>
          <cell r="H793" t="str">
            <v>PLANTA LO MIRANDA</v>
          </cell>
          <cell r="I793" t="str">
            <v>CONFIRMADO</v>
          </cell>
          <cell r="J793">
            <v>44830</v>
          </cell>
          <cell r="K793">
            <v>44841</v>
          </cell>
          <cell r="L793">
            <v>44872</v>
          </cell>
          <cell r="M793"/>
          <cell r="N793"/>
          <cell r="O793" t="str">
            <v>U007 AGROSUPER S.A.</v>
          </cell>
          <cell r="P793" t="str">
            <v>00GO</v>
          </cell>
          <cell r="Q793" t="str">
            <v>AGROSUPER SHANGHAI</v>
          </cell>
          <cell r="R793" t="str">
            <v>02</v>
          </cell>
          <cell r="S793" t="str">
            <v>CHINA</v>
          </cell>
          <cell r="T793" t="str">
            <v>000021 SHANGHAI, CHINA</v>
          </cell>
          <cell r="U793" t="str">
            <v>200002390</v>
          </cell>
          <cell r="V793" t="str">
            <v>Agrosuper China Co., Ltd.</v>
          </cell>
          <cell r="W793" t="str">
            <v/>
          </cell>
          <cell r="X793" t="str">
            <v>CIF</v>
          </cell>
          <cell r="Y793" t="str">
            <v>CTA CTE O CRED.DIRECTO</v>
          </cell>
          <cell r="Z793" t="str">
            <v>CONGELADO</v>
          </cell>
          <cell r="AA793" t="str">
            <v>PIERNA</v>
          </cell>
          <cell r="AB793" t="str">
            <v>PIERNA PULPA</v>
          </cell>
          <cell r="AC793" t="str">
            <v>PIERNA PULPA 59</v>
          </cell>
          <cell r="AD793" t="str">
            <v>NA</v>
          </cell>
        </row>
        <row r="794">
          <cell r="D794">
            <v>1021733</v>
          </cell>
          <cell r="E794" t="str">
            <v>GO PPPNA 59@ CJ 20K AS</v>
          </cell>
          <cell r="F794">
            <v>24000</v>
          </cell>
          <cell r="G794" t="str">
            <v>KG</v>
          </cell>
          <cell r="H794" t="str">
            <v>PLANTA LO MIRANDA</v>
          </cell>
          <cell r="I794" t="str">
            <v>CONFIRMADO</v>
          </cell>
          <cell r="J794">
            <v>44830</v>
          </cell>
          <cell r="K794">
            <v>44841</v>
          </cell>
          <cell r="L794"/>
          <cell r="M794"/>
          <cell r="N794"/>
          <cell r="O794" t="str">
            <v>U007 AGROSUPER S.A.</v>
          </cell>
          <cell r="P794" t="str">
            <v>00GO</v>
          </cell>
          <cell r="Q794" t="str">
            <v>AGROSUPER SHANGHAI</v>
          </cell>
          <cell r="R794" t="str">
            <v>02</v>
          </cell>
          <cell r="S794" t="str">
            <v>CHINA</v>
          </cell>
          <cell r="T794" t="str">
            <v>000021 SHANGHAI, CHINA</v>
          </cell>
          <cell r="U794" t="str">
            <v>200002390</v>
          </cell>
          <cell r="V794" t="str">
            <v>Agrosuper China Co., Ltd.</v>
          </cell>
          <cell r="W794" t="str">
            <v/>
          </cell>
          <cell r="X794" t="str">
            <v>CIF</v>
          </cell>
          <cell r="Y794" t="str">
            <v>CTA CTE O CRED.DIRECTO</v>
          </cell>
          <cell r="Z794" t="str">
            <v>CONGELADO</v>
          </cell>
          <cell r="AA794" t="str">
            <v>PIERNA</v>
          </cell>
          <cell r="AB794" t="str">
            <v>PIERNA PULPA</v>
          </cell>
          <cell r="AC794" t="str">
            <v>PIERNA PULPA 59</v>
          </cell>
          <cell r="AD794" t="str">
            <v>NA</v>
          </cell>
        </row>
        <row r="795">
          <cell r="D795">
            <v>1021733</v>
          </cell>
          <cell r="E795" t="str">
            <v>GO PPPNA 59@ CJ 20K AS</v>
          </cell>
          <cell r="F795">
            <v>24000</v>
          </cell>
          <cell r="G795" t="str">
            <v>KG</v>
          </cell>
          <cell r="H795" t="str">
            <v>PLANTA LO MIRANDA</v>
          </cell>
          <cell r="I795" t="str">
            <v>CONFIRMADO</v>
          </cell>
          <cell r="J795">
            <v>44830</v>
          </cell>
          <cell r="K795">
            <v>44841</v>
          </cell>
          <cell r="L795"/>
          <cell r="M795"/>
          <cell r="N795"/>
          <cell r="O795" t="str">
            <v>U007 AGROSUPER S.A.</v>
          </cell>
          <cell r="P795" t="str">
            <v>00GO</v>
          </cell>
          <cell r="Q795" t="str">
            <v>AGROSUPER SHANGHAI</v>
          </cell>
          <cell r="R795" t="str">
            <v>02</v>
          </cell>
          <cell r="S795" t="str">
            <v>CHINA</v>
          </cell>
          <cell r="T795" t="str">
            <v>000021 SHANGHAI, CHINA</v>
          </cell>
          <cell r="U795" t="str">
            <v>200002390</v>
          </cell>
          <cell r="V795" t="str">
            <v>Agrosuper China Co., Ltd.</v>
          </cell>
          <cell r="W795" t="str">
            <v/>
          </cell>
          <cell r="X795" t="str">
            <v>CIF</v>
          </cell>
          <cell r="Y795" t="str">
            <v>CTA CTE O CRED.DIRECTO</v>
          </cell>
          <cell r="Z795" t="str">
            <v>CONGELADO</v>
          </cell>
          <cell r="AA795" t="str">
            <v>PIERNA</v>
          </cell>
          <cell r="AB795" t="str">
            <v>PIERNA PULPA</v>
          </cell>
          <cell r="AC795" t="str">
            <v>PIERNA PULPA 59</v>
          </cell>
          <cell r="AD795" t="str">
            <v>NA</v>
          </cell>
        </row>
        <row r="796">
          <cell r="D796">
            <v>1021733</v>
          </cell>
          <cell r="E796" t="str">
            <v>GO PPPNA 59@ CJ 20K AS</v>
          </cell>
          <cell r="F796">
            <v>24000</v>
          </cell>
          <cell r="G796" t="str">
            <v>KG</v>
          </cell>
          <cell r="H796" t="str">
            <v>PLANTA LO MIRANDA</v>
          </cell>
          <cell r="I796" t="str">
            <v>CONFIRMADO</v>
          </cell>
          <cell r="J796">
            <v>44830</v>
          </cell>
          <cell r="K796">
            <v>44841</v>
          </cell>
          <cell r="L796"/>
          <cell r="M796"/>
          <cell r="N796"/>
          <cell r="O796" t="str">
            <v>U007 AGROSUPER S.A.</v>
          </cell>
          <cell r="P796" t="str">
            <v>00GO</v>
          </cell>
          <cell r="Q796" t="str">
            <v>AGROSUPER SHANGHAI</v>
          </cell>
          <cell r="R796" t="str">
            <v>02</v>
          </cell>
          <cell r="S796" t="str">
            <v>CHINA</v>
          </cell>
          <cell r="T796" t="str">
            <v>000302 TIANJIN XINGANG, CHINA</v>
          </cell>
          <cell r="U796" t="str">
            <v>200002390</v>
          </cell>
          <cell r="V796" t="str">
            <v>Agrosuper China Co., Ltd.</v>
          </cell>
          <cell r="W796" t="str">
            <v/>
          </cell>
          <cell r="X796" t="str">
            <v>CIF</v>
          </cell>
          <cell r="Y796" t="str">
            <v>CTA CTE O CRED.DIRECTO</v>
          </cell>
          <cell r="Z796" t="str">
            <v>CONGELADO</v>
          </cell>
          <cell r="AA796" t="str">
            <v>PIERNA</v>
          </cell>
          <cell r="AB796" t="str">
            <v>PIERNA PULPA</v>
          </cell>
          <cell r="AC796" t="str">
            <v>PIERNA PULPA 59</v>
          </cell>
          <cell r="AD796" t="str">
            <v>NA</v>
          </cell>
        </row>
        <row r="797">
          <cell r="D797">
            <v>1021733</v>
          </cell>
          <cell r="E797" t="str">
            <v>GO PPPNA 59@ CJ 20K AS</v>
          </cell>
          <cell r="F797">
            <v>24000</v>
          </cell>
          <cell r="G797" t="str">
            <v>KG</v>
          </cell>
          <cell r="H797" t="str">
            <v>PLANTA LO MIRANDA</v>
          </cell>
          <cell r="I797" t="str">
            <v>CONFIRMADO</v>
          </cell>
          <cell r="J797">
            <v>44830</v>
          </cell>
          <cell r="K797">
            <v>44841</v>
          </cell>
          <cell r="L797"/>
          <cell r="M797"/>
          <cell r="N797"/>
          <cell r="O797" t="str">
            <v>U007 AGROSUPER S.A.</v>
          </cell>
          <cell r="P797" t="str">
            <v>00GO</v>
          </cell>
          <cell r="Q797" t="str">
            <v>AGROSUPER SHANGHAI</v>
          </cell>
          <cell r="R797" t="str">
            <v>02</v>
          </cell>
          <cell r="S797" t="str">
            <v>CHINA</v>
          </cell>
          <cell r="T797" t="str">
            <v>000302 TIANJIN XINGANG, CHINA</v>
          </cell>
          <cell r="U797" t="str">
            <v>200002390</v>
          </cell>
          <cell r="V797" t="str">
            <v>Agrosuper China Co., Ltd.</v>
          </cell>
          <cell r="W797" t="str">
            <v/>
          </cell>
          <cell r="X797" t="str">
            <v>CIF</v>
          </cell>
          <cell r="Y797" t="str">
            <v>CTA CTE O CRED.DIRECTO</v>
          </cell>
          <cell r="Z797" t="str">
            <v>CONGELADO</v>
          </cell>
          <cell r="AA797" t="str">
            <v>PIERNA</v>
          </cell>
          <cell r="AB797" t="str">
            <v>PIERNA PULPA</v>
          </cell>
          <cell r="AC797" t="str">
            <v>PIERNA PULPA 59</v>
          </cell>
          <cell r="AD797" t="str">
            <v>NA</v>
          </cell>
        </row>
        <row r="798">
          <cell r="D798">
            <v>1021733</v>
          </cell>
          <cell r="E798" t="str">
            <v>GO PPPNA 59@ CJ 20K AS</v>
          </cell>
          <cell r="F798">
            <v>24000</v>
          </cell>
          <cell r="G798" t="str">
            <v>KG</v>
          </cell>
          <cell r="H798" t="str">
            <v>PLANTA LO MIRANDA</v>
          </cell>
          <cell r="I798" t="str">
            <v>CONFIRMADO</v>
          </cell>
          <cell r="J798">
            <v>44830</v>
          </cell>
          <cell r="K798">
            <v>44841</v>
          </cell>
          <cell r="L798"/>
          <cell r="M798"/>
          <cell r="N798"/>
          <cell r="O798" t="str">
            <v>U007 AGROSUPER S.A.</v>
          </cell>
          <cell r="P798" t="str">
            <v>00GO</v>
          </cell>
          <cell r="Q798" t="str">
            <v>AGROSUPER SHANGHAI</v>
          </cell>
          <cell r="R798" t="str">
            <v>02</v>
          </cell>
          <cell r="S798" t="str">
            <v>CHINA</v>
          </cell>
          <cell r="T798" t="str">
            <v>000302 TIANJIN XINGANG, CHINA</v>
          </cell>
          <cell r="U798" t="str">
            <v>200002390</v>
          </cell>
          <cell r="V798" t="str">
            <v>Agrosuper China Co., Ltd.</v>
          </cell>
          <cell r="W798" t="str">
            <v/>
          </cell>
          <cell r="X798" t="str">
            <v>CIF</v>
          </cell>
          <cell r="Y798" t="str">
            <v>CTA CTE O CRED.DIRECTO</v>
          </cell>
          <cell r="Z798" t="str">
            <v>CONGELADO</v>
          </cell>
          <cell r="AA798" t="str">
            <v>PIERNA</v>
          </cell>
          <cell r="AB798" t="str">
            <v>PIERNA PULPA</v>
          </cell>
          <cell r="AC798" t="str">
            <v>PIERNA PULPA 59</v>
          </cell>
          <cell r="AD798" t="str">
            <v>NA</v>
          </cell>
        </row>
        <row r="799">
          <cell r="D799">
            <v>1021733</v>
          </cell>
          <cell r="E799" t="str">
            <v>GO PPPNA 59@ CJ 20K AS</v>
          </cell>
          <cell r="F799">
            <v>24000</v>
          </cell>
          <cell r="G799" t="str">
            <v>KG</v>
          </cell>
          <cell r="H799" t="str">
            <v>PLANTA LO MIRANDA</v>
          </cell>
          <cell r="I799" t="str">
            <v>CONFIRMADO</v>
          </cell>
          <cell r="J799">
            <v>44830</v>
          </cell>
          <cell r="K799">
            <v>44841</v>
          </cell>
          <cell r="L799"/>
          <cell r="M799"/>
          <cell r="N799"/>
          <cell r="O799" t="str">
            <v>U007 AGROSUPER S.A.</v>
          </cell>
          <cell r="P799" t="str">
            <v>00GO</v>
          </cell>
          <cell r="Q799" t="str">
            <v>AGROSUPER SHANGHAI</v>
          </cell>
          <cell r="R799" t="str">
            <v>02</v>
          </cell>
          <cell r="S799" t="str">
            <v>CHINA</v>
          </cell>
          <cell r="T799" t="str">
            <v>000302 TIANJIN XINGANG, CHINA</v>
          </cell>
          <cell r="U799" t="str">
            <v>200002390</v>
          </cell>
          <cell r="V799" t="str">
            <v>Agrosuper China Co., Ltd.</v>
          </cell>
          <cell r="W799" t="str">
            <v/>
          </cell>
          <cell r="X799" t="str">
            <v>CIF</v>
          </cell>
          <cell r="Y799" t="str">
            <v>CTA CTE O CRED.DIRECTO</v>
          </cell>
          <cell r="Z799" t="str">
            <v>CONGELADO</v>
          </cell>
          <cell r="AA799" t="str">
            <v>PIERNA</v>
          </cell>
          <cell r="AB799" t="str">
            <v>PIERNA PULPA</v>
          </cell>
          <cell r="AC799" t="str">
            <v>PIERNA PULPA 59</v>
          </cell>
          <cell r="AD799" t="str">
            <v>NA</v>
          </cell>
        </row>
        <row r="800">
          <cell r="D800">
            <v>1022096</v>
          </cell>
          <cell r="E800" t="str">
            <v>GO STERNUM BONES@ BO CJ 10K AS</v>
          </cell>
          <cell r="F800">
            <v>24000</v>
          </cell>
          <cell r="G800" t="str">
            <v>KG</v>
          </cell>
          <cell r="H800" t="str">
            <v>PRECISA</v>
          </cell>
          <cell r="I800" t="str">
            <v>PROGRAMADO</v>
          </cell>
          <cell r="J800">
            <v>44830</v>
          </cell>
          <cell r="K800">
            <v>44841</v>
          </cell>
          <cell r="L800"/>
          <cell r="M800"/>
          <cell r="N800"/>
          <cell r="O800" t="str">
            <v>U007 AGROSUPER S.A.</v>
          </cell>
          <cell r="P800" t="str">
            <v>00GO</v>
          </cell>
          <cell r="Q800" t="str">
            <v>AGROSUPER SHANGHAI</v>
          </cell>
          <cell r="R800" t="str">
            <v>02</v>
          </cell>
          <cell r="S800" t="str">
            <v>CHINA</v>
          </cell>
          <cell r="T800" t="str">
            <v>000020 YANTIAN, CHINA</v>
          </cell>
          <cell r="U800" t="str">
            <v>200002390</v>
          </cell>
          <cell r="V800" t="str">
            <v>Agrosuper China Co., Ltd.</v>
          </cell>
          <cell r="W800" t="str">
            <v/>
          </cell>
          <cell r="X800" t="str">
            <v>CIF</v>
          </cell>
          <cell r="Y800" t="str">
            <v>CTA CTE O CRED.DIRECTO</v>
          </cell>
          <cell r="Z800" t="str">
            <v>CONGELADO</v>
          </cell>
          <cell r="AA800" t="str">
            <v>HUESOS</v>
          </cell>
          <cell r="AB800" t="str">
            <v>HUESOS CUARTO DELANTERO</v>
          </cell>
          <cell r="AC800" t="str">
            <v>HUESOS CUARTO DELANTERO ESTERNON</v>
          </cell>
          <cell r="AD800" t="str">
            <v>NA</v>
          </cell>
        </row>
        <row r="801">
          <cell r="D801">
            <v>1022096</v>
          </cell>
          <cell r="E801" t="str">
            <v>GO STERNUM BONES@ BO CJ 10K AS</v>
          </cell>
          <cell r="F801">
            <v>24000</v>
          </cell>
          <cell r="G801" t="str">
            <v>KG</v>
          </cell>
          <cell r="H801" t="str">
            <v>FRIGORÍFICO EL MILAGRO</v>
          </cell>
          <cell r="I801" t="str">
            <v>PROGRAMADO</v>
          </cell>
          <cell r="J801">
            <v>44830</v>
          </cell>
          <cell r="K801">
            <v>44841</v>
          </cell>
          <cell r="L801"/>
          <cell r="M801"/>
          <cell r="N801"/>
          <cell r="O801" t="str">
            <v>U007 AGROSUPER S.A.</v>
          </cell>
          <cell r="P801" t="str">
            <v>00GO</v>
          </cell>
          <cell r="Q801" t="str">
            <v>AGROSUPER SHANGHAI</v>
          </cell>
          <cell r="R801" t="str">
            <v>02</v>
          </cell>
          <cell r="S801" t="str">
            <v>CHINA</v>
          </cell>
          <cell r="T801" t="str">
            <v>000020 YANTIAN, CHINA</v>
          </cell>
          <cell r="U801" t="str">
            <v>200002390</v>
          </cell>
          <cell r="V801" t="str">
            <v>Agrosuper China Co., Ltd.</v>
          </cell>
          <cell r="W801" t="str">
            <v/>
          </cell>
          <cell r="X801" t="str">
            <v>CIF</v>
          </cell>
          <cell r="Y801" t="str">
            <v>CTA CTE O CRED.DIRECTO</v>
          </cell>
          <cell r="Z801" t="str">
            <v>CONGELADO</v>
          </cell>
          <cell r="AA801" t="str">
            <v>HUESOS</v>
          </cell>
          <cell r="AB801" t="str">
            <v>HUESOS CUARTO DELANTERO</v>
          </cell>
          <cell r="AC801" t="str">
            <v>HUESOS CUARTO DELANTERO ESTERNON</v>
          </cell>
          <cell r="AD801" t="str">
            <v>NA</v>
          </cell>
        </row>
        <row r="802">
          <cell r="D802">
            <v>1022637</v>
          </cell>
          <cell r="E802" t="str">
            <v>GO HUESO ESCAPULA@ CJ 15KG AS</v>
          </cell>
          <cell r="F802">
            <v>24000</v>
          </cell>
          <cell r="G802" t="str">
            <v>KG</v>
          </cell>
          <cell r="H802" t="str">
            <v>PLANTA LO MIRANDA</v>
          </cell>
          <cell r="I802" t="str">
            <v>A PROGRAMAR</v>
          </cell>
          <cell r="J802">
            <v>44830</v>
          </cell>
          <cell r="K802">
            <v>44841</v>
          </cell>
          <cell r="L802">
            <v>44868</v>
          </cell>
          <cell r="M802"/>
          <cell r="N802"/>
          <cell r="O802" t="str">
            <v>U007 AGROSUPER S.A.</v>
          </cell>
          <cell r="P802" t="str">
            <v>00GO</v>
          </cell>
          <cell r="Q802" t="str">
            <v>AGROSUPER SHANGHAI</v>
          </cell>
          <cell r="R802" t="str">
            <v>02</v>
          </cell>
          <cell r="S802" t="str">
            <v>CHINA</v>
          </cell>
          <cell r="T802" t="str">
            <v>000087 QINGDAO, PUERTO</v>
          </cell>
          <cell r="U802" t="str">
            <v>200002390</v>
          </cell>
          <cell r="V802" t="str">
            <v>Agrosuper China Co., Ltd.</v>
          </cell>
          <cell r="W802" t="str">
            <v/>
          </cell>
          <cell r="X802" t="str">
            <v>CIF</v>
          </cell>
          <cell r="Y802" t="str">
            <v>CTA CTE O CRED.DIRECTO</v>
          </cell>
          <cell r="Z802" t="str">
            <v>CONGELADO</v>
          </cell>
          <cell r="AA802" t="str">
            <v>HUESOS</v>
          </cell>
          <cell r="AB802" t="str">
            <v>HUESOS CUARTO DELANTERO</v>
          </cell>
          <cell r="AC802" t="str">
            <v>HUESOS CUARTO DELANTERO RECORTE HUESO ES</v>
          </cell>
          <cell r="AD802" t="str">
            <v>NA</v>
          </cell>
        </row>
        <row r="803">
          <cell r="D803">
            <v>1022212</v>
          </cell>
          <cell r="E803" t="str">
            <v>GO CAB ENT@ CJ 20K AS</v>
          </cell>
          <cell r="F803">
            <v>24000</v>
          </cell>
          <cell r="G803" t="str">
            <v>KG</v>
          </cell>
          <cell r="H803" t="str">
            <v>FRIGORÍFICO EL MILAGRO</v>
          </cell>
          <cell r="I803" t="str">
            <v>PROGRAMADO</v>
          </cell>
          <cell r="J803">
            <v>44830</v>
          </cell>
          <cell r="K803">
            <v>44841</v>
          </cell>
          <cell r="L803"/>
          <cell r="M803"/>
          <cell r="N803"/>
          <cell r="O803" t="str">
            <v>U007 AGROSUPER S.A.</v>
          </cell>
          <cell r="P803" t="str">
            <v>00GO</v>
          </cell>
          <cell r="Q803" t="str">
            <v>AGROSUPER SHANGHAI</v>
          </cell>
          <cell r="R803" t="str">
            <v>02</v>
          </cell>
          <cell r="S803" t="str">
            <v>CHINA</v>
          </cell>
          <cell r="T803" t="str">
            <v>000302 TIANJIN XINGANG, CHINA</v>
          </cell>
          <cell r="U803" t="str">
            <v>200002390</v>
          </cell>
          <cell r="V803" t="str">
            <v>Agrosuper China Co., Ltd.</v>
          </cell>
          <cell r="W803" t="str">
            <v/>
          </cell>
          <cell r="X803" t="str">
            <v>CIF</v>
          </cell>
          <cell r="Y803" t="str">
            <v>CTA CTE O CRED.DIRECTO</v>
          </cell>
          <cell r="Z803" t="str">
            <v>CONGELADO</v>
          </cell>
          <cell r="AA803" t="str">
            <v>CABEZA</v>
          </cell>
          <cell r="AB803" t="str">
            <v>CABEZA ENTERA</v>
          </cell>
          <cell r="AC803" t="str">
            <v>CABEZA ENTERA C/L</v>
          </cell>
          <cell r="AD803" t="str">
            <v>NA</v>
          </cell>
        </row>
        <row r="804">
          <cell r="D804">
            <v>1022212</v>
          </cell>
          <cell r="E804" t="str">
            <v>GO CAB ENT@ CJ 20K AS</v>
          </cell>
          <cell r="F804">
            <v>24000</v>
          </cell>
          <cell r="G804" t="str">
            <v>KG</v>
          </cell>
          <cell r="H804" t="str">
            <v>FRIGORÍFICO EL MILAGRO</v>
          </cell>
          <cell r="I804" t="str">
            <v>PROGRAMADO</v>
          </cell>
          <cell r="J804">
            <v>44830</v>
          </cell>
          <cell r="K804">
            <v>44841</v>
          </cell>
          <cell r="L804">
            <v>44872</v>
          </cell>
          <cell r="M804"/>
          <cell r="N804"/>
          <cell r="O804" t="str">
            <v>U007 AGROSUPER S.A.</v>
          </cell>
          <cell r="P804" t="str">
            <v>00GO</v>
          </cell>
          <cell r="Q804" t="str">
            <v>AGROSUPER SHANGHAI</v>
          </cell>
          <cell r="R804" t="str">
            <v>02</v>
          </cell>
          <cell r="S804" t="str">
            <v>CHINA</v>
          </cell>
          <cell r="T804" t="str">
            <v>000302 TIANJIN XINGANG, CHINA</v>
          </cell>
          <cell r="U804" t="str">
            <v>200002390</v>
          </cell>
          <cell r="V804" t="str">
            <v>Agrosuper China Co., Ltd.</v>
          </cell>
          <cell r="W804" t="str">
            <v/>
          </cell>
          <cell r="X804" t="str">
            <v>CIF</v>
          </cell>
          <cell r="Y804" t="str">
            <v>CTA CTE O CRED.DIRECTO</v>
          </cell>
          <cell r="Z804" t="str">
            <v>CONGELADO</v>
          </cell>
          <cell r="AA804" t="str">
            <v>CABEZA</v>
          </cell>
          <cell r="AB804" t="str">
            <v>CABEZA ENTERA</v>
          </cell>
          <cell r="AC804" t="str">
            <v>CABEZA ENTERA C/L</v>
          </cell>
          <cell r="AD804" t="str">
            <v>NA</v>
          </cell>
        </row>
        <row r="805">
          <cell r="D805">
            <v>1022212</v>
          </cell>
          <cell r="E805" t="str">
            <v>GO CAB ENT@ CJ 20K AS</v>
          </cell>
          <cell r="F805">
            <v>24000</v>
          </cell>
          <cell r="G805" t="str">
            <v>KG</v>
          </cell>
          <cell r="H805" t="str">
            <v>PLANTA LO MIRANDA</v>
          </cell>
          <cell r="I805" t="str">
            <v>CONFIRMADO</v>
          </cell>
          <cell r="J805">
            <v>44830</v>
          </cell>
          <cell r="K805">
            <v>44841</v>
          </cell>
          <cell r="L805">
            <v>44873</v>
          </cell>
          <cell r="M805"/>
          <cell r="N805"/>
          <cell r="O805" t="str">
            <v>U007 AGROSUPER S.A.</v>
          </cell>
          <cell r="P805" t="str">
            <v>00GO</v>
          </cell>
          <cell r="Q805" t="str">
            <v>AGROSUPER SHANGHAI</v>
          </cell>
          <cell r="R805" t="str">
            <v>02</v>
          </cell>
          <cell r="S805" t="str">
            <v>CHINA</v>
          </cell>
          <cell r="T805" t="str">
            <v>000302 TIANJIN XINGANG, CHINA</v>
          </cell>
          <cell r="U805" t="str">
            <v>200002390</v>
          </cell>
          <cell r="V805" t="str">
            <v>Agrosuper China Co., Ltd.</v>
          </cell>
          <cell r="W805" t="str">
            <v/>
          </cell>
          <cell r="X805" t="str">
            <v>CIF</v>
          </cell>
          <cell r="Y805" t="str">
            <v>CTA CTE O CRED.DIRECTO</v>
          </cell>
          <cell r="Z805" t="str">
            <v>CONGELADO</v>
          </cell>
          <cell r="AA805" t="str">
            <v>CABEZA</v>
          </cell>
          <cell r="AB805" t="str">
            <v>CABEZA ENTERA</v>
          </cell>
          <cell r="AC805" t="str">
            <v>CABEZA ENTERA C/L</v>
          </cell>
          <cell r="AD805" t="str">
            <v>NA</v>
          </cell>
        </row>
        <row r="806">
          <cell r="D806">
            <v>1022212</v>
          </cell>
          <cell r="E806" t="str">
            <v>GO CAB ENT@ CJ 20K AS</v>
          </cell>
          <cell r="F806">
            <v>24000</v>
          </cell>
          <cell r="G806" t="str">
            <v>KG</v>
          </cell>
          <cell r="H806" t="str">
            <v>PLANTA LO MIRANDA</v>
          </cell>
          <cell r="I806" t="str">
            <v>CONFIRMADO</v>
          </cell>
          <cell r="J806">
            <v>44830</v>
          </cell>
          <cell r="K806">
            <v>44841</v>
          </cell>
          <cell r="L806">
            <v>44874</v>
          </cell>
          <cell r="M806"/>
          <cell r="N806"/>
          <cell r="O806" t="str">
            <v>U007 AGROSUPER S.A.</v>
          </cell>
          <cell r="P806" t="str">
            <v>00GO</v>
          </cell>
          <cell r="Q806" t="str">
            <v>AGROSUPER SHANGHAI</v>
          </cell>
          <cell r="R806" t="str">
            <v>02</v>
          </cell>
          <cell r="S806" t="str">
            <v>CHINA</v>
          </cell>
          <cell r="T806" t="str">
            <v>000302 TIANJIN XINGANG, CHINA</v>
          </cell>
          <cell r="U806" t="str">
            <v>200002390</v>
          </cell>
          <cell r="V806" t="str">
            <v>Agrosuper China Co., Ltd.</v>
          </cell>
          <cell r="W806" t="str">
            <v/>
          </cell>
          <cell r="X806" t="str">
            <v>CIF</v>
          </cell>
          <cell r="Y806" t="str">
            <v>CTA CTE O CRED.DIRECTO</v>
          </cell>
          <cell r="Z806" t="str">
            <v>CONGELADO</v>
          </cell>
          <cell r="AA806" t="str">
            <v>CABEZA</v>
          </cell>
          <cell r="AB806" t="str">
            <v>CABEZA ENTERA</v>
          </cell>
          <cell r="AC806" t="str">
            <v>CABEZA ENTERA C/L</v>
          </cell>
          <cell r="AD806" t="str">
            <v>NA</v>
          </cell>
        </row>
        <row r="807">
          <cell r="D807">
            <v>1022212</v>
          </cell>
          <cell r="E807" t="str">
            <v>GO CAB ENT@ CJ 20K AS</v>
          </cell>
          <cell r="F807">
            <v>24000</v>
          </cell>
          <cell r="G807" t="str">
            <v>KG</v>
          </cell>
          <cell r="H807" t="str">
            <v>PLANTA LO MIRANDA</v>
          </cell>
          <cell r="I807" t="str">
            <v>CONFIRMADO</v>
          </cell>
          <cell r="J807">
            <v>44830</v>
          </cell>
          <cell r="K807">
            <v>44841</v>
          </cell>
          <cell r="L807">
            <v>44874</v>
          </cell>
          <cell r="M807"/>
          <cell r="N807"/>
          <cell r="O807" t="str">
            <v>U007 AGROSUPER S.A.</v>
          </cell>
          <cell r="P807" t="str">
            <v>00GO</v>
          </cell>
          <cell r="Q807" t="str">
            <v>AGROSUPER SHANGHAI</v>
          </cell>
          <cell r="R807" t="str">
            <v>02</v>
          </cell>
          <cell r="S807" t="str">
            <v>CHINA</v>
          </cell>
          <cell r="T807" t="str">
            <v>000302 TIANJIN XINGANG, CHINA</v>
          </cell>
          <cell r="U807" t="str">
            <v>200002390</v>
          </cell>
          <cell r="V807" t="str">
            <v>Agrosuper China Co., Ltd.</v>
          </cell>
          <cell r="W807" t="str">
            <v/>
          </cell>
          <cell r="X807" t="str">
            <v>CIF</v>
          </cell>
          <cell r="Y807" t="str">
            <v>CTA CTE O CRED.DIRECTO</v>
          </cell>
          <cell r="Z807" t="str">
            <v>CONGELADO</v>
          </cell>
          <cell r="AA807" t="str">
            <v>CABEZA</v>
          </cell>
          <cell r="AB807" t="str">
            <v>CABEZA ENTERA</v>
          </cell>
          <cell r="AC807" t="str">
            <v>CABEZA ENTERA C/L</v>
          </cell>
          <cell r="AD807" t="str">
            <v>NA</v>
          </cell>
        </row>
        <row r="808">
          <cell r="D808">
            <v>1022639</v>
          </cell>
          <cell r="E808" t="str">
            <v>GO CAB BCA ENT S/L@ CJ 20K AS</v>
          </cell>
          <cell r="F808">
            <v>24000</v>
          </cell>
          <cell r="G808" t="str">
            <v>KG</v>
          </cell>
          <cell r="H808" t="str">
            <v>FRIGORÍFICO EL MILAGRO</v>
          </cell>
          <cell r="I808" t="str">
            <v>PROGRAMADO</v>
          </cell>
          <cell r="J808">
            <v>44830</v>
          </cell>
          <cell r="K808">
            <v>44841</v>
          </cell>
          <cell r="L808">
            <v>44869</v>
          </cell>
          <cell r="M808"/>
          <cell r="N808"/>
          <cell r="O808" t="str">
            <v>U007 AGROSUPER S.A.</v>
          </cell>
          <cell r="P808" t="str">
            <v>00GO</v>
          </cell>
          <cell r="Q808" t="str">
            <v>AGROSUPER SHANGHAI</v>
          </cell>
          <cell r="R808" t="str">
            <v>02</v>
          </cell>
          <cell r="S808" t="str">
            <v>CHINA</v>
          </cell>
          <cell r="T808" t="str">
            <v>000302 TIANJIN XINGANG, CHINA</v>
          </cell>
          <cell r="U808" t="str">
            <v>200002390</v>
          </cell>
          <cell r="V808" t="str">
            <v>Agrosuper China Co., Ltd.</v>
          </cell>
          <cell r="W808" t="str">
            <v/>
          </cell>
          <cell r="X808" t="str">
            <v>CIF</v>
          </cell>
          <cell r="Y808" t="str">
            <v>CTA CTE O CRED.DIRECTO</v>
          </cell>
          <cell r="Z808" t="str">
            <v>CONGELADO</v>
          </cell>
          <cell r="AA808" t="str">
            <v>CABEZA</v>
          </cell>
          <cell r="AB808" t="str">
            <v>CABEZA ENTERA</v>
          </cell>
          <cell r="AC808" t="str">
            <v>CABEZA ENTERA S/L</v>
          </cell>
          <cell r="AD808" t="str">
            <v>NA</v>
          </cell>
        </row>
        <row r="809">
          <cell r="D809">
            <v>1022639</v>
          </cell>
          <cell r="E809" t="str">
            <v>GO CAB BCA ENT S/L@ CJ 20K AS</v>
          </cell>
          <cell r="F809">
            <v>24000</v>
          </cell>
          <cell r="G809" t="str">
            <v>KG</v>
          </cell>
          <cell r="H809" t="str">
            <v>FRIGORÍFICO EL MILAGRO</v>
          </cell>
          <cell r="I809" t="str">
            <v>PROGRAMADO</v>
          </cell>
          <cell r="J809">
            <v>44830</v>
          </cell>
          <cell r="K809">
            <v>44841</v>
          </cell>
          <cell r="L809">
            <v>44870</v>
          </cell>
          <cell r="M809"/>
          <cell r="N809"/>
          <cell r="O809" t="str">
            <v>U007 AGROSUPER S.A.</v>
          </cell>
          <cell r="P809" t="str">
            <v>00GO</v>
          </cell>
          <cell r="Q809" t="str">
            <v>AGROSUPER SHANGHAI</v>
          </cell>
          <cell r="R809" t="str">
            <v>02</v>
          </cell>
          <cell r="S809" t="str">
            <v>CHINA</v>
          </cell>
          <cell r="T809" t="str">
            <v>000302 TIANJIN XINGANG, CHINA</v>
          </cell>
          <cell r="U809" t="str">
            <v>200002390</v>
          </cell>
          <cell r="V809" t="str">
            <v>Agrosuper China Co., Ltd.</v>
          </cell>
          <cell r="W809" t="str">
            <v/>
          </cell>
          <cell r="X809" t="str">
            <v>CIF</v>
          </cell>
          <cell r="Y809" t="str">
            <v>CTA CTE O CRED.DIRECTO</v>
          </cell>
          <cell r="Z809" t="str">
            <v>CONGELADO</v>
          </cell>
          <cell r="AA809" t="str">
            <v>CABEZA</v>
          </cell>
          <cell r="AB809" t="str">
            <v>CABEZA ENTERA</v>
          </cell>
          <cell r="AC809" t="str">
            <v>CABEZA ENTERA S/L</v>
          </cell>
          <cell r="AD809" t="str">
            <v>NA</v>
          </cell>
        </row>
        <row r="810">
          <cell r="D810">
            <v>1022639</v>
          </cell>
          <cell r="E810" t="str">
            <v>GO CAB BCA ENT S/L@ CJ 20K AS</v>
          </cell>
          <cell r="F810">
            <v>24000</v>
          </cell>
          <cell r="G810" t="str">
            <v>KG</v>
          </cell>
          <cell r="H810" t="str">
            <v>PLANTA LO MIRANDA</v>
          </cell>
          <cell r="I810" t="str">
            <v>CONFIRMADO</v>
          </cell>
          <cell r="J810">
            <v>44830</v>
          </cell>
          <cell r="K810">
            <v>44841</v>
          </cell>
          <cell r="L810">
            <v>44870</v>
          </cell>
          <cell r="M810"/>
          <cell r="N810"/>
          <cell r="O810" t="str">
            <v>U007 AGROSUPER S.A.</v>
          </cell>
          <cell r="P810" t="str">
            <v>00GO</v>
          </cell>
          <cell r="Q810" t="str">
            <v>AGROSUPER SHANGHAI</v>
          </cell>
          <cell r="R810" t="str">
            <v>02</v>
          </cell>
          <cell r="S810" t="str">
            <v>CHINA</v>
          </cell>
          <cell r="T810" t="str">
            <v>000302 TIANJIN XINGANG, CHINA</v>
          </cell>
          <cell r="U810" t="str">
            <v>200002390</v>
          </cell>
          <cell r="V810" t="str">
            <v>Agrosuper China Co., Ltd.</v>
          </cell>
          <cell r="W810" t="str">
            <v/>
          </cell>
          <cell r="X810" t="str">
            <v>CIF</v>
          </cell>
          <cell r="Y810" t="str">
            <v>CTA CTE O CRED.DIRECTO</v>
          </cell>
          <cell r="Z810" t="str">
            <v>CONGELADO</v>
          </cell>
          <cell r="AA810" t="str">
            <v>CABEZA</v>
          </cell>
          <cell r="AB810" t="str">
            <v>CABEZA ENTERA</v>
          </cell>
          <cell r="AC810" t="str">
            <v>CABEZA ENTERA S/L</v>
          </cell>
          <cell r="AD810" t="str">
            <v>NA</v>
          </cell>
        </row>
        <row r="811">
          <cell r="D811">
            <v>1022291</v>
          </cell>
          <cell r="E811" t="str">
            <v>GO PERNILM B@ BO CJ 20K AS</v>
          </cell>
          <cell r="F811">
            <v>24000</v>
          </cell>
          <cell r="G811" t="str">
            <v>KG</v>
          </cell>
          <cell r="H811" t="str">
            <v>PLANTA LO MIRANDA</v>
          </cell>
          <cell r="I811" t="str">
            <v>EN PRODUCCION</v>
          </cell>
          <cell r="J811">
            <v>44830</v>
          </cell>
          <cell r="K811">
            <v>44841</v>
          </cell>
          <cell r="L811"/>
          <cell r="M811"/>
          <cell r="N811"/>
          <cell r="O811" t="str">
            <v>U007 AGROSUPER S.A.</v>
          </cell>
          <cell r="P811" t="str">
            <v>00GO</v>
          </cell>
          <cell r="Q811" t="str">
            <v>AGROSUPER SHANGHAI</v>
          </cell>
          <cell r="R811" t="str">
            <v>02</v>
          </cell>
          <cell r="S811" t="str">
            <v>CHINA</v>
          </cell>
          <cell r="T811" t="str">
            <v>000021 SHANGHAI, CHINA</v>
          </cell>
          <cell r="U811" t="str">
            <v>200002390</v>
          </cell>
          <cell r="V811" t="str">
            <v>Agrosuper China Co., Ltd.</v>
          </cell>
          <cell r="W811" t="str">
            <v/>
          </cell>
          <cell r="X811" t="str">
            <v>CIF</v>
          </cell>
          <cell r="Y811" t="str">
            <v>CTA CTE O CRED.DIRECTO</v>
          </cell>
          <cell r="Z811" t="str">
            <v>CONGELADO</v>
          </cell>
          <cell r="AA811" t="str">
            <v>PERNIL</v>
          </cell>
          <cell r="AB811" t="str">
            <v>PERNIL MANO</v>
          </cell>
          <cell r="AC811" t="str">
            <v>PERNIL MANO B</v>
          </cell>
          <cell r="AD811" t="str">
            <v>NA</v>
          </cell>
        </row>
        <row r="812">
          <cell r="D812">
            <v>1022939</v>
          </cell>
          <cell r="E812" t="str">
            <v>GO PTA COST@ BO CJ 20K AS</v>
          </cell>
          <cell r="F812">
            <v>24000</v>
          </cell>
          <cell r="G812" t="str">
            <v>KG</v>
          </cell>
          <cell r="H812" t="str">
            <v>PLANTA LO MIRANDA</v>
          </cell>
          <cell r="I812" t="str">
            <v>EN PRODUCCION</v>
          </cell>
          <cell r="J812">
            <v>44830</v>
          </cell>
          <cell r="K812">
            <v>44841</v>
          </cell>
          <cell r="L812"/>
          <cell r="M812"/>
          <cell r="N812"/>
          <cell r="O812" t="str">
            <v>U007 AGROSUPER S.A.</v>
          </cell>
          <cell r="P812" t="str">
            <v>00GO</v>
          </cell>
          <cell r="Q812" t="str">
            <v>AGROSUPER SHANGHAI</v>
          </cell>
          <cell r="R812" t="str">
            <v>02</v>
          </cell>
          <cell r="S812" t="str">
            <v>CHINA</v>
          </cell>
          <cell r="T812" t="str">
            <v>000020 YANTIAN, CHINA</v>
          </cell>
          <cell r="U812" t="str">
            <v>200002390</v>
          </cell>
          <cell r="V812" t="str">
            <v>Agrosuper China Co., Ltd.</v>
          </cell>
          <cell r="W812" t="str">
            <v/>
          </cell>
          <cell r="X812" t="str">
            <v>CIF</v>
          </cell>
          <cell r="Y812" t="str">
            <v>CTA CTE O CRED.DIRECTO</v>
          </cell>
          <cell r="Z812" t="str">
            <v>CONGELADO</v>
          </cell>
          <cell r="AA812" t="str">
            <v>COST-PEC</v>
          </cell>
          <cell r="AB812" t="str">
            <v>COST-PEC TROZOS</v>
          </cell>
          <cell r="AC812" t="str">
            <v>COST-PEC TROZOS PUNTA COSTILLAR</v>
          </cell>
          <cell r="AD812" t="str">
            <v>NA</v>
          </cell>
        </row>
        <row r="813">
          <cell r="D813">
            <v>1022939</v>
          </cell>
          <cell r="E813" t="str">
            <v>GO PTA COST@ BO CJ 20K AS</v>
          </cell>
          <cell r="F813">
            <v>24000</v>
          </cell>
          <cell r="G813" t="str">
            <v>KG</v>
          </cell>
          <cell r="H813" t="str">
            <v>PLANTA LO MIRANDA</v>
          </cell>
          <cell r="I813" t="str">
            <v>EN PRODUCCION</v>
          </cell>
          <cell r="J813">
            <v>44830</v>
          </cell>
          <cell r="K813">
            <v>44841</v>
          </cell>
          <cell r="L813"/>
          <cell r="M813"/>
          <cell r="N813"/>
          <cell r="O813" t="str">
            <v>U007 AGROSUPER S.A.</v>
          </cell>
          <cell r="P813" t="str">
            <v>00GO</v>
          </cell>
          <cell r="Q813" t="str">
            <v>AGROSUPER SHANGHAI</v>
          </cell>
          <cell r="R813" t="str">
            <v>02</v>
          </cell>
          <cell r="S813" t="str">
            <v>CHINA</v>
          </cell>
          <cell r="T813" t="str">
            <v>000021 SHANGHAI, CHINA</v>
          </cell>
          <cell r="U813" t="str">
            <v>200002390</v>
          </cell>
          <cell r="V813" t="str">
            <v>Agrosuper China Co., Ltd.</v>
          </cell>
          <cell r="W813" t="str">
            <v/>
          </cell>
          <cell r="X813" t="str">
            <v>CIF</v>
          </cell>
          <cell r="Y813" t="str">
            <v>CTA CTE O CRED.DIRECTO</v>
          </cell>
          <cell r="Z813" t="str">
            <v>CONGELADO</v>
          </cell>
          <cell r="AA813" t="str">
            <v>COST-PEC</v>
          </cell>
          <cell r="AB813" t="str">
            <v>COST-PEC TROZOS</v>
          </cell>
          <cell r="AC813" t="str">
            <v>COST-PEC TROZOS PUNTA COSTILLAR</v>
          </cell>
          <cell r="AD813" t="str">
            <v>NA</v>
          </cell>
        </row>
        <row r="814">
          <cell r="D814">
            <v>1022196</v>
          </cell>
          <cell r="E814" t="str">
            <v>GO FORRO PAL@ CJ 20K AS</v>
          </cell>
          <cell r="F814">
            <v>24000</v>
          </cell>
          <cell r="G814" t="str">
            <v>KG</v>
          </cell>
          <cell r="H814" t="str">
            <v>PLANTA ROSARIO</v>
          </cell>
          <cell r="I814" t="str">
            <v>EMITIDO</v>
          </cell>
          <cell r="J814">
            <v>44830</v>
          </cell>
          <cell r="K814">
            <v>44861</v>
          </cell>
          <cell r="L814"/>
          <cell r="M814"/>
          <cell r="N814"/>
          <cell r="O814" t="str">
            <v>U007 AGROSUPER S.A.</v>
          </cell>
          <cell r="P814" t="str">
            <v>00AS</v>
          </cell>
          <cell r="Q814" t="str">
            <v>AGRO SUDAMERICA</v>
          </cell>
          <cell r="R814" t="str">
            <v>02</v>
          </cell>
          <cell r="S814" t="str">
            <v>ECUADOR</v>
          </cell>
          <cell r="T814" t="str">
            <v>000027 GUAYAQUIL, PUERTO</v>
          </cell>
          <cell r="U814" t="str">
            <v>200000586</v>
          </cell>
          <cell r="V814" t="str">
            <v>Embutidos de Carne de los Andes</v>
          </cell>
          <cell r="W814" t="str">
            <v>ROSARIO</v>
          </cell>
          <cell r="X814" t="str">
            <v>CFR</v>
          </cell>
          <cell r="Y814" t="str">
            <v>CTA CTE O CRED.DIRECTO</v>
          </cell>
          <cell r="Z814" t="str">
            <v>CONGELADO</v>
          </cell>
          <cell r="AA814" t="str">
            <v>CUEROS</v>
          </cell>
          <cell r="AB814" t="str">
            <v>CUERO FORRO</v>
          </cell>
          <cell r="AC814" t="str">
            <v>CUERO FORRO PALETA</v>
          </cell>
          <cell r="AD814" t="str">
            <v>EX</v>
          </cell>
        </row>
        <row r="815">
          <cell r="D815">
            <v>1022196</v>
          </cell>
          <cell r="E815" t="str">
            <v>GO FORRO PAL@ CJ 20K AS</v>
          </cell>
          <cell r="F815">
            <v>24000</v>
          </cell>
          <cell r="G815" t="str">
            <v>KG</v>
          </cell>
          <cell r="H815" t="str">
            <v>PLANTA ROSARIO</v>
          </cell>
          <cell r="I815" t="str">
            <v>EMITIDO</v>
          </cell>
          <cell r="J815">
            <v>44830</v>
          </cell>
          <cell r="K815">
            <v>44861</v>
          </cell>
          <cell r="L815"/>
          <cell r="M815"/>
          <cell r="N815"/>
          <cell r="O815" t="str">
            <v>U007 AGROSUPER S.A.</v>
          </cell>
          <cell r="P815" t="str">
            <v>00AS</v>
          </cell>
          <cell r="Q815" t="str">
            <v>AGRO SUDAMERICA</v>
          </cell>
          <cell r="R815" t="str">
            <v>02</v>
          </cell>
          <cell r="S815" t="str">
            <v>ECUADOR</v>
          </cell>
          <cell r="T815" t="str">
            <v>000027 GUAYAQUIL, PUERTO</v>
          </cell>
          <cell r="U815" t="str">
            <v>200000586</v>
          </cell>
          <cell r="V815" t="str">
            <v>Embutidos de Carne de los Andes</v>
          </cell>
          <cell r="W815" t="str">
            <v>LO MIRANDA</v>
          </cell>
          <cell r="X815" t="str">
            <v>CFR</v>
          </cell>
          <cell r="Y815" t="str">
            <v>CTA CTE O CRED.DIRECTO</v>
          </cell>
          <cell r="Z815" t="str">
            <v>CONGELADO</v>
          </cell>
          <cell r="AA815" t="str">
            <v>CUEROS</v>
          </cell>
          <cell r="AB815" t="str">
            <v>CUERO FORRO</v>
          </cell>
          <cell r="AC815" t="str">
            <v>CUERO FORRO PALETA</v>
          </cell>
          <cell r="AD815" t="str">
            <v>EX</v>
          </cell>
        </row>
        <row r="816">
          <cell r="D816">
            <v>1021187</v>
          </cell>
          <cell r="E816" t="str">
            <v>GO CUE BACK@ CJ 20K T-F AS</v>
          </cell>
          <cell r="F816">
            <v>24000</v>
          </cell>
          <cell r="G816" t="str">
            <v>KG</v>
          </cell>
          <cell r="H816" t="str">
            <v>PLANTA ROSARIO</v>
          </cell>
          <cell r="I816" t="str">
            <v>EMITIDO</v>
          </cell>
          <cell r="J816">
            <v>44830</v>
          </cell>
          <cell r="K816">
            <v>44861</v>
          </cell>
          <cell r="L816"/>
          <cell r="M816"/>
          <cell r="N816"/>
          <cell r="O816" t="str">
            <v>U007 AGROSUPER S.A.</v>
          </cell>
          <cell r="P816" t="str">
            <v>00AS</v>
          </cell>
          <cell r="Q816" t="str">
            <v>AGRO SUDAMERICA</v>
          </cell>
          <cell r="R816" t="str">
            <v>02</v>
          </cell>
          <cell r="S816" t="str">
            <v>ECUADOR</v>
          </cell>
          <cell r="T816" t="str">
            <v>000027 GUAYAQUIL, PUERTO</v>
          </cell>
          <cell r="U816" t="str">
            <v>200000586</v>
          </cell>
          <cell r="V816" t="str">
            <v>Embutidos de Carne de los Andes</v>
          </cell>
          <cell r="W816" t="str">
            <v>ROSARIO</v>
          </cell>
          <cell r="X816" t="str">
            <v>CFR</v>
          </cell>
          <cell r="Y816" t="str">
            <v>CTA CTE O CRED.DIRECTO</v>
          </cell>
          <cell r="Z816" t="str">
            <v>CONGELADO</v>
          </cell>
          <cell r="AA816" t="str">
            <v>CUEROS</v>
          </cell>
          <cell r="AB816" t="str">
            <v>CUERO BACK</v>
          </cell>
          <cell r="AC816" t="str">
            <v>CUERO BACK</v>
          </cell>
          <cell r="AD816" t="str">
            <v>EX</v>
          </cell>
        </row>
        <row r="817">
          <cell r="D817">
            <v>1020352</v>
          </cell>
          <cell r="E817" t="str">
            <v>GO CUE 20@ CJ 20K AS</v>
          </cell>
          <cell r="F817">
            <v>24000</v>
          </cell>
          <cell r="G817" t="str">
            <v>KG</v>
          </cell>
          <cell r="H817" t="str">
            <v>PLANTA ROSARIO</v>
          </cell>
          <cell r="I817" t="str">
            <v>EMITIDO</v>
          </cell>
          <cell r="J817">
            <v>44830</v>
          </cell>
          <cell r="K817">
            <v>44861</v>
          </cell>
          <cell r="L817"/>
          <cell r="M817"/>
          <cell r="N817"/>
          <cell r="O817" t="str">
            <v>U007 AGROSUPER S.A.</v>
          </cell>
          <cell r="P817" t="str">
            <v>00AS</v>
          </cell>
          <cell r="Q817" t="str">
            <v>AGRO SUDAMERICA</v>
          </cell>
          <cell r="R817" t="str">
            <v>02</v>
          </cell>
          <cell r="S817" t="str">
            <v>ECUADOR</v>
          </cell>
          <cell r="T817" t="str">
            <v>000027 GUAYAQUIL, PUERTO</v>
          </cell>
          <cell r="U817" t="str">
            <v>200000586</v>
          </cell>
          <cell r="V817" t="str">
            <v>Embutidos de Carne de los Andes</v>
          </cell>
          <cell r="W817" t="str">
            <v>ROSARIO</v>
          </cell>
          <cell r="X817" t="str">
            <v>CFR</v>
          </cell>
          <cell r="Y817" t="str">
            <v>CTA CTE O CRED.DIRECTO</v>
          </cell>
          <cell r="Z817" t="str">
            <v>CONGELADO</v>
          </cell>
          <cell r="AA817" t="str">
            <v>CUEROS</v>
          </cell>
          <cell r="AB817" t="str">
            <v>CUERO PANCETA</v>
          </cell>
          <cell r="AC817" t="str">
            <v>CUERO 20</v>
          </cell>
          <cell r="AD817" t="str">
            <v>EX</v>
          </cell>
        </row>
        <row r="818">
          <cell r="D818">
            <v>1020367</v>
          </cell>
          <cell r="E818" t="str">
            <v>GO GORD LOM TOCINO@ CJ T-F AS</v>
          </cell>
          <cell r="F818">
            <v>24000</v>
          </cell>
          <cell r="G818" t="str">
            <v>KG</v>
          </cell>
          <cell r="H818" t="str">
            <v>PLANTA ROSARIO</v>
          </cell>
          <cell r="I818" t="str">
            <v>EMITIDO</v>
          </cell>
          <cell r="J818">
            <v>44830</v>
          </cell>
          <cell r="K818">
            <v>44861</v>
          </cell>
          <cell r="L818"/>
          <cell r="M818"/>
          <cell r="N818"/>
          <cell r="O818" t="str">
            <v>U007 AGROSUPER S.A.</v>
          </cell>
          <cell r="P818" t="str">
            <v>00AS</v>
          </cell>
          <cell r="Q818" t="str">
            <v>AGRO SUDAMERICA</v>
          </cell>
          <cell r="R818" t="str">
            <v>02</v>
          </cell>
          <cell r="S818" t="str">
            <v>ECUADOR</v>
          </cell>
          <cell r="T818" t="str">
            <v>000027 GUAYAQUIL, PUERTO</v>
          </cell>
          <cell r="U818" t="str">
            <v>200000586</v>
          </cell>
          <cell r="V818" t="str">
            <v>Embutidos de Carne de los Andes</v>
          </cell>
          <cell r="W818" t="str">
            <v>ROSARIO</v>
          </cell>
          <cell r="X818" t="str">
            <v>CFR</v>
          </cell>
          <cell r="Y818" t="str">
            <v>CTA CTE O CRED.DIRECTO</v>
          </cell>
          <cell r="Z818" t="str">
            <v>CONGELADO</v>
          </cell>
          <cell r="AA818" t="str">
            <v>GRASAS</v>
          </cell>
          <cell r="AB818" t="str">
            <v>GRASA GORDURA</v>
          </cell>
          <cell r="AC818" t="str">
            <v>SUBPROD GRASA GORDURA LOMO TOCINO</v>
          </cell>
          <cell r="AD818" t="str">
            <v>EX</v>
          </cell>
        </row>
        <row r="819">
          <cell r="D819">
            <v>1020367</v>
          </cell>
          <cell r="E819" t="str">
            <v>GO GORD LOM TOCINO@ CJ T-F AS</v>
          </cell>
          <cell r="F819">
            <v>24000</v>
          </cell>
          <cell r="G819" t="str">
            <v>KG</v>
          </cell>
          <cell r="H819" t="str">
            <v>PLANTA ROSARIO</v>
          </cell>
          <cell r="I819" t="str">
            <v>SOBRE INGRESO</v>
          </cell>
          <cell r="J819">
            <v>44830</v>
          </cell>
          <cell r="K819">
            <v>44861</v>
          </cell>
          <cell r="L819"/>
          <cell r="M819"/>
          <cell r="N819"/>
          <cell r="O819" t="str">
            <v>U007 AGROSUPER S.A.</v>
          </cell>
          <cell r="P819" t="str">
            <v>00AS</v>
          </cell>
          <cell r="Q819" t="str">
            <v>AGRO SUDAMERICA</v>
          </cell>
          <cell r="R819" t="str">
            <v>02</v>
          </cell>
          <cell r="S819" t="str">
            <v>ECUADOR</v>
          </cell>
          <cell r="T819" t="str">
            <v>000027 GUAYAQUIL, PUERTO</v>
          </cell>
          <cell r="U819" t="str">
            <v>200000586</v>
          </cell>
          <cell r="V819" t="str">
            <v>Embutidos de Carne de los Andes</v>
          </cell>
          <cell r="W819" t="str">
            <v>ROSARIO</v>
          </cell>
          <cell r="X819" t="str">
            <v>CFR</v>
          </cell>
          <cell r="Y819" t="str">
            <v>CTA CTE O CRED.DIRECTO</v>
          </cell>
          <cell r="Z819" t="str">
            <v>CONGELADO</v>
          </cell>
          <cell r="AA819" t="str">
            <v>GRASAS</v>
          </cell>
          <cell r="AB819" t="str">
            <v>GRASA GORDURA</v>
          </cell>
          <cell r="AC819" t="str">
            <v>SUBPROD GRASA GORDURA LOMO TOCINO</v>
          </cell>
          <cell r="AD819" t="str">
            <v>EX</v>
          </cell>
        </row>
        <row r="820">
          <cell r="D820">
            <v>1020853</v>
          </cell>
          <cell r="E820" t="str">
            <v>GO FILE C/CAB@ CJ 5K AS</v>
          </cell>
          <cell r="F820">
            <v>20000</v>
          </cell>
          <cell r="G820" t="str">
            <v>KG</v>
          </cell>
          <cell r="H820" t="str">
            <v>PLANTA ROSARIO</v>
          </cell>
          <cell r="I820" t="str">
            <v>A PROGRAMAR</v>
          </cell>
          <cell r="J820">
            <v>44830</v>
          </cell>
          <cell r="K820">
            <v>44853</v>
          </cell>
          <cell r="L820">
            <v>44871</v>
          </cell>
          <cell r="M820"/>
          <cell r="N820"/>
          <cell r="O820" t="str">
            <v>U020 AGROSUPER COMER ALIM</v>
          </cell>
          <cell r="P820" t="str">
            <v>00AE</v>
          </cell>
          <cell r="Q820" t="str">
            <v>AGRO EUROPA</v>
          </cell>
          <cell r="R820" t="str">
            <v>02</v>
          </cell>
          <cell r="S820" t="str">
            <v>ALEMANIA</v>
          </cell>
          <cell r="T820" t="str">
            <v>4532 HAMBURG, PORT</v>
          </cell>
          <cell r="U820" t="str">
            <v>200000007</v>
          </cell>
          <cell r="V820" t="str">
            <v>AGROEUROPA S.P.A</v>
          </cell>
          <cell r="W820" t="str">
            <v/>
          </cell>
          <cell r="X820" t="str">
            <v>CFR</v>
          </cell>
          <cell r="Y820" t="str">
            <v>CTA CTE O CRED.DIRECTO</v>
          </cell>
          <cell r="Z820" t="str">
            <v>CONGELADO</v>
          </cell>
          <cell r="AA820" t="str">
            <v>FILETE</v>
          </cell>
          <cell r="AB820" t="str">
            <v>FILETE C/CABEZA</v>
          </cell>
          <cell r="AC820" t="str">
            <v>FILETE C/CABEZA</v>
          </cell>
          <cell r="AD820" t="str">
            <v>NA</v>
          </cell>
        </row>
        <row r="821">
          <cell r="D821">
            <v>1020853</v>
          </cell>
          <cell r="E821" t="str">
            <v>GO FILE C/CAB@ CJ 5K AS</v>
          </cell>
          <cell r="F821">
            <v>20000</v>
          </cell>
          <cell r="G821" t="str">
            <v>KG</v>
          </cell>
          <cell r="H821" t="str">
            <v>PLANTA ROSARIO</v>
          </cell>
          <cell r="I821" t="str">
            <v>A PROGRAMAR</v>
          </cell>
          <cell r="J821">
            <v>44830</v>
          </cell>
          <cell r="K821">
            <v>44853</v>
          </cell>
          <cell r="L821">
            <v>44875</v>
          </cell>
          <cell r="M821"/>
          <cell r="N821"/>
          <cell r="O821" t="str">
            <v>U020 AGROSUPER COMER ALIM</v>
          </cell>
          <cell r="P821" t="str">
            <v>00AE</v>
          </cell>
          <cell r="Q821" t="str">
            <v>AGRO EUROPA</v>
          </cell>
          <cell r="R821" t="str">
            <v>02</v>
          </cell>
          <cell r="S821" t="str">
            <v>ALEMANIA</v>
          </cell>
          <cell r="T821" t="str">
            <v>4532 HAMBURG, PORT</v>
          </cell>
          <cell r="U821" t="str">
            <v>200000007</v>
          </cell>
          <cell r="V821" t="str">
            <v>AGROEUROPA S.P.A</v>
          </cell>
          <cell r="W821" t="str">
            <v>RHENUS  DE</v>
          </cell>
          <cell r="X821" t="str">
            <v>CFR</v>
          </cell>
          <cell r="Y821" t="str">
            <v>CTA CTE O CRED.DIRECTO</v>
          </cell>
          <cell r="Z821" t="str">
            <v>CONGELADO</v>
          </cell>
          <cell r="AA821" t="str">
            <v>FILETE</v>
          </cell>
          <cell r="AB821" t="str">
            <v>FILETE C/CABEZA</v>
          </cell>
          <cell r="AC821" t="str">
            <v>FILETE C/CABEZA</v>
          </cell>
          <cell r="AD821" t="str">
            <v>NA</v>
          </cell>
        </row>
        <row r="822">
          <cell r="D822">
            <v>1020853</v>
          </cell>
          <cell r="E822" t="str">
            <v>GO FILE C/CAB@ CJ 5K AS</v>
          </cell>
          <cell r="F822">
            <v>20000</v>
          </cell>
          <cell r="G822" t="str">
            <v>KG</v>
          </cell>
          <cell r="H822" t="str">
            <v>PLANTA ROSARIO</v>
          </cell>
          <cell r="I822" t="str">
            <v>A PROGRAMAR</v>
          </cell>
          <cell r="J822">
            <v>44830</v>
          </cell>
          <cell r="K822">
            <v>44853</v>
          </cell>
          <cell r="L822">
            <v>44878</v>
          </cell>
          <cell r="M822"/>
          <cell r="N822"/>
          <cell r="O822" t="str">
            <v>U020 AGROSUPER COMER ALIM</v>
          </cell>
          <cell r="P822" t="str">
            <v>00AE</v>
          </cell>
          <cell r="Q822" t="str">
            <v>AGRO EUROPA</v>
          </cell>
          <cell r="R822" t="str">
            <v>02</v>
          </cell>
          <cell r="S822" t="str">
            <v>ALEMANIA</v>
          </cell>
          <cell r="T822" t="str">
            <v>4532 HAMBURG, PORT</v>
          </cell>
          <cell r="U822" t="str">
            <v>200000007</v>
          </cell>
          <cell r="V822" t="str">
            <v>AGROEUROPA S.P.A</v>
          </cell>
          <cell r="W822" t="str">
            <v>RHENUS  DE</v>
          </cell>
          <cell r="X822" t="str">
            <v>CFR</v>
          </cell>
          <cell r="Y822" t="str">
            <v>CTA CTE O CRED.DIRECTO</v>
          </cell>
          <cell r="Z822" t="str">
            <v>CONGELADO</v>
          </cell>
          <cell r="AA822" t="str">
            <v>FILETE</v>
          </cell>
          <cell r="AB822" t="str">
            <v>FILETE C/CABEZA</v>
          </cell>
          <cell r="AC822" t="str">
            <v>FILETE C/CABEZA</v>
          </cell>
          <cell r="AD822" t="str">
            <v>NA</v>
          </cell>
        </row>
        <row r="823">
          <cell r="D823">
            <v>1020853</v>
          </cell>
          <cell r="E823" t="str">
            <v>GO FILE C/CAB@ CJ 5K AS</v>
          </cell>
          <cell r="F823">
            <v>20000</v>
          </cell>
          <cell r="G823" t="str">
            <v>KG</v>
          </cell>
          <cell r="H823" t="str">
            <v>PLANTA ROSARIO</v>
          </cell>
          <cell r="I823" t="str">
            <v>EN PRODUCCION</v>
          </cell>
          <cell r="J823">
            <v>44830</v>
          </cell>
          <cell r="K823">
            <v>44856</v>
          </cell>
          <cell r="L823"/>
          <cell r="M823"/>
          <cell r="N823"/>
          <cell r="O823" t="str">
            <v>U020 AGROSUPER COMER ALIM</v>
          </cell>
          <cell r="P823" t="str">
            <v>00AE</v>
          </cell>
          <cell r="Q823" t="str">
            <v>AGRO EUROPA</v>
          </cell>
          <cell r="R823" t="str">
            <v>02</v>
          </cell>
          <cell r="S823" t="str">
            <v>ALEMANIA</v>
          </cell>
          <cell r="T823" t="str">
            <v>4532 HAMBURG, PORT</v>
          </cell>
          <cell r="U823" t="str">
            <v>200000007</v>
          </cell>
          <cell r="V823" t="str">
            <v>AGROEUROPA S.P.A</v>
          </cell>
          <cell r="W823" t="str">
            <v>RHENUS  DE</v>
          </cell>
          <cell r="X823" t="str">
            <v>CFR</v>
          </cell>
          <cell r="Y823" t="str">
            <v>CTA CTE O CRED.DIRECTO</v>
          </cell>
          <cell r="Z823" t="str">
            <v>CONGELADO</v>
          </cell>
          <cell r="AA823" t="str">
            <v>FILETE</v>
          </cell>
          <cell r="AB823" t="str">
            <v>FILETE C/CABEZA</v>
          </cell>
          <cell r="AC823" t="str">
            <v>FILETE C/CABEZA</v>
          </cell>
          <cell r="AD823" t="str">
            <v>NA</v>
          </cell>
        </row>
        <row r="824">
          <cell r="D824">
            <v>1030265</v>
          </cell>
          <cell r="E824" t="str">
            <v>PV PCHDEH S/P@ JP SO</v>
          </cell>
          <cell r="F824">
            <v>21600</v>
          </cell>
          <cell r="G824" t="str">
            <v>KG</v>
          </cell>
          <cell r="H824" t="str">
            <v>SOPRAVAL PLANTA / CECINAS 2</v>
          </cell>
          <cell r="I824" t="str">
            <v>EN PRODUCCION</v>
          </cell>
          <cell r="J824">
            <v>44830</v>
          </cell>
          <cell r="K824">
            <v>44849</v>
          </cell>
          <cell r="L824"/>
          <cell r="M824"/>
          <cell r="N824"/>
          <cell r="O824" t="str">
            <v>U020 AGROSUPER COMER ALIM</v>
          </cell>
          <cell r="P824" t="str">
            <v>00AE</v>
          </cell>
          <cell r="Q824" t="str">
            <v>AGRO EUROPA</v>
          </cell>
          <cell r="R824" t="str">
            <v>03</v>
          </cell>
          <cell r="S824" t="str">
            <v>PAÍSES BAJOS</v>
          </cell>
          <cell r="T824" t="str">
            <v>000058 ROTTERDAM, PUERTO</v>
          </cell>
          <cell r="U824" t="str">
            <v>200000007</v>
          </cell>
          <cell r="V824" t="str">
            <v>AGROEUROPA S.P.A</v>
          </cell>
          <cell r="W824" t="str">
            <v>THERM ROTTERDAM</v>
          </cell>
          <cell r="X824" t="str">
            <v>CFR</v>
          </cell>
          <cell r="Y824" t="str">
            <v>CTA CTE O CRED.DIRECTO</v>
          </cell>
          <cell r="Z824" t="str">
            <v>CONGELADO</v>
          </cell>
          <cell r="AA824" t="str">
            <v>PECH DESH</v>
          </cell>
          <cell r="AB824" t="str">
            <v>PECH DESH S/PIEL</v>
          </cell>
          <cell r="AC824" t="str">
            <v>PECH DESH S/PIEL NORMAL</v>
          </cell>
          <cell r="AD824" t="str">
            <v>NA</v>
          </cell>
        </row>
        <row r="825">
          <cell r="D825">
            <v>1021023</v>
          </cell>
          <cell r="E825" t="str">
            <v>GO GORD REBAJE@ BO CJ 20K AS</v>
          </cell>
          <cell r="F825">
            <v>24000</v>
          </cell>
          <cell r="G825" t="str">
            <v>KG</v>
          </cell>
          <cell r="H825" t="str">
            <v>PLANTA ROSARIO</v>
          </cell>
          <cell r="I825" t="str">
            <v>EN PRODUCCION</v>
          </cell>
          <cell r="J825">
            <v>44830</v>
          </cell>
          <cell r="K825">
            <v>44855</v>
          </cell>
          <cell r="L825"/>
          <cell r="M825"/>
          <cell r="N825"/>
          <cell r="O825" t="str">
            <v>U007 AGROSUPER S.A.</v>
          </cell>
          <cell r="P825" t="str">
            <v>00AS</v>
          </cell>
          <cell r="Q825" t="str">
            <v>AGRO SUDAMERICA</v>
          </cell>
          <cell r="R825" t="str">
            <v>02</v>
          </cell>
          <cell r="S825" t="str">
            <v>COLOMBIA</v>
          </cell>
          <cell r="T825" t="str">
            <v>000218 CARTAGENA, PUERTO</v>
          </cell>
          <cell r="U825" t="str">
            <v>200001296</v>
          </cell>
          <cell r="V825" t="str">
            <v>Gestión Cargo Zona Franca S.A.S.</v>
          </cell>
          <cell r="W825" t="str">
            <v>***</v>
          </cell>
          <cell r="X825" t="str">
            <v>CFR</v>
          </cell>
          <cell r="Y825" t="str">
            <v>CTA CTE O CRED.DIRECTO</v>
          </cell>
          <cell r="Z825" t="str">
            <v>CONGELADO</v>
          </cell>
          <cell r="AA825" t="str">
            <v>GRASAS</v>
          </cell>
          <cell r="AB825" t="str">
            <v>GRASA GORDURA</v>
          </cell>
          <cell r="AC825" t="str">
            <v>SUBPROD GRASA GORDURA REBAJE</v>
          </cell>
          <cell r="AD825" t="str">
            <v>EX</v>
          </cell>
        </row>
        <row r="826">
          <cell r="D826">
            <v>1021023</v>
          </cell>
          <cell r="E826" t="str">
            <v>GO GORD REBAJE@ BO CJ 20K AS</v>
          </cell>
          <cell r="F826">
            <v>24000</v>
          </cell>
          <cell r="G826" t="str">
            <v>KG</v>
          </cell>
          <cell r="H826" t="str">
            <v>PLANTA ROSARIO</v>
          </cell>
          <cell r="I826" t="str">
            <v>EN PRODUCCION</v>
          </cell>
          <cell r="J826">
            <v>44830</v>
          </cell>
          <cell r="K826">
            <v>44855</v>
          </cell>
          <cell r="L826"/>
          <cell r="M826"/>
          <cell r="N826"/>
          <cell r="O826" t="str">
            <v>U007 AGROSUPER S.A.</v>
          </cell>
          <cell r="P826" t="str">
            <v>00AS</v>
          </cell>
          <cell r="Q826" t="str">
            <v>AGRO SUDAMERICA</v>
          </cell>
          <cell r="R826" t="str">
            <v>02</v>
          </cell>
          <cell r="S826" t="str">
            <v>COLOMBIA</v>
          </cell>
          <cell r="T826" t="str">
            <v>000218 CARTAGENA, PUERTO</v>
          </cell>
          <cell r="U826" t="str">
            <v>200001296</v>
          </cell>
          <cell r="V826" t="str">
            <v>Gestión Cargo Zona Franca S.A.S.</v>
          </cell>
          <cell r="W826" t="str">
            <v>***</v>
          </cell>
          <cell r="X826" t="str">
            <v>CFR</v>
          </cell>
          <cell r="Y826" t="str">
            <v>CTA CTE O CRED.DIRECTO</v>
          </cell>
          <cell r="Z826" t="str">
            <v>CONGELADO</v>
          </cell>
          <cell r="AA826" t="str">
            <v>GRASAS</v>
          </cell>
          <cell r="AB826" t="str">
            <v>GRASA GORDURA</v>
          </cell>
          <cell r="AC826" t="str">
            <v>SUBPROD GRASA GORDURA REBAJE</v>
          </cell>
          <cell r="AD826" t="str">
            <v>EX</v>
          </cell>
        </row>
        <row r="827">
          <cell r="D827">
            <v>1021023</v>
          </cell>
          <cell r="E827" t="str">
            <v>GO GORD REBAJE@ BO CJ 20K AS</v>
          </cell>
          <cell r="F827">
            <v>24000</v>
          </cell>
          <cell r="G827" t="str">
            <v>KG</v>
          </cell>
          <cell r="H827" t="str">
            <v>PLANTA ROSARIO</v>
          </cell>
          <cell r="I827" t="str">
            <v>EN PRODUCCION</v>
          </cell>
          <cell r="J827">
            <v>44830</v>
          </cell>
          <cell r="K827">
            <v>44862</v>
          </cell>
          <cell r="L827"/>
          <cell r="M827"/>
          <cell r="N827"/>
          <cell r="O827" t="str">
            <v>U007 AGROSUPER S.A.</v>
          </cell>
          <cell r="P827" t="str">
            <v>00AS</v>
          </cell>
          <cell r="Q827" t="str">
            <v>AGRO SUDAMERICA</v>
          </cell>
          <cell r="R827" t="str">
            <v>02</v>
          </cell>
          <cell r="S827" t="str">
            <v>COLOMBIA</v>
          </cell>
          <cell r="T827" t="str">
            <v>000218 CARTAGENA, PUERTO</v>
          </cell>
          <cell r="U827" t="str">
            <v>200001296</v>
          </cell>
          <cell r="V827" t="str">
            <v>Gestión Cargo Zona Franca S.A.S.</v>
          </cell>
          <cell r="W827" t="str">
            <v>***</v>
          </cell>
          <cell r="X827" t="str">
            <v>CFR</v>
          </cell>
          <cell r="Y827" t="str">
            <v>CTA CTE O CRED.DIRECTO</v>
          </cell>
          <cell r="Z827" t="str">
            <v>CONGELADO</v>
          </cell>
          <cell r="AA827" t="str">
            <v>GRASAS</v>
          </cell>
          <cell r="AB827" t="str">
            <v>GRASA GORDURA</v>
          </cell>
          <cell r="AC827" t="str">
            <v>SUBPROD GRASA GORDURA REBAJE</v>
          </cell>
          <cell r="AD827" t="str">
            <v>EX</v>
          </cell>
        </row>
        <row r="828">
          <cell r="D828">
            <v>1021023</v>
          </cell>
          <cell r="E828" t="str">
            <v>GO GORD REBAJE@ BO CJ 20K AS</v>
          </cell>
          <cell r="F828">
            <v>24000</v>
          </cell>
          <cell r="G828" t="str">
            <v>KG</v>
          </cell>
          <cell r="H828" t="str">
            <v>PLANTA ROSARIO</v>
          </cell>
          <cell r="I828" t="str">
            <v>EN PRODUCCION</v>
          </cell>
          <cell r="J828">
            <v>44830</v>
          </cell>
          <cell r="K828">
            <v>44862</v>
          </cell>
          <cell r="L828"/>
          <cell r="M828"/>
          <cell r="N828"/>
          <cell r="O828" t="str">
            <v>U007 AGROSUPER S.A.</v>
          </cell>
          <cell r="P828" t="str">
            <v>00AS</v>
          </cell>
          <cell r="Q828" t="str">
            <v>AGRO SUDAMERICA</v>
          </cell>
          <cell r="R828" t="str">
            <v>02</v>
          </cell>
          <cell r="S828" t="str">
            <v>COLOMBIA</v>
          </cell>
          <cell r="T828" t="str">
            <v>000218 CARTAGENA, PUERTO</v>
          </cell>
          <cell r="U828" t="str">
            <v>200001296</v>
          </cell>
          <cell r="V828" t="str">
            <v>Gestión Cargo Zona Franca S.A.S.</v>
          </cell>
          <cell r="W828" t="str">
            <v>***</v>
          </cell>
          <cell r="X828" t="str">
            <v>CFR</v>
          </cell>
          <cell r="Y828" t="str">
            <v>CTA CTE O CRED.DIRECTO</v>
          </cell>
          <cell r="Z828" t="str">
            <v>CONGELADO</v>
          </cell>
          <cell r="AA828" t="str">
            <v>GRASAS</v>
          </cell>
          <cell r="AB828" t="str">
            <v>GRASA GORDURA</v>
          </cell>
          <cell r="AC828" t="str">
            <v>SUBPROD GRASA GORDURA REBAJE</v>
          </cell>
          <cell r="AD828" t="str">
            <v>EX</v>
          </cell>
        </row>
        <row r="829">
          <cell r="D829">
            <v>1021023</v>
          </cell>
          <cell r="E829" t="str">
            <v>GO GORD REBAJE@ BO CJ 20K AS</v>
          </cell>
          <cell r="F829">
            <v>24000</v>
          </cell>
          <cell r="G829" t="str">
            <v>KG</v>
          </cell>
          <cell r="H829" t="str">
            <v>PLANTA ROSARIO</v>
          </cell>
          <cell r="I829" t="str">
            <v>EN PRODUCCION</v>
          </cell>
          <cell r="J829">
            <v>44830</v>
          </cell>
          <cell r="K829">
            <v>44869</v>
          </cell>
          <cell r="L829"/>
          <cell r="M829"/>
          <cell r="N829"/>
          <cell r="O829" t="str">
            <v>U007 AGROSUPER S.A.</v>
          </cell>
          <cell r="P829" t="str">
            <v>00AS</v>
          </cell>
          <cell r="Q829" t="str">
            <v>AGRO SUDAMERICA</v>
          </cell>
          <cell r="R829" t="str">
            <v>02</v>
          </cell>
          <cell r="S829" t="str">
            <v>COLOMBIA</v>
          </cell>
          <cell r="T829" t="str">
            <v>000218 CARTAGENA, PUERTO</v>
          </cell>
          <cell r="U829" t="str">
            <v>200001296</v>
          </cell>
          <cell r="V829" t="str">
            <v>Gestión Cargo Zona Franca S.A.S.</v>
          </cell>
          <cell r="W829" t="str">
            <v>***</v>
          </cell>
          <cell r="X829" t="str">
            <v>CFR</v>
          </cell>
          <cell r="Y829" t="str">
            <v>CTA CTE O CRED.DIRECTO</v>
          </cell>
          <cell r="Z829" t="str">
            <v>CONGELADO</v>
          </cell>
          <cell r="AA829" t="str">
            <v>GRASAS</v>
          </cell>
          <cell r="AB829" t="str">
            <v>GRASA GORDURA</v>
          </cell>
          <cell r="AC829" t="str">
            <v>SUBPROD GRASA GORDURA REBAJE</v>
          </cell>
          <cell r="AD829" t="str">
            <v>EX</v>
          </cell>
        </row>
        <row r="830">
          <cell r="D830">
            <v>1021976</v>
          </cell>
          <cell r="E830" t="str">
            <v>GO PPPAL 77@ CJ 20K AS</v>
          </cell>
          <cell r="F830">
            <v>24000</v>
          </cell>
          <cell r="G830" t="str">
            <v>KG</v>
          </cell>
          <cell r="H830" t="str">
            <v>ICESTAR</v>
          </cell>
          <cell r="I830" t="str">
            <v>PROGRAMADO</v>
          </cell>
          <cell r="J830">
            <v>44830</v>
          </cell>
          <cell r="K830">
            <v>44844</v>
          </cell>
          <cell r="L830">
            <v>44866</v>
          </cell>
          <cell r="M830"/>
          <cell r="N830"/>
          <cell r="O830" t="str">
            <v>U007 AGROSUPER S.A.</v>
          </cell>
          <cell r="P830" t="str">
            <v>00AS</v>
          </cell>
          <cell r="Q830" t="str">
            <v>AGRO SUDAMERICA</v>
          </cell>
          <cell r="R830" t="str">
            <v>02</v>
          </cell>
          <cell r="S830" t="str">
            <v>COLOMBIA</v>
          </cell>
          <cell r="T830" t="str">
            <v>000023 BUENAVENTURA, PUERTO</v>
          </cell>
          <cell r="U830" t="str">
            <v>200003316</v>
          </cell>
          <cell r="V830" t="str">
            <v>FOODBOX S.A.S</v>
          </cell>
          <cell r="W830" t="str">
            <v>*** FOB  OP 3927</v>
          </cell>
          <cell r="X830" t="str">
            <v>FOB</v>
          </cell>
          <cell r="Y830" t="str">
            <v>CTA CTE O CRED.DIRECTO</v>
          </cell>
          <cell r="Z830" t="str">
            <v>CONGELADO</v>
          </cell>
          <cell r="AA830" t="str">
            <v>PALETA</v>
          </cell>
          <cell r="AB830" t="str">
            <v>PALETA PULPA</v>
          </cell>
          <cell r="AC830" t="str">
            <v>PALETA PULPA 77</v>
          </cell>
          <cell r="AD830" t="str">
            <v>EX</v>
          </cell>
        </row>
        <row r="831">
          <cell r="D831">
            <v>1022150</v>
          </cell>
          <cell r="E831" t="str">
            <v>GO GORD CHIC@ CJ 20K AS</v>
          </cell>
          <cell r="F831">
            <v>24000</v>
          </cell>
          <cell r="G831" t="str">
            <v>KG</v>
          </cell>
          <cell r="H831" t="str">
            <v>PLANTA ROSARIO</v>
          </cell>
          <cell r="I831" t="str">
            <v>EMITIDO</v>
          </cell>
          <cell r="J831">
            <v>44830</v>
          </cell>
          <cell r="K831">
            <v>44869</v>
          </cell>
          <cell r="L831"/>
          <cell r="M831"/>
          <cell r="N831"/>
          <cell r="O831" t="str">
            <v>U007 AGROSUPER S.A.</v>
          </cell>
          <cell r="P831" t="str">
            <v>00AS</v>
          </cell>
          <cell r="Q831" t="str">
            <v>AGRO SUDAMERICA</v>
          </cell>
          <cell r="R831" t="str">
            <v>02</v>
          </cell>
          <cell r="S831" t="str">
            <v>ECUADOR</v>
          </cell>
          <cell r="T831" t="str">
            <v>000027 GUAYAQUIL, PUERTO</v>
          </cell>
          <cell r="U831" t="str">
            <v>200003264</v>
          </cell>
          <cell r="V831" t="str">
            <v>JHONATAN PATRICIO PACHECO TAPIA</v>
          </cell>
          <cell r="W831" t="str">
            <v>LO MIRANDA</v>
          </cell>
          <cell r="X831" t="str">
            <v>CIF</v>
          </cell>
          <cell r="Y831" t="str">
            <v>PAGO ANTIC. – PAGO C/COPIA DOC</v>
          </cell>
          <cell r="Z831" t="str">
            <v>CONGELADO</v>
          </cell>
          <cell r="AA831" t="str">
            <v>GRASAS</v>
          </cell>
          <cell r="AB831" t="str">
            <v>GRASA GORDURA</v>
          </cell>
          <cell r="AC831" t="str">
            <v>SUBPROD GRASA GORDURA CHICA</v>
          </cell>
          <cell r="AD831" t="str">
            <v>EX</v>
          </cell>
        </row>
        <row r="832">
          <cell r="D832">
            <v>1012763</v>
          </cell>
          <cell r="E832" t="str">
            <v>PO PANA S/CORA BLO@CJ 20KG AS</v>
          </cell>
          <cell r="F832">
            <v>24000</v>
          </cell>
          <cell r="G832" t="str">
            <v>KG</v>
          </cell>
          <cell r="H832" t="str">
            <v>F. SAN VICENTE</v>
          </cell>
          <cell r="I832" t="str">
            <v>A PROGRAMAR</v>
          </cell>
          <cell r="J832">
            <v>44830</v>
          </cell>
          <cell r="K832">
            <v>44824</v>
          </cell>
          <cell r="L832">
            <v>44857</v>
          </cell>
          <cell r="M832"/>
          <cell r="N832"/>
          <cell r="O832" t="str">
            <v>U007 AGROSUPER S.A.</v>
          </cell>
          <cell r="P832" t="str">
            <v>00AS</v>
          </cell>
          <cell r="Q832" t="str">
            <v>AGRO SUDAMERICA</v>
          </cell>
          <cell r="R832" t="str">
            <v>01</v>
          </cell>
          <cell r="S832" t="str">
            <v>PERÚ</v>
          </cell>
          <cell r="T832" t="str">
            <v>000059 CALLAO, PUERTO</v>
          </cell>
          <cell r="U832" t="str">
            <v>200002828</v>
          </cell>
          <cell r="V832" t="str">
            <v>RINTI  S.A</v>
          </cell>
          <cell r="W832" t="str">
            <v>***</v>
          </cell>
          <cell r="X832" t="str">
            <v>CIF</v>
          </cell>
          <cell r="Y832" t="str">
            <v>CTA CTE O CRED.DIRECTO</v>
          </cell>
          <cell r="Z832" t="str">
            <v>CONGELADO</v>
          </cell>
          <cell r="AA832" t="str">
            <v>MENUDENCIAS</v>
          </cell>
          <cell r="AB832" t="str">
            <v>MENUDENCIAS PANA</v>
          </cell>
          <cell r="AC832" t="str">
            <v>MENUDENCIAS PANA S/CORAZÓN</v>
          </cell>
          <cell r="AD832" t="str">
            <v>EX</v>
          </cell>
        </row>
        <row r="833">
          <cell r="D833">
            <v>1030720</v>
          </cell>
          <cell r="E833" t="str">
            <v>PV PIEL TRU@ BO CJ AS</v>
          </cell>
          <cell r="F833">
            <v>24000</v>
          </cell>
          <cell r="G833" t="str">
            <v>KG</v>
          </cell>
          <cell r="H833" t="str">
            <v>SOPRAVAL PLANTA / CECINAS 2</v>
          </cell>
          <cell r="I833" t="str">
            <v>A PROGRAMAR</v>
          </cell>
          <cell r="J833">
            <v>44830</v>
          </cell>
          <cell r="K833">
            <v>44840</v>
          </cell>
          <cell r="L833">
            <v>44871</v>
          </cell>
          <cell r="M833"/>
          <cell r="N833"/>
          <cell r="O833" t="str">
            <v>U007 AGROSUPER S.A.</v>
          </cell>
          <cell r="P833" t="str">
            <v>00AS</v>
          </cell>
          <cell r="Q833" t="str">
            <v>AGRO SUDAMERICA</v>
          </cell>
          <cell r="R833" t="str">
            <v>03</v>
          </cell>
          <cell r="S833" t="str">
            <v>COLOMBIA</v>
          </cell>
          <cell r="T833" t="str">
            <v>000218 CARTAGENA, PUERTO</v>
          </cell>
          <cell r="U833" t="str">
            <v>200003963</v>
          </cell>
          <cell r="V833" t="str">
            <v>PRODUCTOS CARNICOS FRICAR SAS</v>
          </cell>
          <cell r="W833" t="str">
            <v>***</v>
          </cell>
          <cell r="X833" t="str">
            <v>CIF</v>
          </cell>
          <cell r="Y833" t="str">
            <v>CTA CTE O CRED.DIRECTO</v>
          </cell>
          <cell r="Z833" t="str">
            <v>CONGELADO</v>
          </cell>
          <cell r="AA833" t="str">
            <v>RECORTES</v>
          </cell>
          <cell r="AB833" t="str">
            <v>RECORTES PIEL</v>
          </cell>
          <cell r="AC833" t="str">
            <v>RECORTES PIEL TRUTRO</v>
          </cell>
          <cell r="AD833" t="str">
            <v>EX</v>
          </cell>
        </row>
        <row r="834">
          <cell r="D834">
            <v>1021868</v>
          </cell>
          <cell r="E834" t="str">
            <v>GO PPPNA 54@ CJ 20K AS</v>
          </cell>
          <cell r="F834">
            <v>24000</v>
          </cell>
          <cell r="G834" t="str">
            <v>KG</v>
          </cell>
          <cell r="H834" t="str">
            <v>PLANTA ROSARIO</v>
          </cell>
          <cell r="I834" t="str">
            <v>A PROGRAMAR</v>
          </cell>
          <cell r="J834">
            <v>44830</v>
          </cell>
          <cell r="K834">
            <v>44840</v>
          </cell>
          <cell r="L834">
            <v>44864</v>
          </cell>
          <cell r="M834"/>
          <cell r="N834"/>
          <cell r="O834" t="str">
            <v>U007 AGROSUPER S.A.</v>
          </cell>
          <cell r="P834" t="str">
            <v>00AS</v>
          </cell>
          <cell r="Q834" t="str">
            <v>AGRO SUDAMERICA</v>
          </cell>
          <cell r="R834" t="str">
            <v>02</v>
          </cell>
          <cell r="S834" t="str">
            <v>COSTA RICA</v>
          </cell>
          <cell r="T834" t="str">
            <v>000206 CALDERA, PUERTO</v>
          </cell>
          <cell r="U834" t="str">
            <v>200004184</v>
          </cell>
          <cell r="V834" t="str">
            <v>CENTRO INTERNACIONAL DE INVERSIONES</v>
          </cell>
          <cell r="W834" t="str">
            <v/>
          </cell>
          <cell r="X834" t="str">
            <v>CIF</v>
          </cell>
          <cell r="Y834" t="str">
            <v>PAGO ANTICIPADO</v>
          </cell>
          <cell r="Z834" t="str">
            <v>CONGELADO</v>
          </cell>
          <cell r="AA834" t="str">
            <v>PIERNA</v>
          </cell>
          <cell r="AB834" t="str">
            <v>PIERNA PULPA FINA</v>
          </cell>
          <cell r="AC834" t="str">
            <v>PIERNA PULPA FINA 54</v>
          </cell>
          <cell r="AD834" t="str">
            <v>EX</v>
          </cell>
        </row>
        <row r="835">
          <cell r="D835">
            <v>1021868</v>
          </cell>
          <cell r="E835" t="str">
            <v>GO PPPNA 54@ CJ 20K AS</v>
          </cell>
          <cell r="F835">
            <v>24000</v>
          </cell>
          <cell r="G835" t="str">
            <v>KG</v>
          </cell>
          <cell r="H835" t="str">
            <v>PLANTA ROSARIO</v>
          </cell>
          <cell r="I835" t="str">
            <v>CONFIRMADO</v>
          </cell>
          <cell r="J835">
            <v>44830</v>
          </cell>
          <cell r="K835">
            <v>44840</v>
          </cell>
          <cell r="L835">
            <v>44868</v>
          </cell>
          <cell r="M835"/>
          <cell r="N835"/>
          <cell r="O835" t="str">
            <v>U007 AGROSUPER S.A.</v>
          </cell>
          <cell r="P835" t="str">
            <v>00AS</v>
          </cell>
          <cell r="Q835" t="str">
            <v>AGRO SUDAMERICA</v>
          </cell>
          <cell r="R835" t="str">
            <v>02</v>
          </cell>
          <cell r="S835" t="str">
            <v>COSTA RICA</v>
          </cell>
          <cell r="T835" t="str">
            <v>000206 CALDERA, PUERTO</v>
          </cell>
          <cell r="U835" t="str">
            <v>200004184</v>
          </cell>
          <cell r="V835" t="str">
            <v>CENTRO INTERNACIONAL DE INVERSIONES</v>
          </cell>
          <cell r="W835" t="str">
            <v/>
          </cell>
          <cell r="X835" t="str">
            <v>CIF</v>
          </cell>
          <cell r="Y835" t="str">
            <v>PAGO ANTICIPADO</v>
          </cell>
          <cell r="Z835" t="str">
            <v>CONGELADO</v>
          </cell>
          <cell r="AA835" t="str">
            <v>PIERNA</v>
          </cell>
          <cell r="AB835" t="str">
            <v>PIERNA PULPA FINA</v>
          </cell>
          <cell r="AC835" t="str">
            <v>PIERNA PULPA FINA 54</v>
          </cell>
          <cell r="AD835" t="str">
            <v>EX</v>
          </cell>
        </row>
        <row r="836">
          <cell r="D836">
            <v>1012556</v>
          </cell>
          <cell r="E836" t="str">
            <v>PO CDM 14% PROTEINA@ CJ 20K AS</v>
          </cell>
          <cell r="F836">
            <v>24000</v>
          </cell>
          <cell r="G836" t="str">
            <v>KG</v>
          </cell>
          <cell r="H836" t="str">
            <v>F. SAN VICENTE</v>
          </cell>
          <cell r="I836" t="str">
            <v>EMITIDO</v>
          </cell>
          <cell r="J836">
            <v>44830</v>
          </cell>
          <cell r="K836">
            <v>44869</v>
          </cell>
          <cell r="L836"/>
          <cell r="M836"/>
          <cell r="N836"/>
          <cell r="O836" t="str">
            <v>U007 AGROSUPER S.A.</v>
          </cell>
          <cell r="P836" t="str">
            <v>00AS</v>
          </cell>
          <cell r="Q836" t="str">
            <v>AGRO SUDAMERICA</v>
          </cell>
          <cell r="R836" t="str">
            <v>01</v>
          </cell>
          <cell r="S836" t="str">
            <v>COLOMBIA</v>
          </cell>
          <cell r="T836" t="str">
            <v>000218 CARTAGENA, PUERTO</v>
          </cell>
          <cell r="U836" t="str">
            <v>200004252</v>
          </cell>
          <cell r="V836" t="str">
            <v>COOPERATIVA COLANTA</v>
          </cell>
          <cell r="W836" t="str">
            <v>*** TRANSMODAL</v>
          </cell>
          <cell r="X836" t="str">
            <v>CIF</v>
          </cell>
          <cell r="Y836" t="str">
            <v>CTA CTE O CRED.DIRECTO</v>
          </cell>
          <cell r="Z836" t="str">
            <v>CONGELADO</v>
          </cell>
          <cell r="AA836" t="str">
            <v>CARNE RECUPERADA</v>
          </cell>
          <cell r="AB836" t="str">
            <v>CARNE RECUPERADA ADM</v>
          </cell>
          <cell r="AC836" t="str">
            <v>CARNE RECUPERADA ADM</v>
          </cell>
          <cell r="AD836" t="str">
            <v>EX</v>
          </cell>
        </row>
        <row r="837">
          <cell r="D837">
            <v>1021078</v>
          </cell>
          <cell r="E837" t="str">
            <v>GO TRIMING 80/20@ CJ 20K AS</v>
          </cell>
          <cell r="F837">
            <v>24000</v>
          </cell>
          <cell r="G837" t="str">
            <v>KG</v>
          </cell>
          <cell r="H837" t="str">
            <v>PLANTA ROSARIO</v>
          </cell>
          <cell r="I837" t="str">
            <v>A PROGRAMAR</v>
          </cell>
          <cell r="J837">
            <v>44830</v>
          </cell>
          <cell r="K837">
            <v>44844</v>
          </cell>
          <cell r="L837">
            <v>44876</v>
          </cell>
          <cell r="M837"/>
          <cell r="N837"/>
          <cell r="O837" t="str">
            <v>U007 AGROSUPER S.A.</v>
          </cell>
          <cell r="P837" t="str">
            <v>00AS</v>
          </cell>
          <cell r="Q837" t="str">
            <v>AGRO SUDAMERICA</v>
          </cell>
          <cell r="R837" t="str">
            <v>02</v>
          </cell>
          <cell r="S837" t="str">
            <v>COLOMBIA</v>
          </cell>
          <cell r="T837" t="str">
            <v>000218 CARTAGENA, PUERTO</v>
          </cell>
          <cell r="U837" t="str">
            <v>200004252</v>
          </cell>
          <cell r="V837" t="str">
            <v>COOPERATIVA COLANTA</v>
          </cell>
          <cell r="W837" t="str">
            <v>***</v>
          </cell>
          <cell r="X837" t="str">
            <v>CIF</v>
          </cell>
          <cell r="Y837" t="str">
            <v>CTA CTE O CRED.DIRECTO</v>
          </cell>
          <cell r="Z837" t="str">
            <v>CONGELADO</v>
          </cell>
          <cell r="AA837" t="str">
            <v>RECORTES</v>
          </cell>
          <cell r="AB837" t="str">
            <v>RECORTES NO MAGRO</v>
          </cell>
          <cell r="AC837" t="str">
            <v>RECORTES NO MAGRO TRIMING 80/20</v>
          </cell>
          <cell r="AD837" t="str">
            <v>EX</v>
          </cell>
        </row>
        <row r="838">
          <cell r="D838">
            <v>1023283</v>
          </cell>
          <cell r="E838" t="str">
            <v>GO GRASA CHALECO@ CJ 10K AS</v>
          </cell>
          <cell r="F838">
            <v>24000</v>
          </cell>
          <cell r="G838" t="str">
            <v>KG</v>
          </cell>
          <cell r="H838" t="str">
            <v>PLANTA ROSARIO</v>
          </cell>
          <cell r="I838" t="str">
            <v>EMITIDO</v>
          </cell>
          <cell r="J838">
            <v>44831</v>
          </cell>
          <cell r="K838">
            <v>44840</v>
          </cell>
          <cell r="L838"/>
          <cell r="M838"/>
          <cell r="N838"/>
          <cell r="O838" t="str">
            <v>U007 AGROSUPER S.A.</v>
          </cell>
          <cell r="P838" t="str">
            <v>00HK</v>
          </cell>
          <cell r="Q838" t="str">
            <v>AGROSUPER ASIA</v>
          </cell>
          <cell r="R838" t="str">
            <v>02</v>
          </cell>
          <cell r="S838" t="str">
            <v>FILIPINAS</v>
          </cell>
          <cell r="T838" t="str">
            <v>000162 MANILA, PUERTO</v>
          </cell>
          <cell r="U838" t="str">
            <v>200004215</v>
          </cell>
          <cell r="V838" t="str">
            <v>AJC INTERNATIONAL, INC.</v>
          </cell>
          <cell r="W838" t="str">
            <v>2812376</v>
          </cell>
          <cell r="X838" t="str">
            <v>CIF</v>
          </cell>
          <cell r="Y838" t="str">
            <v>CTA CTE O CRED.DIRECTO</v>
          </cell>
          <cell r="Z838" t="str">
            <v>CONGELADO</v>
          </cell>
          <cell r="AA838" t="str">
            <v>SUBPROD</v>
          </cell>
          <cell r="AB838" t="str">
            <v>SUBPROD GRASA</v>
          </cell>
          <cell r="AC838" t="str">
            <v>SUBPROD GRASA CHALECO</v>
          </cell>
          <cell r="AD838" t="str">
            <v>EX</v>
          </cell>
        </row>
        <row r="839">
          <cell r="D839">
            <v>1030265</v>
          </cell>
          <cell r="E839" t="str">
            <v>PV PCHDEH S/P@ JP SO</v>
          </cell>
          <cell r="F839">
            <v>21600</v>
          </cell>
          <cell r="G839" t="str">
            <v>KG</v>
          </cell>
          <cell r="H839" t="str">
            <v>SOPRAVAL PLANTA / CECINAS 2</v>
          </cell>
          <cell r="I839" t="str">
            <v>EN PRODUCCION</v>
          </cell>
          <cell r="J839">
            <v>44831</v>
          </cell>
          <cell r="K839">
            <v>44859</v>
          </cell>
          <cell r="L839"/>
          <cell r="M839"/>
          <cell r="N839"/>
          <cell r="O839" t="str">
            <v>U020 AGROSUPER COMER ALIM</v>
          </cell>
          <cell r="P839" t="str">
            <v>00AE</v>
          </cell>
          <cell r="Q839" t="str">
            <v>AGRO EUROPA</v>
          </cell>
          <cell r="R839" t="str">
            <v>03</v>
          </cell>
          <cell r="S839" t="str">
            <v>PAÍSES BAJOS</v>
          </cell>
          <cell r="T839" t="str">
            <v>000058 ROTTERDAM, PUERTO</v>
          </cell>
          <cell r="U839" t="str">
            <v>200000007</v>
          </cell>
          <cell r="V839" t="str">
            <v>AGROEUROPA S.P.A</v>
          </cell>
          <cell r="W839" t="str">
            <v>THERM ROTTERDAM</v>
          </cell>
          <cell r="X839" t="str">
            <v>CFR</v>
          </cell>
          <cell r="Y839" t="str">
            <v>CTA CTE O CRED.DIRECTO</v>
          </cell>
          <cell r="Z839" t="str">
            <v>CONGELADO</v>
          </cell>
          <cell r="AA839" t="str">
            <v>PECH DESH</v>
          </cell>
          <cell r="AB839" t="str">
            <v>PECH DESH S/PIEL</v>
          </cell>
          <cell r="AC839" t="str">
            <v>PECH DESH S/PIEL NORMAL</v>
          </cell>
          <cell r="AD839" t="str">
            <v>NA</v>
          </cell>
        </row>
        <row r="840">
          <cell r="D840">
            <v>1030279</v>
          </cell>
          <cell r="E840" t="str">
            <v>PV TRUDEH CORT S/P@ JP SO</v>
          </cell>
          <cell r="F840">
            <v>21600</v>
          </cell>
          <cell r="G840" t="str">
            <v>KG</v>
          </cell>
          <cell r="H840" t="str">
            <v>SOPRAVAL PLANTA / CECINAS 2</v>
          </cell>
          <cell r="I840" t="str">
            <v>EN PRODUCCION</v>
          </cell>
          <cell r="J840">
            <v>44831</v>
          </cell>
          <cell r="K840">
            <v>44849</v>
          </cell>
          <cell r="L840"/>
          <cell r="M840"/>
          <cell r="N840"/>
          <cell r="O840" t="str">
            <v>U020 AGROSUPER COMER ALIM</v>
          </cell>
          <cell r="P840" t="str">
            <v>00AE</v>
          </cell>
          <cell r="Q840" t="str">
            <v>AGRO EUROPA</v>
          </cell>
          <cell r="R840" t="str">
            <v>03</v>
          </cell>
          <cell r="S840" t="str">
            <v>PAÍSES BAJOS</v>
          </cell>
          <cell r="T840" t="str">
            <v>000058 ROTTERDAM, PUERTO</v>
          </cell>
          <cell r="U840" t="str">
            <v>200000007</v>
          </cell>
          <cell r="V840" t="str">
            <v>AGROEUROPA S.P.A</v>
          </cell>
          <cell r="W840" t="str">
            <v>THERM ROTTERDAM</v>
          </cell>
          <cell r="X840" t="str">
            <v>CFR</v>
          </cell>
          <cell r="Y840" t="str">
            <v>CTA CTE O CRED.DIRECTO</v>
          </cell>
          <cell r="Z840" t="str">
            <v>CONGELADO</v>
          </cell>
          <cell r="AA840" t="str">
            <v>TRUTRO DESH</v>
          </cell>
          <cell r="AB840" t="str">
            <v>TRUTRO DESH CORTO</v>
          </cell>
          <cell r="AC840" t="str">
            <v>TRUTRO DESH CORTO S/PIEL</v>
          </cell>
          <cell r="AD840" t="str">
            <v>NA</v>
          </cell>
        </row>
        <row r="841">
          <cell r="D841">
            <v>1022097</v>
          </cell>
          <cell r="E841" t="str">
            <v>GO SOLOMILLO@ BO CJ 20K AS</v>
          </cell>
          <cell r="F841">
            <v>24007.5</v>
          </cell>
          <cell r="G841" t="str">
            <v>KG</v>
          </cell>
          <cell r="H841" t="str">
            <v>PLANTA ROSARIO</v>
          </cell>
          <cell r="I841" t="str">
            <v>EN PRODUCCION</v>
          </cell>
          <cell r="J841">
            <v>44831</v>
          </cell>
          <cell r="K841">
            <v>44844</v>
          </cell>
          <cell r="L841"/>
          <cell r="M841"/>
          <cell r="N841"/>
          <cell r="O841" t="str">
            <v>U020 AGROSUPER COMER ALIM</v>
          </cell>
          <cell r="P841" t="str">
            <v>00AE</v>
          </cell>
          <cell r="Q841" t="str">
            <v>AGRO EUROPA</v>
          </cell>
          <cell r="R841" t="str">
            <v>02</v>
          </cell>
          <cell r="S841" t="str">
            <v>ESPAÑA</v>
          </cell>
          <cell r="T841" t="str">
            <v>000296 SANTA CRUZ DE TENERIFE,</v>
          </cell>
          <cell r="U841" t="str">
            <v>200000007</v>
          </cell>
          <cell r="V841" t="str">
            <v>AGROEUROPA S.P.A</v>
          </cell>
          <cell r="W841" t="str">
            <v>176V</v>
          </cell>
          <cell r="X841" t="str">
            <v>CFR</v>
          </cell>
          <cell r="Y841" t="str">
            <v>CTA CTE O CRED.DIRECTO</v>
          </cell>
          <cell r="Z841" t="str">
            <v>CONGELADO</v>
          </cell>
          <cell r="AA841" t="str">
            <v>FILETE</v>
          </cell>
          <cell r="AB841" t="str">
            <v>FILETE C/CABEZA</v>
          </cell>
          <cell r="AC841" t="str">
            <v>FILETE C/CABEZA</v>
          </cell>
          <cell r="AD841" t="str">
            <v>NA</v>
          </cell>
        </row>
        <row r="842">
          <cell r="D842">
            <v>1022304</v>
          </cell>
          <cell r="E842" t="str">
            <v>GO PANCREAS@ BO CJ AS</v>
          </cell>
          <cell r="F842">
            <v>20000</v>
          </cell>
          <cell r="G842" t="str">
            <v>KG</v>
          </cell>
          <cell r="H842" t="str">
            <v>PLANTA ROSARIO</v>
          </cell>
          <cell r="I842" t="str">
            <v>EN PRODUCCION</v>
          </cell>
          <cell r="J842">
            <v>44831</v>
          </cell>
          <cell r="K842">
            <v>44880</v>
          </cell>
          <cell r="L842"/>
          <cell r="M842"/>
          <cell r="N842"/>
          <cell r="O842" t="str">
            <v>U020 AGROSUPER COMER ALIM</v>
          </cell>
          <cell r="P842" t="str">
            <v>00AE</v>
          </cell>
          <cell r="Q842" t="str">
            <v>AGRO EUROPA</v>
          </cell>
          <cell r="R842" t="str">
            <v>02</v>
          </cell>
          <cell r="S842" t="str">
            <v>ALEMANIA</v>
          </cell>
          <cell r="T842" t="str">
            <v>4532 HAMBURG, PORT</v>
          </cell>
          <cell r="U842" t="str">
            <v>200000007</v>
          </cell>
          <cell r="V842" t="str">
            <v>AGROEUROPA S.P.A</v>
          </cell>
          <cell r="W842" t="str">
            <v>HAGES</v>
          </cell>
          <cell r="X842" t="str">
            <v>CFR</v>
          </cell>
          <cell r="Y842" t="str">
            <v>CTA CTE O CRED.DIRECTO</v>
          </cell>
          <cell r="Z842" t="str">
            <v>CONGELADO</v>
          </cell>
          <cell r="AA842" t="str">
            <v>SUBPROD</v>
          </cell>
          <cell r="AB842" t="str">
            <v>SUBPROD VISCERAS</v>
          </cell>
          <cell r="AC842" t="str">
            <v>SUBPROD VISCERAS PÁNCREAS</v>
          </cell>
          <cell r="AD842" t="str">
            <v>NA</v>
          </cell>
        </row>
        <row r="843">
          <cell r="D843">
            <v>1021078</v>
          </cell>
          <cell r="E843" t="str">
            <v>GO TRIMING 80/20@ CJ 20K AS</v>
          </cell>
          <cell r="F843">
            <v>24000</v>
          </cell>
          <cell r="G843" t="str">
            <v>KG</v>
          </cell>
          <cell r="H843" t="str">
            <v>PLANTA ROSARIO</v>
          </cell>
          <cell r="I843" t="str">
            <v>A PROGRAMAR</v>
          </cell>
          <cell r="J843">
            <v>44831</v>
          </cell>
          <cell r="K843">
            <v>44840</v>
          </cell>
          <cell r="L843">
            <v>44872</v>
          </cell>
          <cell r="M843"/>
          <cell r="N843"/>
          <cell r="O843" t="str">
            <v>U007 AGROSUPER S.A.</v>
          </cell>
          <cell r="P843" t="str">
            <v>00AS</v>
          </cell>
          <cell r="Q843" t="str">
            <v>AGRO SUDAMERICA</v>
          </cell>
          <cell r="R843" t="str">
            <v>02</v>
          </cell>
          <cell r="S843" t="str">
            <v>COLOMBIA</v>
          </cell>
          <cell r="T843" t="str">
            <v>000218 CARTAGENA, PUERTO</v>
          </cell>
          <cell r="U843" t="str">
            <v>200003963</v>
          </cell>
          <cell r="V843" t="str">
            <v>PRODUCTOS CARNICOS FRICAR SAS</v>
          </cell>
          <cell r="W843" t="str">
            <v>***</v>
          </cell>
          <cell r="X843" t="str">
            <v>CIF</v>
          </cell>
          <cell r="Y843" t="str">
            <v>CTA CTE O CRED.DIRECTO</v>
          </cell>
          <cell r="Z843" t="str">
            <v>CONGELADO</v>
          </cell>
          <cell r="AA843" t="str">
            <v>RECORTES</v>
          </cell>
          <cell r="AB843" t="str">
            <v>RECORTES NO MAGRO</v>
          </cell>
          <cell r="AC843" t="str">
            <v>RECORTES NO MAGRO TRIMING 80/20</v>
          </cell>
          <cell r="AD843" t="str">
            <v>EX</v>
          </cell>
        </row>
        <row r="844">
          <cell r="D844">
            <v>1023324</v>
          </cell>
          <cell r="E844" t="str">
            <v>GO PPPNA 59@ CJ 20K AS</v>
          </cell>
          <cell r="F844">
            <v>24002</v>
          </cell>
          <cell r="G844" t="str">
            <v>KG</v>
          </cell>
          <cell r="H844" t="str">
            <v>PLANTA LO MIRANDA</v>
          </cell>
          <cell r="I844" t="str">
            <v>A PROGRAMAR</v>
          </cell>
          <cell r="J844">
            <v>44831</v>
          </cell>
          <cell r="K844">
            <v>44842</v>
          </cell>
          <cell r="L844">
            <v>44863</v>
          </cell>
          <cell r="M844"/>
          <cell r="N844"/>
          <cell r="O844" t="str">
            <v>U020 AGROSUPER COMER ALIM</v>
          </cell>
          <cell r="P844" t="str">
            <v>00AM</v>
          </cell>
          <cell r="Q844" t="str">
            <v>AGRO MEXICO</v>
          </cell>
          <cell r="R844" t="str">
            <v>02</v>
          </cell>
          <cell r="S844" t="str">
            <v>MEXICO</v>
          </cell>
          <cell r="T844" t="str">
            <v>000050 MANZANILLO, PUERTO</v>
          </cell>
          <cell r="U844" t="str">
            <v>200000432</v>
          </cell>
          <cell r="V844" t="str">
            <v>Productos Alimenticios Super</v>
          </cell>
          <cell r="W844" t="str">
            <v/>
          </cell>
          <cell r="X844" t="str">
            <v>CIF</v>
          </cell>
          <cell r="Y844" t="str">
            <v>CTA CTE O CRED.DIRECTO</v>
          </cell>
          <cell r="Z844" t="str">
            <v>CONGELADO</v>
          </cell>
          <cell r="AA844" t="str">
            <v>PIERNA</v>
          </cell>
          <cell r="AB844" t="str">
            <v>PIERNA PULPA</v>
          </cell>
          <cell r="AC844" t="str">
            <v>PIERNA PULPA 59</v>
          </cell>
          <cell r="AD844" t="str">
            <v>NA</v>
          </cell>
        </row>
        <row r="845">
          <cell r="D845">
            <v>1020412</v>
          </cell>
          <cell r="E845" t="str">
            <v>GO CNE LONG@ CJ T-F AS</v>
          </cell>
          <cell r="F845">
            <v>23022</v>
          </cell>
          <cell r="G845" t="str">
            <v>KG</v>
          </cell>
          <cell r="H845" t="str">
            <v>PLANTA ROSARIO</v>
          </cell>
          <cell r="I845" t="str">
            <v>A PROGRAMAR</v>
          </cell>
          <cell r="J845">
            <v>44831</v>
          </cell>
          <cell r="K845">
            <v>44864</v>
          </cell>
          <cell r="L845"/>
          <cell r="M845"/>
          <cell r="N845"/>
          <cell r="O845" t="str">
            <v>U007 AGROSUPER S.A.</v>
          </cell>
          <cell r="P845" t="str">
            <v>00AS</v>
          </cell>
          <cell r="Q845" t="str">
            <v>AGRO SUDAMERICA</v>
          </cell>
          <cell r="R845" t="str">
            <v>02</v>
          </cell>
          <cell r="S845" t="str">
            <v>PERÚ</v>
          </cell>
          <cell r="T845" t="str">
            <v>000059 CALLAO, PUERTO</v>
          </cell>
          <cell r="U845" t="str">
            <v>200000048</v>
          </cell>
          <cell r="V845" t="str">
            <v>PROCESADORA DE ALIMENTOS TICAY SRL</v>
          </cell>
          <cell r="W845" t="str">
            <v>***</v>
          </cell>
          <cell r="X845" t="str">
            <v>CIF</v>
          </cell>
          <cell r="Y845" t="str">
            <v>CTA CTE O CRED.DIRECTO</v>
          </cell>
          <cell r="Z845" t="str">
            <v>CONGELADO</v>
          </cell>
          <cell r="AA845" t="str">
            <v>RECORTES</v>
          </cell>
          <cell r="AB845" t="str">
            <v>RECORTES NO MAGRO</v>
          </cell>
          <cell r="AC845" t="str">
            <v>RECORTES NO MAGRO CARNE DE LONGANIZA</v>
          </cell>
          <cell r="AD845" t="str">
            <v>EX</v>
          </cell>
        </row>
        <row r="846">
          <cell r="D846">
            <v>1023343</v>
          </cell>
          <cell r="E846" t="str">
            <v>GO TRIMING 60/40@ BO CJ 20K AS</v>
          </cell>
          <cell r="F846">
            <v>978</v>
          </cell>
          <cell r="G846" t="str">
            <v>KG</v>
          </cell>
          <cell r="H846" t="str">
            <v>F. SAN VICENTE</v>
          </cell>
          <cell r="I846" t="str">
            <v>A PROGRAMAR</v>
          </cell>
          <cell r="J846">
            <v>44831</v>
          </cell>
          <cell r="K846">
            <v>44864</v>
          </cell>
          <cell r="L846"/>
          <cell r="M846"/>
          <cell r="N846"/>
          <cell r="O846" t="str">
            <v>U007 AGROSUPER S.A.</v>
          </cell>
          <cell r="P846" t="str">
            <v>00AS</v>
          </cell>
          <cell r="Q846" t="str">
            <v>AGRO SUDAMERICA</v>
          </cell>
          <cell r="R846" t="str">
            <v>02</v>
          </cell>
          <cell r="S846" t="str">
            <v>PERÚ</v>
          </cell>
          <cell r="T846" t="str">
            <v>000059 CALLAO, PUERTO</v>
          </cell>
          <cell r="U846" t="str">
            <v>200000048</v>
          </cell>
          <cell r="V846" t="str">
            <v>PROCESADORA DE ALIMENTOS TICAY SRL</v>
          </cell>
          <cell r="W846" t="str">
            <v>***</v>
          </cell>
          <cell r="X846" t="str">
            <v>CIF</v>
          </cell>
          <cell r="Y846" t="str">
            <v>CTA CTE O CRED.DIRECTO</v>
          </cell>
          <cell r="Z846" t="str">
            <v>CONGELADO</v>
          </cell>
          <cell r="AA846" t="str">
            <v>RECORTES</v>
          </cell>
          <cell r="AB846" t="str">
            <v>RECORTES NO MAGRO</v>
          </cell>
          <cell r="AC846" t="str">
            <v>RECORTES NO MAGRO TRIMING 60/40</v>
          </cell>
          <cell r="AD846" t="str">
            <v>EX</v>
          </cell>
        </row>
        <row r="847">
          <cell r="D847">
            <v>1020412</v>
          </cell>
          <cell r="E847" t="str">
            <v>GO CNE LONG@ CJ T-F AS</v>
          </cell>
          <cell r="F847">
            <v>22544</v>
          </cell>
          <cell r="G847" t="str">
            <v>KG</v>
          </cell>
          <cell r="H847" t="str">
            <v>PLANTA ROSARIO</v>
          </cell>
          <cell r="I847" t="str">
            <v>A PROGRAMAR</v>
          </cell>
          <cell r="J847">
            <v>44831</v>
          </cell>
          <cell r="K847">
            <v>44864</v>
          </cell>
          <cell r="L847">
            <v>44875</v>
          </cell>
          <cell r="M847"/>
          <cell r="N847"/>
          <cell r="O847" t="str">
            <v>U007 AGROSUPER S.A.</v>
          </cell>
          <cell r="P847" t="str">
            <v>00AS</v>
          </cell>
          <cell r="Q847" t="str">
            <v>AGRO SUDAMERICA</v>
          </cell>
          <cell r="R847" t="str">
            <v>02</v>
          </cell>
          <cell r="S847" t="str">
            <v>PERÚ</v>
          </cell>
          <cell r="T847" t="str">
            <v>000059 CALLAO, PUERTO</v>
          </cell>
          <cell r="U847" t="str">
            <v>200000048</v>
          </cell>
          <cell r="V847" t="str">
            <v>PROCESADORA DE ALIMENTOS TICAY SRL</v>
          </cell>
          <cell r="W847" t="str">
            <v>***</v>
          </cell>
          <cell r="X847" t="str">
            <v>CIF</v>
          </cell>
          <cell r="Y847" t="str">
            <v>CTA CTE O CRED.DIRECTO</v>
          </cell>
          <cell r="Z847" t="str">
            <v>CONGELADO</v>
          </cell>
          <cell r="AA847" t="str">
            <v>RECORTES</v>
          </cell>
          <cell r="AB847" t="str">
            <v>RECORTES NO MAGRO</v>
          </cell>
          <cell r="AC847" t="str">
            <v>RECORTES NO MAGRO CARNE DE LONGANIZA</v>
          </cell>
          <cell r="AD847" t="str">
            <v>EX</v>
          </cell>
        </row>
        <row r="848">
          <cell r="D848">
            <v>1023318</v>
          </cell>
          <cell r="E848" t="str">
            <v>GO RECO 80/20 @ BO CJ 20K AS</v>
          </cell>
          <cell r="F848">
            <v>1456</v>
          </cell>
          <cell r="G848" t="str">
            <v>KG</v>
          </cell>
          <cell r="H848" t="str">
            <v>PLANTA ROSARIO</v>
          </cell>
          <cell r="I848" t="str">
            <v>A PROGRAMAR</v>
          </cell>
          <cell r="J848">
            <v>44831</v>
          </cell>
          <cell r="K848">
            <v>44864</v>
          </cell>
          <cell r="L848">
            <v>44875</v>
          </cell>
          <cell r="M848"/>
          <cell r="N848"/>
          <cell r="O848" t="str">
            <v>U007 AGROSUPER S.A.</v>
          </cell>
          <cell r="P848" t="str">
            <v>00AS</v>
          </cell>
          <cell r="Q848" t="str">
            <v>AGRO SUDAMERICA</v>
          </cell>
          <cell r="R848" t="str">
            <v>02</v>
          </cell>
          <cell r="S848" t="str">
            <v>PERÚ</v>
          </cell>
          <cell r="T848" t="str">
            <v>000059 CALLAO, PUERTO</v>
          </cell>
          <cell r="U848" t="str">
            <v>200000048</v>
          </cell>
          <cell r="V848" t="str">
            <v>PROCESADORA DE ALIMENTOS TICAY SRL</v>
          </cell>
          <cell r="W848" t="str">
            <v>***</v>
          </cell>
          <cell r="X848" t="str">
            <v>CIF</v>
          </cell>
          <cell r="Y848" t="str">
            <v>CTA CTE O CRED.DIRECTO</v>
          </cell>
          <cell r="Z848" t="str">
            <v>CONGELADO</v>
          </cell>
          <cell r="AA848" t="str">
            <v>RECORTES</v>
          </cell>
          <cell r="AB848" t="str">
            <v>RECORTES NO MAGRO</v>
          </cell>
          <cell r="AC848" t="str">
            <v>RECORTES NO MAGRO TRIMING 80/20</v>
          </cell>
          <cell r="AD848" t="str">
            <v>EX</v>
          </cell>
        </row>
        <row r="849">
          <cell r="D849">
            <v>1021078</v>
          </cell>
          <cell r="E849" t="str">
            <v>GO TRIMING 80/20@ CJ 20K AS</v>
          </cell>
          <cell r="F849">
            <v>23000</v>
          </cell>
          <cell r="G849" t="str">
            <v>KG</v>
          </cell>
          <cell r="H849" t="str">
            <v>PLANTA ROSARIO</v>
          </cell>
          <cell r="I849" t="str">
            <v>EN PRODUCCION</v>
          </cell>
          <cell r="J849">
            <v>44831</v>
          </cell>
          <cell r="K849">
            <v>44864</v>
          </cell>
          <cell r="L849"/>
          <cell r="M849"/>
          <cell r="N849"/>
          <cell r="O849" t="str">
            <v>U007 AGROSUPER S.A.</v>
          </cell>
          <cell r="P849" t="str">
            <v>00AS</v>
          </cell>
          <cell r="Q849" t="str">
            <v>AGRO SUDAMERICA</v>
          </cell>
          <cell r="R849" t="str">
            <v>02</v>
          </cell>
          <cell r="S849" t="str">
            <v>COLOMBIA</v>
          </cell>
          <cell r="T849" t="str">
            <v>000218 CARTAGENA, PUERTO</v>
          </cell>
          <cell r="U849" t="str">
            <v>200003239</v>
          </cell>
          <cell r="V849" t="str">
            <v>W&amp;L WORLDWIDE TRADING S.A.S</v>
          </cell>
          <cell r="W849" t="str">
            <v>***</v>
          </cell>
          <cell r="X849" t="str">
            <v>CIF</v>
          </cell>
          <cell r="Y849" t="str">
            <v>CTA CTE O CRED.DIRECTO</v>
          </cell>
          <cell r="Z849" t="str">
            <v>CONGELADO</v>
          </cell>
          <cell r="AA849" t="str">
            <v>RECORTES</v>
          </cell>
          <cell r="AB849" t="str">
            <v>RECORTES NO MAGRO</v>
          </cell>
          <cell r="AC849" t="str">
            <v>RECORTES NO MAGRO TRIMING 80/20</v>
          </cell>
          <cell r="AD849" t="str">
            <v>EX</v>
          </cell>
        </row>
        <row r="850">
          <cell r="D850">
            <v>1023454</v>
          </cell>
          <cell r="E850" t="str">
            <v>GO BAZO@ CJ 20K AS</v>
          </cell>
          <cell r="F850">
            <v>1000</v>
          </cell>
          <cell r="G850" t="str">
            <v>KG</v>
          </cell>
          <cell r="H850" t="str">
            <v>PLANTA ROSARIO</v>
          </cell>
          <cell r="I850" t="str">
            <v>EN PRODUCCION</v>
          </cell>
          <cell r="J850">
            <v>44831</v>
          </cell>
          <cell r="K850">
            <v>44864</v>
          </cell>
          <cell r="L850"/>
          <cell r="M850"/>
          <cell r="N850"/>
          <cell r="O850" t="str">
            <v>U007 AGROSUPER S.A.</v>
          </cell>
          <cell r="P850" t="str">
            <v>00AS</v>
          </cell>
          <cell r="Q850" t="str">
            <v>AGRO SUDAMERICA</v>
          </cell>
          <cell r="R850" t="str">
            <v>02</v>
          </cell>
          <cell r="S850" t="str">
            <v>COLOMBIA</v>
          </cell>
          <cell r="T850" t="str">
            <v>000218 CARTAGENA, PUERTO</v>
          </cell>
          <cell r="U850" t="str">
            <v>200003239</v>
          </cell>
          <cell r="V850" t="str">
            <v>W&amp;L WORLDWIDE TRADING S.A.S</v>
          </cell>
          <cell r="W850" t="str">
            <v>***</v>
          </cell>
          <cell r="X850" t="str">
            <v>CIF</v>
          </cell>
          <cell r="Y850" t="str">
            <v>CTA CTE O CRED.DIRECTO</v>
          </cell>
          <cell r="Z850" t="str">
            <v>CONGELADO</v>
          </cell>
          <cell r="AA850" t="str">
            <v>SUBPROD</v>
          </cell>
          <cell r="AB850" t="str">
            <v>SUBPROD VISCERAS</v>
          </cell>
          <cell r="AC850" t="str">
            <v>SUBPROD VISCERAS BAZO</v>
          </cell>
          <cell r="AD850" t="str">
            <v>EX</v>
          </cell>
        </row>
        <row r="851">
          <cell r="D851">
            <v>1021976</v>
          </cell>
          <cell r="E851" t="str">
            <v>GO PPPAL 77@ CJ 20K AS</v>
          </cell>
          <cell r="F851">
            <v>24000</v>
          </cell>
          <cell r="G851" t="str">
            <v>KG</v>
          </cell>
          <cell r="H851" t="str">
            <v>PLANTA ROSARIO</v>
          </cell>
          <cell r="I851" t="str">
            <v>EN PRODUCCION</v>
          </cell>
          <cell r="J851">
            <v>44831</v>
          </cell>
          <cell r="K851">
            <v>44864</v>
          </cell>
          <cell r="L851"/>
          <cell r="M851"/>
          <cell r="N851"/>
          <cell r="O851" t="str">
            <v>U007 AGROSUPER S.A.</v>
          </cell>
          <cell r="P851" t="str">
            <v>00AS</v>
          </cell>
          <cell r="Q851" t="str">
            <v>AGRO SUDAMERICA</v>
          </cell>
          <cell r="R851" t="str">
            <v>02</v>
          </cell>
          <cell r="S851" t="str">
            <v>COLOMBIA</v>
          </cell>
          <cell r="T851" t="str">
            <v>000218 CARTAGENA, PUERTO</v>
          </cell>
          <cell r="U851" t="str">
            <v>200003239</v>
          </cell>
          <cell r="V851" t="str">
            <v>W&amp;L WORLDWIDE TRADING S.A.S</v>
          </cell>
          <cell r="W851" t="str">
            <v>***</v>
          </cell>
          <cell r="X851" t="str">
            <v>CIF</v>
          </cell>
          <cell r="Y851" t="str">
            <v>CTA CTE O CRED.DIRECTO</v>
          </cell>
          <cell r="Z851" t="str">
            <v>CONGELADO</v>
          </cell>
          <cell r="AA851" t="str">
            <v>PALETA</v>
          </cell>
          <cell r="AB851" t="str">
            <v>PALETA PULPA</v>
          </cell>
          <cell r="AC851" t="str">
            <v>PALETA PULPA 77</v>
          </cell>
          <cell r="AD851" t="str">
            <v>EX</v>
          </cell>
        </row>
        <row r="852">
          <cell r="D852">
            <v>1012556</v>
          </cell>
          <cell r="E852" t="str">
            <v>PO CDM 14% PROTEINA@ CJ 20K AS</v>
          </cell>
          <cell r="F852">
            <v>24000</v>
          </cell>
          <cell r="G852" t="str">
            <v>KG</v>
          </cell>
          <cell r="H852" t="str">
            <v>PLANTA LO MIRANDA</v>
          </cell>
          <cell r="I852" t="str">
            <v>EMITIDO</v>
          </cell>
          <cell r="J852">
            <v>44831</v>
          </cell>
          <cell r="K852">
            <v>44869</v>
          </cell>
          <cell r="L852"/>
          <cell r="M852"/>
          <cell r="N852"/>
          <cell r="O852" t="str">
            <v>U007 AGROSUPER S.A.</v>
          </cell>
          <cell r="P852" t="str">
            <v>00AS</v>
          </cell>
          <cell r="Q852" t="str">
            <v>AGRO SUDAMERICA</v>
          </cell>
          <cell r="R852" t="str">
            <v>01</v>
          </cell>
          <cell r="S852" t="str">
            <v>COLOMBIA</v>
          </cell>
          <cell r="T852" t="str">
            <v>000023 BUENAVENTURA, PUERTO</v>
          </cell>
          <cell r="U852" t="str">
            <v>200002467</v>
          </cell>
          <cell r="V852" t="str">
            <v>ALIMENTOS LA CALI S.A.S.</v>
          </cell>
          <cell r="W852" t="str">
            <v>***</v>
          </cell>
          <cell r="X852" t="str">
            <v>CIF</v>
          </cell>
          <cell r="Y852" t="str">
            <v>CTA CTE O CRED.DIRECTO</v>
          </cell>
          <cell r="Z852" t="str">
            <v>CONGELADO</v>
          </cell>
          <cell r="AA852" t="str">
            <v>CARNE RECUPERADA</v>
          </cell>
          <cell r="AB852" t="str">
            <v>CARNE RECUPERADA ADM</v>
          </cell>
          <cell r="AC852" t="str">
            <v>CARNE RECUPERADA ADM</v>
          </cell>
          <cell r="AD852" t="str">
            <v>EX</v>
          </cell>
        </row>
        <row r="853">
          <cell r="D853">
            <v>1020944</v>
          </cell>
          <cell r="E853" t="str">
            <v>GO PPPNA 59@ FI CJ 20K AS</v>
          </cell>
          <cell r="F853">
            <v>24000</v>
          </cell>
          <cell r="G853" t="str">
            <v>KG</v>
          </cell>
          <cell r="H853" t="str">
            <v>PLANTA LO MIRANDA</v>
          </cell>
          <cell r="I853" t="str">
            <v>EN PRODUCCION</v>
          </cell>
          <cell r="J853">
            <v>44831</v>
          </cell>
          <cell r="K853">
            <v>44849</v>
          </cell>
          <cell r="L853"/>
          <cell r="M853"/>
          <cell r="N853"/>
          <cell r="O853" t="str">
            <v>U007 AGROSUPER S.A.</v>
          </cell>
          <cell r="P853" t="str">
            <v>00AS</v>
          </cell>
          <cell r="Q853" t="str">
            <v>AGRO SUDAMERICA</v>
          </cell>
          <cell r="R853" t="str">
            <v>02</v>
          </cell>
          <cell r="S853" t="str">
            <v>COLOMBIA</v>
          </cell>
          <cell r="T853" t="str">
            <v>000023 BUENAVENTURA, PUERTO</v>
          </cell>
          <cell r="U853" t="str">
            <v>200002467</v>
          </cell>
          <cell r="V853" t="str">
            <v>ALIMENTOS LA CALI S.A.S.</v>
          </cell>
          <cell r="W853" t="str">
            <v>***</v>
          </cell>
          <cell r="X853" t="str">
            <v>CIF</v>
          </cell>
          <cell r="Y853" t="str">
            <v>CTA CTE O CRED.DIRECTO</v>
          </cell>
          <cell r="Z853" t="str">
            <v>CONGELADO</v>
          </cell>
          <cell r="AA853" t="str">
            <v>PIERNA</v>
          </cell>
          <cell r="AB853" t="str">
            <v>PIERNA PULPA</v>
          </cell>
          <cell r="AC853" t="str">
            <v>PIERNA PULPA 59</v>
          </cell>
          <cell r="AD853" t="str">
            <v>EX</v>
          </cell>
        </row>
        <row r="854">
          <cell r="D854">
            <v>1020944</v>
          </cell>
          <cell r="E854" t="str">
            <v>GO PPPNA 59@ FI CJ 20K AS</v>
          </cell>
          <cell r="F854">
            <v>24000</v>
          </cell>
          <cell r="G854" t="str">
            <v>KG</v>
          </cell>
          <cell r="H854" t="str">
            <v>PLANTA LO MIRANDA</v>
          </cell>
          <cell r="I854" t="str">
            <v>EN PRODUCCION</v>
          </cell>
          <cell r="J854">
            <v>44831</v>
          </cell>
          <cell r="K854">
            <v>44849</v>
          </cell>
          <cell r="L854"/>
          <cell r="M854"/>
          <cell r="N854"/>
          <cell r="O854" t="str">
            <v>U007 AGROSUPER S.A.</v>
          </cell>
          <cell r="P854" t="str">
            <v>00AS</v>
          </cell>
          <cell r="Q854" t="str">
            <v>AGRO SUDAMERICA</v>
          </cell>
          <cell r="R854" t="str">
            <v>02</v>
          </cell>
          <cell r="S854" t="str">
            <v>COLOMBIA</v>
          </cell>
          <cell r="T854" t="str">
            <v>000023 BUENAVENTURA, PUERTO</v>
          </cell>
          <cell r="U854" t="str">
            <v>200002467</v>
          </cell>
          <cell r="V854" t="str">
            <v>ALIMENTOS LA CALI S.A.S.</v>
          </cell>
          <cell r="W854" t="str">
            <v>***</v>
          </cell>
          <cell r="X854" t="str">
            <v>CIF</v>
          </cell>
          <cell r="Y854" t="str">
            <v>CTA CTE O CRED.DIRECTO</v>
          </cell>
          <cell r="Z854" t="str">
            <v>CONGELADO</v>
          </cell>
          <cell r="AA854" t="str">
            <v>PIERNA</v>
          </cell>
          <cell r="AB854" t="str">
            <v>PIERNA PULPA</v>
          </cell>
          <cell r="AC854" t="str">
            <v>PIERNA PULPA 59</v>
          </cell>
          <cell r="AD854" t="str">
            <v>EX</v>
          </cell>
        </row>
        <row r="855">
          <cell r="D855">
            <v>1012167</v>
          </cell>
          <cell r="E855" t="str">
            <v>PO PCHDEH 4X10 MR@ ZI CJ 20K AS</v>
          </cell>
          <cell r="F855">
            <v>19958.399987392</v>
          </cell>
          <cell r="G855" t="str">
            <v>KG</v>
          </cell>
          <cell r="H855" t="str">
            <v>F. SAN VICENTE</v>
          </cell>
          <cell r="I855" t="str">
            <v>VALIDADO</v>
          </cell>
          <cell r="J855">
            <v>44831</v>
          </cell>
          <cell r="K855">
            <v>44882</v>
          </cell>
          <cell r="L855"/>
          <cell r="M855"/>
          <cell r="N855"/>
          <cell r="O855" t="str">
            <v>U007 AGROSUPER S.A.</v>
          </cell>
          <cell r="P855" t="str">
            <v>00AA</v>
          </cell>
          <cell r="Q855" t="str">
            <v>AGRO AMERICA</v>
          </cell>
          <cell r="R855" t="str">
            <v>01</v>
          </cell>
          <cell r="S855" t="str">
            <v>EE.UU.</v>
          </cell>
          <cell r="T855" t="str">
            <v>000113 PORT EVERGLADES, PUERTO</v>
          </cell>
          <cell r="U855" t="str">
            <v>200000004</v>
          </cell>
          <cell r="V855" t="str">
            <v>Agro America LLC</v>
          </cell>
          <cell r="W855" t="str">
            <v/>
          </cell>
          <cell r="X855" t="str">
            <v>CIF</v>
          </cell>
          <cell r="Y855" t="str">
            <v>CTA CTE O CRED.DIRECTO</v>
          </cell>
          <cell r="Z855" t="str">
            <v>CONGELADO</v>
          </cell>
          <cell r="AA855" t="str">
            <v>PECHUGA DESH</v>
          </cell>
          <cell r="AB855" t="str">
            <v>PECHUGA DESH S/PIEL S/GRASA S/FILETE</v>
          </cell>
          <cell r="AC855" t="str">
            <v>PECHUGA DESH S/CALIBRE</v>
          </cell>
          <cell r="AD855" t="str">
            <v>NA</v>
          </cell>
        </row>
        <row r="856">
          <cell r="D856">
            <v>1012167</v>
          </cell>
          <cell r="E856" t="str">
            <v>PO PCHDEH 4X10 MR@ ZI CJ 20K AS</v>
          </cell>
          <cell r="F856">
            <v>19958.399987392</v>
          </cell>
          <cell r="G856" t="str">
            <v>KG</v>
          </cell>
          <cell r="H856" t="str">
            <v>F. SAN VICENTE</v>
          </cell>
          <cell r="I856" t="str">
            <v>VALIDADO</v>
          </cell>
          <cell r="J856">
            <v>44831</v>
          </cell>
          <cell r="K856">
            <v>44872</v>
          </cell>
          <cell r="L856"/>
          <cell r="M856"/>
          <cell r="N856"/>
          <cell r="O856" t="str">
            <v>U007 AGROSUPER S.A.</v>
          </cell>
          <cell r="P856" t="str">
            <v>00AA</v>
          </cell>
          <cell r="Q856" t="str">
            <v>AGRO AMERICA</v>
          </cell>
          <cell r="R856" t="str">
            <v>01</v>
          </cell>
          <cell r="S856" t="str">
            <v>EE.UU.</v>
          </cell>
          <cell r="T856" t="str">
            <v>000113 PORT EVERGLADES, PUERTO</v>
          </cell>
          <cell r="U856" t="str">
            <v>200000004</v>
          </cell>
          <cell r="V856" t="str">
            <v>Agro America LLC</v>
          </cell>
          <cell r="W856" t="str">
            <v/>
          </cell>
          <cell r="X856" t="str">
            <v>CIF</v>
          </cell>
          <cell r="Y856" t="str">
            <v>CTA CTE O CRED.DIRECTO</v>
          </cell>
          <cell r="Z856" t="str">
            <v>CONGELADO</v>
          </cell>
          <cell r="AA856" t="str">
            <v>PECHUGA DESH</v>
          </cell>
          <cell r="AB856" t="str">
            <v>PECHUGA DESH S/PIEL S/GRASA S/FILETE</v>
          </cell>
          <cell r="AC856" t="str">
            <v>PECHUGA DESH S/CALIBRE</v>
          </cell>
          <cell r="AD856" t="str">
            <v>NA</v>
          </cell>
        </row>
        <row r="857">
          <cell r="D857">
            <v>1012167</v>
          </cell>
          <cell r="E857" t="str">
            <v>PO PCHDEH 4X10 MR@ ZI CJ 20K AS</v>
          </cell>
          <cell r="F857">
            <v>19958.399987392</v>
          </cell>
          <cell r="G857" t="str">
            <v>KG</v>
          </cell>
          <cell r="H857" t="str">
            <v>F. SAN VICENTE</v>
          </cell>
          <cell r="I857" t="str">
            <v>VALIDADO</v>
          </cell>
          <cell r="J857">
            <v>44831</v>
          </cell>
          <cell r="K857">
            <v>44872</v>
          </cell>
          <cell r="L857"/>
          <cell r="M857"/>
          <cell r="N857"/>
          <cell r="O857" t="str">
            <v>U007 AGROSUPER S.A.</v>
          </cell>
          <cell r="P857" t="str">
            <v>00AA</v>
          </cell>
          <cell r="Q857" t="str">
            <v>AGRO AMERICA</v>
          </cell>
          <cell r="R857" t="str">
            <v>01</v>
          </cell>
          <cell r="S857" t="str">
            <v>EE.UU.</v>
          </cell>
          <cell r="T857" t="str">
            <v>000113 PORT EVERGLADES, PUERTO</v>
          </cell>
          <cell r="U857" t="str">
            <v>200000004</v>
          </cell>
          <cell r="V857" t="str">
            <v>Agro America LLC</v>
          </cell>
          <cell r="W857" t="str">
            <v/>
          </cell>
          <cell r="X857" t="str">
            <v>CIF</v>
          </cell>
          <cell r="Y857" t="str">
            <v>CTA CTE O CRED.DIRECTO</v>
          </cell>
          <cell r="Z857" t="str">
            <v>CONGELADO</v>
          </cell>
          <cell r="AA857" t="str">
            <v>PECHUGA DESH</v>
          </cell>
          <cell r="AB857" t="str">
            <v>PECHUGA DESH S/PIEL S/GRASA S/FILETE</v>
          </cell>
          <cell r="AC857" t="str">
            <v>PECHUGA DESH S/CALIBRE</v>
          </cell>
          <cell r="AD857" t="str">
            <v>NA</v>
          </cell>
        </row>
        <row r="858">
          <cell r="D858">
            <v>1012167</v>
          </cell>
          <cell r="E858" t="str">
            <v>PO PCHDEH 4X10 MR@ ZI CJ 20K AS</v>
          </cell>
          <cell r="F858">
            <v>19958.399987392</v>
          </cell>
          <cell r="G858" t="str">
            <v>KG</v>
          </cell>
          <cell r="H858" t="str">
            <v>F. SAN VICENTE</v>
          </cell>
          <cell r="I858" t="str">
            <v>PROGRAMADO</v>
          </cell>
          <cell r="J858">
            <v>44831</v>
          </cell>
          <cell r="K858">
            <v>44840</v>
          </cell>
          <cell r="L858">
            <v>44877</v>
          </cell>
          <cell r="M858"/>
          <cell r="N858"/>
          <cell r="O858" t="str">
            <v>U007 AGROSUPER S.A.</v>
          </cell>
          <cell r="P858" t="str">
            <v>00AA</v>
          </cell>
          <cell r="Q858" t="str">
            <v>AGRO AMERICA</v>
          </cell>
          <cell r="R858" t="str">
            <v>01</v>
          </cell>
          <cell r="S858" t="str">
            <v>PUERTO RICO</v>
          </cell>
          <cell r="T858" t="str">
            <v>000061 SAN JUAN, PUERTO</v>
          </cell>
          <cell r="U858" t="str">
            <v>200000004</v>
          </cell>
          <cell r="V858" t="str">
            <v>Agro America LLC</v>
          </cell>
          <cell r="W858" t="str">
            <v>56210</v>
          </cell>
          <cell r="X858" t="str">
            <v>CIF</v>
          </cell>
          <cell r="Y858" t="str">
            <v>CTA CTE O CRED.DIRECTO</v>
          </cell>
          <cell r="Z858" t="str">
            <v>CONGELADO</v>
          </cell>
          <cell r="AA858" t="str">
            <v>PECHUGA DESH</v>
          </cell>
          <cell r="AB858" t="str">
            <v>PECHUGA DESH S/PIEL S/GRASA S/FILETE</v>
          </cell>
          <cell r="AC858" t="str">
            <v>PECHUGA DESH S/CALIBRE</v>
          </cell>
          <cell r="AD858" t="str">
            <v>NA</v>
          </cell>
        </row>
        <row r="859">
          <cell r="D859">
            <v>1012167</v>
          </cell>
          <cell r="E859" t="str">
            <v>PO PCHDEH 4X10 MR@ ZI CJ 20K AS</v>
          </cell>
          <cell r="F859">
            <v>19958.399987392</v>
          </cell>
          <cell r="G859" t="str">
            <v>KG</v>
          </cell>
          <cell r="H859" t="str">
            <v>F. SAN VICENTE</v>
          </cell>
          <cell r="I859" t="str">
            <v>A PROGRAMAR</v>
          </cell>
          <cell r="J859">
            <v>44831</v>
          </cell>
          <cell r="K859">
            <v>44841</v>
          </cell>
          <cell r="L859">
            <v>44877</v>
          </cell>
          <cell r="M859"/>
          <cell r="N859"/>
          <cell r="O859" t="str">
            <v>U007 AGROSUPER S.A.</v>
          </cell>
          <cell r="P859" t="str">
            <v>00AA</v>
          </cell>
          <cell r="Q859" t="str">
            <v>AGRO AMERICA</v>
          </cell>
          <cell r="R859" t="str">
            <v>01</v>
          </cell>
          <cell r="S859" t="str">
            <v>PUERTO RICO</v>
          </cell>
          <cell r="T859" t="str">
            <v>000061 SAN JUAN, PUERTO</v>
          </cell>
          <cell r="U859" t="str">
            <v>200000004</v>
          </cell>
          <cell r="V859" t="str">
            <v>Agro America LLC</v>
          </cell>
          <cell r="W859" t="str">
            <v>56211</v>
          </cell>
          <cell r="X859" t="str">
            <v>CIF</v>
          </cell>
          <cell r="Y859" t="str">
            <v>CTA CTE O CRED.DIRECTO</v>
          </cell>
          <cell r="Z859" t="str">
            <v>CONGELADO</v>
          </cell>
          <cell r="AA859" t="str">
            <v>PECHUGA DESH</v>
          </cell>
          <cell r="AB859" t="str">
            <v>PECHUGA DESH S/PIEL S/GRASA S/FILETE</v>
          </cell>
          <cell r="AC859" t="str">
            <v>PECHUGA DESH S/CALIBRE</v>
          </cell>
          <cell r="AD859" t="str">
            <v>NA</v>
          </cell>
        </row>
        <row r="860">
          <cell r="D860">
            <v>1012167</v>
          </cell>
          <cell r="E860" t="str">
            <v>PO PCHDEH 4X10 MR@ ZI CJ 20K AS</v>
          </cell>
          <cell r="F860">
            <v>19958.399987392</v>
          </cell>
          <cell r="G860" t="str">
            <v>KG</v>
          </cell>
          <cell r="H860" t="str">
            <v>F. SAN VICENTE</v>
          </cell>
          <cell r="I860" t="str">
            <v>A PROGRAMAR</v>
          </cell>
          <cell r="J860">
            <v>44831</v>
          </cell>
          <cell r="K860">
            <v>44841</v>
          </cell>
          <cell r="L860">
            <v>44878</v>
          </cell>
          <cell r="M860"/>
          <cell r="N860"/>
          <cell r="O860" t="str">
            <v>U007 AGROSUPER S.A.</v>
          </cell>
          <cell r="P860" t="str">
            <v>00AA</v>
          </cell>
          <cell r="Q860" t="str">
            <v>AGRO AMERICA</v>
          </cell>
          <cell r="R860" t="str">
            <v>01</v>
          </cell>
          <cell r="S860" t="str">
            <v>PUERTO RICO</v>
          </cell>
          <cell r="T860" t="str">
            <v>000061 SAN JUAN, PUERTO</v>
          </cell>
          <cell r="U860" t="str">
            <v>200000004</v>
          </cell>
          <cell r="V860" t="str">
            <v>Agro America LLC</v>
          </cell>
          <cell r="W860" t="str">
            <v>56212</v>
          </cell>
          <cell r="X860" t="str">
            <v>CIF</v>
          </cell>
          <cell r="Y860" t="str">
            <v>CTA CTE O CRED.DIRECTO</v>
          </cell>
          <cell r="Z860" t="str">
            <v>CONGELADO</v>
          </cell>
          <cell r="AA860" t="str">
            <v>PECHUGA DESH</v>
          </cell>
          <cell r="AB860" t="str">
            <v>PECHUGA DESH S/PIEL S/GRASA S/FILETE</v>
          </cell>
          <cell r="AC860" t="str">
            <v>PECHUGA DESH S/CALIBRE</v>
          </cell>
          <cell r="AD860" t="str">
            <v>NA</v>
          </cell>
        </row>
        <row r="861">
          <cell r="D861">
            <v>1012167</v>
          </cell>
          <cell r="E861" t="str">
            <v>PO PCHDEH 4X10 MR@ ZI CJ 20K AS</v>
          </cell>
          <cell r="F861">
            <v>19958.399987392</v>
          </cell>
          <cell r="G861" t="str">
            <v>KG</v>
          </cell>
          <cell r="H861" t="str">
            <v>F. SAN VICENTE</v>
          </cell>
          <cell r="I861" t="str">
            <v>A PROGRAMAR</v>
          </cell>
          <cell r="J861">
            <v>44831</v>
          </cell>
          <cell r="K861">
            <v>44841</v>
          </cell>
          <cell r="L861">
            <v>44878</v>
          </cell>
          <cell r="M861"/>
          <cell r="N861"/>
          <cell r="O861" t="str">
            <v>U007 AGROSUPER S.A.</v>
          </cell>
          <cell r="P861" t="str">
            <v>00AA</v>
          </cell>
          <cell r="Q861" t="str">
            <v>AGRO AMERICA</v>
          </cell>
          <cell r="R861" t="str">
            <v>01</v>
          </cell>
          <cell r="S861" t="str">
            <v>PUERTO RICO</v>
          </cell>
          <cell r="T861" t="str">
            <v>000061 SAN JUAN, PUERTO</v>
          </cell>
          <cell r="U861" t="str">
            <v>200000004</v>
          </cell>
          <cell r="V861" t="str">
            <v>Agro America LLC</v>
          </cell>
          <cell r="W861" t="str">
            <v>56213</v>
          </cell>
          <cell r="X861" t="str">
            <v>CIF</v>
          </cell>
          <cell r="Y861" t="str">
            <v>CTA CTE O CRED.DIRECTO</v>
          </cell>
          <cell r="Z861" t="str">
            <v>CONGELADO</v>
          </cell>
          <cell r="AA861" t="str">
            <v>PECHUGA DESH</v>
          </cell>
          <cell r="AB861" t="str">
            <v>PECHUGA DESH S/PIEL S/GRASA S/FILETE</v>
          </cell>
          <cell r="AC861" t="str">
            <v>PECHUGA DESH S/CALIBRE</v>
          </cell>
          <cell r="AD861" t="str">
            <v>NA</v>
          </cell>
        </row>
        <row r="862">
          <cell r="D862">
            <v>1012167</v>
          </cell>
          <cell r="E862" t="str">
            <v>PO PCHDEH 4X10 MR@ ZI CJ 20K AS</v>
          </cell>
          <cell r="F862">
            <v>19958.399987392</v>
          </cell>
          <cell r="G862" t="str">
            <v>KG</v>
          </cell>
          <cell r="H862" t="str">
            <v>F. SAN VICENTE</v>
          </cell>
          <cell r="I862" t="str">
            <v>A PROGRAMAR</v>
          </cell>
          <cell r="J862">
            <v>44831</v>
          </cell>
          <cell r="K862">
            <v>44841</v>
          </cell>
          <cell r="L862">
            <v>44879</v>
          </cell>
          <cell r="M862"/>
          <cell r="N862"/>
          <cell r="O862" t="str">
            <v>U007 AGROSUPER S.A.</v>
          </cell>
          <cell r="P862" t="str">
            <v>00AA</v>
          </cell>
          <cell r="Q862" t="str">
            <v>AGRO AMERICA</v>
          </cell>
          <cell r="R862" t="str">
            <v>01</v>
          </cell>
          <cell r="S862" t="str">
            <v>PUERTO RICO</v>
          </cell>
          <cell r="T862" t="str">
            <v>000061 SAN JUAN, PUERTO</v>
          </cell>
          <cell r="U862" t="str">
            <v>200000004</v>
          </cell>
          <cell r="V862" t="str">
            <v>Agro America LLC</v>
          </cell>
          <cell r="W862" t="str">
            <v>56214</v>
          </cell>
          <cell r="X862" t="str">
            <v>CIF</v>
          </cell>
          <cell r="Y862" t="str">
            <v>CTA CTE O CRED.DIRECTO</v>
          </cell>
          <cell r="Z862" t="str">
            <v>CONGELADO</v>
          </cell>
          <cell r="AA862" t="str">
            <v>PECHUGA DESH</v>
          </cell>
          <cell r="AB862" t="str">
            <v>PECHUGA DESH S/PIEL S/GRASA S/FILETE</v>
          </cell>
          <cell r="AC862" t="str">
            <v>PECHUGA DESH S/CALIBRE</v>
          </cell>
          <cell r="AD862" t="str">
            <v>NA</v>
          </cell>
        </row>
        <row r="863">
          <cell r="D863">
            <v>1012167</v>
          </cell>
          <cell r="E863" t="str">
            <v>PO PCHDEH 4X10 MR@ ZI CJ 20K AS</v>
          </cell>
          <cell r="F863">
            <v>19958.399987392</v>
          </cell>
          <cell r="G863" t="str">
            <v>KG</v>
          </cell>
          <cell r="H863" t="str">
            <v>F. SAN VICENTE</v>
          </cell>
          <cell r="I863" t="str">
            <v>A PROGRAMAR</v>
          </cell>
          <cell r="J863">
            <v>44831</v>
          </cell>
          <cell r="K863">
            <v>44841</v>
          </cell>
          <cell r="L863">
            <v>44879</v>
          </cell>
          <cell r="M863"/>
          <cell r="N863"/>
          <cell r="O863" t="str">
            <v>U007 AGROSUPER S.A.</v>
          </cell>
          <cell r="P863" t="str">
            <v>00AA</v>
          </cell>
          <cell r="Q863" t="str">
            <v>AGRO AMERICA</v>
          </cell>
          <cell r="R863" t="str">
            <v>01</v>
          </cell>
          <cell r="S863" t="str">
            <v>PUERTO RICO</v>
          </cell>
          <cell r="T863" t="str">
            <v>000061 SAN JUAN, PUERTO</v>
          </cell>
          <cell r="U863" t="str">
            <v>200000004</v>
          </cell>
          <cell r="V863" t="str">
            <v>Agro America LLC</v>
          </cell>
          <cell r="W863" t="str">
            <v>56215</v>
          </cell>
          <cell r="X863" t="str">
            <v>CIF</v>
          </cell>
          <cell r="Y863" t="str">
            <v>CTA CTE O CRED.DIRECTO</v>
          </cell>
          <cell r="Z863" t="str">
            <v>CONGELADO</v>
          </cell>
          <cell r="AA863" t="str">
            <v>PECHUGA DESH</v>
          </cell>
          <cell r="AB863" t="str">
            <v>PECHUGA DESH S/PIEL S/GRASA S/FILETE</v>
          </cell>
          <cell r="AC863" t="str">
            <v>PECHUGA DESH S/CALIBRE</v>
          </cell>
          <cell r="AD863" t="str">
            <v>NA</v>
          </cell>
        </row>
        <row r="864">
          <cell r="D864">
            <v>1012167</v>
          </cell>
          <cell r="E864" t="str">
            <v>PO PCHDEH 4X10 MR@ ZI CJ 20K AS</v>
          </cell>
          <cell r="F864">
            <v>19958.399987392</v>
          </cell>
          <cell r="G864" t="str">
            <v>KG</v>
          </cell>
          <cell r="H864" t="str">
            <v>F. SAN VICENTE</v>
          </cell>
          <cell r="I864" t="str">
            <v>A PROGRAMAR</v>
          </cell>
          <cell r="J864">
            <v>44831</v>
          </cell>
          <cell r="K864">
            <v>44841</v>
          </cell>
          <cell r="L864">
            <v>44880</v>
          </cell>
          <cell r="M864"/>
          <cell r="N864"/>
          <cell r="O864" t="str">
            <v>U007 AGROSUPER S.A.</v>
          </cell>
          <cell r="P864" t="str">
            <v>00AA</v>
          </cell>
          <cell r="Q864" t="str">
            <v>AGRO AMERICA</v>
          </cell>
          <cell r="R864" t="str">
            <v>01</v>
          </cell>
          <cell r="S864" t="str">
            <v>PUERTO RICO</v>
          </cell>
          <cell r="T864" t="str">
            <v>000061 SAN JUAN, PUERTO</v>
          </cell>
          <cell r="U864" t="str">
            <v>200000004</v>
          </cell>
          <cell r="V864" t="str">
            <v>Agro America LLC</v>
          </cell>
          <cell r="W864" t="str">
            <v>56216</v>
          </cell>
          <cell r="X864" t="str">
            <v>CIF</v>
          </cell>
          <cell r="Y864" t="str">
            <v>CTA CTE O CRED.DIRECTO</v>
          </cell>
          <cell r="Z864" t="str">
            <v>CONGELADO</v>
          </cell>
          <cell r="AA864" t="str">
            <v>PECHUGA DESH</v>
          </cell>
          <cell r="AB864" t="str">
            <v>PECHUGA DESH S/PIEL S/GRASA S/FILETE</v>
          </cell>
          <cell r="AC864" t="str">
            <v>PECHUGA DESH S/CALIBRE</v>
          </cell>
          <cell r="AD864" t="str">
            <v>NA</v>
          </cell>
        </row>
        <row r="865">
          <cell r="D865">
            <v>1012167</v>
          </cell>
          <cell r="E865" t="str">
            <v>PO PCHDEH 4X10 MR@ ZI CJ 20K AS</v>
          </cell>
          <cell r="F865">
            <v>19958.399987392</v>
          </cell>
          <cell r="G865" t="str">
            <v>KG</v>
          </cell>
          <cell r="H865" t="str">
            <v>F. SAN VICENTE</v>
          </cell>
          <cell r="I865" t="str">
            <v>EMITIDO</v>
          </cell>
          <cell r="J865">
            <v>44831</v>
          </cell>
          <cell r="K865">
            <v>44872</v>
          </cell>
          <cell r="L865"/>
          <cell r="M865"/>
          <cell r="N865"/>
          <cell r="O865" t="str">
            <v>U007 AGROSUPER S.A.</v>
          </cell>
          <cell r="P865" t="str">
            <v>00AA</v>
          </cell>
          <cell r="Q865" t="str">
            <v>AGRO AMERICA</v>
          </cell>
          <cell r="R865" t="str">
            <v>01</v>
          </cell>
          <cell r="S865" t="str">
            <v>EE.UU.</v>
          </cell>
          <cell r="T865" t="str">
            <v>000071 PHILADELPHIA, PUERTO</v>
          </cell>
          <cell r="U865" t="str">
            <v>200000004</v>
          </cell>
          <cell r="V865" t="str">
            <v>Agro America LLC</v>
          </cell>
          <cell r="W865" t="str">
            <v/>
          </cell>
          <cell r="X865" t="str">
            <v>CIF</v>
          </cell>
          <cell r="Y865" t="str">
            <v>CTA CTE O CRED.DIRECTO</v>
          </cell>
          <cell r="Z865" t="str">
            <v>CONGELADO</v>
          </cell>
          <cell r="AA865" t="str">
            <v>PECHUGA DESH</v>
          </cell>
          <cell r="AB865" t="str">
            <v>PECHUGA DESH S/PIEL S/GRASA S/FILETE</v>
          </cell>
          <cell r="AC865" t="str">
            <v>PECHUGA DESH S/CALIBRE</v>
          </cell>
          <cell r="AD865" t="str">
            <v>NA</v>
          </cell>
        </row>
        <row r="866">
          <cell r="D866">
            <v>1012167</v>
          </cell>
          <cell r="E866" t="str">
            <v>PO PCHDEH 4X10 MR@ ZI CJ 20K AS</v>
          </cell>
          <cell r="F866">
            <v>19958.399987392</v>
          </cell>
          <cell r="G866" t="str">
            <v>KG</v>
          </cell>
          <cell r="H866" t="str">
            <v>F. SAN VICENTE</v>
          </cell>
          <cell r="I866" t="str">
            <v>EMITIDO</v>
          </cell>
          <cell r="J866">
            <v>44831</v>
          </cell>
          <cell r="K866">
            <v>44872</v>
          </cell>
          <cell r="L866"/>
          <cell r="M866"/>
          <cell r="N866"/>
          <cell r="O866" t="str">
            <v>U007 AGROSUPER S.A.</v>
          </cell>
          <cell r="P866" t="str">
            <v>00AA</v>
          </cell>
          <cell r="Q866" t="str">
            <v>AGRO AMERICA</v>
          </cell>
          <cell r="R866" t="str">
            <v>01</v>
          </cell>
          <cell r="S866" t="str">
            <v>EE.UU.</v>
          </cell>
          <cell r="T866" t="str">
            <v>000071 PHILADELPHIA, PUERTO</v>
          </cell>
          <cell r="U866" t="str">
            <v>200000004</v>
          </cell>
          <cell r="V866" t="str">
            <v>Agro America LLC</v>
          </cell>
          <cell r="W866" t="str">
            <v/>
          </cell>
          <cell r="X866" t="str">
            <v>CIF</v>
          </cell>
          <cell r="Y866" t="str">
            <v>CTA CTE O CRED.DIRECTO</v>
          </cell>
          <cell r="Z866" t="str">
            <v>CONGELADO</v>
          </cell>
          <cell r="AA866" t="str">
            <v>PECHUGA DESH</v>
          </cell>
          <cell r="AB866" t="str">
            <v>PECHUGA DESH S/PIEL S/GRASA S/FILETE</v>
          </cell>
          <cell r="AC866" t="str">
            <v>PECHUGA DESH S/CALIBRE</v>
          </cell>
          <cell r="AD866" t="str">
            <v>NA</v>
          </cell>
        </row>
        <row r="867">
          <cell r="D867">
            <v>1012167</v>
          </cell>
          <cell r="E867" t="str">
            <v>PO PCHDEH 4X10 MR@ ZI CJ 20K AS</v>
          </cell>
          <cell r="F867">
            <v>19958.399987392</v>
          </cell>
          <cell r="G867" t="str">
            <v>KG</v>
          </cell>
          <cell r="H867" t="str">
            <v>F. SAN VICENTE</v>
          </cell>
          <cell r="I867" t="str">
            <v>EMITIDO</v>
          </cell>
          <cell r="J867">
            <v>44831</v>
          </cell>
          <cell r="K867">
            <v>44872</v>
          </cell>
          <cell r="L867"/>
          <cell r="M867"/>
          <cell r="N867"/>
          <cell r="O867" t="str">
            <v>U007 AGROSUPER S.A.</v>
          </cell>
          <cell r="P867" t="str">
            <v>00AA</v>
          </cell>
          <cell r="Q867" t="str">
            <v>AGRO AMERICA</v>
          </cell>
          <cell r="R867" t="str">
            <v>01</v>
          </cell>
          <cell r="S867" t="str">
            <v>EE.UU.</v>
          </cell>
          <cell r="T867" t="str">
            <v>000071 PHILADELPHIA, PUERTO</v>
          </cell>
          <cell r="U867" t="str">
            <v>200000004</v>
          </cell>
          <cell r="V867" t="str">
            <v>Agro America LLC</v>
          </cell>
          <cell r="W867" t="str">
            <v/>
          </cell>
          <cell r="X867" t="str">
            <v>CIF</v>
          </cell>
          <cell r="Y867" t="str">
            <v>CTA CTE O CRED.DIRECTO</v>
          </cell>
          <cell r="Z867" t="str">
            <v>CONGELADO</v>
          </cell>
          <cell r="AA867" t="str">
            <v>PECHUGA DESH</v>
          </cell>
          <cell r="AB867" t="str">
            <v>PECHUGA DESH S/PIEL S/GRASA S/FILETE</v>
          </cell>
          <cell r="AC867" t="str">
            <v>PECHUGA DESH S/CALIBRE</v>
          </cell>
          <cell r="AD867" t="str">
            <v>NA</v>
          </cell>
        </row>
        <row r="868">
          <cell r="D868">
            <v>1012167</v>
          </cell>
          <cell r="E868" t="str">
            <v>PO PCHDEH 4X10 MR@ ZI CJ 20K AS</v>
          </cell>
          <cell r="F868">
            <v>19958.399987392</v>
          </cell>
          <cell r="G868" t="str">
            <v>KG</v>
          </cell>
          <cell r="H868" t="str">
            <v>F. SAN VICENTE</v>
          </cell>
          <cell r="I868" t="str">
            <v>EMITIDO</v>
          </cell>
          <cell r="J868">
            <v>44831</v>
          </cell>
          <cell r="K868">
            <v>44872</v>
          </cell>
          <cell r="L868"/>
          <cell r="M868"/>
          <cell r="N868"/>
          <cell r="O868" t="str">
            <v>U007 AGROSUPER S.A.</v>
          </cell>
          <cell r="P868" t="str">
            <v>00AA</v>
          </cell>
          <cell r="Q868" t="str">
            <v>AGRO AMERICA</v>
          </cell>
          <cell r="R868" t="str">
            <v>01</v>
          </cell>
          <cell r="S868" t="str">
            <v>EE.UU.</v>
          </cell>
          <cell r="T868" t="str">
            <v>000071 PHILADELPHIA, PUERTO</v>
          </cell>
          <cell r="U868" t="str">
            <v>200000004</v>
          </cell>
          <cell r="V868" t="str">
            <v>Agro America LLC</v>
          </cell>
          <cell r="W868" t="str">
            <v/>
          </cell>
          <cell r="X868" t="str">
            <v>CIF</v>
          </cell>
          <cell r="Y868" t="str">
            <v>CTA CTE O CRED.DIRECTO</v>
          </cell>
          <cell r="Z868" t="str">
            <v>CONGELADO</v>
          </cell>
          <cell r="AA868" t="str">
            <v>PECHUGA DESH</v>
          </cell>
          <cell r="AB868" t="str">
            <v>PECHUGA DESH S/PIEL S/GRASA S/FILETE</v>
          </cell>
          <cell r="AC868" t="str">
            <v>PECHUGA DESH S/CALIBRE</v>
          </cell>
          <cell r="AD868" t="str">
            <v>NA</v>
          </cell>
        </row>
        <row r="869">
          <cell r="D869">
            <v>1012167</v>
          </cell>
          <cell r="E869" t="str">
            <v>PO PCHDEH 4X10 MR@ ZI CJ 20K AS</v>
          </cell>
          <cell r="F869">
            <v>19958.399987392</v>
          </cell>
          <cell r="G869" t="str">
            <v>KG</v>
          </cell>
          <cell r="H869" t="str">
            <v>F. SAN VICENTE</v>
          </cell>
          <cell r="I869" t="str">
            <v>EMITIDO</v>
          </cell>
          <cell r="J869">
            <v>44831</v>
          </cell>
          <cell r="K869">
            <v>44872</v>
          </cell>
          <cell r="L869"/>
          <cell r="M869"/>
          <cell r="N869"/>
          <cell r="O869" t="str">
            <v>U007 AGROSUPER S.A.</v>
          </cell>
          <cell r="P869" t="str">
            <v>00AA</v>
          </cell>
          <cell r="Q869" t="str">
            <v>AGRO AMERICA</v>
          </cell>
          <cell r="R869" t="str">
            <v>01</v>
          </cell>
          <cell r="S869" t="str">
            <v>EE.UU.</v>
          </cell>
          <cell r="T869" t="str">
            <v>000071 PHILADELPHIA, PUERTO</v>
          </cell>
          <cell r="U869" t="str">
            <v>200000004</v>
          </cell>
          <cell r="V869" t="str">
            <v>Agro America LLC</v>
          </cell>
          <cell r="W869" t="str">
            <v/>
          </cell>
          <cell r="X869" t="str">
            <v>CIF</v>
          </cell>
          <cell r="Y869" t="str">
            <v>CTA CTE O CRED.DIRECTO</v>
          </cell>
          <cell r="Z869" t="str">
            <v>CONGELADO</v>
          </cell>
          <cell r="AA869" t="str">
            <v>PECHUGA DESH</v>
          </cell>
          <cell r="AB869" t="str">
            <v>PECHUGA DESH S/PIEL S/GRASA S/FILETE</v>
          </cell>
          <cell r="AC869" t="str">
            <v>PECHUGA DESH S/CALIBRE</v>
          </cell>
          <cell r="AD869" t="str">
            <v>NA</v>
          </cell>
        </row>
        <row r="870">
          <cell r="D870">
            <v>1012167</v>
          </cell>
          <cell r="E870" t="str">
            <v>PO PCHDEH 4X10 MR@ ZI CJ 20K AS</v>
          </cell>
          <cell r="F870">
            <v>19958.399987392</v>
          </cell>
          <cell r="G870" t="str">
            <v>KG</v>
          </cell>
          <cell r="H870" t="str">
            <v>F. SAN VICENTE</v>
          </cell>
          <cell r="I870" t="str">
            <v>EMITIDO</v>
          </cell>
          <cell r="J870">
            <v>44831</v>
          </cell>
          <cell r="K870">
            <v>44872</v>
          </cell>
          <cell r="L870"/>
          <cell r="M870"/>
          <cell r="N870"/>
          <cell r="O870" t="str">
            <v>U007 AGROSUPER S.A.</v>
          </cell>
          <cell r="P870" t="str">
            <v>00AA</v>
          </cell>
          <cell r="Q870" t="str">
            <v>AGRO AMERICA</v>
          </cell>
          <cell r="R870" t="str">
            <v>01</v>
          </cell>
          <cell r="S870" t="str">
            <v>EE.UU.</v>
          </cell>
          <cell r="T870" t="str">
            <v>000071 PHILADELPHIA, PUERTO</v>
          </cell>
          <cell r="U870" t="str">
            <v>200000004</v>
          </cell>
          <cell r="V870" t="str">
            <v>Agro America LLC</v>
          </cell>
          <cell r="W870" t="str">
            <v/>
          </cell>
          <cell r="X870" t="str">
            <v>CIF</v>
          </cell>
          <cell r="Y870" t="str">
            <v>CTA CTE O CRED.DIRECTO</v>
          </cell>
          <cell r="Z870" t="str">
            <v>CONGELADO</v>
          </cell>
          <cell r="AA870" t="str">
            <v>PECHUGA DESH</v>
          </cell>
          <cell r="AB870" t="str">
            <v>PECHUGA DESH S/PIEL S/GRASA S/FILETE</v>
          </cell>
          <cell r="AC870" t="str">
            <v>PECHUGA DESH S/CALIBRE</v>
          </cell>
          <cell r="AD870" t="str">
            <v>NA</v>
          </cell>
        </row>
        <row r="871">
          <cell r="D871">
            <v>1012167</v>
          </cell>
          <cell r="E871" t="str">
            <v>PO PCHDEH 4X10 MR@ ZI CJ 20K AS</v>
          </cell>
          <cell r="F871">
            <v>19958.399987392</v>
          </cell>
          <cell r="G871" t="str">
            <v>KG</v>
          </cell>
          <cell r="H871" t="str">
            <v>F. SAN VICENTE</v>
          </cell>
          <cell r="I871" t="str">
            <v>DECISION COMERCIAL</v>
          </cell>
          <cell r="J871">
            <v>44831</v>
          </cell>
          <cell r="K871">
            <v>44842</v>
          </cell>
          <cell r="L871"/>
          <cell r="M871"/>
          <cell r="N871"/>
          <cell r="O871" t="str">
            <v>U007 AGROSUPER S.A.</v>
          </cell>
          <cell r="P871" t="str">
            <v>00AA</v>
          </cell>
          <cell r="Q871" t="str">
            <v>AGRO AMERICA</v>
          </cell>
          <cell r="R871" t="str">
            <v>01</v>
          </cell>
          <cell r="S871" t="str">
            <v>PUERTO RICO</v>
          </cell>
          <cell r="T871" t="str">
            <v>000061 SAN JUAN, PUERTO</v>
          </cell>
          <cell r="U871" t="str">
            <v>200000004</v>
          </cell>
          <cell r="V871" t="str">
            <v>Agro America LLC</v>
          </cell>
          <cell r="W871" t="str">
            <v>56217</v>
          </cell>
          <cell r="X871" t="str">
            <v>CIF</v>
          </cell>
          <cell r="Y871" t="str">
            <v>CTA CTE O CRED.DIRECTO</v>
          </cell>
          <cell r="Z871" t="str">
            <v>CONGELADO</v>
          </cell>
          <cell r="AA871" t="str">
            <v>PECHUGA DESH</v>
          </cell>
          <cell r="AB871" t="str">
            <v>PECHUGA DESH S/PIEL S/GRASA S/FILETE</v>
          </cell>
          <cell r="AC871" t="str">
            <v>PECHUGA DESH S/CALIBRE</v>
          </cell>
          <cell r="AD871" t="str">
            <v>NA</v>
          </cell>
        </row>
        <row r="872">
          <cell r="D872">
            <v>1012167</v>
          </cell>
          <cell r="E872" t="str">
            <v>PO PCHDEH 4X10 MR@ ZI CJ 20K AS</v>
          </cell>
          <cell r="F872">
            <v>19958.399987392</v>
          </cell>
          <cell r="G872" t="str">
            <v>KG</v>
          </cell>
          <cell r="H872" t="str">
            <v>F. SAN VICENTE</v>
          </cell>
          <cell r="I872" t="str">
            <v>DECISION COMERCIAL</v>
          </cell>
          <cell r="J872">
            <v>44831</v>
          </cell>
          <cell r="K872">
            <v>44842</v>
          </cell>
          <cell r="L872"/>
          <cell r="M872"/>
          <cell r="N872"/>
          <cell r="O872" t="str">
            <v>U007 AGROSUPER S.A.</v>
          </cell>
          <cell r="P872" t="str">
            <v>00AA</v>
          </cell>
          <cell r="Q872" t="str">
            <v>AGRO AMERICA</v>
          </cell>
          <cell r="R872" t="str">
            <v>01</v>
          </cell>
          <cell r="S872" t="str">
            <v>PUERTO RICO</v>
          </cell>
          <cell r="T872" t="str">
            <v>000061 SAN JUAN, PUERTO</v>
          </cell>
          <cell r="U872" t="str">
            <v>200000004</v>
          </cell>
          <cell r="V872" t="str">
            <v>Agro America LLC</v>
          </cell>
          <cell r="W872" t="str">
            <v>56218</v>
          </cell>
          <cell r="X872" t="str">
            <v>CIF</v>
          </cell>
          <cell r="Y872" t="str">
            <v>CTA CTE O CRED.DIRECTO</v>
          </cell>
          <cell r="Z872" t="str">
            <v>CONGELADO</v>
          </cell>
          <cell r="AA872" t="str">
            <v>PECHUGA DESH</v>
          </cell>
          <cell r="AB872" t="str">
            <v>PECHUGA DESH S/PIEL S/GRASA S/FILETE</v>
          </cell>
          <cell r="AC872" t="str">
            <v>PECHUGA DESH S/CALIBRE</v>
          </cell>
          <cell r="AD872" t="str">
            <v>NA</v>
          </cell>
        </row>
        <row r="873">
          <cell r="D873">
            <v>1012167</v>
          </cell>
          <cell r="E873" t="str">
            <v>PO PCHDEH 4X10 MR@ ZI CJ 20K AS</v>
          </cell>
          <cell r="F873">
            <v>19958.399987392</v>
          </cell>
          <cell r="G873" t="str">
            <v>KG</v>
          </cell>
          <cell r="H873" t="str">
            <v>F. SAN VICENTE</v>
          </cell>
          <cell r="I873" t="str">
            <v>DECISION COMERCIAL</v>
          </cell>
          <cell r="J873">
            <v>44831</v>
          </cell>
          <cell r="K873">
            <v>44842</v>
          </cell>
          <cell r="L873"/>
          <cell r="M873"/>
          <cell r="N873"/>
          <cell r="O873" t="str">
            <v>U007 AGROSUPER S.A.</v>
          </cell>
          <cell r="P873" t="str">
            <v>00AA</v>
          </cell>
          <cell r="Q873" t="str">
            <v>AGRO AMERICA</v>
          </cell>
          <cell r="R873" t="str">
            <v>01</v>
          </cell>
          <cell r="S873" t="str">
            <v>PUERTO RICO</v>
          </cell>
          <cell r="T873" t="str">
            <v>000061 SAN JUAN, PUERTO</v>
          </cell>
          <cell r="U873" t="str">
            <v>200000004</v>
          </cell>
          <cell r="V873" t="str">
            <v>Agro America LLC</v>
          </cell>
          <cell r="W873" t="str">
            <v>56219</v>
          </cell>
          <cell r="X873" t="str">
            <v>CIF</v>
          </cell>
          <cell r="Y873" t="str">
            <v>CTA CTE O CRED.DIRECTO</v>
          </cell>
          <cell r="Z873" t="str">
            <v>CONGELADO</v>
          </cell>
          <cell r="AA873" t="str">
            <v>PECHUGA DESH</v>
          </cell>
          <cell r="AB873" t="str">
            <v>PECHUGA DESH S/PIEL S/GRASA S/FILETE</v>
          </cell>
          <cell r="AC873" t="str">
            <v>PECHUGA DESH S/CALIBRE</v>
          </cell>
          <cell r="AD873" t="str">
            <v>NA</v>
          </cell>
        </row>
        <row r="874">
          <cell r="D874">
            <v>1012167</v>
          </cell>
          <cell r="E874" t="str">
            <v>PO PCHDEH 4X10 MR@ ZI CJ 20K AS</v>
          </cell>
          <cell r="F874">
            <v>18143.68</v>
          </cell>
          <cell r="G874" t="str">
            <v>KG</v>
          </cell>
          <cell r="H874" t="str">
            <v>F. SAN VICENTE</v>
          </cell>
          <cell r="I874" t="str">
            <v>VALIDADO</v>
          </cell>
          <cell r="J874">
            <v>44831</v>
          </cell>
          <cell r="K874">
            <v>44882</v>
          </cell>
          <cell r="L874"/>
          <cell r="M874"/>
          <cell r="N874"/>
          <cell r="O874" t="str">
            <v>U007 AGROSUPER S.A.</v>
          </cell>
          <cell r="P874" t="str">
            <v>00AA</v>
          </cell>
          <cell r="Q874" t="str">
            <v>AGRO AMERICA</v>
          </cell>
          <cell r="R874" t="str">
            <v>01</v>
          </cell>
          <cell r="S874" t="str">
            <v>EE.UU.</v>
          </cell>
          <cell r="T874" t="str">
            <v>000527 PORT HUENEME, CA</v>
          </cell>
          <cell r="U874" t="str">
            <v>200000004</v>
          </cell>
          <cell r="V874" t="str">
            <v>Agro America LLC</v>
          </cell>
          <cell r="W874" t="str">
            <v/>
          </cell>
          <cell r="X874" t="str">
            <v>CIF</v>
          </cell>
          <cell r="Y874" t="str">
            <v>CTA CTE O CRED.DIRECTO</v>
          </cell>
          <cell r="Z874" t="str">
            <v>CONGELADO</v>
          </cell>
          <cell r="AA874" t="str">
            <v>PECHUGA DESH</v>
          </cell>
          <cell r="AB874" t="str">
            <v>PECHUGA DESH S/PIEL S/GRASA S/FILETE</v>
          </cell>
          <cell r="AC874" t="str">
            <v>PECHUGA DESH S/CALIBRE</v>
          </cell>
          <cell r="AD874" t="str">
            <v>NA</v>
          </cell>
        </row>
        <row r="875">
          <cell r="D875">
            <v>1012167</v>
          </cell>
          <cell r="E875" t="str">
            <v>PO PCHDEH 4X10 MR@ ZI CJ 20K AS</v>
          </cell>
          <cell r="F875">
            <v>18143.999782359999</v>
          </cell>
          <cell r="G875" t="str">
            <v>KG</v>
          </cell>
          <cell r="H875" t="str">
            <v>F. SAN VICENTE</v>
          </cell>
          <cell r="I875" t="str">
            <v>VALIDADO</v>
          </cell>
          <cell r="J875">
            <v>44831</v>
          </cell>
          <cell r="K875">
            <v>44882</v>
          </cell>
          <cell r="L875"/>
          <cell r="M875"/>
          <cell r="N875"/>
          <cell r="O875" t="str">
            <v>U007 AGROSUPER S.A.</v>
          </cell>
          <cell r="P875" t="str">
            <v>00AA</v>
          </cell>
          <cell r="Q875" t="str">
            <v>AGRO AMERICA</v>
          </cell>
          <cell r="R875" t="str">
            <v>01</v>
          </cell>
          <cell r="S875" t="str">
            <v>EE.UU.</v>
          </cell>
          <cell r="T875" t="str">
            <v>000527 PORT HUENEME, CA</v>
          </cell>
          <cell r="U875" t="str">
            <v>200000004</v>
          </cell>
          <cell r="V875" t="str">
            <v>Agro America LLC</v>
          </cell>
          <cell r="W875" t="str">
            <v/>
          </cell>
          <cell r="X875" t="str">
            <v>CIF</v>
          </cell>
          <cell r="Y875" t="str">
            <v>CTA CTE O CRED.DIRECTO</v>
          </cell>
          <cell r="Z875" t="str">
            <v>CONGELADO</v>
          </cell>
          <cell r="AA875" t="str">
            <v>PECHUGA DESH</v>
          </cell>
          <cell r="AB875" t="str">
            <v>PECHUGA DESH S/PIEL S/GRASA S/FILETE</v>
          </cell>
          <cell r="AC875" t="str">
            <v>PECHUGA DESH S/CALIBRE</v>
          </cell>
          <cell r="AD875" t="str">
            <v>NA</v>
          </cell>
        </row>
        <row r="876">
          <cell r="D876">
            <v>1012163</v>
          </cell>
          <cell r="E876" t="str">
            <v>PO FILE S/T 4X10 MR@ ZI CJ 20K AS</v>
          </cell>
          <cell r="F876">
            <v>20003.407200000001</v>
          </cell>
          <cell r="G876" t="str">
            <v>KG</v>
          </cell>
          <cell r="H876" t="str">
            <v>F. SAN VICENTE</v>
          </cell>
          <cell r="I876" t="str">
            <v>A PROGRAMAR</v>
          </cell>
          <cell r="J876">
            <v>44831</v>
          </cell>
          <cell r="K876">
            <v>44851</v>
          </cell>
          <cell r="L876">
            <v>44873</v>
          </cell>
          <cell r="M876"/>
          <cell r="N876"/>
          <cell r="O876" t="str">
            <v>U007 AGROSUPER S.A.</v>
          </cell>
          <cell r="P876" t="str">
            <v>00AA</v>
          </cell>
          <cell r="Q876" t="str">
            <v>AGRO AMERICA</v>
          </cell>
          <cell r="R876" t="str">
            <v>01</v>
          </cell>
          <cell r="S876" t="str">
            <v>EE.UU.</v>
          </cell>
          <cell r="T876" t="str">
            <v>000144 NORFOLK, PUERTO</v>
          </cell>
          <cell r="U876" t="str">
            <v>200000004</v>
          </cell>
          <cell r="V876" t="str">
            <v>Agro America LLC</v>
          </cell>
          <cell r="W876" t="str">
            <v/>
          </cell>
          <cell r="X876" t="str">
            <v>CIF</v>
          </cell>
          <cell r="Y876" t="str">
            <v>CTA CTE O CRED.DIRECTO</v>
          </cell>
          <cell r="Z876" t="str">
            <v>CONGELADO</v>
          </cell>
          <cell r="AA876" t="str">
            <v>FILETE</v>
          </cell>
          <cell r="AB876" t="str">
            <v>FILETE</v>
          </cell>
          <cell r="AC876" t="str">
            <v>FILETE NORMAL</v>
          </cell>
          <cell r="AD876" t="str">
            <v>NA</v>
          </cell>
        </row>
        <row r="877">
          <cell r="D877">
            <v>1012163</v>
          </cell>
          <cell r="E877" t="str">
            <v>PO FILE S/T 4X10 MR@ ZI CJ 20K AS</v>
          </cell>
          <cell r="F877">
            <v>20003.407200000001</v>
          </cell>
          <cell r="G877" t="str">
            <v>KG</v>
          </cell>
          <cell r="H877" t="str">
            <v>F. SAN VICENTE</v>
          </cell>
          <cell r="I877" t="str">
            <v>A PROGRAMAR</v>
          </cell>
          <cell r="J877">
            <v>44831</v>
          </cell>
          <cell r="K877">
            <v>44851</v>
          </cell>
          <cell r="L877">
            <v>44876</v>
          </cell>
          <cell r="M877"/>
          <cell r="N877"/>
          <cell r="O877" t="str">
            <v>U007 AGROSUPER S.A.</v>
          </cell>
          <cell r="P877" t="str">
            <v>00AA</v>
          </cell>
          <cell r="Q877" t="str">
            <v>AGRO AMERICA</v>
          </cell>
          <cell r="R877" t="str">
            <v>01</v>
          </cell>
          <cell r="S877" t="str">
            <v>EE.UU.</v>
          </cell>
          <cell r="T877" t="str">
            <v>000069 NEW YORK, PUERTO</v>
          </cell>
          <cell r="U877" t="str">
            <v>200000004</v>
          </cell>
          <cell r="V877" t="str">
            <v>Agro America LLC</v>
          </cell>
          <cell r="W877" t="str">
            <v/>
          </cell>
          <cell r="X877" t="str">
            <v>CIF</v>
          </cell>
          <cell r="Y877" t="str">
            <v>CTA CTE O CRED.DIRECTO</v>
          </cell>
          <cell r="Z877" t="str">
            <v>CONGELADO</v>
          </cell>
          <cell r="AA877" t="str">
            <v>FILETE</v>
          </cell>
          <cell r="AB877" t="str">
            <v>FILETE</v>
          </cell>
          <cell r="AC877" t="str">
            <v>FILETE NORMAL</v>
          </cell>
          <cell r="AD877" t="str">
            <v>NA</v>
          </cell>
        </row>
        <row r="878">
          <cell r="D878">
            <v>1012163</v>
          </cell>
          <cell r="E878" t="str">
            <v>PO FILE S/T 4X10 MR@ ZI CJ 20K AS</v>
          </cell>
          <cell r="F878">
            <v>20003.407200000001</v>
          </cell>
          <cell r="G878" t="str">
            <v>KG</v>
          </cell>
          <cell r="H878" t="str">
            <v>F. SAN VICENTE</v>
          </cell>
          <cell r="I878" t="str">
            <v>A PROGRAMAR</v>
          </cell>
          <cell r="J878">
            <v>44831</v>
          </cell>
          <cell r="K878">
            <v>44851</v>
          </cell>
          <cell r="L878">
            <v>44878</v>
          </cell>
          <cell r="M878"/>
          <cell r="N878"/>
          <cell r="O878" t="str">
            <v>U007 AGROSUPER S.A.</v>
          </cell>
          <cell r="P878" t="str">
            <v>00AA</v>
          </cell>
          <cell r="Q878" t="str">
            <v>AGRO AMERICA</v>
          </cell>
          <cell r="R878" t="str">
            <v>01</v>
          </cell>
          <cell r="S878" t="str">
            <v>EE.UU.</v>
          </cell>
          <cell r="T878" t="str">
            <v>000069 NEW YORK, PUERTO</v>
          </cell>
          <cell r="U878" t="str">
            <v>200000004</v>
          </cell>
          <cell r="V878" t="str">
            <v>Agro America LLC</v>
          </cell>
          <cell r="W878" t="str">
            <v/>
          </cell>
          <cell r="X878" t="str">
            <v>CIF</v>
          </cell>
          <cell r="Y878" t="str">
            <v>CTA CTE O CRED.DIRECTO</v>
          </cell>
          <cell r="Z878" t="str">
            <v>CONGELADO</v>
          </cell>
          <cell r="AA878" t="str">
            <v>FILETE</v>
          </cell>
          <cell r="AB878" t="str">
            <v>FILETE</v>
          </cell>
          <cell r="AC878" t="str">
            <v>FILETE NORMAL</v>
          </cell>
          <cell r="AD878" t="str">
            <v>NA</v>
          </cell>
        </row>
        <row r="879">
          <cell r="D879">
            <v>1012163</v>
          </cell>
          <cell r="E879" t="str">
            <v>PO FILE S/T 4X10 MR@ ZI CJ 20K AS</v>
          </cell>
          <cell r="F879">
            <v>19958.399987392</v>
          </cell>
          <cell r="G879" t="str">
            <v>KG</v>
          </cell>
          <cell r="H879" t="str">
            <v>F. SAN VICENTE</v>
          </cell>
          <cell r="I879" t="str">
            <v>A PROGRAMAR</v>
          </cell>
          <cell r="J879">
            <v>44831</v>
          </cell>
          <cell r="K879">
            <v>44852</v>
          </cell>
          <cell r="L879">
            <v>44880</v>
          </cell>
          <cell r="M879"/>
          <cell r="N879"/>
          <cell r="O879" t="str">
            <v>U007 AGROSUPER S.A.</v>
          </cell>
          <cell r="P879" t="str">
            <v>00AA</v>
          </cell>
          <cell r="Q879" t="str">
            <v>AGRO AMERICA</v>
          </cell>
          <cell r="R879" t="str">
            <v>01</v>
          </cell>
          <cell r="S879" t="str">
            <v>EE.UU.</v>
          </cell>
          <cell r="T879" t="str">
            <v>000139 HOUSTON, PUERTO</v>
          </cell>
          <cell r="U879" t="str">
            <v>200000004</v>
          </cell>
          <cell r="V879" t="str">
            <v>Agro America LLC</v>
          </cell>
          <cell r="W879" t="str">
            <v/>
          </cell>
          <cell r="X879" t="str">
            <v>CIF</v>
          </cell>
          <cell r="Y879" t="str">
            <v>CTA CTE O CRED.DIRECTO</v>
          </cell>
          <cell r="Z879" t="str">
            <v>CONGELADO</v>
          </cell>
          <cell r="AA879" t="str">
            <v>FILETE</v>
          </cell>
          <cell r="AB879" t="str">
            <v>FILETE</v>
          </cell>
          <cell r="AC879" t="str">
            <v>FILETE NORMAL</v>
          </cell>
          <cell r="AD879" t="str">
            <v>NA</v>
          </cell>
        </row>
        <row r="880">
          <cell r="D880">
            <v>1012163</v>
          </cell>
          <cell r="E880" t="str">
            <v>PO FILE S/T 4X10 MR@ ZI CJ 20K AS</v>
          </cell>
          <cell r="F880">
            <v>19958.399987392</v>
          </cell>
          <cell r="G880" t="str">
            <v>KG</v>
          </cell>
          <cell r="H880" t="str">
            <v>F. SAN VICENTE</v>
          </cell>
          <cell r="I880" t="str">
            <v>A PROGRAMAR</v>
          </cell>
          <cell r="J880">
            <v>44831</v>
          </cell>
          <cell r="K880">
            <v>44852</v>
          </cell>
          <cell r="L880">
            <v>44881</v>
          </cell>
          <cell r="M880"/>
          <cell r="N880"/>
          <cell r="O880" t="str">
            <v>U007 AGROSUPER S.A.</v>
          </cell>
          <cell r="P880" t="str">
            <v>00AA</v>
          </cell>
          <cell r="Q880" t="str">
            <v>AGRO AMERICA</v>
          </cell>
          <cell r="R880" t="str">
            <v>01</v>
          </cell>
          <cell r="S880" t="str">
            <v>EE.UU.</v>
          </cell>
          <cell r="T880" t="str">
            <v>000139 HOUSTON, PUERTO</v>
          </cell>
          <cell r="U880" t="str">
            <v>200000004</v>
          </cell>
          <cell r="V880" t="str">
            <v>Agro America LLC</v>
          </cell>
          <cell r="W880" t="str">
            <v/>
          </cell>
          <cell r="X880" t="str">
            <v>CIF</v>
          </cell>
          <cell r="Y880" t="str">
            <v>CTA CTE O CRED.DIRECTO</v>
          </cell>
          <cell r="Z880" t="str">
            <v>CONGELADO</v>
          </cell>
          <cell r="AA880" t="str">
            <v>FILETE</v>
          </cell>
          <cell r="AB880" t="str">
            <v>FILETE</v>
          </cell>
          <cell r="AC880" t="str">
            <v>FILETE NORMAL</v>
          </cell>
          <cell r="AD880" t="str">
            <v>NA</v>
          </cell>
        </row>
        <row r="881">
          <cell r="D881">
            <v>1012165</v>
          </cell>
          <cell r="E881" t="str">
            <v>PO TRU-CTRO ALA 4X10 MR@ ZI CJ AS</v>
          </cell>
          <cell r="F881">
            <v>19958.399987392</v>
          </cell>
          <cell r="G881" t="str">
            <v>KG</v>
          </cell>
          <cell r="H881" t="str">
            <v>F. SAN VICENTE</v>
          </cell>
          <cell r="I881" t="str">
            <v>EN PRODUCCION</v>
          </cell>
          <cell r="J881">
            <v>44831</v>
          </cell>
          <cell r="K881">
            <v>44877</v>
          </cell>
          <cell r="L881"/>
          <cell r="M881"/>
          <cell r="N881"/>
          <cell r="O881" t="str">
            <v>U007 AGROSUPER S.A.</v>
          </cell>
          <cell r="P881" t="str">
            <v>00AA</v>
          </cell>
          <cell r="Q881" t="str">
            <v>AGRO AMERICA</v>
          </cell>
          <cell r="R881" t="str">
            <v>01</v>
          </cell>
          <cell r="S881" t="str">
            <v>EE.UU.</v>
          </cell>
          <cell r="T881" t="str">
            <v>000221 SAVANNAH, PUERTO</v>
          </cell>
          <cell r="U881" t="str">
            <v>200000004</v>
          </cell>
          <cell r="V881" t="str">
            <v>Agro America LLC</v>
          </cell>
          <cell r="W881" t="str">
            <v/>
          </cell>
          <cell r="X881" t="str">
            <v>CIF</v>
          </cell>
          <cell r="Y881" t="str">
            <v>CTA CTE O CRED.DIRECTO</v>
          </cell>
          <cell r="Z881" t="str">
            <v>CONGELADO</v>
          </cell>
          <cell r="AA881" t="str">
            <v>ALA</v>
          </cell>
          <cell r="AB881" t="str">
            <v>ALA TRUTRO-CENTRO</v>
          </cell>
          <cell r="AC881" t="str">
            <v>ALA TRUTRO-CENTRO NORMAL</v>
          </cell>
          <cell r="AD881" t="str">
            <v>NA</v>
          </cell>
        </row>
        <row r="882">
          <cell r="D882">
            <v>1012165</v>
          </cell>
          <cell r="E882" t="str">
            <v>PO TRU-CTRO ALA 4X10 MR@ ZI CJ AS</v>
          </cell>
          <cell r="F882">
            <v>19958.399987392</v>
          </cell>
          <cell r="G882" t="str">
            <v>KG</v>
          </cell>
          <cell r="H882" t="str">
            <v>F. SAN VICENTE</v>
          </cell>
          <cell r="I882" t="str">
            <v>EN PRODUCCION</v>
          </cell>
          <cell r="J882">
            <v>44831</v>
          </cell>
          <cell r="K882">
            <v>44877</v>
          </cell>
          <cell r="L882"/>
          <cell r="M882"/>
          <cell r="N882"/>
          <cell r="O882" t="str">
            <v>U007 AGROSUPER S.A.</v>
          </cell>
          <cell r="P882" t="str">
            <v>00AA</v>
          </cell>
          <cell r="Q882" t="str">
            <v>AGRO AMERICA</v>
          </cell>
          <cell r="R882" t="str">
            <v>01</v>
          </cell>
          <cell r="S882" t="str">
            <v>EE.UU.</v>
          </cell>
          <cell r="T882" t="str">
            <v>000221 SAVANNAH, PUERTO</v>
          </cell>
          <cell r="U882" t="str">
            <v>200000004</v>
          </cell>
          <cell r="V882" t="str">
            <v>Agro America LLC</v>
          </cell>
          <cell r="W882" t="str">
            <v/>
          </cell>
          <cell r="X882" t="str">
            <v>CIF</v>
          </cell>
          <cell r="Y882" t="str">
            <v>CTA CTE O CRED.DIRECTO</v>
          </cell>
          <cell r="Z882" t="str">
            <v>CONGELADO</v>
          </cell>
          <cell r="AA882" t="str">
            <v>ALA</v>
          </cell>
          <cell r="AB882" t="str">
            <v>ALA TRUTRO-CENTRO</v>
          </cell>
          <cell r="AC882" t="str">
            <v>ALA TRUTRO-CENTRO NORMAL</v>
          </cell>
          <cell r="AD882" t="str">
            <v>NA</v>
          </cell>
        </row>
        <row r="883">
          <cell r="D883">
            <v>1012165</v>
          </cell>
          <cell r="E883" t="str">
            <v>PO TRU-CTRO ALA 4X10 MR@ ZI CJ AS</v>
          </cell>
          <cell r="F883">
            <v>19958.399987392</v>
          </cell>
          <cell r="G883" t="str">
            <v>KG</v>
          </cell>
          <cell r="H883" t="str">
            <v>F. SAN VICENTE</v>
          </cell>
          <cell r="I883" t="str">
            <v>EN PRODUCCION</v>
          </cell>
          <cell r="J883">
            <v>44831</v>
          </cell>
          <cell r="K883">
            <v>44877</v>
          </cell>
          <cell r="L883"/>
          <cell r="M883"/>
          <cell r="N883"/>
          <cell r="O883" t="str">
            <v>U007 AGROSUPER S.A.</v>
          </cell>
          <cell r="P883" t="str">
            <v>00AA</v>
          </cell>
          <cell r="Q883" t="str">
            <v>AGRO AMERICA</v>
          </cell>
          <cell r="R883" t="str">
            <v>01</v>
          </cell>
          <cell r="S883" t="str">
            <v>EE.UU.</v>
          </cell>
          <cell r="T883" t="str">
            <v>000221 SAVANNAH, PUERTO</v>
          </cell>
          <cell r="U883" t="str">
            <v>200000004</v>
          </cell>
          <cell r="V883" t="str">
            <v>Agro America LLC</v>
          </cell>
          <cell r="W883" t="str">
            <v/>
          </cell>
          <cell r="X883" t="str">
            <v>CIF</v>
          </cell>
          <cell r="Y883" t="str">
            <v>CTA CTE O CRED.DIRECTO</v>
          </cell>
          <cell r="Z883" t="str">
            <v>CONGELADO</v>
          </cell>
          <cell r="AA883" t="str">
            <v>ALA</v>
          </cell>
          <cell r="AB883" t="str">
            <v>ALA TRUTRO-CENTRO</v>
          </cell>
          <cell r="AC883" t="str">
            <v>ALA TRUTRO-CENTRO NORMAL</v>
          </cell>
          <cell r="AD883" t="str">
            <v>NA</v>
          </cell>
        </row>
        <row r="884">
          <cell r="D884">
            <v>1012165</v>
          </cell>
          <cell r="E884" t="str">
            <v>PO TRU-CTRO ALA 4X10 MR@ ZI CJ AS</v>
          </cell>
          <cell r="F884">
            <v>19958.399987392</v>
          </cell>
          <cell r="G884" t="str">
            <v>KG</v>
          </cell>
          <cell r="H884" t="str">
            <v>F. SAN VICENTE</v>
          </cell>
          <cell r="I884" t="str">
            <v>EN PRODUCCION</v>
          </cell>
          <cell r="J884">
            <v>44831</v>
          </cell>
          <cell r="K884">
            <v>44877</v>
          </cell>
          <cell r="L884"/>
          <cell r="M884"/>
          <cell r="N884"/>
          <cell r="O884" t="str">
            <v>U007 AGROSUPER S.A.</v>
          </cell>
          <cell r="P884" t="str">
            <v>00AA</v>
          </cell>
          <cell r="Q884" t="str">
            <v>AGRO AMERICA</v>
          </cell>
          <cell r="R884" t="str">
            <v>01</v>
          </cell>
          <cell r="S884" t="str">
            <v>EE.UU.</v>
          </cell>
          <cell r="T884" t="str">
            <v>000069 NEW YORK, PUERTO</v>
          </cell>
          <cell r="U884" t="str">
            <v>200000004</v>
          </cell>
          <cell r="V884" t="str">
            <v>Agro America LLC</v>
          </cell>
          <cell r="W884" t="str">
            <v/>
          </cell>
          <cell r="X884" t="str">
            <v>CIF</v>
          </cell>
          <cell r="Y884" t="str">
            <v>CTA CTE O CRED.DIRECTO</v>
          </cell>
          <cell r="Z884" t="str">
            <v>CONGELADO</v>
          </cell>
          <cell r="AA884" t="str">
            <v>ALA</v>
          </cell>
          <cell r="AB884" t="str">
            <v>ALA TRUTRO-CENTRO</v>
          </cell>
          <cell r="AC884" t="str">
            <v>ALA TRUTRO-CENTRO NORMAL</v>
          </cell>
          <cell r="AD884" t="str">
            <v>NA</v>
          </cell>
        </row>
        <row r="885">
          <cell r="D885">
            <v>1012165</v>
          </cell>
          <cell r="E885" t="str">
            <v>PO TRU-CTRO ALA 4X10 MR@ ZI CJ AS</v>
          </cell>
          <cell r="F885">
            <v>19958.399987392</v>
          </cell>
          <cell r="G885" t="str">
            <v>KG</v>
          </cell>
          <cell r="H885" t="str">
            <v>F. SAN VICENTE</v>
          </cell>
          <cell r="I885" t="str">
            <v>EN PRODUCCION</v>
          </cell>
          <cell r="J885">
            <v>44831</v>
          </cell>
          <cell r="K885">
            <v>44877</v>
          </cell>
          <cell r="L885"/>
          <cell r="M885"/>
          <cell r="N885"/>
          <cell r="O885" t="str">
            <v>U007 AGROSUPER S.A.</v>
          </cell>
          <cell r="P885" t="str">
            <v>00AA</v>
          </cell>
          <cell r="Q885" t="str">
            <v>AGRO AMERICA</v>
          </cell>
          <cell r="R885" t="str">
            <v>01</v>
          </cell>
          <cell r="S885" t="str">
            <v>EE.UU.</v>
          </cell>
          <cell r="T885" t="str">
            <v>000069 NEW YORK, PUERTO</v>
          </cell>
          <cell r="U885" t="str">
            <v>200000004</v>
          </cell>
          <cell r="V885" t="str">
            <v>Agro America LLC</v>
          </cell>
          <cell r="W885" t="str">
            <v/>
          </cell>
          <cell r="X885" t="str">
            <v>CIF</v>
          </cell>
          <cell r="Y885" t="str">
            <v>CTA CTE O CRED.DIRECTO</v>
          </cell>
          <cell r="Z885" t="str">
            <v>CONGELADO</v>
          </cell>
          <cell r="AA885" t="str">
            <v>ALA</v>
          </cell>
          <cell r="AB885" t="str">
            <v>ALA TRUTRO-CENTRO</v>
          </cell>
          <cell r="AC885" t="str">
            <v>ALA TRUTRO-CENTRO NORMAL</v>
          </cell>
          <cell r="AD885" t="str">
            <v>NA</v>
          </cell>
        </row>
        <row r="886">
          <cell r="D886">
            <v>1012165</v>
          </cell>
          <cell r="E886" t="str">
            <v>PO TRU-CTRO ALA 4X10 MR@ ZI CJ AS</v>
          </cell>
          <cell r="F886">
            <v>19958.399987392</v>
          </cell>
          <cell r="G886" t="str">
            <v>KG</v>
          </cell>
          <cell r="H886" t="str">
            <v>F. SAN VICENTE</v>
          </cell>
          <cell r="I886" t="str">
            <v>EN PRODUCCION</v>
          </cell>
          <cell r="J886">
            <v>44831</v>
          </cell>
          <cell r="K886">
            <v>44877</v>
          </cell>
          <cell r="L886"/>
          <cell r="M886"/>
          <cell r="N886"/>
          <cell r="O886" t="str">
            <v>U007 AGROSUPER S.A.</v>
          </cell>
          <cell r="P886" t="str">
            <v>00AA</v>
          </cell>
          <cell r="Q886" t="str">
            <v>AGRO AMERICA</v>
          </cell>
          <cell r="R886" t="str">
            <v>01</v>
          </cell>
          <cell r="S886" t="str">
            <v>EE.UU.</v>
          </cell>
          <cell r="T886" t="str">
            <v>000069 NEW YORK, PUERTO</v>
          </cell>
          <cell r="U886" t="str">
            <v>200000004</v>
          </cell>
          <cell r="V886" t="str">
            <v>Agro America LLC</v>
          </cell>
          <cell r="W886" t="str">
            <v/>
          </cell>
          <cell r="X886" t="str">
            <v>CIF</v>
          </cell>
          <cell r="Y886" t="str">
            <v>CTA CTE O CRED.DIRECTO</v>
          </cell>
          <cell r="Z886" t="str">
            <v>CONGELADO</v>
          </cell>
          <cell r="AA886" t="str">
            <v>ALA</v>
          </cell>
          <cell r="AB886" t="str">
            <v>ALA TRUTRO-CENTRO</v>
          </cell>
          <cell r="AC886" t="str">
            <v>ALA TRUTRO-CENTRO NORMAL</v>
          </cell>
          <cell r="AD886" t="str">
            <v>NA</v>
          </cell>
        </row>
        <row r="887">
          <cell r="D887">
            <v>1012165</v>
          </cell>
          <cell r="E887" t="str">
            <v>PO TRU-CTRO ALA 4X10 MR@ ZI CJ AS</v>
          </cell>
          <cell r="F887">
            <v>19958.399987392</v>
          </cell>
          <cell r="G887" t="str">
            <v>KG</v>
          </cell>
          <cell r="H887" t="str">
            <v>F. SAN VICENTE</v>
          </cell>
          <cell r="I887" t="str">
            <v>EN PRODUCCION</v>
          </cell>
          <cell r="J887">
            <v>44831</v>
          </cell>
          <cell r="K887">
            <v>44877</v>
          </cell>
          <cell r="L887"/>
          <cell r="M887"/>
          <cell r="N887"/>
          <cell r="O887" t="str">
            <v>U007 AGROSUPER S.A.</v>
          </cell>
          <cell r="P887" t="str">
            <v>00AA</v>
          </cell>
          <cell r="Q887" t="str">
            <v>AGRO AMERICA</v>
          </cell>
          <cell r="R887" t="str">
            <v>01</v>
          </cell>
          <cell r="S887" t="str">
            <v>EE.UU.</v>
          </cell>
          <cell r="T887" t="str">
            <v>000139 HOUSTON, PUERTO</v>
          </cell>
          <cell r="U887" t="str">
            <v>200000004</v>
          </cell>
          <cell r="V887" t="str">
            <v>Agro America LLC</v>
          </cell>
          <cell r="W887" t="str">
            <v/>
          </cell>
          <cell r="X887" t="str">
            <v>CIF</v>
          </cell>
          <cell r="Y887" t="str">
            <v>CTA CTE O CRED.DIRECTO</v>
          </cell>
          <cell r="Z887" t="str">
            <v>CONGELADO</v>
          </cell>
          <cell r="AA887" t="str">
            <v>ALA</v>
          </cell>
          <cell r="AB887" t="str">
            <v>ALA TRUTRO-CENTRO</v>
          </cell>
          <cell r="AC887" t="str">
            <v>ALA TRUTRO-CENTRO NORMAL</v>
          </cell>
          <cell r="AD887" t="str">
            <v>NA</v>
          </cell>
        </row>
        <row r="888">
          <cell r="D888">
            <v>1012165</v>
          </cell>
          <cell r="E888" t="str">
            <v>PO TRU-CTRO ALA 4X10 MR@ ZI CJ AS</v>
          </cell>
          <cell r="F888">
            <v>19958.399987392</v>
          </cell>
          <cell r="G888" t="str">
            <v>KG</v>
          </cell>
          <cell r="H888" t="str">
            <v>F. SAN VICENTE</v>
          </cell>
          <cell r="I888" t="str">
            <v>EN PRODUCCION</v>
          </cell>
          <cell r="J888">
            <v>44831</v>
          </cell>
          <cell r="K888">
            <v>44877</v>
          </cell>
          <cell r="L888"/>
          <cell r="M888"/>
          <cell r="N888"/>
          <cell r="O888" t="str">
            <v>U007 AGROSUPER S.A.</v>
          </cell>
          <cell r="P888" t="str">
            <v>00AA</v>
          </cell>
          <cell r="Q888" t="str">
            <v>AGRO AMERICA</v>
          </cell>
          <cell r="R888" t="str">
            <v>01</v>
          </cell>
          <cell r="S888" t="str">
            <v>EE.UU.</v>
          </cell>
          <cell r="T888" t="str">
            <v>000139 HOUSTON, PUERTO</v>
          </cell>
          <cell r="U888" t="str">
            <v>200000004</v>
          </cell>
          <cell r="V888" t="str">
            <v>Agro America LLC</v>
          </cell>
          <cell r="W888" t="str">
            <v/>
          </cell>
          <cell r="X888" t="str">
            <v>CIF</v>
          </cell>
          <cell r="Y888" t="str">
            <v>CTA CTE O CRED.DIRECTO</v>
          </cell>
          <cell r="Z888" t="str">
            <v>CONGELADO</v>
          </cell>
          <cell r="AA888" t="str">
            <v>ALA</v>
          </cell>
          <cell r="AB888" t="str">
            <v>ALA TRUTRO-CENTRO</v>
          </cell>
          <cell r="AC888" t="str">
            <v>ALA TRUTRO-CENTRO NORMAL</v>
          </cell>
          <cell r="AD888" t="str">
            <v>NA</v>
          </cell>
        </row>
        <row r="889">
          <cell r="D889">
            <v>1012165</v>
          </cell>
          <cell r="E889" t="str">
            <v>PO TRU-CTRO ALA 4X10 MR@ ZI CJ AS</v>
          </cell>
          <cell r="F889">
            <v>18143.999782359999</v>
          </cell>
          <cell r="G889" t="str">
            <v>KG</v>
          </cell>
          <cell r="H889" t="str">
            <v>F. SAN VICENTE</v>
          </cell>
          <cell r="I889" t="str">
            <v>A PROGRAMAR</v>
          </cell>
          <cell r="J889">
            <v>44831</v>
          </cell>
          <cell r="K889">
            <v>44851</v>
          </cell>
          <cell r="L889">
            <v>44878</v>
          </cell>
          <cell r="M889"/>
          <cell r="N889"/>
          <cell r="O889" t="str">
            <v>U007 AGROSUPER S.A.</v>
          </cell>
          <cell r="P889" t="str">
            <v>00AA</v>
          </cell>
          <cell r="Q889" t="str">
            <v>AGRO AMERICA</v>
          </cell>
          <cell r="R889" t="str">
            <v>01</v>
          </cell>
          <cell r="S889" t="str">
            <v>EE.UU.</v>
          </cell>
          <cell r="T889" t="str">
            <v>000527 PORT HUENEME, CA</v>
          </cell>
          <cell r="U889" t="str">
            <v>200000004</v>
          </cell>
          <cell r="V889" t="str">
            <v>Agro America LLC</v>
          </cell>
          <cell r="W889" t="str">
            <v/>
          </cell>
          <cell r="X889" t="str">
            <v>CIF</v>
          </cell>
          <cell r="Y889" t="str">
            <v>CTA CTE O CRED.DIRECTO</v>
          </cell>
          <cell r="Z889" t="str">
            <v>CONGELADO</v>
          </cell>
          <cell r="AA889" t="str">
            <v>ALA</v>
          </cell>
          <cell r="AB889" t="str">
            <v>ALA TRUTRO-CENTRO</v>
          </cell>
          <cell r="AC889" t="str">
            <v>ALA TRUTRO-CENTRO NORMAL</v>
          </cell>
          <cell r="AD889" t="str">
            <v>NA</v>
          </cell>
        </row>
        <row r="890">
          <cell r="D890">
            <v>1012165</v>
          </cell>
          <cell r="E890" t="str">
            <v>PO TRU-CTRO ALA 4X10 MR@ ZI CJ AS</v>
          </cell>
          <cell r="F890">
            <v>18143.999782359999</v>
          </cell>
          <cell r="G890" t="str">
            <v>KG</v>
          </cell>
          <cell r="H890" t="str">
            <v>F. SAN VICENTE</v>
          </cell>
          <cell r="I890" t="str">
            <v>EN PRODUCCION</v>
          </cell>
          <cell r="J890">
            <v>44831</v>
          </cell>
          <cell r="K890">
            <v>44882</v>
          </cell>
          <cell r="L890"/>
          <cell r="M890"/>
          <cell r="N890"/>
          <cell r="O890" t="str">
            <v>U007 AGROSUPER S.A.</v>
          </cell>
          <cell r="P890" t="str">
            <v>00AA</v>
          </cell>
          <cell r="Q890" t="str">
            <v>AGRO AMERICA</v>
          </cell>
          <cell r="R890" t="str">
            <v>01</v>
          </cell>
          <cell r="S890" t="str">
            <v>EE.UU.</v>
          </cell>
          <cell r="T890" t="str">
            <v>000527 PORT HUENEME, CA</v>
          </cell>
          <cell r="U890" t="str">
            <v>200000004</v>
          </cell>
          <cell r="V890" t="str">
            <v>Agro America LLC</v>
          </cell>
          <cell r="W890" t="str">
            <v/>
          </cell>
          <cell r="X890" t="str">
            <v>CIF</v>
          </cell>
          <cell r="Y890" t="str">
            <v>CTA CTE O CRED.DIRECTO</v>
          </cell>
          <cell r="Z890" t="str">
            <v>CONGELADO</v>
          </cell>
          <cell r="AA890" t="str">
            <v>ALA</v>
          </cell>
          <cell r="AB890" t="str">
            <v>ALA TRUTRO-CENTRO</v>
          </cell>
          <cell r="AC890" t="str">
            <v>ALA TRUTRO-CENTRO NORMAL</v>
          </cell>
          <cell r="AD890" t="str">
            <v>NA</v>
          </cell>
        </row>
        <row r="891">
          <cell r="D891">
            <v>1012165</v>
          </cell>
          <cell r="E891" t="str">
            <v>PO TRU-CTRO ALA 4X10 MR@ ZI CJ AS</v>
          </cell>
          <cell r="F891">
            <v>18143.999782359999</v>
          </cell>
          <cell r="G891" t="str">
            <v>KG</v>
          </cell>
          <cell r="H891" t="str">
            <v>F. SAN VICENTE</v>
          </cell>
          <cell r="I891" t="str">
            <v>EN PRODUCCION</v>
          </cell>
          <cell r="J891">
            <v>44831</v>
          </cell>
          <cell r="K891">
            <v>44882</v>
          </cell>
          <cell r="L891"/>
          <cell r="M891"/>
          <cell r="N891"/>
          <cell r="O891" t="str">
            <v>U007 AGROSUPER S.A.</v>
          </cell>
          <cell r="P891" t="str">
            <v>00AA</v>
          </cell>
          <cell r="Q891" t="str">
            <v>AGRO AMERICA</v>
          </cell>
          <cell r="R891" t="str">
            <v>01</v>
          </cell>
          <cell r="S891" t="str">
            <v>EE.UU.</v>
          </cell>
          <cell r="T891" t="str">
            <v>000527 PORT HUENEME, CA</v>
          </cell>
          <cell r="U891" t="str">
            <v>200000004</v>
          </cell>
          <cell r="V891" t="str">
            <v>Agro America LLC</v>
          </cell>
          <cell r="W891" t="str">
            <v/>
          </cell>
          <cell r="X891" t="str">
            <v>CIF</v>
          </cell>
          <cell r="Y891" t="str">
            <v>CTA CTE O CRED.DIRECTO</v>
          </cell>
          <cell r="Z891" t="str">
            <v>CONGELADO</v>
          </cell>
          <cell r="AA891" t="str">
            <v>ALA</v>
          </cell>
          <cell r="AB891" t="str">
            <v>ALA TRUTRO-CENTRO</v>
          </cell>
          <cell r="AC891" t="str">
            <v>ALA TRUTRO-CENTRO NORMAL</v>
          </cell>
          <cell r="AD891" t="str">
            <v>NA</v>
          </cell>
        </row>
        <row r="892">
          <cell r="D892">
            <v>1012165</v>
          </cell>
          <cell r="E892" t="str">
            <v>PO TRU-CTRO ALA 4X10 MR@ ZI CJ AS</v>
          </cell>
          <cell r="F892">
            <v>18143.999782359999</v>
          </cell>
          <cell r="G892" t="str">
            <v>KG</v>
          </cell>
          <cell r="H892" t="str">
            <v>F. SAN VICENTE</v>
          </cell>
          <cell r="I892" t="str">
            <v>EN PRODUCCION</v>
          </cell>
          <cell r="J892">
            <v>44831</v>
          </cell>
          <cell r="K892">
            <v>44882</v>
          </cell>
          <cell r="L892"/>
          <cell r="M892"/>
          <cell r="N892"/>
          <cell r="O892" t="str">
            <v>U007 AGROSUPER S.A.</v>
          </cell>
          <cell r="P892" t="str">
            <v>00AA</v>
          </cell>
          <cell r="Q892" t="str">
            <v>AGRO AMERICA</v>
          </cell>
          <cell r="R892" t="str">
            <v>01</v>
          </cell>
          <cell r="S892" t="str">
            <v>EE.UU.</v>
          </cell>
          <cell r="T892" t="str">
            <v>000527 PORT HUENEME, CA</v>
          </cell>
          <cell r="U892" t="str">
            <v>200000004</v>
          </cell>
          <cell r="V892" t="str">
            <v>Agro America LLC</v>
          </cell>
          <cell r="W892" t="str">
            <v/>
          </cell>
          <cell r="X892" t="str">
            <v>CIF</v>
          </cell>
          <cell r="Y892" t="str">
            <v>CTA CTE O CRED.DIRECTO</v>
          </cell>
          <cell r="Z892" t="str">
            <v>CONGELADO</v>
          </cell>
          <cell r="AA892" t="str">
            <v>ALA</v>
          </cell>
          <cell r="AB892" t="str">
            <v>ALA TRUTRO-CENTRO</v>
          </cell>
          <cell r="AC892" t="str">
            <v>ALA TRUTRO-CENTRO NORMAL</v>
          </cell>
          <cell r="AD892" t="str">
            <v>NA</v>
          </cell>
        </row>
        <row r="893">
          <cell r="D893">
            <v>1023334</v>
          </cell>
          <cell r="E893" t="str">
            <v>CUE GRANEL ESP CC@ CJ 20K AS</v>
          </cell>
          <cell r="F893">
            <v>24000</v>
          </cell>
          <cell r="G893" t="str">
            <v>KG</v>
          </cell>
          <cell r="H893" t="str">
            <v>ICESTAR</v>
          </cell>
          <cell r="I893" t="str">
            <v>PROGRAMADO</v>
          </cell>
          <cell r="J893">
            <v>44831</v>
          </cell>
          <cell r="K893">
            <v>44856</v>
          </cell>
          <cell r="L893">
            <v>44869</v>
          </cell>
          <cell r="M893"/>
          <cell r="N893"/>
          <cell r="O893" t="str">
            <v>U007 AGROSUPER S.A.</v>
          </cell>
          <cell r="P893" t="str">
            <v>00AB</v>
          </cell>
          <cell r="Q893" t="str">
            <v>AGROSUPER BRASIL</v>
          </cell>
          <cell r="R893" t="str">
            <v>02</v>
          </cell>
          <cell r="S893" t="str">
            <v>BRASIL</v>
          </cell>
          <cell r="T893" t="str">
            <v>000314 ITÁ, TERRESTRE</v>
          </cell>
          <cell r="U893" t="str">
            <v>200001964</v>
          </cell>
          <cell r="V893" t="str">
            <v>Gelnex Indústria e Comércio Ltda</v>
          </cell>
          <cell r="W893" t="str">
            <v>###</v>
          </cell>
          <cell r="X893" t="str">
            <v>FCA</v>
          </cell>
          <cell r="Y893" t="str">
            <v>CTA CTE O CRED.DIRECTO</v>
          </cell>
          <cell r="Z893" t="str">
            <v>CONGELADO</v>
          </cell>
          <cell r="AA893" t="str">
            <v>CUEROS</v>
          </cell>
          <cell r="AB893" t="str">
            <v>CUERO MIXTO</v>
          </cell>
          <cell r="AC893" t="str">
            <v>CUERO GRANEL ESPECIAL</v>
          </cell>
          <cell r="AD893" t="str">
            <v>EX</v>
          </cell>
        </row>
        <row r="894">
          <cell r="D894">
            <v>1023334</v>
          </cell>
          <cell r="E894" t="str">
            <v>CUE GRANEL ESP CC@ CJ 20K AS</v>
          </cell>
          <cell r="F894">
            <v>24000</v>
          </cell>
          <cell r="G894" t="str">
            <v>KG</v>
          </cell>
          <cell r="H894" t="str">
            <v>PLANTA ROSARIO</v>
          </cell>
          <cell r="I894" t="str">
            <v>A PROGRAMAR</v>
          </cell>
          <cell r="J894">
            <v>44831</v>
          </cell>
          <cell r="K894">
            <v>44861</v>
          </cell>
          <cell r="L894">
            <v>44870</v>
          </cell>
          <cell r="M894"/>
          <cell r="N894"/>
          <cell r="O894" t="str">
            <v>U007 AGROSUPER S.A.</v>
          </cell>
          <cell r="P894" t="str">
            <v>00AB</v>
          </cell>
          <cell r="Q894" t="str">
            <v>AGROSUPER BRASIL</v>
          </cell>
          <cell r="R894" t="str">
            <v>02</v>
          </cell>
          <cell r="S894" t="str">
            <v>BRASIL</v>
          </cell>
          <cell r="T894" t="str">
            <v>000314 ITÁ, TERRESTRE</v>
          </cell>
          <cell r="U894" t="str">
            <v>200001964</v>
          </cell>
          <cell r="V894" t="str">
            <v>Gelnex Indústria e Comércio Ltda</v>
          </cell>
          <cell r="W894" t="str">
            <v>###</v>
          </cell>
          <cell r="X894" t="str">
            <v>FCA</v>
          </cell>
          <cell r="Y894" t="str">
            <v>CTA CTE O CRED.DIRECTO</v>
          </cell>
          <cell r="Z894" t="str">
            <v>CONGELADO</v>
          </cell>
          <cell r="AA894" t="str">
            <v>CUEROS</v>
          </cell>
          <cell r="AB894" t="str">
            <v>CUERO MIXTO</v>
          </cell>
          <cell r="AC894" t="str">
            <v>CUERO GRANEL ESPECIAL</v>
          </cell>
          <cell r="AD894" t="str">
            <v>EX</v>
          </cell>
        </row>
        <row r="895">
          <cell r="D895">
            <v>1023334</v>
          </cell>
          <cell r="E895" t="str">
            <v>CUE GRANEL ESP CC@ CJ 20K AS</v>
          </cell>
          <cell r="F895">
            <v>24000</v>
          </cell>
          <cell r="G895" t="str">
            <v>KG</v>
          </cell>
          <cell r="H895" t="str">
            <v>PLANTA ROSARIO</v>
          </cell>
          <cell r="I895" t="str">
            <v>A PROGRAMAR</v>
          </cell>
          <cell r="J895">
            <v>44831</v>
          </cell>
          <cell r="K895">
            <v>44861</v>
          </cell>
          <cell r="L895">
            <v>44871</v>
          </cell>
          <cell r="M895"/>
          <cell r="N895"/>
          <cell r="O895" t="str">
            <v>U007 AGROSUPER S.A.</v>
          </cell>
          <cell r="P895" t="str">
            <v>00AB</v>
          </cell>
          <cell r="Q895" t="str">
            <v>AGROSUPER BRASIL</v>
          </cell>
          <cell r="R895" t="str">
            <v>02</v>
          </cell>
          <cell r="S895" t="str">
            <v>BRASIL</v>
          </cell>
          <cell r="T895" t="str">
            <v>000314 ITÁ, TERRESTRE</v>
          </cell>
          <cell r="U895" t="str">
            <v>200001964</v>
          </cell>
          <cell r="V895" t="str">
            <v>Gelnex Indústria e Comércio Ltda</v>
          </cell>
          <cell r="W895" t="str">
            <v>###</v>
          </cell>
          <cell r="X895" t="str">
            <v>FCA</v>
          </cell>
          <cell r="Y895" t="str">
            <v>CTA CTE O CRED.DIRECTO</v>
          </cell>
          <cell r="Z895" t="str">
            <v>CONGELADO</v>
          </cell>
          <cell r="AA895" t="str">
            <v>CUEROS</v>
          </cell>
          <cell r="AB895" t="str">
            <v>CUERO MIXTO</v>
          </cell>
          <cell r="AC895" t="str">
            <v>CUERO GRANEL ESPECIAL</v>
          </cell>
          <cell r="AD895" t="str">
            <v>EX</v>
          </cell>
        </row>
        <row r="896">
          <cell r="D896">
            <v>1023334</v>
          </cell>
          <cell r="E896" t="str">
            <v>CUE GRANEL ESP CC@ CJ 20K AS</v>
          </cell>
          <cell r="F896">
            <v>24000</v>
          </cell>
          <cell r="G896" t="str">
            <v>KG</v>
          </cell>
          <cell r="H896" t="str">
            <v>PLANTA ROSARIO</v>
          </cell>
          <cell r="I896" t="str">
            <v>A PROGRAMAR</v>
          </cell>
          <cell r="J896">
            <v>44831</v>
          </cell>
          <cell r="K896">
            <v>44861</v>
          </cell>
          <cell r="L896">
            <v>44857</v>
          </cell>
          <cell r="M896"/>
          <cell r="N896"/>
          <cell r="O896" t="str">
            <v>U007 AGROSUPER S.A.</v>
          </cell>
          <cell r="P896" t="str">
            <v>00AB</v>
          </cell>
          <cell r="Q896" t="str">
            <v>AGROSUPER BRASIL</v>
          </cell>
          <cell r="R896" t="str">
            <v>02</v>
          </cell>
          <cell r="S896" t="str">
            <v>BRASIL</v>
          </cell>
          <cell r="T896" t="str">
            <v>000314 ITÁ, TERRESTRE</v>
          </cell>
          <cell r="U896" t="str">
            <v>200001964</v>
          </cell>
          <cell r="V896" t="str">
            <v>Gelnex Indústria e Comércio Ltda</v>
          </cell>
          <cell r="W896" t="str">
            <v>###</v>
          </cell>
          <cell r="X896" t="str">
            <v>FCA</v>
          </cell>
          <cell r="Y896" t="str">
            <v>CTA CTE O CRED.DIRECTO</v>
          </cell>
          <cell r="Z896" t="str">
            <v>CONGELADO</v>
          </cell>
          <cell r="AA896" t="str">
            <v>CUEROS</v>
          </cell>
          <cell r="AB896" t="str">
            <v>CUERO MIXTO</v>
          </cell>
          <cell r="AC896" t="str">
            <v>CUERO GRANEL ESPECIAL</v>
          </cell>
          <cell r="AD896" t="str">
            <v>EX</v>
          </cell>
        </row>
        <row r="897">
          <cell r="D897">
            <v>1023334</v>
          </cell>
          <cell r="E897" t="str">
            <v>CUE GRANEL ESP CC@ CJ 20K AS</v>
          </cell>
          <cell r="F897">
            <v>24000</v>
          </cell>
          <cell r="G897" t="str">
            <v>KG</v>
          </cell>
          <cell r="H897" t="str">
            <v>PLANTA ROSARIO</v>
          </cell>
          <cell r="I897" t="str">
            <v>EN PRODUCCION</v>
          </cell>
          <cell r="J897">
            <v>44831</v>
          </cell>
          <cell r="K897">
            <v>44870</v>
          </cell>
          <cell r="L897"/>
          <cell r="M897"/>
          <cell r="N897"/>
          <cell r="O897" t="str">
            <v>U007 AGROSUPER S.A.</v>
          </cell>
          <cell r="P897" t="str">
            <v>00AB</v>
          </cell>
          <cell r="Q897" t="str">
            <v>AGROSUPER BRASIL</v>
          </cell>
          <cell r="R897" t="str">
            <v>02</v>
          </cell>
          <cell r="S897" t="str">
            <v>BRASIL</v>
          </cell>
          <cell r="T897" t="str">
            <v>000314 ITÁ, TERRESTRE</v>
          </cell>
          <cell r="U897" t="str">
            <v>200001964</v>
          </cell>
          <cell r="V897" t="str">
            <v>Gelnex Indústria e Comércio Ltda</v>
          </cell>
          <cell r="W897" t="str">
            <v>###</v>
          </cell>
          <cell r="X897" t="str">
            <v>FCA</v>
          </cell>
          <cell r="Y897" t="str">
            <v>CTA CTE O CRED.DIRECTO</v>
          </cell>
          <cell r="Z897" t="str">
            <v>CONGELADO</v>
          </cell>
          <cell r="AA897" t="str">
            <v>CUEROS</v>
          </cell>
          <cell r="AB897" t="str">
            <v>CUERO MIXTO</v>
          </cell>
          <cell r="AC897" t="str">
            <v>CUERO GRANEL ESPECIAL</v>
          </cell>
          <cell r="AD897" t="str">
            <v>EX</v>
          </cell>
        </row>
        <row r="898">
          <cell r="D898">
            <v>1020944</v>
          </cell>
          <cell r="E898" t="str">
            <v>GO PPPNA 59@ FI CJ 20K AS</v>
          </cell>
          <cell r="F898">
            <v>24000</v>
          </cell>
          <cell r="G898" t="str">
            <v>KG</v>
          </cell>
          <cell r="H898" t="str">
            <v>PLANTA ROSARIO</v>
          </cell>
          <cell r="I898" t="str">
            <v>EN PRODUCCION</v>
          </cell>
          <cell r="J898">
            <v>44831</v>
          </cell>
          <cell r="K898">
            <v>44851</v>
          </cell>
          <cell r="L898"/>
          <cell r="M898"/>
          <cell r="N898"/>
          <cell r="O898" t="str">
            <v>U007 AGROSUPER S.A.</v>
          </cell>
          <cell r="P898" t="str">
            <v>00AS</v>
          </cell>
          <cell r="Q898" t="str">
            <v>AGRO SUDAMERICA</v>
          </cell>
          <cell r="R898" t="str">
            <v>02</v>
          </cell>
          <cell r="S898" t="str">
            <v>COLOMBIA</v>
          </cell>
          <cell r="T898" t="str">
            <v>000218 CARTAGENA, PUERTO</v>
          </cell>
          <cell r="U898" t="str">
            <v>200001035</v>
          </cell>
          <cell r="V898" t="str">
            <v>DIS PESCADOS Y MARISCOS DE LA SABAN</v>
          </cell>
          <cell r="W898" t="str">
            <v>***</v>
          </cell>
          <cell r="X898" t="str">
            <v>CIF</v>
          </cell>
          <cell r="Y898" t="str">
            <v>CTA CTE O CRED.DIRECTO</v>
          </cell>
          <cell r="Z898" t="str">
            <v>CONGELADO</v>
          </cell>
          <cell r="AA898" t="str">
            <v>PIERNA</v>
          </cell>
          <cell r="AB898" t="str">
            <v>PIERNA PULPA</v>
          </cell>
          <cell r="AC898" t="str">
            <v>PIERNA PULPA 59</v>
          </cell>
          <cell r="AD898" t="str">
            <v>EX</v>
          </cell>
        </row>
        <row r="899">
          <cell r="D899">
            <v>1021279</v>
          </cell>
          <cell r="E899" t="str">
            <v>GO HSO PECHO@ CJ 10K AS</v>
          </cell>
          <cell r="F899">
            <v>24000</v>
          </cell>
          <cell r="G899" t="str">
            <v>KG</v>
          </cell>
          <cell r="H899" t="str">
            <v>PLANTA ROSARIO</v>
          </cell>
          <cell r="I899" t="str">
            <v>EN PRODUCCION</v>
          </cell>
          <cell r="J899">
            <v>44831</v>
          </cell>
          <cell r="K899">
            <v>44851</v>
          </cell>
          <cell r="L899"/>
          <cell r="M899"/>
          <cell r="N899"/>
          <cell r="O899" t="str">
            <v>U007 AGROSUPER S.A.</v>
          </cell>
          <cell r="P899" t="str">
            <v>00AS</v>
          </cell>
          <cell r="Q899" t="str">
            <v>AGRO SUDAMERICA</v>
          </cell>
          <cell r="R899" t="str">
            <v>02</v>
          </cell>
          <cell r="S899" t="str">
            <v>COLOMBIA</v>
          </cell>
          <cell r="T899" t="str">
            <v>000023 BUENAVENTURA, PUERTO</v>
          </cell>
          <cell r="U899" t="str">
            <v>200000893</v>
          </cell>
          <cell r="V899" t="str">
            <v>Frigo Cargo Internacional S.A.S.</v>
          </cell>
          <cell r="W899" t="str">
            <v>***</v>
          </cell>
          <cell r="X899" t="str">
            <v>CIF</v>
          </cell>
          <cell r="Y899" t="str">
            <v>CTA CTE O CRED.DIRECTO</v>
          </cell>
          <cell r="Z899" t="str">
            <v>CONGELADO</v>
          </cell>
          <cell r="AA899" t="str">
            <v>HUESOS</v>
          </cell>
          <cell r="AB899" t="str">
            <v>HUESOS CUARTO CENTRAL</v>
          </cell>
          <cell r="AC899" t="str">
            <v>HUESOS CUARTO CENTRAL PECHO</v>
          </cell>
          <cell r="AD899" t="str">
            <v>EX</v>
          </cell>
        </row>
        <row r="900">
          <cell r="D900">
            <v>1022150</v>
          </cell>
          <cell r="E900" t="str">
            <v>GO GORD CHIC@ CJ 20K AS</v>
          </cell>
          <cell r="F900">
            <v>24000</v>
          </cell>
          <cell r="G900" t="str">
            <v>KG</v>
          </cell>
          <cell r="H900" t="str">
            <v>PRECISA</v>
          </cell>
          <cell r="I900" t="str">
            <v>PROGRAMADO</v>
          </cell>
          <cell r="J900">
            <v>44831</v>
          </cell>
          <cell r="K900">
            <v>44851</v>
          </cell>
          <cell r="L900">
            <v>44867</v>
          </cell>
          <cell r="M900"/>
          <cell r="N900"/>
          <cell r="O900" t="str">
            <v>U007 AGROSUPER S.A.</v>
          </cell>
          <cell r="P900" t="str">
            <v>00AS</v>
          </cell>
          <cell r="Q900" t="str">
            <v>AGRO SUDAMERICA</v>
          </cell>
          <cell r="R900" t="str">
            <v>02</v>
          </cell>
          <cell r="S900" t="str">
            <v>COLOMBIA</v>
          </cell>
          <cell r="T900" t="str">
            <v>000218 CARTAGENA, PUERTO</v>
          </cell>
          <cell r="U900" t="str">
            <v>200000893</v>
          </cell>
          <cell r="V900" t="str">
            <v>Frigo Cargo Internacional S.A.S.</v>
          </cell>
          <cell r="W900" t="str">
            <v>***</v>
          </cell>
          <cell r="X900" t="str">
            <v>CIF</v>
          </cell>
          <cell r="Y900" t="str">
            <v>CTA CTE O CRED.DIRECTO</v>
          </cell>
          <cell r="Z900" t="str">
            <v>CONGELADO</v>
          </cell>
          <cell r="AA900" t="str">
            <v>GRASAS</v>
          </cell>
          <cell r="AB900" t="str">
            <v>GRASA GORDURA</v>
          </cell>
          <cell r="AC900" t="str">
            <v>SUBPROD GRASA GORDURA CHICA</v>
          </cell>
          <cell r="AD900" t="str">
            <v>EX</v>
          </cell>
        </row>
        <row r="901">
          <cell r="D901">
            <v>1021105</v>
          </cell>
          <cell r="E901" t="str">
            <v>GO PULMON@ CJ 20K BCA AS</v>
          </cell>
          <cell r="F901">
            <v>24000</v>
          </cell>
          <cell r="G901" t="str">
            <v>KG</v>
          </cell>
          <cell r="H901" t="str">
            <v>PLANTA ROSARIO</v>
          </cell>
          <cell r="I901" t="str">
            <v>EN PRODUCCION</v>
          </cell>
          <cell r="J901">
            <v>44831</v>
          </cell>
          <cell r="K901">
            <v>44851</v>
          </cell>
          <cell r="L901"/>
          <cell r="M901"/>
          <cell r="N901"/>
          <cell r="O901" t="str">
            <v>U007 AGROSUPER S.A.</v>
          </cell>
          <cell r="P901" t="str">
            <v>00AS</v>
          </cell>
          <cell r="Q901" t="str">
            <v>AGRO SUDAMERICA</v>
          </cell>
          <cell r="R901" t="str">
            <v>02</v>
          </cell>
          <cell r="S901" t="str">
            <v>COLOMBIA</v>
          </cell>
          <cell r="T901" t="str">
            <v>000023 BUENAVENTURA, PUERTO</v>
          </cell>
          <cell r="U901" t="str">
            <v>200000893</v>
          </cell>
          <cell r="V901" t="str">
            <v>Frigo Cargo Internacional S.A.S.</v>
          </cell>
          <cell r="W901" t="str">
            <v>***</v>
          </cell>
          <cell r="X901" t="str">
            <v>CIF</v>
          </cell>
          <cell r="Y901" t="str">
            <v>CTA CTE O CRED.DIRECTO</v>
          </cell>
          <cell r="Z901" t="str">
            <v>CONGELADO</v>
          </cell>
          <cell r="AA901" t="str">
            <v>SUBPROD</v>
          </cell>
          <cell r="AB901" t="str">
            <v>SUBPROD VISCERAS</v>
          </cell>
          <cell r="AC901" t="str">
            <v>SUBPROD VISCERAS PULMÓN</v>
          </cell>
          <cell r="AD901" t="str">
            <v>EX</v>
          </cell>
        </row>
        <row r="902">
          <cell r="D902">
            <v>1021105</v>
          </cell>
          <cell r="E902" t="str">
            <v>GO PULMON@ CJ 20K BCA AS</v>
          </cell>
          <cell r="F902">
            <v>24000</v>
          </cell>
          <cell r="G902" t="str">
            <v>KG</v>
          </cell>
          <cell r="H902" t="str">
            <v>PLANTA ROSARIO</v>
          </cell>
          <cell r="I902" t="str">
            <v>EMITIDO</v>
          </cell>
          <cell r="J902">
            <v>44831</v>
          </cell>
          <cell r="K902">
            <v>44871</v>
          </cell>
          <cell r="L902"/>
          <cell r="M902"/>
          <cell r="N902"/>
          <cell r="O902" t="str">
            <v>U007 AGROSUPER S.A.</v>
          </cell>
          <cell r="P902" t="str">
            <v>00AS</v>
          </cell>
          <cell r="Q902" t="str">
            <v>AGRO SUDAMERICA</v>
          </cell>
          <cell r="R902" t="str">
            <v>02</v>
          </cell>
          <cell r="S902" t="str">
            <v>COLOMBIA</v>
          </cell>
          <cell r="T902" t="str">
            <v>000023 BUENAVENTURA, PUERTO</v>
          </cell>
          <cell r="U902" t="str">
            <v>200000893</v>
          </cell>
          <cell r="V902" t="str">
            <v>Frigo Cargo Internacional S.A.S.</v>
          </cell>
          <cell r="W902" t="str">
            <v>***</v>
          </cell>
          <cell r="X902" t="str">
            <v>CIF</v>
          </cell>
          <cell r="Y902" t="str">
            <v>CTA CTE O CRED.DIRECTO</v>
          </cell>
          <cell r="Z902" t="str">
            <v>CONGELADO</v>
          </cell>
          <cell r="AA902" t="str">
            <v>SUBPROD</v>
          </cell>
          <cell r="AB902" t="str">
            <v>SUBPROD VISCERAS</v>
          </cell>
          <cell r="AC902" t="str">
            <v>SUBPROD VISCERAS PULMÓN</v>
          </cell>
          <cell r="AD902" t="str">
            <v>EX</v>
          </cell>
        </row>
        <row r="903">
          <cell r="D903">
            <v>1021664</v>
          </cell>
          <cell r="E903" t="str">
            <v>GO PECHO S/CUE K@ CJ 20K TJ</v>
          </cell>
          <cell r="F903">
            <v>11000</v>
          </cell>
          <cell r="G903" t="str">
            <v>KG</v>
          </cell>
          <cell r="H903" t="str">
            <v>PLANTA LO MIRANDA</v>
          </cell>
          <cell r="I903" t="str">
            <v>EN PRODUCCION</v>
          </cell>
          <cell r="J903">
            <v>44832</v>
          </cell>
          <cell r="K903">
            <v>44840</v>
          </cell>
          <cell r="L903"/>
          <cell r="M903"/>
          <cell r="N903"/>
          <cell r="O903" t="str">
            <v>U007 AGROSUPER S.A.</v>
          </cell>
          <cell r="P903" t="str">
            <v>00HK</v>
          </cell>
          <cell r="Q903" t="str">
            <v>AGROSUPER ASIA</v>
          </cell>
          <cell r="R903" t="str">
            <v>02</v>
          </cell>
          <cell r="S903" t="str">
            <v>COREA DEL SUR</v>
          </cell>
          <cell r="T903" t="str">
            <v>000045 BUSAN {PUSAN}, PUERTO</v>
          </cell>
          <cell r="U903" t="str">
            <v>200000725</v>
          </cell>
          <cell r="V903" t="str">
            <v>Tae won trade Co., Ltd</v>
          </cell>
          <cell r="W903" t="str">
            <v>M04V82210NS00153</v>
          </cell>
          <cell r="X903" t="str">
            <v>CFR</v>
          </cell>
          <cell r="Y903" t="str">
            <v>CARTA CREDITO</v>
          </cell>
          <cell r="Z903" t="str">
            <v>CONGELADO</v>
          </cell>
          <cell r="AA903" t="str">
            <v>COST-PEC</v>
          </cell>
          <cell r="AB903" t="str">
            <v>COST-PEC ENTERO</v>
          </cell>
          <cell r="AC903" t="str">
            <v>COST-PEC ENTERO PECHO S/CUERO</v>
          </cell>
          <cell r="AD903" t="str">
            <v>EX</v>
          </cell>
        </row>
        <row r="904">
          <cell r="D904">
            <v>1022885</v>
          </cell>
          <cell r="E904" t="str">
            <v>GO PANC S/CUE@ CJ PANC TJ</v>
          </cell>
          <cell r="F904">
            <v>6000</v>
          </cell>
          <cell r="G904" t="str">
            <v>KG</v>
          </cell>
          <cell r="H904" t="str">
            <v>PLANTA LO MIRANDA</v>
          </cell>
          <cell r="I904" t="str">
            <v>EN PRODUCCION</v>
          </cell>
          <cell r="J904">
            <v>44832</v>
          </cell>
          <cell r="K904">
            <v>44840</v>
          </cell>
          <cell r="L904"/>
          <cell r="M904"/>
          <cell r="N904"/>
          <cell r="O904" t="str">
            <v>U007 AGROSUPER S.A.</v>
          </cell>
          <cell r="P904" t="str">
            <v>00HK</v>
          </cell>
          <cell r="Q904" t="str">
            <v>AGROSUPER ASIA</v>
          </cell>
          <cell r="R904" t="str">
            <v>02</v>
          </cell>
          <cell r="S904" t="str">
            <v>COREA DEL SUR</v>
          </cell>
          <cell r="T904" t="str">
            <v>000045 BUSAN {PUSAN}, PUERTO</v>
          </cell>
          <cell r="U904" t="str">
            <v>200000725</v>
          </cell>
          <cell r="V904" t="str">
            <v>Tae won trade Co., Ltd</v>
          </cell>
          <cell r="W904" t="str">
            <v>M04V82210NS00153</v>
          </cell>
          <cell r="X904" t="str">
            <v>CFR</v>
          </cell>
          <cell r="Y904" t="str">
            <v>CARTA CREDITO</v>
          </cell>
          <cell r="Z904" t="str">
            <v>CONGELADO</v>
          </cell>
          <cell r="AA904" t="str">
            <v>PANCETA</v>
          </cell>
          <cell r="AB904" t="str">
            <v>PANCETA S/CUERO</v>
          </cell>
          <cell r="AC904" t="str">
            <v>PANCETA S/CUERO</v>
          </cell>
          <cell r="AD904" t="str">
            <v>EX</v>
          </cell>
        </row>
        <row r="905">
          <cell r="D905">
            <v>1022985</v>
          </cell>
          <cell r="E905" t="str">
            <v>GO LOM VET MAD@ CJ 8,5K TJ</v>
          </cell>
          <cell r="F905">
            <v>5000</v>
          </cell>
          <cell r="G905" t="str">
            <v>KG</v>
          </cell>
          <cell r="H905" t="str">
            <v>PLANTA LO MIRANDA</v>
          </cell>
          <cell r="I905" t="str">
            <v>EN PRODUCCION</v>
          </cell>
          <cell r="J905">
            <v>44832</v>
          </cell>
          <cell r="K905">
            <v>44840</v>
          </cell>
          <cell r="L905"/>
          <cell r="M905"/>
          <cell r="N905"/>
          <cell r="O905" t="str">
            <v>U007 AGROSUPER S.A.</v>
          </cell>
          <cell r="P905" t="str">
            <v>00HK</v>
          </cell>
          <cell r="Q905" t="str">
            <v>AGROSUPER ASIA</v>
          </cell>
          <cell r="R905" t="str">
            <v>02</v>
          </cell>
          <cell r="S905" t="str">
            <v>COREA DEL SUR</v>
          </cell>
          <cell r="T905" t="str">
            <v>000045 BUSAN {PUSAN}, PUERTO</v>
          </cell>
          <cell r="U905" t="str">
            <v>200000725</v>
          </cell>
          <cell r="V905" t="str">
            <v>Tae won trade Co., Ltd</v>
          </cell>
          <cell r="W905" t="str">
            <v>M04V82210NS00153</v>
          </cell>
          <cell r="X905" t="str">
            <v>CFR</v>
          </cell>
          <cell r="Y905" t="str">
            <v>CARTA CREDITO</v>
          </cell>
          <cell r="Z905" t="str">
            <v>CONGELADO</v>
          </cell>
          <cell r="AA905" t="str">
            <v>LOMO</v>
          </cell>
          <cell r="AB905" t="str">
            <v>LOMO VETADO</v>
          </cell>
          <cell r="AC905" t="str">
            <v>LOMO VETADO K (JAPÓN)</v>
          </cell>
          <cell r="AD905" t="str">
            <v>EX</v>
          </cell>
        </row>
        <row r="906">
          <cell r="D906">
            <v>1020861</v>
          </cell>
          <cell r="E906" t="str">
            <v>GO LOM VET@ CJ 12K TJ</v>
          </cell>
          <cell r="F906">
            <v>11000</v>
          </cell>
          <cell r="G906" t="str">
            <v>KG</v>
          </cell>
          <cell r="H906" t="str">
            <v>PLANTA LO MIRANDA</v>
          </cell>
          <cell r="I906" t="str">
            <v>PROGRAMADO</v>
          </cell>
          <cell r="J906">
            <v>44832</v>
          </cell>
          <cell r="K906">
            <v>44840</v>
          </cell>
          <cell r="L906">
            <v>44871</v>
          </cell>
          <cell r="M906"/>
          <cell r="N906"/>
          <cell r="O906" t="str">
            <v>U007 AGROSUPER S.A.</v>
          </cell>
          <cell r="P906" t="str">
            <v>00HK</v>
          </cell>
          <cell r="Q906" t="str">
            <v>AGROSUPER ASIA</v>
          </cell>
          <cell r="R906" t="str">
            <v>02</v>
          </cell>
          <cell r="S906" t="str">
            <v>COREA DEL SUR</v>
          </cell>
          <cell r="T906" t="str">
            <v>000045 BUSAN {PUSAN}, PUERTO</v>
          </cell>
          <cell r="U906" t="str">
            <v>200000725</v>
          </cell>
          <cell r="V906" t="str">
            <v>Tae won trade Co., Ltd</v>
          </cell>
          <cell r="W906" t="str">
            <v>M88SJ2210NU00025</v>
          </cell>
          <cell r="X906" t="str">
            <v>CFR</v>
          </cell>
          <cell r="Y906" t="str">
            <v>CARTA CREDITO</v>
          </cell>
          <cell r="Z906" t="str">
            <v>CONGELADO</v>
          </cell>
          <cell r="AA906" t="str">
            <v>LOMO</v>
          </cell>
          <cell r="AB906" t="str">
            <v>LOMO VETADO</v>
          </cell>
          <cell r="AC906" t="str">
            <v>LOMO VETADO K (JAPÓN)</v>
          </cell>
          <cell r="AD906" t="str">
            <v>EX</v>
          </cell>
        </row>
        <row r="907">
          <cell r="D907">
            <v>1020861</v>
          </cell>
          <cell r="E907" t="str">
            <v>GO LOM VET@ CJ 12K TJ</v>
          </cell>
          <cell r="F907">
            <v>11000</v>
          </cell>
          <cell r="G907" t="str">
            <v>KG</v>
          </cell>
          <cell r="H907" t="str">
            <v>PLANTA ROSARIO</v>
          </cell>
          <cell r="I907" t="str">
            <v>PROGRAMADO</v>
          </cell>
          <cell r="J907">
            <v>44832</v>
          </cell>
          <cell r="K907">
            <v>44840</v>
          </cell>
          <cell r="L907">
            <v>44871</v>
          </cell>
          <cell r="M907"/>
          <cell r="N907"/>
          <cell r="O907" t="str">
            <v>U007 AGROSUPER S.A.</v>
          </cell>
          <cell r="P907" t="str">
            <v>00HK</v>
          </cell>
          <cell r="Q907" t="str">
            <v>AGROSUPER ASIA</v>
          </cell>
          <cell r="R907" t="str">
            <v>02</v>
          </cell>
          <cell r="S907" t="str">
            <v>COREA DEL SUR</v>
          </cell>
          <cell r="T907" t="str">
            <v>000045 BUSAN {PUSAN}, PUERTO</v>
          </cell>
          <cell r="U907" t="str">
            <v>200000725</v>
          </cell>
          <cell r="V907" t="str">
            <v>Tae won trade Co., Ltd</v>
          </cell>
          <cell r="W907" t="str">
            <v>M88SJ2210NU00025</v>
          </cell>
          <cell r="X907" t="str">
            <v>CFR</v>
          </cell>
          <cell r="Y907" t="str">
            <v>CARTA CREDITO</v>
          </cell>
          <cell r="Z907" t="str">
            <v>CONGELADO</v>
          </cell>
          <cell r="AA907" t="str">
            <v>LOMO</v>
          </cell>
          <cell r="AB907" t="str">
            <v>LOMO VETADO</v>
          </cell>
          <cell r="AC907" t="str">
            <v>LOMO VETADO K (JAPÓN)</v>
          </cell>
          <cell r="AD907" t="str">
            <v>EX</v>
          </cell>
        </row>
        <row r="908">
          <cell r="D908">
            <v>1020861</v>
          </cell>
          <cell r="E908" t="str">
            <v>GO LOM VET@ CJ 12K TJ</v>
          </cell>
          <cell r="F908">
            <v>22000</v>
          </cell>
          <cell r="G908" t="str">
            <v>KG</v>
          </cell>
          <cell r="H908" t="str">
            <v>PLANTA LO MIRANDA</v>
          </cell>
          <cell r="I908" t="str">
            <v>A PROGRAMAR</v>
          </cell>
          <cell r="J908">
            <v>44832</v>
          </cell>
          <cell r="K908">
            <v>44840</v>
          </cell>
          <cell r="L908">
            <v>44872</v>
          </cell>
          <cell r="M908"/>
          <cell r="N908"/>
          <cell r="O908" t="str">
            <v>U007 AGROSUPER S.A.</v>
          </cell>
          <cell r="P908" t="str">
            <v>00HK</v>
          </cell>
          <cell r="Q908" t="str">
            <v>AGROSUPER ASIA</v>
          </cell>
          <cell r="R908" t="str">
            <v>02</v>
          </cell>
          <cell r="S908" t="str">
            <v>COREA DEL SUR</v>
          </cell>
          <cell r="T908" t="str">
            <v>000045 BUSAN {PUSAN}, PUERTO</v>
          </cell>
          <cell r="U908" t="str">
            <v>200000725</v>
          </cell>
          <cell r="V908" t="str">
            <v>Tae won trade Co., Ltd</v>
          </cell>
          <cell r="W908" t="str">
            <v>M88SJ2210NU00025</v>
          </cell>
          <cell r="X908" t="str">
            <v>CFR</v>
          </cell>
          <cell r="Y908" t="str">
            <v>CARTA CREDITO</v>
          </cell>
          <cell r="Z908" t="str">
            <v>CONGELADO</v>
          </cell>
          <cell r="AA908" t="str">
            <v>LOMO</v>
          </cell>
          <cell r="AB908" t="str">
            <v>LOMO VETADO</v>
          </cell>
          <cell r="AC908" t="str">
            <v>LOMO VETADO K (JAPÓN)</v>
          </cell>
          <cell r="AD908" t="str">
            <v>EX</v>
          </cell>
        </row>
        <row r="909">
          <cell r="D909">
            <v>1020861</v>
          </cell>
          <cell r="E909" t="str">
            <v>GO LOM VET@ CJ 12K TJ</v>
          </cell>
          <cell r="F909">
            <v>22000</v>
          </cell>
          <cell r="G909" t="str">
            <v>KG</v>
          </cell>
          <cell r="H909" t="str">
            <v>PLANTA LO MIRANDA</v>
          </cell>
          <cell r="I909" t="str">
            <v>A PROGRAMAR</v>
          </cell>
          <cell r="J909">
            <v>44832</v>
          </cell>
          <cell r="K909">
            <v>44840</v>
          </cell>
          <cell r="L909">
            <v>44873</v>
          </cell>
          <cell r="M909"/>
          <cell r="N909"/>
          <cell r="O909" t="str">
            <v>U007 AGROSUPER S.A.</v>
          </cell>
          <cell r="P909" t="str">
            <v>00HK</v>
          </cell>
          <cell r="Q909" t="str">
            <v>AGROSUPER ASIA</v>
          </cell>
          <cell r="R909" t="str">
            <v>02</v>
          </cell>
          <cell r="S909" t="str">
            <v>COREA DEL SUR</v>
          </cell>
          <cell r="T909" t="str">
            <v>000045 BUSAN {PUSAN}, PUERTO</v>
          </cell>
          <cell r="U909" t="str">
            <v>200000725</v>
          </cell>
          <cell r="V909" t="str">
            <v>Tae won trade Co., Ltd</v>
          </cell>
          <cell r="W909" t="str">
            <v>M88SJ2210NU00025</v>
          </cell>
          <cell r="X909" t="str">
            <v>CFR</v>
          </cell>
          <cell r="Y909" t="str">
            <v>CARTA CREDITO</v>
          </cell>
          <cell r="Z909" t="str">
            <v>CONGELADO</v>
          </cell>
          <cell r="AA909" t="str">
            <v>LOMO</v>
          </cell>
          <cell r="AB909" t="str">
            <v>LOMO VETADO</v>
          </cell>
          <cell r="AC909" t="str">
            <v>LOMO VETADO K (JAPÓN)</v>
          </cell>
          <cell r="AD909" t="str">
            <v>EX</v>
          </cell>
        </row>
        <row r="910">
          <cell r="D910">
            <v>1020861</v>
          </cell>
          <cell r="E910" t="str">
            <v>GO LOM VET@ CJ 12K TJ</v>
          </cell>
          <cell r="F910">
            <v>22000</v>
          </cell>
          <cell r="G910" t="str">
            <v>KG</v>
          </cell>
          <cell r="H910" t="str">
            <v>PLANTA LO MIRANDA</v>
          </cell>
          <cell r="I910" t="str">
            <v>A PROGRAMAR</v>
          </cell>
          <cell r="J910">
            <v>44832</v>
          </cell>
          <cell r="K910">
            <v>44840</v>
          </cell>
          <cell r="L910">
            <v>44875</v>
          </cell>
          <cell r="M910"/>
          <cell r="N910"/>
          <cell r="O910" t="str">
            <v>U007 AGROSUPER S.A.</v>
          </cell>
          <cell r="P910" t="str">
            <v>00HK</v>
          </cell>
          <cell r="Q910" t="str">
            <v>AGROSUPER ASIA</v>
          </cell>
          <cell r="R910" t="str">
            <v>02</v>
          </cell>
          <cell r="S910" t="str">
            <v>COREA DEL SUR</v>
          </cell>
          <cell r="T910" t="str">
            <v>000045 BUSAN {PUSAN}, PUERTO</v>
          </cell>
          <cell r="U910" t="str">
            <v>200000725</v>
          </cell>
          <cell r="V910" t="str">
            <v>Tae won trade Co., Ltd</v>
          </cell>
          <cell r="W910" t="str">
            <v>M88SJ2210NU00025</v>
          </cell>
          <cell r="X910" t="str">
            <v>CFR</v>
          </cell>
          <cell r="Y910" t="str">
            <v>CARTA CREDITO</v>
          </cell>
          <cell r="Z910" t="str">
            <v>CONGELADO</v>
          </cell>
          <cell r="AA910" t="str">
            <v>LOMO</v>
          </cell>
          <cell r="AB910" t="str">
            <v>LOMO VETADO</v>
          </cell>
          <cell r="AC910" t="str">
            <v>LOMO VETADO K (JAPÓN)</v>
          </cell>
          <cell r="AD910" t="str">
            <v>EX</v>
          </cell>
        </row>
        <row r="911">
          <cell r="D911">
            <v>1020861</v>
          </cell>
          <cell r="E911" t="str">
            <v>GO LOM VET@ CJ 12K TJ</v>
          </cell>
          <cell r="F911">
            <v>22000</v>
          </cell>
          <cell r="G911" t="str">
            <v>KG</v>
          </cell>
          <cell r="H911" t="str">
            <v>PLANTA LO MIRANDA</v>
          </cell>
          <cell r="I911" t="str">
            <v>A PROGRAMAR</v>
          </cell>
          <cell r="J911">
            <v>44832</v>
          </cell>
          <cell r="K911">
            <v>44840</v>
          </cell>
          <cell r="L911">
            <v>44878</v>
          </cell>
          <cell r="M911"/>
          <cell r="N911"/>
          <cell r="O911" t="str">
            <v>U007 AGROSUPER S.A.</v>
          </cell>
          <cell r="P911" t="str">
            <v>00HK</v>
          </cell>
          <cell r="Q911" t="str">
            <v>AGROSUPER ASIA</v>
          </cell>
          <cell r="R911" t="str">
            <v>02</v>
          </cell>
          <cell r="S911" t="str">
            <v>COREA DEL SUR</v>
          </cell>
          <cell r="T911" t="str">
            <v>000045 BUSAN {PUSAN}, PUERTO</v>
          </cell>
          <cell r="U911" t="str">
            <v>200000725</v>
          </cell>
          <cell r="V911" t="str">
            <v>Tae won trade Co., Ltd</v>
          </cell>
          <cell r="W911" t="str">
            <v>M88SJ2210NU00025</v>
          </cell>
          <cell r="X911" t="str">
            <v>CFR</v>
          </cell>
          <cell r="Y911" t="str">
            <v>CARTA CREDITO</v>
          </cell>
          <cell r="Z911" t="str">
            <v>CONGELADO</v>
          </cell>
          <cell r="AA911" t="str">
            <v>LOMO</v>
          </cell>
          <cell r="AB911" t="str">
            <v>LOMO VETADO</v>
          </cell>
          <cell r="AC911" t="str">
            <v>LOMO VETADO K (JAPÓN)</v>
          </cell>
          <cell r="AD911" t="str">
            <v>EX</v>
          </cell>
        </row>
        <row r="912">
          <cell r="D912">
            <v>1020861</v>
          </cell>
          <cell r="E912" t="str">
            <v>GO LOM VET@ CJ 12K TJ</v>
          </cell>
          <cell r="F912">
            <v>22000</v>
          </cell>
          <cell r="G912" t="str">
            <v>KG</v>
          </cell>
          <cell r="H912" t="str">
            <v>PLANTA LO MIRANDA</v>
          </cell>
          <cell r="I912" t="str">
            <v>A PROGRAMAR</v>
          </cell>
          <cell r="J912">
            <v>44832</v>
          </cell>
          <cell r="K912">
            <v>44840</v>
          </cell>
          <cell r="L912">
            <v>44880</v>
          </cell>
          <cell r="M912"/>
          <cell r="N912"/>
          <cell r="O912" t="str">
            <v>U007 AGROSUPER S.A.</v>
          </cell>
          <cell r="P912" t="str">
            <v>00HK</v>
          </cell>
          <cell r="Q912" t="str">
            <v>AGROSUPER ASIA</v>
          </cell>
          <cell r="R912" t="str">
            <v>02</v>
          </cell>
          <cell r="S912" t="str">
            <v>COREA DEL SUR</v>
          </cell>
          <cell r="T912" t="str">
            <v>000045 BUSAN {PUSAN}, PUERTO</v>
          </cell>
          <cell r="U912" t="str">
            <v>200000725</v>
          </cell>
          <cell r="V912" t="str">
            <v>Tae won trade Co., Ltd</v>
          </cell>
          <cell r="W912" t="str">
            <v>M88SJ2210NU00025</v>
          </cell>
          <cell r="X912" t="str">
            <v>CFR</v>
          </cell>
          <cell r="Y912" t="str">
            <v>CARTA CREDITO</v>
          </cell>
          <cell r="Z912" t="str">
            <v>CONGELADO</v>
          </cell>
          <cell r="AA912" t="str">
            <v>LOMO</v>
          </cell>
          <cell r="AB912" t="str">
            <v>LOMO VETADO</v>
          </cell>
          <cell r="AC912" t="str">
            <v>LOMO VETADO K (JAPÓN)</v>
          </cell>
          <cell r="AD912" t="str">
            <v>EX</v>
          </cell>
        </row>
        <row r="913">
          <cell r="D913">
            <v>1020861</v>
          </cell>
          <cell r="E913" t="str">
            <v>GO LOM VET@ CJ 12K TJ</v>
          </cell>
          <cell r="F913">
            <v>22000</v>
          </cell>
          <cell r="G913" t="str">
            <v>KG</v>
          </cell>
          <cell r="H913" t="str">
            <v>PLANTA LO MIRANDA</v>
          </cell>
          <cell r="I913" t="str">
            <v>EN PRODUCCION</v>
          </cell>
          <cell r="J913">
            <v>44832</v>
          </cell>
          <cell r="K913">
            <v>44840</v>
          </cell>
          <cell r="L913"/>
          <cell r="M913"/>
          <cell r="N913"/>
          <cell r="O913" t="str">
            <v>U007 AGROSUPER S.A.</v>
          </cell>
          <cell r="P913" t="str">
            <v>00HK</v>
          </cell>
          <cell r="Q913" t="str">
            <v>AGROSUPER ASIA</v>
          </cell>
          <cell r="R913" t="str">
            <v>02</v>
          </cell>
          <cell r="S913" t="str">
            <v>COREA DEL SUR</v>
          </cell>
          <cell r="T913" t="str">
            <v>000045 BUSAN {PUSAN}, PUERTO</v>
          </cell>
          <cell r="U913" t="str">
            <v>200000725</v>
          </cell>
          <cell r="V913" t="str">
            <v>Tae won trade Co., Ltd</v>
          </cell>
          <cell r="W913" t="str">
            <v>M88SJ2210NU00025</v>
          </cell>
          <cell r="X913" t="str">
            <v>CFR</v>
          </cell>
          <cell r="Y913" t="str">
            <v>CARTA CREDITO</v>
          </cell>
          <cell r="Z913" t="str">
            <v>CONGELADO</v>
          </cell>
          <cell r="AA913" t="str">
            <v>LOMO</v>
          </cell>
          <cell r="AB913" t="str">
            <v>LOMO VETADO</v>
          </cell>
          <cell r="AC913" t="str">
            <v>LOMO VETADO K (JAPÓN)</v>
          </cell>
          <cell r="AD913" t="str">
            <v>EX</v>
          </cell>
        </row>
        <row r="914">
          <cell r="D914">
            <v>1020904</v>
          </cell>
          <cell r="E914" t="str">
            <v>GO PANC C/CUE@ CJ PANC 230 TJ</v>
          </cell>
          <cell r="F914">
            <v>22000</v>
          </cell>
          <cell r="G914" t="str">
            <v>KG</v>
          </cell>
          <cell r="H914" t="str">
            <v>PLANTA LO MIRANDA</v>
          </cell>
          <cell r="I914" t="str">
            <v>EN PRODUCCION</v>
          </cell>
          <cell r="J914">
            <v>44832</v>
          </cell>
          <cell r="K914">
            <v>44840</v>
          </cell>
          <cell r="L914"/>
          <cell r="M914"/>
          <cell r="N914"/>
          <cell r="O914" t="str">
            <v>U007 AGROSUPER S.A.</v>
          </cell>
          <cell r="P914" t="str">
            <v>00HK</v>
          </cell>
          <cell r="Q914" t="str">
            <v>AGROSUPER ASIA</v>
          </cell>
          <cell r="R914" t="str">
            <v>02</v>
          </cell>
          <cell r="S914" t="str">
            <v>COREA DEL SUR</v>
          </cell>
          <cell r="T914" t="str">
            <v>000045 BUSAN {PUSAN}, PUERTO</v>
          </cell>
          <cell r="U914" t="str">
            <v>200000725</v>
          </cell>
          <cell r="V914" t="str">
            <v>Tae won trade Co., Ltd</v>
          </cell>
          <cell r="W914" t="str">
            <v>M0304210NU00146</v>
          </cell>
          <cell r="X914" t="str">
            <v>CFR</v>
          </cell>
          <cell r="Y914" t="str">
            <v>CARTA CREDITO</v>
          </cell>
          <cell r="Z914" t="str">
            <v>CONGELADO</v>
          </cell>
          <cell r="AA914" t="str">
            <v>PANCETA</v>
          </cell>
          <cell r="AB914" t="str">
            <v>PANCETA C/CUERO</v>
          </cell>
          <cell r="AC914" t="str">
            <v>PANCETA C/CUERO</v>
          </cell>
          <cell r="AD914" t="str">
            <v>EX</v>
          </cell>
        </row>
        <row r="915">
          <cell r="D915">
            <v>1021046</v>
          </cell>
          <cell r="E915" t="str">
            <v>GO PERNILM C/M@ CJ 15K TJ</v>
          </cell>
          <cell r="F915">
            <v>22000</v>
          </cell>
          <cell r="G915" t="str">
            <v>KG</v>
          </cell>
          <cell r="H915" t="str">
            <v>PLANTA LO MIRANDA</v>
          </cell>
          <cell r="I915" t="str">
            <v>A PROGRAMAR</v>
          </cell>
          <cell r="J915">
            <v>44832</v>
          </cell>
          <cell r="K915">
            <v>44840</v>
          </cell>
          <cell r="L915">
            <v>44877</v>
          </cell>
          <cell r="M915"/>
          <cell r="N915"/>
          <cell r="O915" t="str">
            <v>U007 AGROSUPER S.A.</v>
          </cell>
          <cell r="P915" t="str">
            <v>00HK</v>
          </cell>
          <cell r="Q915" t="str">
            <v>AGROSUPER ASIA</v>
          </cell>
          <cell r="R915" t="str">
            <v>02</v>
          </cell>
          <cell r="S915" t="str">
            <v>COREA DEL SUR</v>
          </cell>
          <cell r="T915" t="str">
            <v>000045 BUSAN {PUSAN}, PUERTO</v>
          </cell>
          <cell r="U915" t="str">
            <v>200000725</v>
          </cell>
          <cell r="V915" t="str">
            <v>Tae won trade Co., Ltd</v>
          </cell>
          <cell r="W915" t="str">
            <v>M0304210NU00146</v>
          </cell>
          <cell r="X915" t="str">
            <v>CFR</v>
          </cell>
          <cell r="Y915" t="str">
            <v>CARTA CREDITO</v>
          </cell>
          <cell r="Z915" t="str">
            <v>CONGELADO</v>
          </cell>
          <cell r="AA915" t="str">
            <v>PERNIL</v>
          </cell>
          <cell r="AB915" t="str">
            <v>PERNIL MANO</v>
          </cell>
          <cell r="AC915" t="str">
            <v>PERNIL MANO C/MANO</v>
          </cell>
          <cell r="AD915" t="str">
            <v>EX</v>
          </cell>
        </row>
        <row r="916">
          <cell r="D916">
            <v>1021046</v>
          </cell>
          <cell r="E916" t="str">
            <v>GO PERNILM C/M@ CJ 15K TJ</v>
          </cell>
          <cell r="F916">
            <v>22000</v>
          </cell>
          <cell r="G916" t="str">
            <v>KG</v>
          </cell>
          <cell r="H916" t="str">
            <v>PLANTA LO MIRANDA</v>
          </cell>
          <cell r="I916" t="str">
            <v>EN PRODUCCION</v>
          </cell>
          <cell r="J916">
            <v>44832</v>
          </cell>
          <cell r="K916">
            <v>44840</v>
          </cell>
          <cell r="L916"/>
          <cell r="M916"/>
          <cell r="N916"/>
          <cell r="O916" t="str">
            <v>U007 AGROSUPER S.A.</v>
          </cell>
          <cell r="P916" t="str">
            <v>00HK</v>
          </cell>
          <cell r="Q916" t="str">
            <v>AGROSUPER ASIA</v>
          </cell>
          <cell r="R916" t="str">
            <v>02</v>
          </cell>
          <cell r="S916" t="str">
            <v>COREA DEL SUR</v>
          </cell>
          <cell r="T916" t="str">
            <v>000045 BUSAN {PUSAN}, PUERTO</v>
          </cell>
          <cell r="U916" t="str">
            <v>200000725</v>
          </cell>
          <cell r="V916" t="str">
            <v>Tae won trade Co., Ltd</v>
          </cell>
          <cell r="W916" t="str">
            <v>M0304210NU00146</v>
          </cell>
          <cell r="X916" t="str">
            <v>CFR</v>
          </cell>
          <cell r="Y916" t="str">
            <v>CARTA CREDITO</v>
          </cell>
          <cell r="Z916" t="str">
            <v>CONGELADO</v>
          </cell>
          <cell r="AA916" t="str">
            <v>PERNIL</v>
          </cell>
          <cell r="AB916" t="str">
            <v>PERNIL MANO</v>
          </cell>
          <cell r="AC916" t="str">
            <v>PERNIL MANO C/MANO</v>
          </cell>
          <cell r="AD916" t="str">
            <v>EX</v>
          </cell>
        </row>
        <row r="917">
          <cell r="D917">
            <v>1021149</v>
          </cell>
          <cell r="E917" t="str">
            <v>GO TIRA HSO CTRO@ CJ 20K TJ</v>
          </cell>
          <cell r="F917">
            <v>22000</v>
          </cell>
          <cell r="G917" t="str">
            <v>KG</v>
          </cell>
          <cell r="H917" t="str">
            <v>PLANTA LO MIRANDA</v>
          </cell>
          <cell r="I917" t="str">
            <v>A PROGRAMAR</v>
          </cell>
          <cell r="J917">
            <v>44832</v>
          </cell>
          <cell r="K917">
            <v>44840</v>
          </cell>
          <cell r="L917">
            <v>44875</v>
          </cell>
          <cell r="M917"/>
          <cell r="N917"/>
          <cell r="O917" t="str">
            <v>U007 AGROSUPER S.A.</v>
          </cell>
          <cell r="P917" t="str">
            <v>00HK</v>
          </cell>
          <cell r="Q917" t="str">
            <v>AGROSUPER ASIA</v>
          </cell>
          <cell r="R917" t="str">
            <v>02</v>
          </cell>
          <cell r="S917" t="str">
            <v>COREA DEL SUR</v>
          </cell>
          <cell r="T917" t="str">
            <v>000045 BUSAN {PUSAN}, PUERTO</v>
          </cell>
          <cell r="U917" t="str">
            <v>200000725</v>
          </cell>
          <cell r="V917" t="str">
            <v>Tae won trade Co., Ltd</v>
          </cell>
          <cell r="W917" t="str">
            <v>M0304210NU00146</v>
          </cell>
          <cell r="X917" t="str">
            <v>CFR</v>
          </cell>
          <cell r="Y917" t="str">
            <v>CARTA CREDITO</v>
          </cell>
          <cell r="Z917" t="str">
            <v>CONGELADO</v>
          </cell>
          <cell r="AA917" t="str">
            <v>HUESOS</v>
          </cell>
          <cell r="AB917" t="str">
            <v>HUESOS CUARTO CENTRAL</v>
          </cell>
          <cell r="AC917" t="str">
            <v>HUESOS CUARTO CENTRAL TIRA HUESO</v>
          </cell>
          <cell r="AD917" t="str">
            <v>EX</v>
          </cell>
        </row>
        <row r="918">
          <cell r="D918">
            <v>1021149</v>
          </cell>
          <cell r="E918" t="str">
            <v>GO TIRA HSO CTRO@ CJ 20K TJ</v>
          </cell>
          <cell r="F918">
            <v>22000</v>
          </cell>
          <cell r="G918" t="str">
            <v>KG</v>
          </cell>
          <cell r="H918" t="str">
            <v>PLANTA LO MIRANDA</v>
          </cell>
          <cell r="I918" t="str">
            <v>A PROGRAMAR</v>
          </cell>
          <cell r="J918">
            <v>44832</v>
          </cell>
          <cell r="K918">
            <v>44840</v>
          </cell>
          <cell r="L918">
            <v>44879</v>
          </cell>
          <cell r="M918"/>
          <cell r="N918"/>
          <cell r="O918" t="str">
            <v>U007 AGROSUPER S.A.</v>
          </cell>
          <cell r="P918" t="str">
            <v>00HK</v>
          </cell>
          <cell r="Q918" t="str">
            <v>AGROSUPER ASIA</v>
          </cell>
          <cell r="R918" t="str">
            <v>02</v>
          </cell>
          <cell r="S918" t="str">
            <v>COREA DEL SUR</v>
          </cell>
          <cell r="T918" t="str">
            <v>000045 BUSAN {PUSAN}, PUERTO</v>
          </cell>
          <cell r="U918" t="str">
            <v>200000725</v>
          </cell>
          <cell r="V918" t="str">
            <v>Tae won trade Co., Ltd</v>
          </cell>
          <cell r="W918" t="str">
            <v>M0304210NU00146</v>
          </cell>
          <cell r="X918" t="str">
            <v>CFR</v>
          </cell>
          <cell r="Y918" t="str">
            <v>CARTA CREDITO</v>
          </cell>
          <cell r="Z918" t="str">
            <v>CONGELADO</v>
          </cell>
          <cell r="AA918" t="str">
            <v>HUESOS</v>
          </cell>
          <cell r="AB918" t="str">
            <v>HUESOS CUARTO CENTRAL</v>
          </cell>
          <cell r="AC918" t="str">
            <v>HUESOS CUARTO CENTRAL TIRA HUESO</v>
          </cell>
          <cell r="AD918" t="str">
            <v>EX</v>
          </cell>
        </row>
        <row r="919">
          <cell r="D919">
            <v>1021149</v>
          </cell>
          <cell r="E919" t="str">
            <v>GO TIRA HSO CTRO@ CJ 20K TJ</v>
          </cell>
          <cell r="F919">
            <v>22000</v>
          </cell>
          <cell r="G919" t="str">
            <v>KG</v>
          </cell>
          <cell r="H919" t="str">
            <v>PLANTA LO MIRANDA</v>
          </cell>
          <cell r="I919" t="str">
            <v>EN PRODUCCION</v>
          </cell>
          <cell r="J919">
            <v>44832</v>
          </cell>
          <cell r="K919">
            <v>44840</v>
          </cell>
          <cell r="L919"/>
          <cell r="M919"/>
          <cell r="N919"/>
          <cell r="O919" t="str">
            <v>U007 AGROSUPER S.A.</v>
          </cell>
          <cell r="P919" t="str">
            <v>00HK</v>
          </cell>
          <cell r="Q919" t="str">
            <v>AGROSUPER ASIA</v>
          </cell>
          <cell r="R919" t="str">
            <v>02</v>
          </cell>
          <cell r="S919" t="str">
            <v>COREA DEL SUR</v>
          </cell>
          <cell r="T919" t="str">
            <v>000045 BUSAN {PUSAN}, PUERTO</v>
          </cell>
          <cell r="U919" t="str">
            <v>200000725</v>
          </cell>
          <cell r="V919" t="str">
            <v>Tae won trade Co., Ltd</v>
          </cell>
          <cell r="W919" t="str">
            <v>M0304210NU00146</v>
          </cell>
          <cell r="X919" t="str">
            <v>CFR</v>
          </cell>
          <cell r="Y919" t="str">
            <v>CARTA CREDITO</v>
          </cell>
          <cell r="Z919" t="str">
            <v>CONGELADO</v>
          </cell>
          <cell r="AA919" t="str">
            <v>HUESOS</v>
          </cell>
          <cell r="AB919" t="str">
            <v>HUESOS CUARTO CENTRAL</v>
          </cell>
          <cell r="AC919" t="str">
            <v>HUESOS CUARTO CENTRAL TIRA HUESO</v>
          </cell>
          <cell r="AD919" t="str">
            <v>EX</v>
          </cell>
        </row>
        <row r="920">
          <cell r="D920">
            <v>1021151</v>
          </cell>
          <cell r="E920" t="str">
            <v>GO HSO COGOTE@ BO CJ 20K TJ</v>
          </cell>
          <cell r="F920">
            <v>22000</v>
          </cell>
          <cell r="G920" t="str">
            <v>KG</v>
          </cell>
          <cell r="H920" t="str">
            <v>PLANTA LO MIRANDA</v>
          </cell>
          <cell r="I920" t="str">
            <v>EN PRODUCCION</v>
          </cell>
          <cell r="J920">
            <v>44832</v>
          </cell>
          <cell r="K920">
            <v>44840</v>
          </cell>
          <cell r="L920"/>
          <cell r="M920"/>
          <cell r="N920"/>
          <cell r="O920" t="str">
            <v>U007 AGROSUPER S.A.</v>
          </cell>
          <cell r="P920" t="str">
            <v>00HK</v>
          </cell>
          <cell r="Q920" t="str">
            <v>AGROSUPER ASIA</v>
          </cell>
          <cell r="R920" t="str">
            <v>02</v>
          </cell>
          <cell r="S920" t="str">
            <v>COREA DEL SUR</v>
          </cell>
          <cell r="T920" t="str">
            <v>000045 BUSAN {PUSAN}, PUERTO</v>
          </cell>
          <cell r="U920" t="str">
            <v>200000725</v>
          </cell>
          <cell r="V920" t="str">
            <v>Tae won trade Co., Ltd</v>
          </cell>
          <cell r="W920" t="str">
            <v>M0304210NU00146</v>
          </cell>
          <cell r="X920" t="str">
            <v>CFR</v>
          </cell>
          <cell r="Y920" t="str">
            <v>CARTA CREDITO</v>
          </cell>
          <cell r="Z920" t="str">
            <v>CONGELADO</v>
          </cell>
          <cell r="AA920" t="str">
            <v>HUESOS</v>
          </cell>
          <cell r="AB920" t="str">
            <v>HUESOS CUARTO DELANTERO</v>
          </cell>
          <cell r="AC920" t="str">
            <v>HUESOS CUARTO DELANTERO COGOTE</v>
          </cell>
          <cell r="AD920" t="str">
            <v>EX</v>
          </cell>
        </row>
        <row r="921">
          <cell r="D921">
            <v>1021664</v>
          </cell>
          <cell r="E921" t="str">
            <v>GO PECHO S/CUE K@ CJ 20K TJ</v>
          </cell>
          <cell r="F921">
            <v>10000</v>
          </cell>
          <cell r="G921" t="str">
            <v>KG</v>
          </cell>
          <cell r="H921" t="str">
            <v>PLANTA ROSARIO</v>
          </cell>
          <cell r="I921" t="str">
            <v>PROGRAMADO</v>
          </cell>
          <cell r="J921">
            <v>44832</v>
          </cell>
          <cell r="K921">
            <v>44840</v>
          </cell>
          <cell r="L921"/>
          <cell r="M921"/>
          <cell r="N921"/>
          <cell r="O921" t="str">
            <v>U007 AGROSUPER S.A.</v>
          </cell>
          <cell r="P921" t="str">
            <v>00HK</v>
          </cell>
          <cell r="Q921" t="str">
            <v>AGROSUPER ASIA</v>
          </cell>
          <cell r="R921" t="str">
            <v>02</v>
          </cell>
          <cell r="S921" t="str">
            <v>COREA DEL SUR</v>
          </cell>
          <cell r="T921" t="str">
            <v>000045 BUSAN {PUSAN}, PUERTO</v>
          </cell>
          <cell r="U921" t="str">
            <v>200000725</v>
          </cell>
          <cell r="V921" t="str">
            <v>Tae won trade Co., Ltd</v>
          </cell>
          <cell r="W921" t="str">
            <v>M04V82210NS00146</v>
          </cell>
          <cell r="X921" t="str">
            <v>CFR</v>
          </cell>
          <cell r="Y921" t="str">
            <v>CARTA CREDITO</v>
          </cell>
          <cell r="Z921" t="str">
            <v>CONGELADO</v>
          </cell>
          <cell r="AA921" t="str">
            <v>COST-PEC</v>
          </cell>
          <cell r="AB921" t="str">
            <v>COST-PEC ENTERO</v>
          </cell>
          <cell r="AC921" t="str">
            <v>COST-PEC ENTERO PECHO S/CUERO</v>
          </cell>
          <cell r="AD921" t="str">
            <v>EX</v>
          </cell>
        </row>
        <row r="922">
          <cell r="D922">
            <v>1021664</v>
          </cell>
          <cell r="E922" t="str">
            <v>GO PECHO S/CUE K@ CJ 20K TJ</v>
          </cell>
          <cell r="F922">
            <v>12000</v>
          </cell>
          <cell r="G922" t="str">
            <v>KG</v>
          </cell>
          <cell r="H922" t="str">
            <v>ICESTAR</v>
          </cell>
          <cell r="I922" t="str">
            <v>PROGRAMADO</v>
          </cell>
          <cell r="J922">
            <v>44832</v>
          </cell>
          <cell r="K922">
            <v>44840</v>
          </cell>
          <cell r="L922"/>
          <cell r="M922"/>
          <cell r="N922"/>
          <cell r="O922" t="str">
            <v>U007 AGROSUPER S.A.</v>
          </cell>
          <cell r="P922" t="str">
            <v>00HK</v>
          </cell>
          <cell r="Q922" t="str">
            <v>AGROSUPER ASIA</v>
          </cell>
          <cell r="R922" t="str">
            <v>02</v>
          </cell>
          <cell r="S922" t="str">
            <v>COREA DEL SUR</v>
          </cell>
          <cell r="T922" t="str">
            <v>000045 BUSAN {PUSAN}, PUERTO</v>
          </cell>
          <cell r="U922" t="str">
            <v>200000725</v>
          </cell>
          <cell r="V922" t="str">
            <v>Tae won trade Co., Ltd</v>
          </cell>
          <cell r="W922" t="str">
            <v>M04V82210NS00146</v>
          </cell>
          <cell r="X922" t="str">
            <v>CFR</v>
          </cell>
          <cell r="Y922" t="str">
            <v>CARTA CREDITO</v>
          </cell>
          <cell r="Z922" t="str">
            <v>CONGELADO</v>
          </cell>
          <cell r="AA922" t="str">
            <v>COST-PEC</v>
          </cell>
          <cell r="AB922" t="str">
            <v>COST-PEC ENTERO</v>
          </cell>
          <cell r="AC922" t="str">
            <v>COST-PEC ENTERO PECHO S/CUERO</v>
          </cell>
          <cell r="AD922" t="str">
            <v>EX</v>
          </cell>
        </row>
        <row r="923">
          <cell r="D923">
            <v>1022605</v>
          </cell>
          <cell r="E923" t="str">
            <v>GO RECTO TUBO CRUD@ CJ 10K AS</v>
          </cell>
          <cell r="F923">
            <v>22000</v>
          </cell>
          <cell r="G923" t="str">
            <v>KG</v>
          </cell>
          <cell r="H923" t="str">
            <v>PLANTA LO MIRANDA</v>
          </cell>
          <cell r="I923" t="str">
            <v>EN PRODUCCION</v>
          </cell>
          <cell r="J923">
            <v>44832</v>
          </cell>
          <cell r="K923">
            <v>44840</v>
          </cell>
          <cell r="L923"/>
          <cell r="M923"/>
          <cell r="N923"/>
          <cell r="O923" t="str">
            <v>U007 AGROSUPER S.A.</v>
          </cell>
          <cell r="P923" t="str">
            <v>00HK</v>
          </cell>
          <cell r="Q923" t="str">
            <v>AGROSUPER ASIA</v>
          </cell>
          <cell r="R923" t="str">
            <v>02</v>
          </cell>
          <cell r="S923" t="str">
            <v>COREA DEL SUR</v>
          </cell>
          <cell r="T923" t="str">
            <v>000045 BUSAN {PUSAN}, PUERTO</v>
          </cell>
          <cell r="U923" t="str">
            <v>200000725</v>
          </cell>
          <cell r="V923" t="str">
            <v>Tae won trade Co., Ltd</v>
          </cell>
          <cell r="W923" t="str">
            <v>M0304210NU00146</v>
          </cell>
          <cell r="X923" t="str">
            <v>CFR</v>
          </cell>
          <cell r="Y923" t="str">
            <v>CARTA CREDITO</v>
          </cell>
          <cell r="Z923" t="str">
            <v>CONGELADO</v>
          </cell>
          <cell r="AA923" t="str">
            <v>SUBPROD</v>
          </cell>
          <cell r="AB923" t="str">
            <v>SUBPROD TRIPA</v>
          </cell>
          <cell r="AC923" t="str">
            <v>SUBPROD TRIPA RECTO</v>
          </cell>
          <cell r="AD923" t="str">
            <v>EX</v>
          </cell>
        </row>
        <row r="924">
          <cell r="D924">
            <v>1022885</v>
          </cell>
          <cell r="E924" t="str">
            <v>GO PANC S/CUE@ CJ PANC TJ</v>
          </cell>
          <cell r="F924">
            <v>22000</v>
          </cell>
          <cell r="G924" t="str">
            <v>KG</v>
          </cell>
          <cell r="H924" t="str">
            <v>PLANTA LO MIRANDA</v>
          </cell>
          <cell r="I924" t="str">
            <v>A PROGRAMAR</v>
          </cell>
          <cell r="J924">
            <v>44832</v>
          </cell>
          <cell r="K924">
            <v>44840</v>
          </cell>
          <cell r="L924">
            <v>44871</v>
          </cell>
          <cell r="M924"/>
          <cell r="N924"/>
          <cell r="O924" t="str">
            <v>U007 AGROSUPER S.A.</v>
          </cell>
          <cell r="P924" t="str">
            <v>00HK</v>
          </cell>
          <cell r="Q924" t="str">
            <v>AGROSUPER ASIA</v>
          </cell>
          <cell r="R924" t="str">
            <v>02</v>
          </cell>
          <cell r="S924" t="str">
            <v>COREA DEL SUR</v>
          </cell>
          <cell r="T924" t="str">
            <v>000045 BUSAN {PUSAN}, PUERTO</v>
          </cell>
          <cell r="U924" t="str">
            <v>200000725</v>
          </cell>
          <cell r="V924" t="str">
            <v>Tae won trade Co., Ltd</v>
          </cell>
          <cell r="W924" t="str">
            <v>M12BG2210NS00018</v>
          </cell>
          <cell r="X924" t="str">
            <v>CFR</v>
          </cell>
          <cell r="Y924" t="str">
            <v>CARTA CREDITO</v>
          </cell>
          <cell r="Z924" t="str">
            <v>CONGELADO</v>
          </cell>
          <cell r="AA924" t="str">
            <v>PANCETA</v>
          </cell>
          <cell r="AB924" t="str">
            <v>PANCETA S/CUERO</v>
          </cell>
          <cell r="AC924" t="str">
            <v>PANCETA S/CUERO</v>
          </cell>
          <cell r="AD924" t="str">
            <v>EX</v>
          </cell>
        </row>
        <row r="925">
          <cell r="D925">
            <v>1022885</v>
          </cell>
          <cell r="E925" t="str">
            <v>GO PANC S/CUE@ CJ PANC TJ</v>
          </cell>
          <cell r="F925">
            <v>22000</v>
          </cell>
          <cell r="G925" t="str">
            <v>KG</v>
          </cell>
          <cell r="H925" t="str">
            <v>PLANTA ROSARIO</v>
          </cell>
          <cell r="I925" t="str">
            <v>PROGRAMADO</v>
          </cell>
          <cell r="J925">
            <v>44832</v>
          </cell>
          <cell r="K925">
            <v>44840</v>
          </cell>
          <cell r="L925">
            <v>44872</v>
          </cell>
          <cell r="M925"/>
          <cell r="N925"/>
          <cell r="O925" t="str">
            <v>U007 AGROSUPER S.A.</v>
          </cell>
          <cell r="P925" t="str">
            <v>00HK</v>
          </cell>
          <cell r="Q925" t="str">
            <v>AGROSUPER ASIA</v>
          </cell>
          <cell r="R925" t="str">
            <v>02</v>
          </cell>
          <cell r="S925" t="str">
            <v>COREA DEL SUR</v>
          </cell>
          <cell r="T925" t="str">
            <v>000045 BUSAN {PUSAN}, PUERTO</v>
          </cell>
          <cell r="U925" t="str">
            <v>200000725</v>
          </cell>
          <cell r="V925" t="str">
            <v>Tae won trade Co., Ltd</v>
          </cell>
          <cell r="W925" t="str">
            <v>M12BG2210NS00018</v>
          </cell>
          <cell r="X925" t="str">
            <v>CFR</v>
          </cell>
          <cell r="Y925" t="str">
            <v>CARTA CREDITO</v>
          </cell>
          <cell r="Z925" t="str">
            <v>CONGELADO</v>
          </cell>
          <cell r="AA925" t="str">
            <v>PANCETA</v>
          </cell>
          <cell r="AB925" t="str">
            <v>PANCETA S/CUERO</v>
          </cell>
          <cell r="AC925" t="str">
            <v>PANCETA S/CUERO</v>
          </cell>
          <cell r="AD925" t="str">
            <v>EX</v>
          </cell>
        </row>
        <row r="926">
          <cell r="D926">
            <v>1022885</v>
          </cell>
          <cell r="E926" t="str">
            <v>GO PANC S/CUE@ CJ PANC TJ</v>
          </cell>
          <cell r="F926">
            <v>22000</v>
          </cell>
          <cell r="G926" t="str">
            <v>KG</v>
          </cell>
          <cell r="H926" t="str">
            <v>PLANTA LO MIRANDA</v>
          </cell>
          <cell r="I926" t="str">
            <v>A PROGRAMAR</v>
          </cell>
          <cell r="J926">
            <v>44832</v>
          </cell>
          <cell r="K926">
            <v>44840</v>
          </cell>
          <cell r="L926">
            <v>44875</v>
          </cell>
          <cell r="M926"/>
          <cell r="N926"/>
          <cell r="O926" t="str">
            <v>U007 AGROSUPER S.A.</v>
          </cell>
          <cell r="P926" t="str">
            <v>00HK</v>
          </cell>
          <cell r="Q926" t="str">
            <v>AGROSUPER ASIA</v>
          </cell>
          <cell r="R926" t="str">
            <v>02</v>
          </cell>
          <cell r="S926" t="str">
            <v>COREA DEL SUR</v>
          </cell>
          <cell r="T926" t="str">
            <v>000045 BUSAN {PUSAN}, PUERTO</v>
          </cell>
          <cell r="U926" t="str">
            <v>200000725</v>
          </cell>
          <cell r="V926" t="str">
            <v>Tae won trade Co., Ltd</v>
          </cell>
          <cell r="W926" t="str">
            <v>M12BG2210NS00018</v>
          </cell>
          <cell r="X926" t="str">
            <v>CFR</v>
          </cell>
          <cell r="Y926" t="str">
            <v>CARTA CREDITO</v>
          </cell>
          <cell r="Z926" t="str">
            <v>CONGELADO</v>
          </cell>
          <cell r="AA926" t="str">
            <v>PANCETA</v>
          </cell>
          <cell r="AB926" t="str">
            <v>PANCETA S/CUERO</v>
          </cell>
          <cell r="AC926" t="str">
            <v>PANCETA S/CUERO</v>
          </cell>
          <cell r="AD926" t="str">
            <v>EX</v>
          </cell>
        </row>
        <row r="927">
          <cell r="D927">
            <v>1022885</v>
          </cell>
          <cell r="E927" t="str">
            <v>GO PANC S/CUE@ CJ PANC TJ</v>
          </cell>
          <cell r="F927">
            <v>22000</v>
          </cell>
          <cell r="G927" t="str">
            <v>KG</v>
          </cell>
          <cell r="H927" t="str">
            <v>PLANTA LO MIRANDA</v>
          </cell>
          <cell r="I927" t="str">
            <v>A PROGRAMAR</v>
          </cell>
          <cell r="J927">
            <v>44832</v>
          </cell>
          <cell r="K927">
            <v>44840</v>
          </cell>
          <cell r="L927">
            <v>44876</v>
          </cell>
          <cell r="M927"/>
          <cell r="N927"/>
          <cell r="O927" t="str">
            <v>U007 AGROSUPER S.A.</v>
          </cell>
          <cell r="P927" t="str">
            <v>00HK</v>
          </cell>
          <cell r="Q927" t="str">
            <v>AGROSUPER ASIA</v>
          </cell>
          <cell r="R927" t="str">
            <v>02</v>
          </cell>
          <cell r="S927" t="str">
            <v>COREA DEL SUR</v>
          </cell>
          <cell r="T927" t="str">
            <v>000045 BUSAN {PUSAN}, PUERTO</v>
          </cell>
          <cell r="U927" t="str">
            <v>200000725</v>
          </cell>
          <cell r="V927" t="str">
            <v>Tae won trade Co., Ltd</v>
          </cell>
          <cell r="W927" t="str">
            <v>M0304210NS00107</v>
          </cell>
          <cell r="X927" t="str">
            <v>CFR</v>
          </cell>
          <cell r="Y927" t="str">
            <v>CARTA CREDITO</v>
          </cell>
          <cell r="Z927" t="str">
            <v>CONGELADO</v>
          </cell>
          <cell r="AA927" t="str">
            <v>PANCETA</v>
          </cell>
          <cell r="AB927" t="str">
            <v>PANCETA S/CUERO</v>
          </cell>
          <cell r="AC927" t="str">
            <v>PANCETA S/CUERO</v>
          </cell>
          <cell r="AD927" t="str">
            <v>EX</v>
          </cell>
        </row>
        <row r="928">
          <cell r="D928">
            <v>1022885</v>
          </cell>
          <cell r="E928" t="str">
            <v>GO PANC S/CUE@ CJ PANC TJ</v>
          </cell>
          <cell r="F928">
            <v>22000</v>
          </cell>
          <cell r="G928" t="str">
            <v>KG</v>
          </cell>
          <cell r="H928" t="str">
            <v>PLANTA LO MIRANDA</v>
          </cell>
          <cell r="I928" t="str">
            <v>A PROGRAMAR</v>
          </cell>
          <cell r="J928">
            <v>44832</v>
          </cell>
          <cell r="K928">
            <v>44840</v>
          </cell>
          <cell r="L928">
            <v>44877</v>
          </cell>
          <cell r="M928"/>
          <cell r="N928"/>
          <cell r="O928" t="str">
            <v>U007 AGROSUPER S.A.</v>
          </cell>
          <cell r="P928" t="str">
            <v>00HK</v>
          </cell>
          <cell r="Q928" t="str">
            <v>AGROSUPER ASIA</v>
          </cell>
          <cell r="R928" t="str">
            <v>02</v>
          </cell>
          <cell r="S928" t="str">
            <v>COREA DEL SUR</v>
          </cell>
          <cell r="T928" t="str">
            <v>000045 BUSAN {PUSAN}, PUERTO</v>
          </cell>
          <cell r="U928" t="str">
            <v>200000725</v>
          </cell>
          <cell r="V928" t="str">
            <v>Tae won trade Co., Ltd</v>
          </cell>
          <cell r="W928" t="str">
            <v>M0304210NS00107</v>
          </cell>
          <cell r="X928" t="str">
            <v>CFR</v>
          </cell>
          <cell r="Y928" t="str">
            <v>CARTA CREDITO</v>
          </cell>
          <cell r="Z928" t="str">
            <v>CONGELADO</v>
          </cell>
          <cell r="AA928" t="str">
            <v>PANCETA</v>
          </cell>
          <cell r="AB928" t="str">
            <v>PANCETA S/CUERO</v>
          </cell>
          <cell r="AC928" t="str">
            <v>PANCETA S/CUERO</v>
          </cell>
          <cell r="AD928" t="str">
            <v>EX</v>
          </cell>
        </row>
        <row r="929">
          <cell r="D929">
            <v>1022885</v>
          </cell>
          <cell r="E929" t="str">
            <v>GO PANC S/CUE@ CJ PANC TJ</v>
          </cell>
          <cell r="F929">
            <v>22000</v>
          </cell>
          <cell r="G929" t="str">
            <v>KG</v>
          </cell>
          <cell r="H929" t="str">
            <v>PLANTA LO MIRANDA</v>
          </cell>
          <cell r="I929" t="str">
            <v>A PROGRAMAR</v>
          </cell>
          <cell r="J929">
            <v>44832</v>
          </cell>
          <cell r="K929">
            <v>44840</v>
          </cell>
          <cell r="L929">
            <v>44877</v>
          </cell>
          <cell r="M929"/>
          <cell r="N929"/>
          <cell r="O929" t="str">
            <v>U007 AGROSUPER S.A.</v>
          </cell>
          <cell r="P929" t="str">
            <v>00HK</v>
          </cell>
          <cell r="Q929" t="str">
            <v>AGROSUPER ASIA</v>
          </cell>
          <cell r="R929" t="str">
            <v>02</v>
          </cell>
          <cell r="S929" t="str">
            <v>COREA DEL SUR</v>
          </cell>
          <cell r="T929" t="str">
            <v>000045 BUSAN {PUSAN}, PUERTO</v>
          </cell>
          <cell r="U929" t="str">
            <v>200000725</v>
          </cell>
          <cell r="V929" t="str">
            <v>Tae won trade Co., Ltd</v>
          </cell>
          <cell r="W929" t="str">
            <v>M0304210NS00107</v>
          </cell>
          <cell r="X929" t="str">
            <v>CFR</v>
          </cell>
          <cell r="Y929" t="str">
            <v>CARTA CREDITO</v>
          </cell>
          <cell r="Z929" t="str">
            <v>CONGELADO</v>
          </cell>
          <cell r="AA929" t="str">
            <v>PANCETA</v>
          </cell>
          <cell r="AB929" t="str">
            <v>PANCETA S/CUERO</v>
          </cell>
          <cell r="AC929" t="str">
            <v>PANCETA S/CUERO</v>
          </cell>
          <cell r="AD929" t="str">
            <v>EX</v>
          </cell>
        </row>
        <row r="930">
          <cell r="D930">
            <v>1022885</v>
          </cell>
          <cell r="E930" t="str">
            <v>GO PANC S/CUE@ CJ PANC TJ</v>
          </cell>
          <cell r="F930">
            <v>22000</v>
          </cell>
          <cell r="G930" t="str">
            <v>KG</v>
          </cell>
          <cell r="H930" t="str">
            <v>PLANTA LO MIRANDA</v>
          </cell>
          <cell r="I930" t="str">
            <v>A PROGRAMAR</v>
          </cell>
          <cell r="J930">
            <v>44832</v>
          </cell>
          <cell r="K930">
            <v>44840</v>
          </cell>
          <cell r="L930">
            <v>44878</v>
          </cell>
          <cell r="M930"/>
          <cell r="N930"/>
          <cell r="O930" t="str">
            <v>U007 AGROSUPER S.A.</v>
          </cell>
          <cell r="P930" t="str">
            <v>00HK</v>
          </cell>
          <cell r="Q930" t="str">
            <v>AGROSUPER ASIA</v>
          </cell>
          <cell r="R930" t="str">
            <v>02</v>
          </cell>
          <cell r="S930" t="str">
            <v>COREA DEL SUR</v>
          </cell>
          <cell r="T930" t="str">
            <v>000045 BUSAN {PUSAN}, PUERTO</v>
          </cell>
          <cell r="U930" t="str">
            <v>200000725</v>
          </cell>
          <cell r="V930" t="str">
            <v>Tae won trade Co., Ltd</v>
          </cell>
          <cell r="W930" t="str">
            <v>M0304210NS00107</v>
          </cell>
          <cell r="X930" t="str">
            <v>CFR</v>
          </cell>
          <cell r="Y930" t="str">
            <v>CARTA CREDITO</v>
          </cell>
          <cell r="Z930" t="str">
            <v>CONGELADO</v>
          </cell>
          <cell r="AA930" t="str">
            <v>PANCETA</v>
          </cell>
          <cell r="AB930" t="str">
            <v>PANCETA S/CUERO</v>
          </cell>
          <cell r="AC930" t="str">
            <v>PANCETA S/CUERO</v>
          </cell>
          <cell r="AD930" t="str">
            <v>EX</v>
          </cell>
        </row>
        <row r="931">
          <cell r="D931">
            <v>1022885</v>
          </cell>
          <cell r="E931" t="str">
            <v>GO PANC S/CUE@ CJ PANC TJ</v>
          </cell>
          <cell r="F931">
            <v>22000</v>
          </cell>
          <cell r="G931" t="str">
            <v>KG</v>
          </cell>
          <cell r="H931" t="str">
            <v>PLANTA LO MIRANDA</v>
          </cell>
          <cell r="I931" t="str">
            <v>A PROGRAMAR</v>
          </cell>
          <cell r="J931">
            <v>44832</v>
          </cell>
          <cell r="K931">
            <v>44840</v>
          </cell>
          <cell r="L931">
            <v>44879</v>
          </cell>
          <cell r="M931"/>
          <cell r="N931"/>
          <cell r="O931" t="str">
            <v>U007 AGROSUPER S.A.</v>
          </cell>
          <cell r="P931" t="str">
            <v>00HK</v>
          </cell>
          <cell r="Q931" t="str">
            <v>AGROSUPER ASIA</v>
          </cell>
          <cell r="R931" t="str">
            <v>02</v>
          </cell>
          <cell r="S931" t="str">
            <v>COREA DEL SUR</v>
          </cell>
          <cell r="T931" t="str">
            <v>000045 BUSAN {PUSAN}, PUERTO</v>
          </cell>
          <cell r="U931" t="str">
            <v>200000725</v>
          </cell>
          <cell r="V931" t="str">
            <v>Tae won trade Co., Ltd</v>
          </cell>
          <cell r="W931" t="str">
            <v>M0304210NS00107</v>
          </cell>
          <cell r="X931" t="str">
            <v>CFR</v>
          </cell>
          <cell r="Y931" t="str">
            <v>CARTA CREDITO</v>
          </cell>
          <cell r="Z931" t="str">
            <v>CONGELADO</v>
          </cell>
          <cell r="AA931" t="str">
            <v>PANCETA</v>
          </cell>
          <cell r="AB931" t="str">
            <v>PANCETA S/CUERO</v>
          </cell>
          <cell r="AC931" t="str">
            <v>PANCETA S/CUERO</v>
          </cell>
          <cell r="AD931" t="str">
            <v>EX</v>
          </cell>
        </row>
        <row r="932">
          <cell r="D932">
            <v>1022930</v>
          </cell>
          <cell r="E932" t="str">
            <v>GO PANC S/CUE HEM@ CJ PANC TJ AS</v>
          </cell>
          <cell r="F932">
            <v>22000</v>
          </cell>
          <cell r="G932" t="str">
            <v>KG</v>
          </cell>
          <cell r="H932" t="str">
            <v>PLANTA LO MIRANDA</v>
          </cell>
          <cell r="I932" t="str">
            <v>A PROGRAMAR</v>
          </cell>
          <cell r="J932">
            <v>44832</v>
          </cell>
          <cell r="K932">
            <v>44840</v>
          </cell>
          <cell r="L932">
            <v>44871</v>
          </cell>
          <cell r="M932"/>
          <cell r="N932"/>
          <cell r="O932" t="str">
            <v>U007 AGROSUPER S.A.</v>
          </cell>
          <cell r="P932" t="str">
            <v>00HK</v>
          </cell>
          <cell r="Q932" t="str">
            <v>AGROSUPER ASIA</v>
          </cell>
          <cell r="R932" t="str">
            <v>02</v>
          </cell>
          <cell r="S932" t="str">
            <v>COREA DEL SUR</v>
          </cell>
          <cell r="T932" t="str">
            <v>000045 BUSAN {PUSAN}, PUERTO</v>
          </cell>
          <cell r="U932" t="str">
            <v>200000725</v>
          </cell>
          <cell r="V932" t="str">
            <v>Tae won trade Co., Ltd</v>
          </cell>
          <cell r="W932" t="str">
            <v>MD19N2210NS00185</v>
          </cell>
          <cell r="X932" t="str">
            <v>CFR</v>
          </cell>
          <cell r="Y932" t="str">
            <v>CARTA CREDITO</v>
          </cell>
          <cell r="Z932" t="str">
            <v>CONGELADO</v>
          </cell>
          <cell r="AA932" t="str">
            <v>PANCETA</v>
          </cell>
          <cell r="AB932" t="str">
            <v>PANCETA S/CUERO</v>
          </cell>
          <cell r="AC932" t="str">
            <v>PANCETA S/CUERO</v>
          </cell>
          <cell r="AD932" t="str">
            <v>EX</v>
          </cell>
        </row>
        <row r="933">
          <cell r="D933">
            <v>1022930</v>
          </cell>
          <cell r="E933" t="str">
            <v>GO PANC S/CUE HEM@ CJ PANC TJ AS</v>
          </cell>
          <cell r="F933">
            <v>22000</v>
          </cell>
          <cell r="G933" t="str">
            <v>KG</v>
          </cell>
          <cell r="H933" t="str">
            <v>PLANTA LO MIRANDA</v>
          </cell>
          <cell r="I933" t="str">
            <v>A PROGRAMAR</v>
          </cell>
          <cell r="J933">
            <v>44832</v>
          </cell>
          <cell r="K933">
            <v>44840</v>
          </cell>
          <cell r="L933">
            <v>44875</v>
          </cell>
          <cell r="M933"/>
          <cell r="N933"/>
          <cell r="O933" t="str">
            <v>U007 AGROSUPER S.A.</v>
          </cell>
          <cell r="P933" t="str">
            <v>00HK</v>
          </cell>
          <cell r="Q933" t="str">
            <v>AGROSUPER ASIA</v>
          </cell>
          <cell r="R933" t="str">
            <v>02</v>
          </cell>
          <cell r="S933" t="str">
            <v>COREA DEL SUR</v>
          </cell>
          <cell r="T933" t="str">
            <v>000045 BUSAN {PUSAN}, PUERTO</v>
          </cell>
          <cell r="U933" t="str">
            <v>200000725</v>
          </cell>
          <cell r="V933" t="str">
            <v>Tae won trade Co., Ltd</v>
          </cell>
          <cell r="W933" t="str">
            <v>MD19N2210NS00185</v>
          </cell>
          <cell r="X933" t="str">
            <v>CFR</v>
          </cell>
          <cell r="Y933" t="str">
            <v>CARTA CREDITO</v>
          </cell>
          <cell r="Z933" t="str">
            <v>CONGELADO</v>
          </cell>
          <cell r="AA933" t="str">
            <v>PANCETA</v>
          </cell>
          <cell r="AB933" t="str">
            <v>PANCETA S/CUERO</v>
          </cell>
          <cell r="AC933" t="str">
            <v>PANCETA S/CUERO</v>
          </cell>
          <cell r="AD933" t="str">
            <v>EX</v>
          </cell>
        </row>
        <row r="934">
          <cell r="D934">
            <v>1022930</v>
          </cell>
          <cell r="E934" t="str">
            <v>GO PANC S/CUE HEM@ CJ PANC TJ AS</v>
          </cell>
          <cell r="F934">
            <v>22000</v>
          </cell>
          <cell r="G934" t="str">
            <v>KG</v>
          </cell>
          <cell r="H934" t="str">
            <v>PLANTA LO MIRANDA</v>
          </cell>
          <cell r="I934" t="str">
            <v>A PROGRAMAR</v>
          </cell>
          <cell r="J934">
            <v>44832</v>
          </cell>
          <cell r="K934">
            <v>44840</v>
          </cell>
          <cell r="L934">
            <v>44877</v>
          </cell>
          <cell r="M934"/>
          <cell r="N934"/>
          <cell r="O934" t="str">
            <v>U007 AGROSUPER S.A.</v>
          </cell>
          <cell r="P934" t="str">
            <v>00HK</v>
          </cell>
          <cell r="Q934" t="str">
            <v>AGROSUPER ASIA</v>
          </cell>
          <cell r="R934" t="str">
            <v>02</v>
          </cell>
          <cell r="S934" t="str">
            <v>COREA DEL SUR</v>
          </cell>
          <cell r="T934" t="str">
            <v>000045 BUSAN {PUSAN}, PUERTO</v>
          </cell>
          <cell r="U934" t="str">
            <v>200000725</v>
          </cell>
          <cell r="V934" t="str">
            <v>Tae won trade Co., Ltd</v>
          </cell>
          <cell r="W934" t="str">
            <v>MD19N2210NS00185</v>
          </cell>
          <cell r="X934" t="str">
            <v>CFR</v>
          </cell>
          <cell r="Y934" t="str">
            <v>CARTA CREDITO</v>
          </cell>
          <cell r="Z934" t="str">
            <v>CONGELADO</v>
          </cell>
          <cell r="AA934" t="str">
            <v>PANCETA</v>
          </cell>
          <cell r="AB934" t="str">
            <v>PANCETA S/CUERO</v>
          </cell>
          <cell r="AC934" t="str">
            <v>PANCETA S/CUERO</v>
          </cell>
          <cell r="AD934" t="str">
            <v>EX</v>
          </cell>
        </row>
        <row r="935">
          <cell r="D935">
            <v>1022930</v>
          </cell>
          <cell r="E935" t="str">
            <v>GO PANC S/CUE HEM@ CJ PANC TJ AS</v>
          </cell>
          <cell r="F935">
            <v>22000</v>
          </cell>
          <cell r="G935" t="str">
            <v>KG</v>
          </cell>
          <cell r="H935" t="str">
            <v>PLANTA LO MIRANDA</v>
          </cell>
          <cell r="I935" t="str">
            <v>A PROGRAMAR</v>
          </cell>
          <cell r="J935">
            <v>44832</v>
          </cell>
          <cell r="K935">
            <v>44840</v>
          </cell>
          <cell r="L935">
            <v>44879</v>
          </cell>
          <cell r="M935"/>
          <cell r="N935"/>
          <cell r="O935" t="str">
            <v>U007 AGROSUPER S.A.</v>
          </cell>
          <cell r="P935" t="str">
            <v>00HK</v>
          </cell>
          <cell r="Q935" t="str">
            <v>AGROSUPER ASIA</v>
          </cell>
          <cell r="R935" t="str">
            <v>02</v>
          </cell>
          <cell r="S935" t="str">
            <v>COREA DEL SUR</v>
          </cell>
          <cell r="T935" t="str">
            <v>000045 BUSAN {PUSAN}, PUERTO</v>
          </cell>
          <cell r="U935" t="str">
            <v>200000725</v>
          </cell>
          <cell r="V935" t="str">
            <v>Tae won trade Co., Ltd</v>
          </cell>
          <cell r="W935" t="str">
            <v>M04V82210NS00185</v>
          </cell>
          <cell r="X935" t="str">
            <v>CFR</v>
          </cell>
          <cell r="Y935" t="str">
            <v>CARTA CREDITO</v>
          </cell>
          <cell r="Z935" t="str">
            <v>CONGELADO</v>
          </cell>
          <cell r="AA935" t="str">
            <v>PANCETA</v>
          </cell>
          <cell r="AB935" t="str">
            <v>PANCETA S/CUERO</v>
          </cell>
          <cell r="AC935" t="str">
            <v>PANCETA S/CUERO</v>
          </cell>
          <cell r="AD935" t="str">
            <v>EX</v>
          </cell>
        </row>
        <row r="936">
          <cell r="D936">
            <v>1022930</v>
          </cell>
          <cell r="E936" t="str">
            <v>GO PANC S/CUE HEM@ CJ PANC TJ AS</v>
          </cell>
          <cell r="F936">
            <v>22000</v>
          </cell>
          <cell r="G936" t="str">
            <v>KG</v>
          </cell>
          <cell r="H936" t="str">
            <v>PLANTA LO MIRANDA</v>
          </cell>
          <cell r="I936" t="str">
            <v>EN PRODUCCION</v>
          </cell>
          <cell r="J936">
            <v>44832</v>
          </cell>
          <cell r="K936">
            <v>44840</v>
          </cell>
          <cell r="L936"/>
          <cell r="M936"/>
          <cell r="N936"/>
          <cell r="O936" t="str">
            <v>U007 AGROSUPER S.A.</v>
          </cell>
          <cell r="P936" t="str">
            <v>00HK</v>
          </cell>
          <cell r="Q936" t="str">
            <v>AGROSUPER ASIA</v>
          </cell>
          <cell r="R936" t="str">
            <v>02</v>
          </cell>
          <cell r="S936" t="str">
            <v>COREA DEL SUR</v>
          </cell>
          <cell r="T936" t="str">
            <v>000045 BUSAN {PUSAN}, PUERTO</v>
          </cell>
          <cell r="U936" t="str">
            <v>200000725</v>
          </cell>
          <cell r="V936" t="str">
            <v>Tae won trade Co., Ltd</v>
          </cell>
          <cell r="W936" t="str">
            <v>M04V82210NS00185</v>
          </cell>
          <cell r="X936" t="str">
            <v>CFR</v>
          </cell>
          <cell r="Y936" t="str">
            <v>CARTA CREDITO</v>
          </cell>
          <cell r="Z936" t="str">
            <v>CONGELADO</v>
          </cell>
          <cell r="AA936" t="str">
            <v>PANCETA</v>
          </cell>
          <cell r="AB936" t="str">
            <v>PANCETA S/CUERO</v>
          </cell>
          <cell r="AC936" t="str">
            <v>PANCETA S/CUERO</v>
          </cell>
          <cell r="AD936" t="str">
            <v>EX</v>
          </cell>
        </row>
        <row r="937">
          <cell r="D937">
            <v>1022930</v>
          </cell>
          <cell r="E937" t="str">
            <v>GO PANC S/CUE HEM@ CJ PANC TJ AS</v>
          </cell>
          <cell r="F937">
            <v>22000</v>
          </cell>
          <cell r="G937" t="str">
            <v>KG</v>
          </cell>
          <cell r="H937" t="str">
            <v>PLANTA LO MIRANDA</v>
          </cell>
          <cell r="I937" t="str">
            <v>EN PRODUCCION</v>
          </cell>
          <cell r="J937">
            <v>44832</v>
          </cell>
          <cell r="K937">
            <v>44840</v>
          </cell>
          <cell r="L937"/>
          <cell r="M937"/>
          <cell r="N937"/>
          <cell r="O937" t="str">
            <v>U007 AGROSUPER S.A.</v>
          </cell>
          <cell r="P937" t="str">
            <v>00HK</v>
          </cell>
          <cell r="Q937" t="str">
            <v>AGROSUPER ASIA</v>
          </cell>
          <cell r="R937" t="str">
            <v>02</v>
          </cell>
          <cell r="S937" t="str">
            <v>COREA DEL SUR</v>
          </cell>
          <cell r="T937" t="str">
            <v>000045 BUSAN {PUSAN}, PUERTO</v>
          </cell>
          <cell r="U937" t="str">
            <v>200000725</v>
          </cell>
          <cell r="V937" t="str">
            <v>Tae won trade Co., Ltd</v>
          </cell>
          <cell r="W937" t="str">
            <v>M04V82210NS00185</v>
          </cell>
          <cell r="X937" t="str">
            <v>CFR</v>
          </cell>
          <cell r="Y937" t="str">
            <v>CARTA CREDITO</v>
          </cell>
          <cell r="Z937" t="str">
            <v>CONGELADO</v>
          </cell>
          <cell r="AA937" t="str">
            <v>PANCETA</v>
          </cell>
          <cell r="AB937" t="str">
            <v>PANCETA S/CUERO</v>
          </cell>
          <cell r="AC937" t="str">
            <v>PANCETA S/CUERO</v>
          </cell>
          <cell r="AD937" t="str">
            <v>EX</v>
          </cell>
        </row>
        <row r="938">
          <cell r="D938">
            <v>1022930</v>
          </cell>
          <cell r="E938" t="str">
            <v>GO PANC S/CUE HEM@ CJ PANC TJ AS</v>
          </cell>
          <cell r="F938">
            <v>22000</v>
          </cell>
          <cell r="G938" t="str">
            <v>KG</v>
          </cell>
          <cell r="H938" t="str">
            <v>PLANTA LO MIRANDA</v>
          </cell>
          <cell r="I938" t="str">
            <v>EN PRODUCCION</v>
          </cell>
          <cell r="J938">
            <v>44832</v>
          </cell>
          <cell r="K938">
            <v>44840</v>
          </cell>
          <cell r="L938"/>
          <cell r="M938"/>
          <cell r="N938"/>
          <cell r="O938" t="str">
            <v>U007 AGROSUPER S.A.</v>
          </cell>
          <cell r="P938" t="str">
            <v>00HK</v>
          </cell>
          <cell r="Q938" t="str">
            <v>AGROSUPER ASIA</v>
          </cell>
          <cell r="R938" t="str">
            <v>02</v>
          </cell>
          <cell r="S938" t="str">
            <v>COREA DEL SUR</v>
          </cell>
          <cell r="T938" t="str">
            <v>000045 BUSAN {PUSAN}, PUERTO</v>
          </cell>
          <cell r="U938" t="str">
            <v>200000725</v>
          </cell>
          <cell r="V938" t="str">
            <v>Tae won trade Co., Ltd</v>
          </cell>
          <cell r="W938" t="str">
            <v>M04V82210NS00185</v>
          </cell>
          <cell r="X938" t="str">
            <v>CFR</v>
          </cell>
          <cell r="Y938" t="str">
            <v>CARTA CREDITO</v>
          </cell>
          <cell r="Z938" t="str">
            <v>CONGELADO</v>
          </cell>
          <cell r="AA938" t="str">
            <v>PANCETA</v>
          </cell>
          <cell r="AB938" t="str">
            <v>PANCETA S/CUERO</v>
          </cell>
          <cell r="AC938" t="str">
            <v>PANCETA S/CUERO</v>
          </cell>
          <cell r="AD938" t="str">
            <v>EX</v>
          </cell>
        </row>
        <row r="939">
          <cell r="D939">
            <v>1022930</v>
          </cell>
          <cell r="E939" t="str">
            <v>GO PANC S/CUE HEM@ CJ PANC TJ AS</v>
          </cell>
          <cell r="F939">
            <v>22000</v>
          </cell>
          <cell r="G939" t="str">
            <v>KG</v>
          </cell>
          <cell r="H939" t="str">
            <v>PLANTA LO MIRANDA</v>
          </cell>
          <cell r="I939" t="str">
            <v>EN PRODUCCION</v>
          </cell>
          <cell r="J939">
            <v>44832</v>
          </cell>
          <cell r="K939">
            <v>44840</v>
          </cell>
          <cell r="L939"/>
          <cell r="M939"/>
          <cell r="N939"/>
          <cell r="O939" t="str">
            <v>U007 AGROSUPER S.A.</v>
          </cell>
          <cell r="P939" t="str">
            <v>00HK</v>
          </cell>
          <cell r="Q939" t="str">
            <v>AGROSUPER ASIA</v>
          </cell>
          <cell r="R939" t="str">
            <v>02</v>
          </cell>
          <cell r="S939" t="str">
            <v>COREA DEL SUR</v>
          </cell>
          <cell r="T939" t="str">
            <v>000045 BUSAN {PUSAN}, PUERTO</v>
          </cell>
          <cell r="U939" t="str">
            <v>200000725</v>
          </cell>
          <cell r="V939" t="str">
            <v>Tae won trade Co., Ltd</v>
          </cell>
          <cell r="W939" t="str">
            <v>M04V82210NS00185</v>
          </cell>
          <cell r="X939" t="str">
            <v>CFR</v>
          </cell>
          <cell r="Y939" t="str">
            <v>CARTA CREDITO</v>
          </cell>
          <cell r="Z939" t="str">
            <v>CONGELADO</v>
          </cell>
          <cell r="AA939" t="str">
            <v>PANCETA</v>
          </cell>
          <cell r="AB939" t="str">
            <v>PANCETA S/CUERO</v>
          </cell>
          <cell r="AC939" t="str">
            <v>PANCETA S/CUERO</v>
          </cell>
          <cell r="AD939" t="str">
            <v>EX</v>
          </cell>
        </row>
        <row r="940">
          <cell r="D940">
            <v>1022887</v>
          </cell>
          <cell r="E940" t="str">
            <v>GO PANC S/CUE@ CJ PANC AK</v>
          </cell>
          <cell r="F940">
            <v>21000</v>
          </cell>
          <cell r="G940" t="str">
            <v>KG</v>
          </cell>
          <cell r="H940" t="str">
            <v>PLANTA ROSARIO</v>
          </cell>
          <cell r="I940" t="str">
            <v>PROGRAMADO</v>
          </cell>
          <cell r="J940">
            <v>44832</v>
          </cell>
          <cell r="K940">
            <v>44840</v>
          </cell>
          <cell r="L940">
            <v>44863</v>
          </cell>
          <cell r="M940"/>
          <cell r="N940"/>
          <cell r="O940" t="str">
            <v>U007 AGROSUPER S.A.</v>
          </cell>
          <cell r="P940" t="str">
            <v>00HK</v>
          </cell>
          <cell r="Q940" t="str">
            <v>AGROSUPER ASIA</v>
          </cell>
          <cell r="R940" t="str">
            <v>02</v>
          </cell>
          <cell r="S940" t="str">
            <v>COREA DEL SUR</v>
          </cell>
          <cell r="T940" t="str">
            <v>000045 BUSAN {PUSAN}, PUERTO</v>
          </cell>
          <cell r="U940" t="str">
            <v>200001410</v>
          </cell>
          <cell r="V940" t="str">
            <v>Meat and Meat Co. Ltd</v>
          </cell>
          <cell r="W940" t="str">
            <v>2022_OCT</v>
          </cell>
          <cell r="X940" t="str">
            <v>CFR</v>
          </cell>
          <cell r="Y940" t="str">
            <v>PAGO C/COPIA DOCTO.</v>
          </cell>
          <cell r="Z940" t="str">
            <v>CONGELADO</v>
          </cell>
          <cell r="AA940" t="str">
            <v>PANCETA</v>
          </cell>
          <cell r="AB940" t="str">
            <v>PANCETA S/CUERO</v>
          </cell>
          <cell r="AC940" t="str">
            <v>PANCETA S/CUERO</v>
          </cell>
          <cell r="AD940" t="str">
            <v>EX</v>
          </cell>
        </row>
        <row r="941">
          <cell r="D941">
            <v>1022182</v>
          </cell>
          <cell r="E941" t="str">
            <v>GO BB RIBS 20-24 OZ@ CJ 10K AS</v>
          </cell>
          <cell r="F941">
            <v>1000</v>
          </cell>
          <cell r="G941" t="str">
            <v>KG</v>
          </cell>
          <cell r="H941" t="str">
            <v>PLANTA ROSARIO</v>
          </cell>
          <cell r="I941" t="str">
            <v>PROGRAMADO</v>
          </cell>
          <cell r="J941">
            <v>44832</v>
          </cell>
          <cell r="K941">
            <v>44840</v>
          </cell>
          <cell r="L941">
            <v>44863</v>
          </cell>
          <cell r="M941"/>
          <cell r="N941"/>
          <cell r="O941" t="str">
            <v>U007 AGROSUPER S.A.</v>
          </cell>
          <cell r="P941" t="str">
            <v>00HK</v>
          </cell>
          <cell r="Q941" t="str">
            <v>AGROSUPER ASIA</v>
          </cell>
          <cell r="R941" t="str">
            <v>02</v>
          </cell>
          <cell r="S941" t="str">
            <v>COREA DEL SUR</v>
          </cell>
          <cell r="T941" t="str">
            <v>000045 BUSAN {PUSAN}, PUERTO</v>
          </cell>
          <cell r="U941" t="str">
            <v>200001410</v>
          </cell>
          <cell r="V941" t="str">
            <v>Meat and Meat Co. Ltd</v>
          </cell>
          <cell r="W941" t="str">
            <v>2022_OCT</v>
          </cell>
          <cell r="X941" t="str">
            <v>CFR</v>
          </cell>
          <cell r="Y941" t="str">
            <v>PAGO C/COPIA DOCTO.</v>
          </cell>
          <cell r="Z941" t="str">
            <v>CONGELADO</v>
          </cell>
          <cell r="AA941" t="str">
            <v>CHULETA</v>
          </cell>
          <cell r="AB941" t="str">
            <v>CHULETA HUESOS</v>
          </cell>
          <cell r="AC941" t="str">
            <v>CHULETA HUESOS BABY BACK RIBS</v>
          </cell>
          <cell r="AD941" t="str">
            <v>EX</v>
          </cell>
        </row>
        <row r="942">
          <cell r="D942">
            <v>1022887</v>
          </cell>
          <cell r="E942" t="str">
            <v>GO PANC S/CUE@ CJ PANC AK</v>
          </cell>
          <cell r="F942">
            <v>22000</v>
          </cell>
          <cell r="G942" t="str">
            <v>KG</v>
          </cell>
          <cell r="H942" t="str">
            <v>PLANTA ROSARIO</v>
          </cell>
          <cell r="I942" t="str">
            <v>PROGRAMADO</v>
          </cell>
          <cell r="J942">
            <v>44832</v>
          </cell>
          <cell r="K942">
            <v>44840</v>
          </cell>
          <cell r="L942">
            <v>44870</v>
          </cell>
          <cell r="M942"/>
          <cell r="N942"/>
          <cell r="O942" t="str">
            <v>U007 AGROSUPER S.A.</v>
          </cell>
          <cell r="P942" t="str">
            <v>00HK</v>
          </cell>
          <cell r="Q942" t="str">
            <v>AGROSUPER ASIA</v>
          </cell>
          <cell r="R942" t="str">
            <v>02</v>
          </cell>
          <cell r="S942" t="str">
            <v>COREA DEL SUR</v>
          </cell>
          <cell r="T942" t="str">
            <v>000045 BUSAN {PUSAN}, PUERTO</v>
          </cell>
          <cell r="U942" t="str">
            <v>200001410</v>
          </cell>
          <cell r="V942" t="str">
            <v>Meat and Meat Co. Ltd</v>
          </cell>
          <cell r="W942" t="str">
            <v>2022_OCT</v>
          </cell>
          <cell r="X942" t="str">
            <v>CFR</v>
          </cell>
          <cell r="Y942" t="str">
            <v>PAGO C/COPIA DOCTO.</v>
          </cell>
          <cell r="Z942" t="str">
            <v>CONGELADO</v>
          </cell>
          <cell r="AA942" t="str">
            <v>PANCETA</v>
          </cell>
          <cell r="AB942" t="str">
            <v>PANCETA S/CUERO</v>
          </cell>
          <cell r="AC942" t="str">
            <v>PANCETA S/CUERO</v>
          </cell>
          <cell r="AD942" t="str">
            <v>EX</v>
          </cell>
        </row>
        <row r="943">
          <cell r="D943">
            <v>1020905</v>
          </cell>
          <cell r="E943" t="str">
            <v>GO PANC C/CUE@ CJ PANC 230 AK</v>
          </cell>
          <cell r="F943">
            <v>22000</v>
          </cell>
          <cell r="G943" t="str">
            <v>KG</v>
          </cell>
          <cell r="H943" t="str">
            <v>PLANTA LO MIRANDA</v>
          </cell>
          <cell r="I943" t="str">
            <v>EN PRODUCCION</v>
          </cell>
          <cell r="J943">
            <v>44832</v>
          </cell>
          <cell r="K943">
            <v>44840</v>
          </cell>
          <cell r="L943"/>
          <cell r="M943"/>
          <cell r="N943"/>
          <cell r="O943" t="str">
            <v>U007 AGROSUPER S.A.</v>
          </cell>
          <cell r="P943" t="str">
            <v>00HK</v>
          </cell>
          <cell r="Q943" t="str">
            <v>AGROSUPER ASIA</v>
          </cell>
          <cell r="R943" t="str">
            <v>02</v>
          </cell>
          <cell r="S943" t="str">
            <v>COREA DEL SUR</v>
          </cell>
          <cell r="T943" t="str">
            <v>000045 BUSAN {PUSAN}, PUERTO</v>
          </cell>
          <cell r="U943" t="str">
            <v>200001410</v>
          </cell>
          <cell r="V943" t="str">
            <v>Meat and Meat Co. Ltd</v>
          </cell>
          <cell r="W943" t="str">
            <v>2022_OCT</v>
          </cell>
          <cell r="X943" t="str">
            <v>CFR</v>
          </cell>
          <cell r="Y943" t="str">
            <v>PAGO C/COPIA DOCTO.</v>
          </cell>
          <cell r="Z943" t="str">
            <v>CONGELADO</v>
          </cell>
          <cell r="AA943" t="str">
            <v>PANCETA</v>
          </cell>
          <cell r="AB943" t="str">
            <v>PANCETA C/CUERO</v>
          </cell>
          <cell r="AC943" t="str">
            <v>PANCETA C/CUERO</v>
          </cell>
          <cell r="AD943" t="str">
            <v>EX</v>
          </cell>
        </row>
        <row r="944">
          <cell r="D944">
            <v>1021665</v>
          </cell>
          <cell r="E944" t="str">
            <v>GO PECHO S/CUE K@ CJ 20K AK</v>
          </cell>
          <cell r="F944">
            <v>22000</v>
          </cell>
          <cell r="G944" t="str">
            <v>KG</v>
          </cell>
          <cell r="H944" t="str">
            <v>PLANTA LO MIRANDA</v>
          </cell>
          <cell r="I944" t="str">
            <v>CONFIRMADO</v>
          </cell>
          <cell r="J944">
            <v>44832</v>
          </cell>
          <cell r="K944">
            <v>44840</v>
          </cell>
          <cell r="L944"/>
          <cell r="M944"/>
          <cell r="N944"/>
          <cell r="O944" t="str">
            <v>U007 AGROSUPER S.A.</v>
          </cell>
          <cell r="P944" t="str">
            <v>00HK</v>
          </cell>
          <cell r="Q944" t="str">
            <v>AGROSUPER ASIA</v>
          </cell>
          <cell r="R944" t="str">
            <v>02</v>
          </cell>
          <cell r="S944" t="str">
            <v>COREA DEL SUR</v>
          </cell>
          <cell r="T944" t="str">
            <v>000045 BUSAN {PUSAN}, PUERTO</v>
          </cell>
          <cell r="U944" t="str">
            <v>200001410</v>
          </cell>
          <cell r="V944" t="str">
            <v>Meat and Meat Co. Ltd</v>
          </cell>
          <cell r="W944" t="str">
            <v>2022_OCT</v>
          </cell>
          <cell r="X944" t="str">
            <v>CFR</v>
          </cell>
          <cell r="Y944" t="str">
            <v>PAGO C/COPIA DOCTO.</v>
          </cell>
          <cell r="Z944" t="str">
            <v>CONGELADO</v>
          </cell>
          <cell r="AA944" t="str">
            <v>COST-PEC</v>
          </cell>
          <cell r="AB944" t="str">
            <v>COST-PEC ENTERO</v>
          </cell>
          <cell r="AC944" t="str">
            <v>COST-PEC ENTERO PECHO S/CUERO</v>
          </cell>
          <cell r="AD944" t="str">
            <v>EX</v>
          </cell>
        </row>
        <row r="945">
          <cell r="D945">
            <v>1020860</v>
          </cell>
          <cell r="E945" t="str">
            <v>GO LOM VET@ CJ 12K AK</v>
          </cell>
          <cell r="F945">
            <v>22000</v>
          </cell>
          <cell r="G945" t="str">
            <v>KG</v>
          </cell>
          <cell r="H945" t="str">
            <v>PLANTA LO MIRANDA</v>
          </cell>
          <cell r="I945" t="str">
            <v>CONFIRMADO</v>
          </cell>
          <cell r="J945">
            <v>44832</v>
          </cell>
          <cell r="K945">
            <v>44840</v>
          </cell>
          <cell r="L945"/>
          <cell r="M945"/>
          <cell r="N945"/>
          <cell r="O945" t="str">
            <v>U007 AGROSUPER S.A.</v>
          </cell>
          <cell r="P945" t="str">
            <v>00HK</v>
          </cell>
          <cell r="Q945" t="str">
            <v>AGROSUPER ASIA</v>
          </cell>
          <cell r="R945" t="str">
            <v>02</v>
          </cell>
          <cell r="S945" t="str">
            <v>COREA DEL SUR</v>
          </cell>
          <cell r="T945" t="str">
            <v>000045 BUSAN {PUSAN}, PUERTO</v>
          </cell>
          <cell r="U945" t="str">
            <v>200001410</v>
          </cell>
          <cell r="V945" t="str">
            <v>Meat and Meat Co. Ltd</v>
          </cell>
          <cell r="W945" t="str">
            <v>2022_OCT</v>
          </cell>
          <cell r="X945" t="str">
            <v>CFR</v>
          </cell>
          <cell r="Y945" t="str">
            <v>PAGO C/COPIA DOCTO.</v>
          </cell>
          <cell r="Z945" t="str">
            <v>CONGELADO</v>
          </cell>
          <cell r="AA945" t="str">
            <v>LOMO</v>
          </cell>
          <cell r="AB945" t="str">
            <v>LOMO VETADO</v>
          </cell>
          <cell r="AC945" t="str">
            <v>LOMO VETADO K (JAPÓN)</v>
          </cell>
          <cell r="AD945" t="str">
            <v>EX</v>
          </cell>
        </row>
        <row r="946">
          <cell r="D946">
            <v>1020860</v>
          </cell>
          <cell r="E946" t="str">
            <v>GO LOM VET@ CJ 12K AK</v>
          </cell>
          <cell r="F946">
            <v>22000</v>
          </cell>
          <cell r="G946" t="str">
            <v>KG</v>
          </cell>
          <cell r="H946" t="str">
            <v>PLANTA LO MIRANDA</v>
          </cell>
          <cell r="I946" t="str">
            <v>CONFIRMADO</v>
          </cell>
          <cell r="J946">
            <v>44832</v>
          </cell>
          <cell r="K946">
            <v>44840</v>
          </cell>
          <cell r="L946"/>
          <cell r="M946"/>
          <cell r="N946"/>
          <cell r="O946" t="str">
            <v>U007 AGROSUPER S.A.</v>
          </cell>
          <cell r="P946" t="str">
            <v>00HK</v>
          </cell>
          <cell r="Q946" t="str">
            <v>AGROSUPER ASIA</v>
          </cell>
          <cell r="R946" t="str">
            <v>02</v>
          </cell>
          <cell r="S946" t="str">
            <v>COREA DEL SUR</v>
          </cell>
          <cell r="T946" t="str">
            <v>000045 BUSAN {PUSAN}, PUERTO</v>
          </cell>
          <cell r="U946" t="str">
            <v>200001410</v>
          </cell>
          <cell r="V946" t="str">
            <v>Meat and Meat Co. Ltd</v>
          </cell>
          <cell r="W946" t="str">
            <v>2022_OCT</v>
          </cell>
          <cell r="X946" t="str">
            <v>CFR</v>
          </cell>
          <cell r="Y946" t="str">
            <v>PAGO C/COPIA DOCTO.</v>
          </cell>
          <cell r="Z946" t="str">
            <v>CONGELADO</v>
          </cell>
          <cell r="AA946" t="str">
            <v>LOMO</v>
          </cell>
          <cell r="AB946" t="str">
            <v>LOMO VETADO</v>
          </cell>
          <cell r="AC946" t="str">
            <v>LOMO VETADO K (JAPÓN)</v>
          </cell>
          <cell r="AD946" t="str">
            <v>EX</v>
          </cell>
        </row>
        <row r="947">
          <cell r="D947">
            <v>1021152</v>
          </cell>
          <cell r="E947" t="str">
            <v>GO HSO COGOTE@ BO CJ 20K AK</v>
          </cell>
          <cell r="F947">
            <v>22000</v>
          </cell>
          <cell r="G947" t="str">
            <v>KG</v>
          </cell>
          <cell r="H947" t="str">
            <v>PLANTA LO MIRANDA</v>
          </cell>
          <cell r="I947" t="str">
            <v>A PROGRAMAR</v>
          </cell>
          <cell r="J947">
            <v>44832</v>
          </cell>
          <cell r="K947">
            <v>44840</v>
          </cell>
          <cell r="L947"/>
          <cell r="M947"/>
          <cell r="N947"/>
          <cell r="O947" t="str">
            <v>U007 AGROSUPER S.A.</v>
          </cell>
          <cell r="P947" t="str">
            <v>00HK</v>
          </cell>
          <cell r="Q947" t="str">
            <v>AGROSUPER ASIA</v>
          </cell>
          <cell r="R947" t="str">
            <v>02</v>
          </cell>
          <cell r="S947" t="str">
            <v>COREA DEL SUR</v>
          </cell>
          <cell r="T947" t="str">
            <v>000045 BUSAN {PUSAN}, PUERTO</v>
          </cell>
          <cell r="U947" t="str">
            <v>200001410</v>
          </cell>
          <cell r="V947" t="str">
            <v>Meat and Meat Co. Ltd</v>
          </cell>
          <cell r="W947" t="str">
            <v>2022_OCT</v>
          </cell>
          <cell r="X947" t="str">
            <v>CFR</v>
          </cell>
          <cell r="Y947" t="str">
            <v>PAGO C/COPIA DOCTO.</v>
          </cell>
          <cell r="Z947" t="str">
            <v>CONGELADO</v>
          </cell>
          <cell r="AA947" t="str">
            <v>HUESOS</v>
          </cell>
          <cell r="AB947" t="str">
            <v>HUESOS CUARTO DELANTERO</v>
          </cell>
          <cell r="AC947" t="str">
            <v>HUESOS CUARTO DELANTERO COGOTE</v>
          </cell>
          <cell r="AD947" t="str">
            <v>EX</v>
          </cell>
        </row>
        <row r="948">
          <cell r="D948">
            <v>1021152</v>
          </cell>
          <cell r="E948" t="str">
            <v>GO HSO COGOTE@ BO CJ 20K AK</v>
          </cell>
          <cell r="F948">
            <v>22000</v>
          </cell>
          <cell r="G948" t="str">
            <v>KG</v>
          </cell>
          <cell r="H948" t="str">
            <v>PLANTA LO MIRANDA</v>
          </cell>
          <cell r="I948" t="str">
            <v>EN PRODUCCION</v>
          </cell>
          <cell r="J948">
            <v>44832</v>
          </cell>
          <cell r="K948">
            <v>44840</v>
          </cell>
          <cell r="L948"/>
          <cell r="M948"/>
          <cell r="N948"/>
          <cell r="O948" t="str">
            <v>U007 AGROSUPER S.A.</v>
          </cell>
          <cell r="P948" t="str">
            <v>00HK</v>
          </cell>
          <cell r="Q948" t="str">
            <v>AGROSUPER ASIA</v>
          </cell>
          <cell r="R948" t="str">
            <v>02</v>
          </cell>
          <cell r="S948" t="str">
            <v>COREA DEL SUR</v>
          </cell>
          <cell r="T948" t="str">
            <v>000045 BUSAN {PUSAN}, PUERTO</v>
          </cell>
          <cell r="U948" t="str">
            <v>200001410</v>
          </cell>
          <cell r="V948" t="str">
            <v>Meat and Meat Co. Ltd</v>
          </cell>
          <cell r="W948" t="str">
            <v>2022_OCT</v>
          </cell>
          <cell r="X948" t="str">
            <v>CFR</v>
          </cell>
          <cell r="Y948" t="str">
            <v>PAGO C/COPIA DOCTO.</v>
          </cell>
          <cell r="Z948" t="str">
            <v>CONGELADO</v>
          </cell>
          <cell r="AA948" t="str">
            <v>HUESOS</v>
          </cell>
          <cell r="AB948" t="str">
            <v>HUESOS CUARTO DELANTERO</v>
          </cell>
          <cell r="AC948" t="str">
            <v>HUESOS CUARTO DELANTERO COGOTE</v>
          </cell>
          <cell r="AD948" t="str">
            <v>EX</v>
          </cell>
        </row>
        <row r="949">
          <cell r="D949">
            <v>1021150</v>
          </cell>
          <cell r="E949" t="str">
            <v>GO TIRA HSO CTRO@ CJ 20K AK</v>
          </cell>
          <cell r="F949">
            <v>22000</v>
          </cell>
          <cell r="G949" t="str">
            <v>KG</v>
          </cell>
          <cell r="H949" t="str">
            <v>PLANTA LO MIRANDA</v>
          </cell>
          <cell r="I949" t="str">
            <v>CONFIRMADO</v>
          </cell>
          <cell r="J949">
            <v>44832</v>
          </cell>
          <cell r="K949">
            <v>44840</v>
          </cell>
          <cell r="L949"/>
          <cell r="M949"/>
          <cell r="N949"/>
          <cell r="O949" t="str">
            <v>U007 AGROSUPER S.A.</v>
          </cell>
          <cell r="P949" t="str">
            <v>00HK</v>
          </cell>
          <cell r="Q949" t="str">
            <v>AGROSUPER ASIA</v>
          </cell>
          <cell r="R949" t="str">
            <v>02</v>
          </cell>
          <cell r="S949" t="str">
            <v>COREA DEL SUR</v>
          </cell>
          <cell r="T949" t="str">
            <v>000045 BUSAN {PUSAN}, PUERTO</v>
          </cell>
          <cell r="U949" t="str">
            <v>200001410</v>
          </cell>
          <cell r="V949" t="str">
            <v>Meat and Meat Co. Ltd</v>
          </cell>
          <cell r="W949" t="str">
            <v>2022_OCT</v>
          </cell>
          <cell r="X949" t="str">
            <v>CFR</v>
          </cell>
          <cell r="Y949" t="str">
            <v>PAGO C/COPIA DOCTO.</v>
          </cell>
          <cell r="Z949" t="str">
            <v>CONGELADO</v>
          </cell>
          <cell r="AA949" t="str">
            <v>HUESOS</v>
          </cell>
          <cell r="AB949" t="str">
            <v>HUESOS CUARTO CENTRAL</v>
          </cell>
          <cell r="AC949" t="str">
            <v>HUESOS CUARTO CENTRAL TIRA HUESO</v>
          </cell>
          <cell r="AD949" t="str">
            <v>EX</v>
          </cell>
        </row>
        <row r="950">
          <cell r="D950">
            <v>1021150</v>
          </cell>
          <cell r="E950" t="str">
            <v>GO TIRA HSO CTRO@ CJ 20K AK</v>
          </cell>
          <cell r="F950">
            <v>22000</v>
          </cell>
          <cell r="G950" t="str">
            <v>KG</v>
          </cell>
          <cell r="H950" t="str">
            <v>PLANTA LO MIRANDA</v>
          </cell>
          <cell r="I950" t="str">
            <v>CONFIRMADO</v>
          </cell>
          <cell r="J950">
            <v>44832</v>
          </cell>
          <cell r="K950">
            <v>44840</v>
          </cell>
          <cell r="L950"/>
          <cell r="M950"/>
          <cell r="N950"/>
          <cell r="O950" t="str">
            <v>U007 AGROSUPER S.A.</v>
          </cell>
          <cell r="P950" t="str">
            <v>00HK</v>
          </cell>
          <cell r="Q950" t="str">
            <v>AGROSUPER ASIA</v>
          </cell>
          <cell r="R950" t="str">
            <v>02</v>
          </cell>
          <cell r="S950" t="str">
            <v>COREA DEL SUR</v>
          </cell>
          <cell r="T950" t="str">
            <v>000045 BUSAN {PUSAN}, PUERTO</v>
          </cell>
          <cell r="U950" t="str">
            <v>200001410</v>
          </cell>
          <cell r="V950" t="str">
            <v>Meat and Meat Co. Ltd</v>
          </cell>
          <cell r="W950" t="str">
            <v>2022_OCT</v>
          </cell>
          <cell r="X950" t="str">
            <v>CFR</v>
          </cell>
          <cell r="Y950" t="str">
            <v>PAGO C/COPIA DOCTO.</v>
          </cell>
          <cell r="Z950" t="str">
            <v>CONGELADO</v>
          </cell>
          <cell r="AA950" t="str">
            <v>HUESOS</v>
          </cell>
          <cell r="AB950" t="str">
            <v>HUESOS CUARTO CENTRAL</v>
          </cell>
          <cell r="AC950" t="str">
            <v>HUESOS CUARTO CENTRAL TIRA HUESO</v>
          </cell>
          <cell r="AD950" t="str">
            <v>EX</v>
          </cell>
        </row>
        <row r="951">
          <cell r="D951">
            <v>1021150</v>
          </cell>
          <cell r="E951" t="str">
            <v>GO TIRA HSO CTRO@ CJ 20K AK</v>
          </cell>
          <cell r="F951">
            <v>22000</v>
          </cell>
          <cell r="G951" t="str">
            <v>KG</v>
          </cell>
          <cell r="H951" t="str">
            <v>PLANTA LO MIRANDA</v>
          </cell>
          <cell r="I951" t="str">
            <v>CONFIRMADO</v>
          </cell>
          <cell r="J951">
            <v>44832</v>
          </cell>
          <cell r="K951">
            <v>44840</v>
          </cell>
          <cell r="L951"/>
          <cell r="M951"/>
          <cell r="N951"/>
          <cell r="O951" t="str">
            <v>U007 AGROSUPER S.A.</v>
          </cell>
          <cell r="P951" t="str">
            <v>00HK</v>
          </cell>
          <cell r="Q951" t="str">
            <v>AGROSUPER ASIA</v>
          </cell>
          <cell r="R951" t="str">
            <v>02</v>
          </cell>
          <cell r="S951" t="str">
            <v>COREA DEL SUR</v>
          </cell>
          <cell r="T951" t="str">
            <v>000045 BUSAN {PUSAN}, PUERTO</v>
          </cell>
          <cell r="U951" t="str">
            <v>200001410</v>
          </cell>
          <cell r="V951" t="str">
            <v>Meat and Meat Co. Ltd</v>
          </cell>
          <cell r="W951" t="str">
            <v>2022_OCT</v>
          </cell>
          <cell r="X951" t="str">
            <v>CFR</v>
          </cell>
          <cell r="Y951" t="str">
            <v>PAGO C/COPIA DOCTO.</v>
          </cell>
          <cell r="Z951" t="str">
            <v>CONGELADO</v>
          </cell>
          <cell r="AA951" t="str">
            <v>HUESOS</v>
          </cell>
          <cell r="AB951" t="str">
            <v>HUESOS CUARTO CENTRAL</v>
          </cell>
          <cell r="AC951" t="str">
            <v>HUESOS CUARTO CENTRAL TIRA HUESO</v>
          </cell>
          <cell r="AD951" t="str">
            <v>EX</v>
          </cell>
        </row>
        <row r="952">
          <cell r="D952">
            <v>1021012</v>
          </cell>
          <cell r="E952" t="str">
            <v>GO PAPDA K@ CJ 20K AK</v>
          </cell>
          <cell r="F952">
            <v>22000</v>
          </cell>
          <cell r="G952" t="str">
            <v>KG</v>
          </cell>
          <cell r="H952" t="str">
            <v>PLANTA LO MIRANDA</v>
          </cell>
          <cell r="I952" t="str">
            <v>PROGRAMADO</v>
          </cell>
          <cell r="J952">
            <v>44832</v>
          </cell>
          <cell r="K952">
            <v>44840</v>
          </cell>
          <cell r="L952">
            <v>44864</v>
          </cell>
          <cell r="M952"/>
          <cell r="N952"/>
          <cell r="O952" t="str">
            <v>U007 AGROSUPER S.A.</v>
          </cell>
          <cell r="P952" t="str">
            <v>00HK</v>
          </cell>
          <cell r="Q952" t="str">
            <v>AGROSUPER ASIA</v>
          </cell>
          <cell r="R952" t="str">
            <v>02</v>
          </cell>
          <cell r="S952" t="str">
            <v>COREA DEL SUR</v>
          </cell>
          <cell r="T952" t="str">
            <v>000045 BUSAN {PUSAN}, PUERTO</v>
          </cell>
          <cell r="U952" t="str">
            <v>200001410</v>
          </cell>
          <cell r="V952" t="str">
            <v>Meat and Meat Co. Ltd</v>
          </cell>
          <cell r="W952" t="str">
            <v>2022_OCT</v>
          </cell>
          <cell r="X952" t="str">
            <v>CFR</v>
          </cell>
          <cell r="Y952" t="str">
            <v>PAGO C/COPIA DOCTO.</v>
          </cell>
          <cell r="Z952" t="str">
            <v>CONGELADO</v>
          </cell>
          <cell r="AA952" t="str">
            <v>PLANCHA</v>
          </cell>
          <cell r="AB952" t="str">
            <v>PLANCHA S/CUERO</v>
          </cell>
          <cell r="AC952" t="str">
            <v>PLANCHA S/CUERO PAPADA</v>
          </cell>
          <cell r="AD952" t="str">
            <v>EX</v>
          </cell>
        </row>
        <row r="953">
          <cell r="D953">
            <v>1022607</v>
          </cell>
          <cell r="E953" t="str">
            <v>GO PLATEAD LOM TF@ CJ 10K AK (TS)</v>
          </cell>
          <cell r="F953">
            <v>22000</v>
          </cell>
          <cell r="G953" t="str">
            <v>KG</v>
          </cell>
          <cell r="H953" t="str">
            <v>PLANTA LO MIRANDA</v>
          </cell>
          <cell r="I953" t="str">
            <v>EN PRODUCCION</v>
          </cell>
          <cell r="J953">
            <v>44832</v>
          </cell>
          <cell r="K953">
            <v>44840</v>
          </cell>
          <cell r="L953"/>
          <cell r="M953"/>
          <cell r="N953"/>
          <cell r="O953" t="str">
            <v>U007 AGROSUPER S.A.</v>
          </cell>
          <cell r="P953" t="str">
            <v>00HK</v>
          </cell>
          <cell r="Q953" t="str">
            <v>AGROSUPER ASIA</v>
          </cell>
          <cell r="R953" t="str">
            <v>02</v>
          </cell>
          <cell r="S953" t="str">
            <v>COREA DEL SUR</v>
          </cell>
          <cell r="T953" t="str">
            <v>000045 BUSAN {PUSAN}, PUERTO</v>
          </cell>
          <cell r="U953" t="str">
            <v>200001410</v>
          </cell>
          <cell r="V953" t="str">
            <v>Meat and Meat Co. Ltd</v>
          </cell>
          <cell r="W953" t="str">
            <v>2022_OCT</v>
          </cell>
          <cell r="X953" t="str">
            <v>CFR</v>
          </cell>
          <cell r="Y953" t="str">
            <v>PAGO C/COPIA DOCTO.</v>
          </cell>
          <cell r="Z953" t="str">
            <v>CONGELADO</v>
          </cell>
          <cell r="AA953" t="str">
            <v>PROLIJADO</v>
          </cell>
          <cell r="AB953" t="str">
            <v>PROLIJADO PLATEADA</v>
          </cell>
          <cell r="AC953" t="str">
            <v>PROLIJADO PLATEADA DE LOMO</v>
          </cell>
          <cell r="AD953" t="str">
            <v>EX</v>
          </cell>
        </row>
        <row r="954">
          <cell r="D954">
            <v>1022607</v>
          </cell>
          <cell r="E954" t="str">
            <v>GO PLATEAD LOM TF@ CJ 10K AK (TS)</v>
          </cell>
          <cell r="F954">
            <v>22000</v>
          </cell>
          <cell r="G954" t="str">
            <v>KG</v>
          </cell>
          <cell r="H954" t="str">
            <v>PLANTA LO MIRANDA</v>
          </cell>
          <cell r="I954" t="str">
            <v>EN PRODUCCION</v>
          </cell>
          <cell r="J954">
            <v>44832</v>
          </cell>
          <cell r="K954">
            <v>44840</v>
          </cell>
          <cell r="L954"/>
          <cell r="M954"/>
          <cell r="N954"/>
          <cell r="O954" t="str">
            <v>U007 AGROSUPER S.A.</v>
          </cell>
          <cell r="P954" t="str">
            <v>00HK</v>
          </cell>
          <cell r="Q954" t="str">
            <v>AGROSUPER ASIA</v>
          </cell>
          <cell r="R954" t="str">
            <v>02</v>
          </cell>
          <cell r="S954" t="str">
            <v>COREA DEL SUR</v>
          </cell>
          <cell r="T954" t="str">
            <v>000045 BUSAN {PUSAN}, PUERTO</v>
          </cell>
          <cell r="U954" t="str">
            <v>200001410</v>
          </cell>
          <cell r="V954" t="str">
            <v>Meat and Meat Co. Ltd</v>
          </cell>
          <cell r="W954" t="str">
            <v>2022_OCT</v>
          </cell>
          <cell r="X954" t="str">
            <v>CFR</v>
          </cell>
          <cell r="Y954" t="str">
            <v>PAGO C/COPIA DOCTO.</v>
          </cell>
          <cell r="Z954" t="str">
            <v>CONGELADO</v>
          </cell>
          <cell r="AA954" t="str">
            <v>PROLIJADO</v>
          </cell>
          <cell r="AB954" t="str">
            <v>PROLIJADO PLATEADA</v>
          </cell>
          <cell r="AC954" t="str">
            <v>PROLIJADO PLATEADA DE LOMO</v>
          </cell>
          <cell r="AD954" t="str">
            <v>EX</v>
          </cell>
        </row>
        <row r="955">
          <cell r="D955">
            <v>1020860</v>
          </cell>
          <cell r="E955" t="str">
            <v>GO LOM VET@ CJ 12K AK</v>
          </cell>
          <cell r="F955">
            <v>22000</v>
          </cell>
          <cell r="G955" t="str">
            <v>KG</v>
          </cell>
          <cell r="H955" t="str">
            <v>PLANTA LO MIRANDA</v>
          </cell>
          <cell r="I955" t="str">
            <v>EN PRODUCCION</v>
          </cell>
          <cell r="J955">
            <v>44832</v>
          </cell>
          <cell r="K955">
            <v>44840</v>
          </cell>
          <cell r="L955"/>
          <cell r="M955"/>
          <cell r="N955"/>
          <cell r="O955" t="str">
            <v>U007 AGROSUPER S.A.</v>
          </cell>
          <cell r="P955" t="str">
            <v>00HK</v>
          </cell>
          <cell r="Q955" t="str">
            <v>AGROSUPER ASIA</v>
          </cell>
          <cell r="R955" t="str">
            <v>02</v>
          </cell>
          <cell r="S955" t="str">
            <v>COREA DEL SUR</v>
          </cell>
          <cell r="T955" t="str">
            <v>000045 BUSAN {PUSAN}, PUERTO</v>
          </cell>
          <cell r="U955" t="str">
            <v>200000374</v>
          </cell>
          <cell r="V955" t="str">
            <v>TS Corporation La Office</v>
          </cell>
          <cell r="W955" t="str">
            <v>ILC9052200052</v>
          </cell>
          <cell r="X955" t="str">
            <v>CFR</v>
          </cell>
          <cell r="Y955" t="str">
            <v>CARTA CREDITO</v>
          </cell>
          <cell r="Z955" t="str">
            <v>CONGELADO</v>
          </cell>
          <cell r="AA955" t="str">
            <v>LOMO</v>
          </cell>
          <cell r="AB955" t="str">
            <v>LOMO VETADO</v>
          </cell>
          <cell r="AC955" t="str">
            <v>LOMO VETADO K (JAPÓN)</v>
          </cell>
          <cell r="AD955" t="str">
            <v>EX</v>
          </cell>
        </row>
        <row r="956">
          <cell r="D956">
            <v>1021012</v>
          </cell>
          <cell r="E956" t="str">
            <v>GO PAPDA K@ CJ 20K AK</v>
          </cell>
          <cell r="F956">
            <v>22000</v>
          </cell>
          <cell r="G956" t="str">
            <v>KG</v>
          </cell>
          <cell r="H956" t="str">
            <v>PLANTA LO MIRANDA</v>
          </cell>
          <cell r="I956" t="str">
            <v>A PROGRAMAR</v>
          </cell>
          <cell r="J956">
            <v>44832</v>
          </cell>
          <cell r="K956">
            <v>44840</v>
          </cell>
          <cell r="L956">
            <v>44872</v>
          </cell>
          <cell r="M956"/>
          <cell r="N956"/>
          <cell r="O956" t="str">
            <v>U007 AGROSUPER S.A.</v>
          </cell>
          <cell r="P956" t="str">
            <v>00HK</v>
          </cell>
          <cell r="Q956" t="str">
            <v>AGROSUPER ASIA</v>
          </cell>
          <cell r="R956" t="str">
            <v>02</v>
          </cell>
          <cell r="S956" t="str">
            <v>COREA DEL SUR</v>
          </cell>
          <cell r="T956" t="str">
            <v>000045 BUSAN {PUSAN}, PUERTO</v>
          </cell>
          <cell r="U956" t="str">
            <v>200000374</v>
          </cell>
          <cell r="V956" t="str">
            <v>TS Corporation La Office</v>
          </cell>
          <cell r="W956" t="str">
            <v>ILC9052200052</v>
          </cell>
          <cell r="X956" t="str">
            <v>CFR</v>
          </cell>
          <cell r="Y956" t="str">
            <v>CARTA CREDITO</v>
          </cell>
          <cell r="Z956" t="str">
            <v>CONGELADO</v>
          </cell>
          <cell r="AA956" t="str">
            <v>PLANCHA</v>
          </cell>
          <cell r="AB956" t="str">
            <v>PLANCHA S/CUERO</v>
          </cell>
          <cell r="AC956" t="str">
            <v>PLANCHA S/CUERO PAPADA</v>
          </cell>
          <cell r="AD956" t="str">
            <v>EX</v>
          </cell>
        </row>
        <row r="957">
          <cell r="D957">
            <v>1023283</v>
          </cell>
          <cell r="E957" t="str">
            <v>GO GRASA CHALECO@ CJ 10K AS</v>
          </cell>
          <cell r="F957">
            <v>24000</v>
          </cell>
          <cell r="G957" t="str">
            <v>KG</v>
          </cell>
          <cell r="H957" t="str">
            <v>PLANTA ROSARIO</v>
          </cell>
          <cell r="I957" t="str">
            <v>EN PRODUCCION</v>
          </cell>
          <cell r="J957">
            <v>44832</v>
          </cell>
          <cell r="K957">
            <v>44840</v>
          </cell>
          <cell r="L957"/>
          <cell r="M957"/>
          <cell r="N957"/>
          <cell r="O957" t="str">
            <v>U007 AGROSUPER S.A.</v>
          </cell>
          <cell r="P957" t="str">
            <v>00HK</v>
          </cell>
          <cell r="Q957" t="str">
            <v>AGROSUPER ASIA</v>
          </cell>
          <cell r="R957" t="str">
            <v>02</v>
          </cell>
          <cell r="S957" t="str">
            <v>FILIPINAS</v>
          </cell>
          <cell r="T957" t="str">
            <v>000162 MANILA, PUERTO</v>
          </cell>
          <cell r="U957" t="str">
            <v>200004244</v>
          </cell>
          <cell r="V957" t="str">
            <v>FAYMAN EUROPE LIMITED</v>
          </cell>
          <cell r="W957" t="str">
            <v>IN 34066 -22 #ETA FIN NOV</v>
          </cell>
          <cell r="X957" t="str">
            <v>CIF</v>
          </cell>
          <cell r="Y957" t="str">
            <v>PAGO C/COPIA DOCTO.</v>
          </cell>
          <cell r="Z957" t="str">
            <v>CONGELADO</v>
          </cell>
          <cell r="AA957" t="str">
            <v>SUBPROD</v>
          </cell>
          <cell r="AB957" t="str">
            <v>SUBPROD GRASA</v>
          </cell>
          <cell r="AC957" t="str">
            <v>SUBPROD GRASA CHALECO</v>
          </cell>
          <cell r="AD957" t="str">
            <v>EX</v>
          </cell>
        </row>
        <row r="958">
          <cell r="D958">
            <v>1023144</v>
          </cell>
          <cell r="E958" t="str">
            <v>GO PAPDA C/CUE GRANEL@ BO CJ AS</v>
          </cell>
          <cell r="F958">
            <v>24000</v>
          </cell>
          <cell r="G958" t="str">
            <v>KG</v>
          </cell>
          <cell r="H958" t="str">
            <v>PLANTA ROSARIO</v>
          </cell>
          <cell r="I958" t="str">
            <v>SOBRE INGRESO</v>
          </cell>
          <cell r="J958">
            <v>44832</v>
          </cell>
          <cell r="K958">
            <v>44840</v>
          </cell>
          <cell r="L958"/>
          <cell r="M958"/>
          <cell r="N958"/>
          <cell r="O958" t="str">
            <v>U007 AGROSUPER S.A.</v>
          </cell>
          <cell r="P958" t="str">
            <v>00HK</v>
          </cell>
          <cell r="Q958" t="str">
            <v>AGROSUPER ASIA</v>
          </cell>
          <cell r="R958" t="str">
            <v>02</v>
          </cell>
          <cell r="S958" t="str">
            <v>FILIPINAS</v>
          </cell>
          <cell r="T958" t="str">
            <v>000162 MANILA, PUERTO</v>
          </cell>
          <cell r="U958" t="str">
            <v>200004244</v>
          </cell>
          <cell r="V958" t="str">
            <v>FAYMAN EUROPE LIMITED</v>
          </cell>
          <cell r="W958" t="str">
            <v>IN 34087 -22 #ETA FN NOV</v>
          </cell>
          <cell r="X958" t="str">
            <v>CIF</v>
          </cell>
          <cell r="Y958" t="str">
            <v>PAGO C/COPIA DOCTO.</v>
          </cell>
          <cell r="Z958" t="str">
            <v>CONGELADO</v>
          </cell>
          <cell r="AA958" t="str">
            <v>PLANCHA</v>
          </cell>
          <cell r="AB958" t="str">
            <v>PLANCHA C/CUERO</v>
          </cell>
          <cell r="AC958" t="str">
            <v>PLANCHA C/CUERO NORMAL</v>
          </cell>
          <cell r="AD958" t="str">
            <v>EX</v>
          </cell>
        </row>
        <row r="959">
          <cell r="D959">
            <v>1023144</v>
          </cell>
          <cell r="E959" t="str">
            <v>GO PAPDA C/CUE GRANEL@ BO CJ AS</v>
          </cell>
          <cell r="F959">
            <v>24000</v>
          </cell>
          <cell r="G959" t="str">
            <v>KG</v>
          </cell>
          <cell r="H959" t="str">
            <v>PLANTA ROSARIO</v>
          </cell>
          <cell r="I959" t="str">
            <v>SOBRE INGRESO</v>
          </cell>
          <cell r="J959">
            <v>44832</v>
          </cell>
          <cell r="K959">
            <v>44840</v>
          </cell>
          <cell r="L959"/>
          <cell r="M959"/>
          <cell r="N959"/>
          <cell r="O959" t="str">
            <v>U007 AGROSUPER S.A.</v>
          </cell>
          <cell r="P959" t="str">
            <v>00HK</v>
          </cell>
          <cell r="Q959" t="str">
            <v>AGROSUPER ASIA</v>
          </cell>
          <cell r="R959" t="str">
            <v>02</v>
          </cell>
          <cell r="S959" t="str">
            <v>FILIPINAS</v>
          </cell>
          <cell r="T959" t="str">
            <v>000162 MANILA, PUERTO</v>
          </cell>
          <cell r="U959" t="str">
            <v>200004244</v>
          </cell>
          <cell r="V959" t="str">
            <v>FAYMAN EUROPE LIMITED</v>
          </cell>
          <cell r="W959" t="str">
            <v>IN 34088 -22 #ETA FN NOV</v>
          </cell>
          <cell r="X959" t="str">
            <v>CIF</v>
          </cell>
          <cell r="Y959" t="str">
            <v>PAGO C/COPIA DOCTO.</v>
          </cell>
          <cell r="Z959" t="str">
            <v>CONGELADO</v>
          </cell>
          <cell r="AA959" t="str">
            <v>PLANCHA</v>
          </cell>
          <cell r="AB959" t="str">
            <v>PLANCHA C/CUERO</v>
          </cell>
          <cell r="AC959" t="str">
            <v>PLANCHA C/CUERO NORMAL</v>
          </cell>
          <cell r="AD959" t="str">
            <v>EX</v>
          </cell>
        </row>
        <row r="960">
          <cell r="D960">
            <v>1023144</v>
          </cell>
          <cell r="E960" t="str">
            <v>GO PAPDA C/CUE GRANEL@ BO CJ AS</v>
          </cell>
          <cell r="F960">
            <v>24000</v>
          </cell>
          <cell r="G960" t="str">
            <v>KG</v>
          </cell>
          <cell r="H960" t="str">
            <v>PLANTA ROSARIO</v>
          </cell>
          <cell r="I960" t="str">
            <v>SOBRE INGRESO</v>
          </cell>
          <cell r="J960">
            <v>44832</v>
          </cell>
          <cell r="K960">
            <v>44840</v>
          </cell>
          <cell r="L960"/>
          <cell r="M960"/>
          <cell r="N960"/>
          <cell r="O960" t="str">
            <v>U007 AGROSUPER S.A.</v>
          </cell>
          <cell r="P960" t="str">
            <v>00HK</v>
          </cell>
          <cell r="Q960" t="str">
            <v>AGROSUPER ASIA</v>
          </cell>
          <cell r="R960" t="str">
            <v>02</v>
          </cell>
          <cell r="S960" t="str">
            <v>FILIPINAS</v>
          </cell>
          <cell r="T960" t="str">
            <v>000162 MANILA, PUERTO</v>
          </cell>
          <cell r="U960" t="str">
            <v>200004244</v>
          </cell>
          <cell r="V960" t="str">
            <v>FAYMAN EUROPE LIMITED</v>
          </cell>
          <cell r="W960" t="str">
            <v>IN 34089 -22 #ETA FN NOV</v>
          </cell>
          <cell r="X960" t="str">
            <v>CIF</v>
          </cell>
          <cell r="Y960" t="str">
            <v>PAGO C/COPIA DOCTO.</v>
          </cell>
          <cell r="Z960" t="str">
            <v>CONGELADO</v>
          </cell>
          <cell r="AA960" t="str">
            <v>PLANCHA</v>
          </cell>
          <cell r="AB960" t="str">
            <v>PLANCHA C/CUERO</v>
          </cell>
          <cell r="AC960" t="str">
            <v>PLANCHA C/CUERO NORMAL</v>
          </cell>
          <cell r="AD960" t="str">
            <v>EX</v>
          </cell>
        </row>
        <row r="961">
          <cell r="D961">
            <v>1023448</v>
          </cell>
          <cell r="E961" t="str">
            <v>GO PPPAL 77@ CJ 20K AS</v>
          </cell>
          <cell r="F961">
            <v>24000</v>
          </cell>
          <cell r="G961" t="str">
            <v>KG</v>
          </cell>
          <cell r="H961" t="str">
            <v>PLANTA ROSARIO</v>
          </cell>
          <cell r="I961" t="str">
            <v>EMITIDO</v>
          </cell>
          <cell r="J961">
            <v>44832</v>
          </cell>
          <cell r="K961">
            <v>44840</v>
          </cell>
          <cell r="L961"/>
          <cell r="M961"/>
          <cell r="N961"/>
          <cell r="O961" t="str">
            <v>U007 AGROSUPER S.A.</v>
          </cell>
          <cell r="P961" t="str">
            <v>00HK</v>
          </cell>
          <cell r="Q961" t="str">
            <v>AGROSUPER ASIA</v>
          </cell>
          <cell r="R961" t="str">
            <v>02</v>
          </cell>
          <cell r="S961" t="str">
            <v>FILIPINAS</v>
          </cell>
          <cell r="T961" t="str">
            <v>000162 MANILA, PUERTO</v>
          </cell>
          <cell r="U961" t="str">
            <v>200004410</v>
          </cell>
          <cell r="V961" t="str">
            <v>Golden Acres Food Service Corporati</v>
          </cell>
          <cell r="W961" t="str">
            <v>4599</v>
          </cell>
          <cell r="X961" t="str">
            <v>CIF</v>
          </cell>
          <cell r="Y961" t="str">
            <v>PAGO C/COPIA DOCTO.</v>
          </cell>
          <cell r="Z961" t="str">
            <v>CONGELADO</v>
          </cell>
          <cell r="AA961" t="str">
            <v>PALETA</v>
          </cell>
          <cell r="AB961" t="str">
            <v>PALETA PULPA</v>
          </cell>
          <cell r="AC961" t="str">
            <v>PALETA PULPA 77</v>
          </cell>
          <cell r="AD961" t="str">
            <v>EX</v>
          </cell>
        </row>
        <row r="962">
          <cell r="D962">
            <v>1023144</v>
          </cell>
          <cell r="E962" t="str">
            <v>GO PAPDA C/CUE GRANEL@ BO CJ AS</v>
          </cell>
          <cell r="F962">
            <v>24000</v>
          </cell>
          <cell r="G962" t="str">
            <v>KG</v>
          </cell>
          <cell r="H962" t="str">
            <v>PLANTA ROSARIO</v>
          </cell>
          <cell r="I962" t="str">
            <v>SOBRE INGRESO</v>
          </cell>
          <cell r="J962">
            <v>44832</v>
          </cell>
          <cell r="K962">
            <v>44840</v>
          </cell>
          <cell r="L962"/>
          <cell r="M962"/>
          <cell r="N962"/>
          <cell r="O962" t="str">
            <v>U007 AGROSUPER S.A.</v>
          </cell>
          <cell r="P962" t="str">
            <v>00HK</v>
          </cell>
          <cell r="Q962" t="str">
            <v>AGROSUPER ASIA</v>
          </cell>
          <cell r="R962" t="str">
            <v>02</v>
          </cell>
          <cell r="S962" t="str">
            <v>FILIPINAS</v>
          </cell>
          <cell r="T962" t="str">
            <v>000162 MANILA, PUERTO</v>
          </cell>
          <cell r="U962" t="str">
            <v>200004410</v>
          </cell>
          <cell r="V962" t="str">
            <v>Golden Acres Food Service Corporati</v>
          </cell>
          <cell r="W962" t="str">
            <v>4765</v>
          </cell>
          <cell r="X962" t="str">
            <v>CIF</v>
          </cell>
          <cell r="Y962" t="str">
            <v>PAGO C/COPIA DOCTO.</v>
          </cell>
          <cell r="Z962" t="str">
            <v>CONGELADO</v>
          </cell>
          <cell r="AA962" t="str">
            <v>PLANCHA</v>
          </cell>
          <cell r="AB962" t="str">
            <v>PLANCHA C/CUERO</v>
          </cell>
          <cell r="AC962" t="str">
            <v>PLANCHA C/CUERO NORMAL</v>
          </cell>
          <cell r="AD962" t="str">
            <v>EX</v>
          </cell>
        </row>
        <row r="963">
          <cell r="D963">
            <v>1020660</v>
          </cell>
          <cell r="E963" t="str">
            <v>GO PERNILP@ BO CJ 20K AS</v>
          </cell>
          <cell r="F963">
            <v>24000</v>
          </cell>
          <cell r="G963" t="str">
            <v>KG</v>
          </cell>
          <cell r="H963" t="str">
            <v>PLANTA ROSARIO</v>
          </cell>
          <cell r="I963" t="str">
            <v>CONFIRMADO</v>
          </cell>
          <cell r="J963">
            <v>44832</v>
          </cell>
          <cell r="K963">
            <v>44840</v>
          </cell>
          <cell r="L963">
            <v>44854</v>
          </cell>
          <cell r="M963"/>
          <cell r="N963"/>
          <cell r="O963" t="str">
            <v>U007 AGROSUPER S.A.</v>
          </cell>
          <cell r="P963" t="str">
            <v>00HK</v>
          </cell>
          <cell r="Q963" t="str">
            <v>AGROSUPER ASIA</v>
          </cell>
          <cell r="R963" t="str">
            <v>02</v>
          </cell>
          <cell r="S963" t="str">
            <v>FILIPINAS</v>
          </cell>
          <cell r="T963" t="str">
            <v>000162 MANILA, PUERTO</v>
          </cell>
          <cell r="U963" t="str">
            <v>200004410</v>
          </cell>
          <cell r="V963" t="str">
            <v>Golden Acres Food Service Corporati</v>
          </cell>
          <cell r="W963" t="str">
            <v>4867</v>
          </cell>
          <cell r="X963" t="str">
            <v>CIF</v>
          </cell>
          <cell r="Y963" t="str">
            <v>PAGO C/COPIA DOCTO.</v>
          </cell>
          <cell r="Z963" t="str">
            <v>CONGELADO</v>
          </cell>
          <cell r="AA963" t="str">
            <v>PERNIL</v>
          </cell>
          <cell r="AB963" t="str">
            <v>PERNIL PIERNA</v>
          </cell>
          <cell r="AC963" t="str">
            <v>PERNIL PIERNA NORMAL</v>
          </cell>
          <cell r="AD963" t="str">
            <v>EX</v>
          </cell>
        </row>
        <row r="964">
          <cell r="D964">
            <v>1012275</v>
          </cell>
          <cell r="E964" t="str">
            <v>PO TRU ALA 4X10 NMR@ BO CJ 20K AS</v>
          </cell>
          <cell r="F964">
            <v>1722</v>
          </cell>
          <cell r="G964" t="str">
            <v>KG</v>
          </cell>
          <cell r="H964" t="str">
            <v>PLANTA LO MIRANDA</v>
          </cell>
          <cell r="I964" t="str">
            <v>CONFIRMADO</v>
          </cell>
          <cell r="J964">
            <v>44832</v>
          </cell>
          <cell r="K964">
            <v>44841</v>
          </cell>
          <cell r="L964">
            <v>44872</v>
          </cell>
          <cell r="M964"/>
          <cell r="N964"/>
          <cell r="O964" t="str">
            <v>U007 AGROSUPER S.A.</v>
          </cell>
          <cell r="P964" t="str">
            <v>00GO</v>
          </cell>
          <cell r="Q964" t="str">
            <v>AGROSUPER SHANGHAI</v>
          </cell>
          <cell r="R964" t="str">
            <v>01</v>
          </cell>
          <cell r="S964" t="str">
            <v>CHINA</v>
          </cell>
          <cell r="T964" t="str">
            <v>000021 SHANGHAI, CHINA</v>
          </cell>
          <cell r="U964" t="str">
            <v>200002390</v>
          </cell>
          <cell r="V964" t="str">
            <v>Agrosuper China Co., Ltd.</v>
          </cell>
          <cell r="W964" t="str">
            <v/>
          </cell>
          <cell r="X964" t="str">
            <v>CIF</v>
          </cell>
          <cell r="Y964" t="str">
            <v>CTA CTE O CRED.DIRECTO</v>
          </cell>
          <cell r="Z964" t="str">
            <v>CONGELADO</v>
          </cell>
          <cell r="AA964" t="str">
            <v>ALA</v>
          </cell>
          <cell r="AB964" t="str">
            <v>ALA TRUTRO</v>
          </cell>
          <cell r="AC964" t="str">
            <v>ALA TRUTRO S/MARINAR</v>
          </cell>
          <cell r="AD964" t="str">
            <v>NA</v>
          </cell>
        </row>
        <row r="965">
          <cell r="D965">
            <v>1012451</v>
          </cell>
          <cell r="E965" t="str">
            <v>PO ALA MEDIA@ CJ 15K AS</v>
          </cell>
          <cell r="F965">
            <v>4230</v>
          </cell>
          <cell r="G965" t="str">
            <v>KG</v>
          </cell>
          <cell r="H965" t="str">
            <v>PLANTA LO MIRANDA</v>
          </cell>
          <cell r="I965" t="str">
            <v>CONFIRMADO</v>
          </cell>
          <cell r="J965">
            <v>44832</v>
          </cell>
          <cell r="K965">
            <v>44841</v>
          </cell>
          <cell r="L965">
            <v>44872</v>
          </cell>
          <cell r="M965"/>
          <cell r="N965"/>
          <cell r="O965" t="str">
            <v>U007 AGROSUPER S.A.</v>
          </cell>
          <cell r="P965" t="str">
            <v>00GO</v>
          </cell>
          <cell r="Q965" t="str">
            <v>AGROSUPER SHANGHAI</v>
          </cell>
          <cell r="R965" t="str">
            <v>01</v>
          </cell>
          <cell r="S965" t="str">
            <v>CHINA</v>
          </cell>
          <cell r="T965" t="str">
            <v>000021 SHANGHAI, CHINA</v>
          </cell>
          <cell r="U965" t="str">
            <v>200002390</v>
          </cell>
          <cell r="V965" t="str">
            <v>Agrosuper China Co., Ltd.</v>
          </cell>
          <cell r="W965" t="str">
            <v/>
          </cell>
          <cell r="X965" t="str">
            <v>CIF</v>
          </cell>
          <cell r="Y965" t="str">
            <v>CTA CTE O CRED.DIRECTO</v>
          </cell>
          <cell r="Z965" t="str">
            <v>CONGELADO</v>
          </cell>
          <cell r="AA965" t="str">
            <v>ALA</v>
          </cell>
          <cell r="AB965" t="str">
            <v>ALA CENTRO</v>
          </cell>
          <cell r="AC965" t="str">
            <v>ALA CENTRO NORMAL</v>
          </cell>
          <cell r="AD965" t="str">
            <v>NA</v>
          </cell>
        </row>
        <row r="966">
          <cell r="D966">
            <v>1012453</v>
          </cell>
          <cell r="E966" t="str">
            <v>PO ALA MEDIA IQF@ CJ 18K AS</v>
          </cell>
          <cell r="F966">
            <v>6908</v>
          </cell>
          <cell r="G966" t="str">
            <v>KG</v>
          </cell>
          <cell r="H966" t="str">
            <v>PLANTA LO MIRANDA</v>
          </cell>
          <cell r="I966" t="str">
            <v>CONFIRMADO</v>
          </cell>
          <cell r="J966">
            <v>44832</v>
          </cell>
          <cell r="K966">
            <v>44841</v>
          </cell>
          <cell r="L966">
            <v>44872</v>
          </cell>
          <cell r="M966"/>
          <cell r="N966"/>
          <cell r="O966" t="str">
            <v>U007 AGROSUPER S.A.</v>
          </cell>
          <cell r="P966" t="str">
            <v>00GO</v>
          </cell>
          <cell r="Q966" t="str">
            <v>AGROSUPER SHANGHAI</v>
          </cell>
          <cell r="R966" t="str">
            <v>01</v>
          </cell>
          <cell r="S966" t="str">
            <v>CHINA</v>
          </cell>
          <cell r="T966" t="str">
            <v>000021 SHANGHAI, CHINA</v>
          </cell>
          <cell r="U966" t="str">
            <v>200002390</v>
          </cell>
          <cell r="V966" t="str">
            <v>Agrosuper China Co., Ltd.</v>
          </cell>
          <cell r="W966" t="str">
            <v/>
          </cell>
          <cell r="X966" t="str">
            <v>CIF</v>
          </cell>
          <cell r="Y966" t="str">
            <v>CTA CTE O CRED.DIRECTO</v>
          </cell>
          <cell r="Z966" t="str">
            <v>CONGELADO</v>
          </cell>
          <cell r="AA966" t="str">
            <v>ALA</v>
          </cell>
          <cell r="AB966" t="str">
            <v>ALA CENTRO</v>
          </cell>
          <cell r="AC966" t="str">
            <v>ALA CENTRO NORMAL</v>
          </cell>
          <cell r="AD966" t="str">
            <v>NA</v>
          </cell>
        </row>
        <row r="967">
          <cell r="D967">
            <v>1012595</v>
          </cell>
          <cell r="E967" t="str">
            <v>PO PCHDEH@ BO 16X1K CJ AS</v>
          </cell>
          <cell r="F967">
            <v>5184</v>
          </cell>
          <cell r="G967" t="str">
            <v>KG</v>
          </cell>
          <cell r="H967" t="str">
            <v>PLANTA LO MIRANDA</v>
          </cell>
          <cell r="I967" t="str">
            <v>CONFIRMADO</v>
          </cell>
          <cell r="J967">
            <v>44832</v>
          </cell>
          <cell r="K967">
            <v>44841</v>
          </cell>
          <cell r="L967">
            <v>44872</v>
          </cell>
          <cell r="M967"/>
          <cell r="N967"/>
          <cell r="O967" t="str">
            <v>U007 AGROSUPER S.A.</v>
          </cell>
          <cell r="P967" t="str">
            <v>00GO</v>
          </cell>
          <cell r="Q967" t="str">
            <v>AGROSUPER SHANGHAI</v>
          </cell>
          <cell r="R967" t="str">
            <v>01</v>
          </cell>
          <cell r="S967" t="str">
            <v>CHINA</v>
          </cell>
          <cell r="T967" t="str">
            <v>000021 SHANGHAI, CHINA</v>
          </cell>
          <cell r="U967" t="str">
            <v>200002390</v>
          </cell>
          <cell r="V967" t="str">
            <v>Agrosuper China Co., Ltd.</v>
          </cell>
          <cell r="W967" t="str">
            <v/>
          </cell>
          <cell r="X967" t="str">
            <v>CIF</v>
          </cell>
          <cell r="Y967" t="str">
            <v>CTA CTE O CRED.DIRECTO</v>
          </cell>
          <cell r="Z967" t="str">
            <v>CONGELADO</v>
          </cell>
          <cell r="AA967" t="str">
            <v>PECHUGA DESH</v>
          </cell>
          <cell r="AB967" t="str">
            <v>PECHUGA DESH S/PIEL S/GRASA S/FILETE</v>
          </cell>
          <cell r="AC967" t="str">
            <v>PECHUGA DESH S/CALIBRE</v>
          </cell>
          <cell r="AD967" t="str">
            <v>NA</v>
          </cell>
        </row>
        <row r="968">
          <cell r="D968">
            <v>1012622</v>
          </cell>
          <cell r="E968" t="str">
            <v>PO TRUENT DEH TF@MUESTRA SAG</v>
          </cell>
          <cell r="F968">
            <v>80</v>
          </cell>
          <cell r="G968" t="str">
            <v>KG</v>
          </cell>
          <cell r="H968" t="str">
            <v>PLANTA LO MIRANDA</v>
          </cell>
          <cell r="I968" t="str">
            <v>CONFIRMADO</v>
          </cell>
          <cell r="J968">
            <v>44832</v>
          </cell>
          <cell r="K968">
            <v>44841</v>
          </cell>
          <cell r="L968">
            <v>44872</v>
          </cell>
          <cell r="M968"/>
          <cell r="N968"/>
          <cell r="O968" t="str">
            <v>U007 AGROSUPER S.A.</v>
          </cell>
          <cell r="P968" t="str">
            <v>00GO</v>
          </cell>
          <cell r="Q968" t="str">
            <v>AGROSUPER SHANGHAI</v>
          </cell>
          <cell r="R968" t="str">
            <v>01</v>
          </cell>
          <cell r="S968" t="str">
            <v>CHINA</v>
          </cell>
          <cell r="T968" t="str">
            <v>000021 SHANGHAI, CHINA</v>
          </cell>
          <cell r="U968" t="str">
            <v>200002390</v>
          </cell>
          <cell r="V968" t="str">
            <v>Agrosuper China Co., Ltd.</v>
          </cell>
          <cell r="W968" t="str">
            <v/>
          </cell>
          <cell r="X968" t="str">
            <v>CIF</v>
          </cell>
          <cell r="Y968" t="str">
            <v>CTA CTE O CRED.DIRECTO</v>
          </cell>
          <cell r="Z968" t="str">
            <v>CONGELADO</v>
          </cell>
          <cell r="AA968" t="str">
            <v>MUESTRA</v>
          </cell>
          <cell r="AB968" t="str">
            <v>MUESTRA</v>
          </cell>
          <cell r="AC968" t="str">
            <v>MUESTRA</v>
          </cell>
          <cell r="AD968" t="str">
            <v>NA</v>
          </cell>
        </row>
        <row r="969">
          <cell r="D969">
            <v>1012455</v>
          </cell>
          <cell r="E969" t="str">
            <v>PO CTRO PTA ALA CHOICE@ CJ 20K AS</v>
          </cell>
          <cell r="F969">
            <v>24000</v>
          </cell>
          <cell r="G969" t="str">
            <v>KG</v>
          </cell>
          <cell r="H969" t="str">
            <v>PLANTA LO MIRANDA</v>
          </cell>
          <cell r="I969" t="str">
            <v>CONFIRMADO</v>
          </cell>
          <cell r="J969">
            <v>44832</v>
          </cell>
          <cell r="K969">
            <v>44841</v>
          </cell>
          <cell r="L969">
            <v>44877</v>
          </cell>
          <cell r="M969"/>
          <cell r="N969"/>
          <cell r="O969" t="str">
            <v>U007 AGROSUPER S.A.</v>
          </cell>
          <cell r="P969" t="str">
            <v>00GO</v>
          </cell>
          <cell r="Q969" t="str">
            <v>AGROSUPER SHANGHAI</v>
          </cell>
          <cell r="R969" t="str">
            <v>01</v>
          </cell>
          <cell r="S969" t="str">
            <v>CHINA</v>
          </cell>
          <cell r="T969" t="str">
            <v>000021 SHANGHAI, CHINA</v>
          </cell>
          <cell r="U969" t="str">
            <v>200002390</v>
          </cell>
          <cell r="V969" t="str">
            <v>Agrosuper China Co., Ltd.</v>
          </cell>
          <cell r="W969" t="str">
            <v/>
          </cell>
          <cell r="X969" t="str">
            <v>CIF</v>
          </cell>
          <cell r="Y969" t="str">
            <v>CTA CTE O CRED.DIRECTO</v>
          </cell>
          <cell r="Z969" t="str">
            <v>CONGELADO</v>
          </cell>
          <cell r="AA969" t="str">
            <v>ALA</v>
          </cell>
          <cell r="AB969" t="str">
            <v>ALA CENTRO-PUNTA</v>
          </cell>
          <cell r="AC969" t="str">
            <v>ALA CENTRO-PUNTA NORMAL</v>
          </cell>
          <cell r="AD969" t="str">
            <v>NA</v>
          </cell>
        </row>
        <row r="970">
          <cell r="D970">
            <v>1012455</v>
          </cell>
          <cell r="E970" t="str">
            <v>PO CTRO PTA ALA CHOICE@ CJ 20K AS</v>
          </cell>
          <cell r="F970">
            <v>24000</v>
          </cell>
          <cell r="G970" t="str">
            <v>KG</v>
          </cell>
          <cell r="H970" t="str">
            <v>PLANTA LO MIRANDA</v>
          </cell>
          <cell r="I970" t="str">
            <v>CONFIRMADO</v>
          </cell>
          <cell r="J970">
            <v>44832</v>
          </cell>
          <cell r="K970">
            <v>44841</v>
          </cell>
          <cell r="L970">
            <v>44879</v>
          </cell>
          <cell r="M970"/>
          <cell r="N970"/>
          <cell r="O970" t="str">
            <v>U007 AGROSUPER S.A.</v>
          </cell>
          <cell r="P970" t="str">
            <v>00GO</v>
          </cell>
          <cell r="Q970" t="str">
            <v>AGROSUPER SHANGHAI</v>
          </cell>
          <cell r="R970" t="str">
            <v>01</v>
          </cell>
          <cell r="S970" t="str">
            <v>CHINA</v>
          </cell>
          <cell r="T970" t="str">
            <v>000021 SHANGHAI, CHINA</v>
          </cell>
          <cell r="U970" t="str">
            <v>200002390</v>
          </cell>
          <cell r="V970" t="str">
            <v>Agrosuper China Co., Ltd.</v>
          </cell>
          <cell r="W970" t="str">
            <v/>
          </cell>
          <cell r="X970" t="str">
            <v>CIF</v>
          </cell>
          <cell r="Y970" t="str">
            <v>CTA CTE O CRED.DIRECTO</v>
          </cell>
          <cell r="Z970" t="str">
            <v>CONGELADO</v>
          </cell>
          <cell r="AA970" t="str">
            <v>ALA</v>
          </cell>
          <cell r="AB970" t="str">
            <v>ALA CENTRO-PUNTA</v>
          </cell>
          <cell r="AC970" t="str">
            <v>ALA CENTRO-PUNTA NORMAL</v>
          </cell>
          <cell r="AD970" t="str">
            <v>NA</v>
          </cell>
        </row>
        <row r="971">
          <cell r="D971">
            <v>1012455</v>
          </cell>
          <cell r="E971" t="str">
            <v>PO CTRO PTA ALA CHOICE@ CJ 20K AS</v>
          </cell>
          <cell r="F971">
            <v>24000</v>
          </cell>
          <cell r="G971" t="str">
            <v>KG</v>
          </cell>
          <cell r="H971" t="str">
            <v>PLANTA LO MIRANDA</v>
          </cell>
          <cell r="I971" t="str">
            <v>CONFIRMADO</v>
          </cell>
          <cell r="J971">
            <v>44832</v>
          </cell>
          <cell r="K971">
            <v>44841</v>
          </cell>
          <cell r="L971">
            <v>44881</v>
          </cell>
          <cell r="M971"/>
          <cell r="N971"/>
          <cell r="O971" t="str">
            <v>U007 AGROSUPER S.A.</v>
          </cell>
          <cell r="P971" t="str">
            <v>00GO</v>
          </cell>
          <cell r="Q971" t="str">
            <v>AGROSUPER SHANGHAI</v>
          </cell>
          <cell r="R971" t="str">
            <v>01</v>
          </cell>
          <cell r="S971" t="str">
            <v>CHINA</v>
          </cell>
          <cell r="T971" t="str">
            <v>000021 SHANGHAI, CHINA</v>
          </cell>
          <cell r="U971" t="str">
            <v>200002390</v>
          </cell>
          <cell r="V971" t="str">
            <v>Agrosuper China Co., Ltd.</v>
          </cell>
          <cell r="W971" t="str">
            <v/>
          </cell>
          <cell r="X971" t="str">
            <v>CIF</v>
          </cell>
          <cell r="Y971" t="str">
            <v>CTA CTE O CRED.DIRECTO</v>
          </cell>
          <cell r="Z971" t="str">
            <v>CONGELADO</v>
          </cell>
          <cell r="AA971" t="str">
            <v>ALA</v>
          </cell>
          <cell r="AB971" t="str">
            <v>ALA CENTRO-PUNTA</v>
          </cell>
          <cell r="AC971" t="str">
            <v>ALA CENTRO-PUNTA NORMAL</v>
          </cell>
          <cell r="AD971" t="str">
            <v>NA</v>
          </cell>
        </row>
        <row r="972">
          <cell r="D972">
            <v>1012455</v>
          </cell>
          <cell r="E972" t="str">
            <v>PO CTRO PTA ALA CHOICE@ CJ 20K AS</v>
          </cell>
          <cell r="F972">
            <v>24000</v>
          </cell>
          <cell r="G972" t="str">
            <v>KG</v>
          </cell>
          <cell r="H972" t="str">
            <v>PLANTA LO MIRANDA</v>
          </cell>
          <cell r="I972" t="str">
            <v>CONFIRMADO</v>
          </cell>
          <cell r="J972">
            <v>44832</v>
          </cell>
          <cell r="K972">
            <v>44841</v>
          </cell>
          <cell r="L972"/>
          <cell r="M972"/>
          <cell r="N972"/>
          <cell r="O972" t="str">
            <v>U007 AGROSUPER S.A.</v>
          </cell>
          <cell r="P972" t="str">
            <v>00GO</v>
          </cell>
          <cell r="Q972" t="str">
            <v>AGROSUPER SHANGHAI</v>
          </cell>
          <cell r="R972" t="str">
            <v>01</v>
          </cell>
          <cell r="S972" t="str">
            <v>CHINA</v>
          </cell>
          <cell r="T972" t="str">
            <v>000021 SHANGHAI, CHINA</v>
          </cell>
          <cell r="U972" t="str">
            <v>200002390</v>
          </cell>
          <cell r="V972" t="str">
            <v>Agrosuper China Co., Ltd.</v>
          </cell>
          <cell r="W972" t="str">
            <v/>
          </cell>
          <cell r="X972" t="str">
            <v>CIF</v>
          </cell>
          <cell r="Y972" t="str">
            <v>CTA CTE O CRED.DIRECTO</v>
          </cell>
          <cell r="Z972" t="str">
            <v>CONGELADO</v>
          </cell>
          <cell r="AA972" t="str">
            <v>ALA</v>
          </cell>
          <cell r="AB972" t="str">
            <v>ALA CENTRO-PUNTA</v>
          </cell>
          <cell r="AC972" t="str">
            <v>ALA CENTRO-PUNTA NORMAL</v>
          </cell>
          <cell r="AD972" t="str">
            <v>NA</v>
          </cell>
        </row>
        <row r="973">
          <cell r="D973">
            <v>1011586</v>
          </cell>
          <cell r="E973" t="str">
            <v>PO ALA MEDIA B 4X10@ CJ 20K AS</v>
          </cell>
          <cell r="F973">
            <v>24000</v>
          </cell>
          <cell r="G973" t="str">
            <v>KG</v>
          </cell>
          <cell r="H973" t="str">
            <v>PLANTA LO MIRANDA</v>
          </cell>
          <cell r="I973" t="str">
            <v>CONFIRMADO</v>
          </cell>
          <cell r="J973">
            <v>44832</v>
          </cell>
          <cell r="K973">
            <v>44841</v>
          </cell>
          <cell r="L973">
            <v>44879</v>
          </cell>
          <cell r="M973"/>
          <cell r="N973"/>
          <cell r="O973" t="str">
            <v>U007 AGROSUPER S.A.</v>
          </cell>
          <cell r="P973" t="str">
            <v>00GO</v>
          </cell>
          <cell r="Q973" t="str">
            <v>AGROSUPER SHANGHAI</v>
          </cell>
          <cell r="R973" t="str">
            <v>01</v>
          </cell>
          <cell r="S973" t="str">
            <v>CHINA</v>
          </cell>
          <cell r="T973" t="str">
            <v>000021 SHANGHAI, CHINA</v>
          </cell>
          <cell r="U973" t="str">
            <v>200002390</v>
          </cell>
          <cell r="V973" t="str">
            <v>Agrosuper China Co., Ltd.</v>
          </cell>
          <cell r="W973" t="str">
            <v/>
          </cell>
          <cell r="X973" t="str">
            <v>CIF</v>
          </cell>
          <cell r="Y973" t="str">
            <v>CTA CTE O CRED.DIRECTO</v>
          </cell>
          <cell r="Z973" t="str">
            <v>CONGELADO</v>
          </cell>
          <cell r="AA973" t="str">
            <v>ALA</v>
          </cell>
          <cell r="AB973" t="str">
            <v>ALA CENTRO</v>
          </cell>
          <cell r="AC973" t="str">
            <v>ALA CENTRO B</v>
          </cell>
          <cell r="AD973" t="str">
            <v>NA</v>
          </cell>
        </row>
        <row r="974">
          <cell r="D974">
            <v>1011586</v>
          </cell>
          <cell r="E974" t="str">
            <v>PO ALA MEDIA B 4X10@ CJ 20K AS</v>
          </cell>
          <cell r="F974">
            <v>24000</v>
          </cell>
          <cell r="G974" t="str">
            <v>KG</v>
          </cell>
          <cell r="H974" t="str">
            <v>PLANTA LO MIRANDA</v>
          </cell>
          <cell r="I974" t="str">
            <v>CONFIRMADO</v>
          </cell>
          <cell r="J974">
            <v>44832</v>
          </cell>
          <cell r="K974">
            <v>44841</v>
          </cell>
          <cell r="L974"/>
          <cell r="M974"/>
          <cell r="N974"/>
          <cell r="O974" t="str">
            <v>U007 AGROSUPER S.A.</v>
          </cell>
          <cell r="P974" t="str">
            <v>00GO</v>
          </cell>
          <cell r="Q974" t="str">
            <v>AGROSUPER SHANGHAI</v>
          </cell>
          <cell r="R974" t="str">
            <v>01</v>
          </cell>
          <cell r="S974" t="str">
            <v>CHINA</v>
          </cell>
          <cell r="T974" t="str">
            <v>000021 SHANGHAI, CHINA</v>
          </cell>
          <cell r="U974" t="str">
            <v>200002390</v>
          </cell>
          <cell r="V974" t="str">
            <v>Agrosuper China Co., Ltd.</v>
          </cell>
          <cell r="W974" t="str">
            <v/>
          </cell>
          <cell r="X974" t="str">
            <v>CIF</v>
          </cell>
          <cell r="Y974" t="str">
            <v>CTA CTE O CRED.DIRECTO</v>
          </cell>
          <cell r="Z974" t="str">
            <v>CONGELADO</v>
          </cell>
          <cell r="AA974" t="str">
            <v>ALA</v>
          </cell>
          <cell r="AB974" t="str">
            <v>ALA CENTRO</v>
          </cell>
          <cell r="AC974" t="str">
            <v>ALA CENTRO B</v>
          </cell>
          <cell r="AD974" t="str">
            <v>NA</v>
          </cell>
        </row>
        <row r="975">
          <cell r="D975">
            <v>1011586</v>
          </cell>
          <cell r="E975" t="str">
            <v>PO ALA MEDIA B 4X10@ CJ 20K AS</v>
          </cell>
          <cell r="F975">
            <v>24000</v>
          </cell>
          <cell r="G975" t="str">
            <v>KG</v>
          </cell>
          <cell r="H975" t="str">
            <v>PLANTA LO MIRANDA</v>
          </cell>
          <cell r="I975" t="str">
            <v>EN PRODUCCION</v>
          </cell>
          <cell r="J975">
            <v>44832</v>
          </cell>
          <cell r="K975">
            <v>44841</v>
          </cell>
          <cell r="L975"/>
          <cell r="M975"/>
          <cell r="N975"/>
          <cell r="O975" t="str">
            <v>U007 AGROSUPER S.A.</v>
          </cell>
          <cell r="P975" t="str">
            <v>00GO</v>
          </cell>
          <cell r="Q975" t="str">
            <v>AGROSUPER SHANGHAI</v>
          </cell>
          <cell r="R975" t="str">
            <v>01</v>
          </cell>
          <cell r="S975" t="str">
            <v>CHINA</v>
          </cell>
          <cell r="T975" t="str">
            <v>000021 SHANGHAI, CHINA</v>
          </cell>
          <cell r="U975" t="str">
            <v>200002390</v>
          </cell>
          <cell r="V975" t="str">
            <v>Agrosuper China Co., Ltd.</v>
          </cell>
          <cell r="W975" t="str">
            <v/>
          </cell>
          <cell r="X975" t="str">
            <v>CIF</v>
          </cell>
          <cell r="Y975" t="str">
            <v>CTA CTE O CRED.DIRECTO</v>
          </cell>
          <cell r="Z975" t="str">
            <v>CONGELADO</v>
          </cell>
          <cell r="AA975" t="str">
            <v>ALA</v>
          </cell>
          <cell r="AB975" t="str">
            <v>ALA CENTRO</v>
          </cell>
          <cell r="AC975" t="str">
            <v>ALA CENTRO B</v>
          </cell>
          <cell r="AD975" t="str">
            <v>NA</v>
          </cell>
        </row>
        <row r="976">
          <cell r="D976">
            <v>1012452</v>
          </cell>
          <cell r="E976" t="str">
            <v>PO ALA MEDIA GRADO B@ CJ AS</v>
          </cell>
          <cell r="F976">
            <v>24000</v>
          </cell>
          <cell r="G976" t="str">
            <v>KG</v>
          </cell>
          <cell r="H976" t="str">
            <v>PLANTA LO MIRANDA</v>
          </cell>
          <cell r="I976" t="str">
            <v>EN PRODUCCION</v>
          </cell>
          <cell r="J976">
            <v>44832</v>
          </cell>
          <cell r="K976">
            <v>44841</v>
          </cell>
          <cell r="L976"/>
          <cell r="M976"/>
          <cell r="N976"/>
          <cell r="O976" t="str">
            <v>U007 AGROSUPER S.A.</v>
          </cell>
          <cell r="P976" t="str">
            <v>00GO</v>
          </cell>
          <cell r="Q976" t="str">
            <v>AGROSUPER SHANGHAI</v>
          </cell>
          <cell r="R976" t="str">
            <v>01</v>
          </cell>
          <cell r="S976" t="str">
            <v>CHINA</v>
          </cell>
          <cell r="T976" t="str">
            <v>000021 SHANGHAI, CHINA</v>
          </cell>
          <cell r="U976" t="str">
            <v>200002390</v>
          </cell>
          <cell r="V976" t="str">
            <v>Agrosuper China Co., Ltd.</v>
          </cell>
          <cell r="W976" t="str">
            <v/>
          </cell>
          <cell r="X976" t="str">
            <v>CIF</v>
          </cell>
          <cell r="Y976" t="str">
            <v>CTA CTE O CRED.DIRECTO</v>
          </cell>
          <cell r="Z976" t="str">
            <v>CONGELADO</v>
          </cell>
          <cell r="AA976" t="str">
            <v>ALA</v>
          </cell>
          <cell r="AB976" t="str">
            <v>ALA CENTRO</v>
          </cell>
          <cell r="AC976" t="str">
            <v>ALA CENTRO B</v>
          </cell>
          <cell r="AD976" t="str">
            <v>NA</v>
          </cell>
        </row>
        <row r="977">
          <cell r="D977">
            <v>1012502</v>
          </cell>
          <cell r="E977" t="str">
            <v>PO GARRA LARGE B@ CJ 20K AS</v>
          </cell>
          <cell r="F977">
            <v>2401</v>
          </cell>
          <cell r="G977" t="str">
            <v>KG</v>
          </cell>
          <cell r="H977" t="str">
            <v>PLANTA LO MIRANDA</v>
          </cell>
          <cell r="I977" t="str">
            <v>EN PRODUCCION</v>
          </cell>
          <cell r="J977">
            <v>44832</v>
          </cell>
          <cell r="K977">
            <v>44841</v>
          </cell>
          <cell r="L977"/>
          <cell r="M977"/>
          <cell r="N977"/>
          <cell r="O977" t="str">
            <v>U007 AGROSUPER S.A.</v>
          </cell>
          <cell r="P977" t="str">
            <v>00GO</v>
          </cell>
          <cell r="Q977" t="str">
            <v>AGROSUPER SHANGHAI</v>
          </cell>
          <cell r="R977" t="str">
            <v>01</v>
          </cell>
          <cell r="S977" t="str">
            <v>CHINA</v>
          </cell>
          <cell r="T977" t="str">
            <v>000020 YANTIAN, CHINA</v>
          </cell>
          <cell r="U977" t="str">
            <v>200002390</v>
          </cell>
          <cell r="V977" t="str">
            <v>Agrosuper China Co., Ltd.</v>
          </cell>
          <cell r="W977" t="str">
            <v/>
          </cell>
          <cell r="X977" t="str">
            <v>CIF</v>
          </cell>
          <cell r="Y977" t="str">
            <v>CTA CTE O CRED.DIRECTO</v>
          </cell>
          <cell r="Z977" t="str">
            <v>CONGELADO</v>
          </cell>
          <cell r="AA977" t="str">
            <v>PATAS</v>
          </cell>
          <cell r="AB977" t="str">
            <v>PATAS GARRAS</v>
          </cell>
          <cell r="AC977" t="str">
            <v>PATAS GARRAS LARGE B</v>
          </cell>
          <cell r="AD977" t="str">
            <v>NA</v>
          </cell>
        </row>
        <row r="978">
          <cell r="D978">
            <v>1011969</v>
          </cell>
          <cell r="E978" t="str">
            <v>PO GARRA L B@ BO CJ 20K AS</v>
          </cell>
          <cell r="F978">
            <v>18351</v>
          </cell>
          <cell r="G978" t="str">
            <v>KG</v>
          </cell>
          <cell r="H978" t="str">
            <v>PLANTA LO MIRANDA</v>
          </cell>
          <cell r="I978" t="str">
            <v>EN PRODUCCION</v>
          </cell>
          <cell r="J978">
            <v>44832</v>
          </cell>
          <cell r="K978">
            <v>44841</v>
          </cell>
          <cell r="L978"/>
          <cell r="M978"/>
          <cell r="N978"/>
          <cell r="O978" t="str">
            <v>U007 AGROSUPER S.A.</v>
          </cell>
          <cell r="P978" t="str">
            <v>00GO</v>
          </cell>
          <cell r="Q978" t="str">
            <v>AGROSUPER SHANGHAI</v>
          </cell>
          <cell r="R978" t="str">
            <v>01</v>
          </cell>
          <cell r="S978" t="str">
            <v>CHINA</v>
          </cell>
          <cell r="T978" t="str">
            <v>000020 YANTIAN, CHINA</v>
          </cell>
          <cell r="U978" t="str">
            <v>200002390</v>
          </cell>
          <cell r="V978" t="str">
            <v>Agrosuper China Co., Ltd.</v>
          </cell>
          <cell r="W978" t="str">
            <v/>
          </cell>
          <cell r="X978" t="str">
            <v>CIF</v>
          </cell>
          <cell r="Y978" t="str">
            <v>CTA CTE O CRED.DIRECTO</v>
          </cell>
          <cell r="Z978" t="str">
            <v>CONGELADO</v>
          </cell>
          <cell r="AA978" t="str">
            <v>PATAS</v>
          </cell>
          <cell r="AB978" t="str">
            <v>PATAS GARRAS</v>
          </cell>
          <cell r="AC978" t="str">
            <v>PATAS GARRAS LARGE B</v>
          </cell>
          <cell r="AD978" t="str">
            <v>NA</v>
          </cell>
        </row>
        <row r="979">
          <cell r="D979">
            <v>1012434</v>
          </cell>
          <cell r="E979" t="str">
            <v>PO PTA ALA@ CJ 20K AS</v>
          </cell>
          <cell r="F979">
            <v>24000</v>
          </cell>
          <cell r="G979" t="str">
            <v>KG</v>
          </cell>
          <cell r="H979" t="str">
            <v>F. SAN VICENTE</v>
          </cell>
          <cell r="I979" t="str">
            <v>A PROGRAMAR</v>
          </cell>
          <cell r="J979">
            <v>44832</v>
          </cell>
          <cell r="K979">
            <v>44841</v>
          </cell>
          <cell r="L979">
            <v>44871</v>
          </cell>
          <cell r="M979"/>
          <cell r="N979"/>
          <cell r="O979" t="str">
            <v>U007 AGROSUPER S.A.</v>
          </cell>
          <cell r="P979" t="str">
            <v>00GO</v>
          </cell>
          <cell r="Q979" t="str">
            <v>AGROSUPER SHANGHAI</v>
          </cell>
          <cell r="R979" t="str">
            <v>01</v>
          </cell>
          <cell r="S979" t="str">
            <v>CHINA</v>
          </cell>
          <cell r="T979" t="str">
            <v>000020 YANTIAN, CHINA</v>
          </cell>
          <cell r="U979" t="str">
            <v>200002390</v>
          </cell>
          <cell r="V979" t="str">
            <v>Agrosuper China Co., Ltd.</v>
          </cell>
          <cell r="W979" t="str">
            <v/>
          </cell>
          <cell r="X979" t="str">
            <v>CIF</v>
          </cell>
          <cell r="Y979" t="str">
            <v>CTA CTE O CRED.DIRECTO</v>
          </cell>
          <cell r="Z979" t="str">
            <v>CONGELADO</v>
          </cell>
          <cell r="AA979" t="str">
            <v>ALA</v>
          </cell>
          <cell r="AB979" t="str">
            <v>ALA PUNTA</v>
          </cell>
          <cell r="AC979" t="str">
            <v>ALA PUNTA NORMAL</v>
          </cell>
          <cell r="AD979" t="str">
            <v>NA</v>
          </cell>
        </row>
        <row r="980">
          <cell r="D980">
            <v>1012434</v>
          </cell>
          <cell r="E980" t="str">
            <v>PO PTA ALA@ CJ 20K AS</v>
          </cell>
          <cell r="F980">
            <v>24000</v>
          </cell>
          <cell r="G980" t="str">
            <v>KG</v>
          </cell>
          <cell r="H980" t="str">
            <v>PLANTA LO MIRANDA</v>
          </cell>
          <cell r="I980" t="str">
            <v>CONFIRMADO</v>
          </cell>
          <cell r="J980">
            <v>44832</v>
          </cell>
          <cell r="K980">
            <v>44841</v>
          </cell>
          <cell r="L980">
            <v>44878</v>
          </cell>
          <cell r="M980"/>
          <cell r="N980"/>
          <cell r="O980" t="str">
            <v>U007 AGROSUPER S.A.</v>
          </cell>
          <cell r="P980" t="str">
            <v>00GO</v>
          </cell>
          <cell r="Q980" t="str">
            <v>AGROSUPER SHANGHAI</v>
          </cell>
          <cell r="R980" t="str">
            <v>01</v>
          </cell>
          <cell r="S980" t="str">
            <v>CHINA</v>
          </cell>
          <cell r="T980" t="str">
            <v>000020 YANTIAN, CHINA</v>
          </cell>
          <cell r="U980" t="str">
            <v>200002390</v>
          </cell>
          <cell r="V980" t="str">
            <v>Agrosuper China Co., Ltd.</v>
          </cell>
          <cell r="W980" t="str">
            <v/>
          </cell>
          <cell r="X980" t="str">
            <v>CIF</v>
          </cell>
          <cell r="Y980" t="str">
            <v>CTA CTE O CRED.DIRECTO</v>
          </cell>
          <cell r="Z980" t="str">
            <v>CONGELADO</v>
          </cell>
          <cell r="AA980" t="str">
            <v>ALA</v>
          </cell>
          <cell r="AB980" t="str">
            <v>ALA PUNTA</v>
          </cell>
          <cell r="AC980" t="str">
            <v>ALA PUNTA NORMAL</v>
          </cell>
          <cell r="AD980" t="str">
            <v>NA</v>
          </cell>
        </row>
        <row r="981">
          <cell r="D981">
            <v>1012434</v>
          </cell>
          <cell r="E981" t="str">
            <v>PO PTA ALA@ CJ 20K AS</v>
          </cell>
          <cell r="F981">
            <v>24000</v>
          </cell>
          <cell r="G981" t="str">
            <v>KG</v>
          </cell>
          <cell r="H981" t="str">
            <v>PLANTA LO MIRANDA</v>
          </cell>
          <cell r="I981" t="str">
            <v>CONFIRMADO</v>
          </cell>
          <cell r="J981">
            <v>44832</v>
          </cell>
          <cell r="K981">
            <v>44841</v>
          </cell>
          <cell r="L981"/>
          <cell r="M981"/>
          <cell r="N981"/>
          <cell r="O981" t="str">
            <v>U007 AGROSUPER S.A.</v>
          </cell>
          <cell r="P981" t="str">
            <v>00GO</v>
          </cell>
          <cell r="Q981" t="str">
            <v>AGROSUPER SHANGHAI</v>
          </cell>
          <cell r="R981" t="str">
            <v>01</v>
          </cell>
          <cell r="S981" t="str">
            <v>CHINA</v>
          </cell>
          <cell r="T981" t="str">
            <v>000020 YANTIAN, CHINA</v>
          </cell>
          <cell r="U981" t="str">
            <v>200002390</v>
          </cell>
          <cell r="V981" t="str">
            <v>Agrosuper China Co., Ltd.</v>
          </cell>
          <cell r="W981" t="str">
            <v/>
          </cell>
          <cell r="X981" t="str">
            <v>CIF</v>
          </cell>
          <cell r="Y981" t="str">
            <v>CTA CTE O CRED.DIRECTO</v>
          </cell>
          <cell r="Z981" t="str">
            <v>CONGELADO</v>
          </cell>
          <cell r="AA981" t="str">
            <v>ALA</v>
          </cell>
          <cell r="AB981" t="str">
            <v>ALA PUNTA</v>
          </cell>
          <cell r="AC981" t="str">
            <v>ALA PUNTA NORMAL</v>
          </cell>
          <cell r="AD981" t="str">
            <v>NA</v>
          </cell>
        </row>
        <row r="982">
          <cell r="D982">
            <v>1012681</v>
          </cell>
          <cell r="E982" t="str">
            <v>PO NUDILLO @ CJ 20KG AS</v>
          </cell>
          <cell r="F982">
            <v>24000</v>
          </cell>
          <cell r="G982" t="str">
            <v>KG</v>
          </cell>
          <cell r="H982" t="str">
            <v>PLANTA LO MIRANDA</v>
          </cell>
          <cell r="I982" t="str">
            <v>CONFIRMADO</v>
          </cell>
          <cell r="J982">
            <v>44832</v>
          </cell>
          <cell r="K982">
            <v>44841</v>
          </cell>
          <cell r="L982">
            <v>44879</v>
          </cell>
          <cell r="M982"/>
          <cell r="N982"/>
          <cell r="O982" t="str">
            <v>U007 AGROSUPER S.A.</v>
          </cell>
          <cell r="P982" t="str">
            <v>00GO</v>
          </cell>
          <cell r="Q982" t="str">
            <v>AGROSUPER SHANGHAI</v>
          </cell>
          <cell r="R982" t="str">
            <v>01</v>
          </cell>
          <cell r="S982" t="str">
            <v>CHINA</v>
          </cell>
          <cell r="T982" t="str">
            <v>000020 YANTIAN, CHINA</v>
          </cell>
          <cell r="U982" t="str">
            <v>200002390</v>
          </cell>
          <cell r="V982" t="str">
            <v>Agrosuper China Co., Ltd.</v>
          </cell>
          <cell r="W982" t="str">
            <v/>
          </cell>
          <cell r="X982" t="str">
            <v>CIF</v>
          </cell>
          <cell r="Y982" t="str">
            <v>CTA CTE O CRED.DIRECTO</v>
          </cell>
          <cell r="Z982" t="str">
            <v>CONGELADO</v>
          </cell>
          <cell r="AA982" t="str">
            <v>SUBPROD</v>
          </cell>
          <cell r="AB982" t="str">
            <v>SUBPROD DESPUNTE TRUTRO</v>
          </cell>
          <cell r="AC982" t="str">
            <v>SUBPROD DESPUNTE TRUTRO NUDILLOS</v>
          </cell>
          <cell r="AD982" t="str">
            <v>NA</v>
          </cell>
        </row>
        <row r="983">
          <cell r="D983">
            <v>1012681</v>
          </cell>
          <cell r="E983" t="str">
            <v>PO NUDILLO @ CJ 20KG AS</v>
          </cell>
          <cell r="F983">
            <v>24000</v>
          </cell>
          <cell r="G983" t="str">
            <v>KG</v>
          </cell>
          <cell r="H983" t="str">
            <v>PLANTA LO MIRANDA</v>
          </cell>
          <cell r="I983" t="str">
            <v>EN PRODUCCION</v>
          </cell>
          <cell r="J983">
            <v>44832</v>
          </cell>
          <cell r="K983">
            <v>44841</v>
          </cell>
          <cell r="L983"/>
          <cell r="M983"/>
          <cell r="N983"/>
          <cell r="O983" t="str">
            <v>U007 AGROSUPER S.A.</v>
          </cell>
          <cell r="P983" t="str">
            <v>00GO</v>
          </cell>
          <cell r="Q983" t="str">
            <v>AGROSUPER SHANGHAI</v>
          </cell>
          <cell r="R983" t="str">
            <v>01</v>
          </cell>
          <cell r="S983" t="str">
            <v>CHINA</v>
          </cell>
          <cell r="T983" t="str">
            <v>000020 YANTIAN, CHINA</v>
          </cell>
          <cell r="U983" t="str">
            <v>200002390</v>
          </cell>
          <cell r="V983" t="str">
            <v>Agrosuper China Co., Ltd.</v>
          </cell>
          <cell r="W983" t="str">
            <v/>
          </cell>
          <cell r="X983" t="str">
            <v>CIF</v>
          </cell>
          <cell r="Y983" t="str">
            <v>CTA CTE O CRED.DIRECTO</v>
          </cell>
          <cell r="Z983" t="str">
            <v>CONGELADO</v>
          </cell>
          <cell r="AA983" t="str">
            <v>SUBPROD</v>
          </cell>
          <cell r="AB983" t="str">
            <v>SUBPROD DESPUNTE TRUTRO</v>
          </cell>
          <cell r="AC983" t="str">
            <v>SUBPROD DESPUNTE TRUTRO NUDILLOS</v>
          </cell>
          <cell r="AD983" t="str">
            <v>NA</v>
          </cell>
        </row>
        <row r="984">
          <cell r="D984">
            <v>1012504</v>
          </cell>
          <cell r="E984" t="str">
            <v>PO GARRA ECONOMY@ CJ 20K AS</v>
          </cell>
          <cell r="F984">
            <v>24000</v>
          </cell>
          <cell r="G984" t="str">
            <v>KG</v>
          </cell>
          <cell r="H984" t="str">
            <v>PLANTA LO MIRANDA</v>
          </cell>
          <cell r="I984" t="str">
            <v>EN PRODUCCION</v>
          </cell>
          <cell r="J984">
            <v>44832</v>
          </cell>
          <cell r="K984">
            <v>44841</v>
          </cell>
          <cell r="L984"/>
          <cell r="M984"/>
          <cell r="N984"/>
          <cell r="O984" t="str">
            <v>U007 AGROSUPER S.A.</v>
          </cell>
          <cell r="P984" t="str">
            <v>00GO</v>
          </cell>
          <cell r="Q984" t="str">
            <v>AGROSUPER SHANGHAI</v>
          </cell>
          <cell r="R984" t="str">
            <v>01</v>
          </cell>
          <cell r="S984" t="str">
            <v>CHINA</v>
          </cell>
          <cell r="T984" t="str">
            <v>000020 YANTIAN, CHINA</v>
          </cell>
          <cell r="U984" t="str">
            <v>200002390</v>
          </cell>
          <cell r="V984" t="str">
            <v>Agrosuper China Co., Ltd.</v>
          </cell>
          <cell r="W984" t="str">
            <v/>
          </cell>
          <cell r="X984" t="str">
            <v>CIF</v>
          </cell>
          <cell r="Y984" t="str">
            <v>CTA CTE O CRED.DIRECTO</v>
          </cell>
          <cell r="Z984" t="str">
            <v>CONGELADO</v>
          </cell>
          <cell r="AA984" t="str">
            <v>PATAS</v>
          </cell>
          <cell r="AB984" t="str">
            <v>PATAS GARRAS</v>
          </cell>
          <cell r="AC984" t="str">
            <v>PATAS GARRAS LARGE C</v>
          </cell>
          <cell r="AD984" t="str">
            <v>NA</v>
          </cell>
        </row>
        <row r="985">
          <cell r="D985">
            <v>1012504</v>
          </cell>
          <cell r="E985" t="str">
            <v>PO GARRA ECONOMY@ CJ 20K AS</v>
          </cell>
          <cell r="F985">
            <v>24000</v>
          </cell>
          <cell r="G985" t="str">
            <v>KG</v>
          </cell>
          <cell r="H985" t="str">
            <v>PLANTA LO MIRANDA</v>
          </cell>
          <cell r="I985" t="str">
            <v>EN PRODUCCION</v>
          </cell>
          <cell r="J985">
            <v>44832</v>
          </cell>
          <cell r="K985">
            <v>44841</v>
          </cell>
          <cell r="L985"/>
          <cell r="M985"/>
          <cell r="N985"/>
          <cell r="O985" t="str">
            <v>U007 AGROSUPER S.A.</v>
          </cell>
          <cell r="P985" t="str">
            <v>00GO</v>
          </cell>
          <cell r="Q985" t="str">
            <v>AGROSUPER SHANGHAI</v>
          </cell>
          <cell r="R985" t="str">
            <v>01</v>
          </cell>
          <cell r="S985" t="str">
            <v>CHINA</v>
          </cell>
          <cell r="T985" t="str">
            <v>000020 YANTIAN, CHINA</v>
          </cell>
          <cell r="U985" t="str">
            <v>200002390</v>
          </cell>
          <cell r="V985" t="str">
            <v>Agrosuper China Co., Ltd.</v>
          </cell>
          <cell r="W985" t="str">
            <v/>
          </cell>
          <cell r="X985" t="str">
            <v>CIF</v>
          </cell>
          <cell r="Y985" t="str">
            <v>CTA CTE O CRED.DIRECTO</v>
          </cell>
          <cell r="Z985" t="str">
            <v>CONGELADO</v>
          </cell>
          <cell r="AA985" t="str">
            <v>PATAS</v>
          </cell>
          <cell r="AB985" t="str">
            <v>PATAS GARRAS</v>
          </cell>
          <cell r="AC985" t="str">
            <v>PATAS GARRAS LARGE C</v>
          </cell>
          <cell r="AD985" t="str">
            <v>NA</v>
          </cell>
        </row>
        <row r="986">
          <cell r="D986">
            <v>1012448</v>
          </cell>
          <cell r="E986" t="str">
            <v>PO GARRA ECONOMY@ CJ 20K AS</v>
          </cell>
          <cell r="F986">
            <v>24000</v>
          </cell>
          <cell r="G986" t="str">
            <v>KG</v>
          </cell>
          <cell r="H986" t="str">
            <v>F. SAN VICENTE</v>
          </cell>
          <cell r="I986" t="str">
            <v>PROGRAMADO</v>
          </cell>
          <cell r="J986">
            <v>44832</v>
          </cell>
          <cell r="K986">
            <v>44841</v>
          </cell>
          <cell r="L986">
            <v>44872</v>
          </cell>
          <cell r="M986"/>
          <cell r="N986"/>
          <cell r="O986" t="str">
            <v>U007 AGROSUPER S.A.</v>
          </cell>
          <cell r="P986" t="str">
            <v>00GO</v>
          </cell>
          <cell r="Q986" t="str">
            <v>AGROSUPER SHANGHAI</v>
          </cell>
          <cell r="R986" t="str">
            <v>01</v>
          </cell>
          <cell r="S986" t="str">
            <v>CHINA</v>
          </cell>
          <cell r="T986" t="str">
            <v>000020 YANTIAN, CHINA</v>
          </cell>
          <cell r="U986" t="str">
            <v>200002390</v>
          </cell>
          <cell r="V986" t="str">
            <v>Agrosuper China Co., Ltd.</v>
          </cell>
          <cell r="W986" t="str">
            <v/>
          </cell>
          <cell r="X986" t="str">
            <v>CIF</v>
          </cell>
          <cell r="Y986" t="str">
            <v>CTA CTE O CRED.DIRECTO</v>
          </cell>
          <cell r="Z986" t="str">
            <v>CONGELADO</v>
          </cell>
          <cell r="AA986" t="str">
            <v>PATAS</v>
          </cell>
          <cell r="AB986" t="str">
            <v>PATAS GARRAS</v>
          </cell>
          <cell r="AC986" t="str">
            <v>PATAS GARRAS LARGE C</v>
          </cell>
          <cell r="AD986" t="str">
            <v>NA</v>
          </cell>
        </row>
        <row r="987">
          <cell r="D987">
            <v>1012448</v>
          </cell>
          <cell r="E987" t="str">
            <v>PO GARRA ECONOMY@ CJ 20K AS</v>
          </cell>
          <cell r="F987">
            <v>20000</v>
          </cell>
          <cell r="G987" t="str">
            <v>KG</v>
          </cell>
          <cell r="H987" t="str">
            <v>PLANTA LO MIRANDA</v>
          </cell>
          <cell r="I987" t="str">
            <v>EN PRODUCCION</v>
          </cell>
          <cell r="J987">
            <v>44832</v>
          </cell>
          <cell r="K987">
            <v>44841</v>
          </cell>
          <cell r="L987"/>
          <cell r="M987"/>
          <cell r="N987"/>
          <cell r="O987" t="str">
            <v>U007 AGROSUPER S.A.</v>
          </cell>
          <cell r="P987" t="str">
            <v>00GO</v>
          </cell>
          <cell r="Q987" t="str">
            <v>AGROSUPER SHANGHAI</v>
          </cell>
          <cell r="R987" t="str">
            <v>01</v>
          </cell>
          <cell r="S987" t="str">
            <v>CHINA</v>
          </cell>
          <cell r="T987" t="str">
            <v>000020 YANTIAN, CHINA</v>
          </cell>
          <cell r="U987" t="str">
            <v>200002390</v>
          </cell>
          <cell r="V987" t="str">
            <v>Agrosuper China Co., Ltd.</v>
          </cell>
          <cell r="W987" t="str">
            <v/>
          </cell>
          <cell r="X987" t="str">
            <v>CIF</v>
          </cell>
          <cell r="Y987" t="str">
            <v>CTA CTE O CRED.DIRECTO</v>
          </cell>
          <cell r="Z987" t="str">
            <v>CONGELADO</v>
          </cell>
          <cell r="AA987" t="str">
            <v>PATAS</v>
          </cell>
          <cell r="AB987" t="str">
            <v>PATAS GARRAS</v>
          </cell>
          <cell r="AC987" t="str">
            <v>PATAS GARRAS LARGE C</v>
          </cell>
          <cell r="AD987" t="str">
            <v>NA</v>
          </cell>
        </row>
        <row r="988">
          <cell r="D988">
            <v>1012504</v>
          </cell>
          <cell r="E988" t="str">
            <v>PO GARRA ECONOMY@ CJ 20K AS</v>
          </cell>
          <cell r="F988">
            <v>4000</v>
          </cell>
          <cell r="G988" t="str">
            <v>KG</v>
          </cell>
          <cell r="H988" t="str">
            <v>PLANTA LO MIRANDA</v>
          </cell>
          <cell r="I988" t="str">
            <v>EN PRODUCCION</v>
          </cell>
          <cell r="J988">
            <v>44832</v>
          </cell>
          <cell r="K988">
            <v>44841</v>
          </cell>
          <cell r="L988"/>
          <cell r="M988"/>
          <cell r="N988"/>
          <cell r="O988" t="str">
            <v>U007 AGROSUPER S.A.</v>
          </cell>
          <cell r="P988" t="str">
            <v>00GO</v>
          </cell>
          <cell r="Q988" t="str">
            <v>AGROSUPER SHANGHAI</v>
          </cell>
          <cell r="R988" t="str">
            <v>01</v>
          </cell>
          <cell r="S988" t="str">
            <v>CHINA</v>
          </cell>
          <cell r="T988" t="str">
            <v>000020 YANTIAN, CHINA</v>
          </cell>
          <cell r="U988" t="str">
            <v>200002390</v>
          </cell>
          <cell r="V988" t="str">
            <v>Agrosuper China Co., Ltd.</v>
          </cell>
          <cell r="W988" t="str">
            <v/>
          </cell>
          <cell r="X988" t="str">
            <v>CIF</v>
          </cell>
          <cell r="Y988" t="str">
            <v>CTA CTE O CRED.DIRECTO</v>
          </cell>
          <cell r="Z988" t="str">
            <v>CONGELADO</v>
          </cell>
          <cell r="AA988" t="str">
            <v>PATAS</v>
          </cell>
          <cell r="AB988" t="str">
            <v>PATAS GARRAS</v>
          </cell>
          <cell r="AC988" t="str">
            <v>PATAS GARRAS LARGE C</v>
          </cell>
          <cell r="AD988" t="str">
            <v>NA</v>
          </cell>
        </row>
        <row r="989">
          <cell r="D989">
            <v>1021767</v>
          </cell>
          <cell r="E989" t="str">
            <v>GO TIRA HSO CTRO@ CJ 20K AS</v>
          </cell>
          <cell r="F989">
            <v>24000</v>
          </cell>
          <cell r="G989" t="str">
            <v>KG</v>
          </cell>
          <cell r="H989" t="str">
            <v>PLANTA LO MIRANDA</v>
          </cell>
          <cell r="I989" t="str">
            <v>A PROGRAMAR</v>
          </cell>
          <cell r="J989">
            <v>44832</v>
          </cell>
          <cell r="K989">
            <v>44841</v>
          </cell>
          <cell r="L989">
            <v>44870</v>
          </cell>
          <cell r="M989"/>
          <cell r="N989"/>
          <cell r="O989" t="str">
            <v>U007 AGROSUPER S.A.</v>
          </cell>
          <cell r="P989" t="str">
            <v>00GO</v>
          </cell>
          <cell r="Q989" t="str">
            <v>AGROSUPER SHANGHAI</v>
          </cell>
          <cell r="R989" t="str">
            <v>02</v>
          </cell>
          <cell r="S989" t="str">
            <v>CHINA</v>
          </cell>
          <cell r="T989" t="str">
            <v>000020 YANTIAN, CHINA</v>
          </cell>
          <cell r="U989" t="str">
            <v>200002390</v>
          </cell>
          <cell r="V989" t="str">
            <v>Agrosuper China Co., Ltd.</v>
          </cell>
          <cell r="W989" t="str">
            <v/>
          </cell>
          <cell r="X989" t="str">
            <v>CIF</v>
          </cell>
          <cell r="Y989" t="str">
            <v>CTA CTE O CRED.DIRECTO</v>
          </cell>
          <cell r="Z989" t="str">
            <v>CONGELADO</v>
          </cell>
          <cell r="AA989" t="str">
            <v>HUESOS</v>
          </cell>
          <cell r="AB989" t="str">
            <v>HUESOS CUARTO CENTRAL</v>
          </cell>
          <cell r="AC989" t="str">
            <v>HUESOS CUARTO CENTRAL TIRA HUESO</v>
          </cell>
          <cell r="AD989" t="str">
            <v>NA</v>
          </cell>
        </row>
        <row r="990">
          <cell r="D990">
            <v>1021767</v>
          </cell>
          <cell r="E990" t="str">
            <v>GO TIRA HSO CTRO@ CJ 20K AS</v>
          </cell>
          <cell r="F990">
            <v>24000</v>
          </cell>
          <cell r="G990" t="str">
            <v>KG</v>
          </cell>
          <cell r="H990" t="str">
            <v>PLANTA LO MIRANDA</v>
          </cell>
          <cell r="I990" t="str">
            <v>CONFIRMADO</v>
          </cell>
          <cell r="J990">
            <v>44832</v>
          </cell>
          <cell r="K990">
            <v>44841</v>
          </cell>
          <cell r="L990">
            <v>44871</v>
          </cell>
          <cell r="M990"/>
          <cell r="N990"/>
          <cell r="O990" t="str">
            <v>U007 AGROSUPER S.A.</v>
          </cell>
          <cell r="P990" t="str">
            <v>00GO</v>
          </cell>
          <cell r="Q990" t="str">
            <v>AGROSUPER SHANGHAI</v>
          </cell>
          <cell r="R990" t="str">
            <v>02</v>
          </cell>
          <cell r="S990" t="str">
            <v>CHINA</v>
          </cell>
          <cell r="T990" t="str">
            <v>000020 YANTIAN, CHINA</v>
          </cell>
          <cell r="U990" t="str">
            <v>200002390</v>
          </cell>
          <cell r="V990" t="str">
            <v>Agrosuper China Co., Ltd.</v>
          </cell>
          <cell r="W990" t="str">
            <v/>
          </cell>
          <cell r="X990" t="str">
            <v>CIF</v>
          </cell>
          <cell r="Y990" t="str">
            <v>CTA CTE O CRED.DIRECTO</v>
          </cell>
          <cell r="Z990" t="str">
            <v>CONGELADO</v>
          </cell>
          <cell r="AA990" t="str">
            <v>HUESOS</v>
          </cell>
          <cell r="AB990" t="str">
            <v>HUESOS CUARTO CENTRAL</v>
          </cell>
          <cell r="AC990" t="str">
            <v>HUESOS CUARTO CENTRAL TIRA HUESO</v>
          </cell>
          <cell r="AD990" t="str">
            <v>NA</v>
          </cell>
        </row>
        <row r="991">
          <cell r="D991">
            <v>1021767</v>
          </cell>
          <cell r="E991" t="str">
            <v>GO TIRA HSO CTRO@ CJ 20K AS</v>
          </cell>
          <cell r="F991">
            <v>24000</v>
          </cell>
          <cell r="G991" t="str">
            <v>KG</v>
          </cell>
          <cell r="H991" t="str">
            <v>PLANTA LO MIRANDA</v>
          </cell>
          <cell r="I991" t="str">
            <v>CONFIRMADO</v>
          </cell>
          <cell r="J991">
            <v>44832</v>
          </cell>
          <cell r="K991">
            <v>44841</v>
          </cell>
          <cell r="L991">
            <v>44872</v>
          </cell>
          <cell r="M991"/>
          <cell r="N991"/>
          <cell r="O991" t="str">
            <v>U007 AGROSUPER S.A.</v>
          </cell>
          <cell r="P991" t="str">
            <v>00GO</v>
          </cell>
          <cell r="Q991" t="str">
            <v>AGROSUPER SHANGHAI</v>
          </cell>
          <cell r="R991" t="str">
            <v>02</v>
          </cell>
          <cell r="S991" t="str">
            <v>CHINA</v>
          </cell>
          <cell r="T991" t="str">
            <v>000020 YANTIAN, CHINA</v>
          </cell>
          <cell r="U991" t="str">
            <v>200002390</v>
          </cell>
          <cell r="V991" t="str">
            <v>Agrosuper China Co., Ltd.</v>
          </cell>
          <cell r="W991" t="str">
            <v/>
          </cell>
          <cell r="X991" t="str">
            <v>CIF</v>
          </cell>
          <cell r="Y991" t="str">
            <v>CTA CTE O CRED.DIRECTO</v>
          </cell>
          <cell r="Z991" t="str">
            <v>CONGELADO</v>
          </cell>
          <cell r="AA991" t="str">
            <v>HUESOS</v>
          </cell>
          <cell r="AB991" t="str">
            <v>HUESOS CUARTO CENTRAL</v>
          </cell>
          <cell r="AC991" t="str">
            <v>HUESOS CUARTO CENTRAL TIRA HUESO</v>
          </cell>
          <cell r="AD991" t="str">
            <v>NA</v>
          </cell>
        </row>
        <row r="992">
          <cell r="D992">
            <v>1021767</v>
          </cell>
          <cell r="E992" t="str">
            <v>GO TIRA HSO CTRO@ CJ 20K AS</v>
          </cell>
          <cell r="F992">
            <v>24000</v>
          </cell>
          <cell r="G992" t="str">
            <v>KG</v>
          </cell>
          <cell r="H992" t="str">
            <v>PLANTA LO MIRANDA</v>
          </cell>
          <cell r="I992" t="str">
            <v>CONFIRMADO</v>
          </cell>
          <cell r="J992">
            <v>44832</v>
          </cell>
          <cell r="K992">
            <v>44841</v>
          </cell>
          <cell r="L992">
            <v>44875</v>
          </cell>
          <cell r="M992"/>
          <cell r="N992"/>
          <cell r="O992" t="str">
            <v>U007 AGROSUPER S.A.</v>
          </cell>
          <cell r="P992" t="str">
            <v>00GO</v>
          </cell>
          <cell r="Q992" t="str">
            <v>AGROSUPER SHANGHAI</v>
          </cell>
          <cell r="R992" t="str">
            <v>02</v>
          </cell>
          <cell r="S992" t="str">
            <v>CHINA</v>
          </cell>
          <cell r="T992" t="str">
            <v>000302 TIANJIN XINGANG, CHINA</v>
          </cell>
          <cell r="U992" t="str">
            <v>200002390</v>
          </cell>
          <cell r="V992" t="str">
            <v>Agrosuper China Co., Ltd.</v>
          </cell>
          <cell r="W992" t="str">
            <v/>
          </cell>
          <cell r="X992" t="str">
            <v>CIF</v>
          </cell>
          <cell r="Y992" t="str">
            <v>CTA CTE O CRED.DIRECTO</v>
          </cell>
          <cell r="Z992" t="str">
            <v>CONGELADO</v>
          </cell>
          <cell r="AA992" t="str">
            <v>HUESOS</v>
          </cell>
          <cell r="AB992" t="str">
            <v>HUESOS CUARTO CENTRAL</v>
          </cell>
          <cell r="AC992" t="str">
            <v>HUESOS CUARTO CENTRAL TIRA HUESO</v>
          </cell>
          <cell r="AD992" t="str">
            <v>NA</v>
          </cell>
        </row>
        <row r="993">
          <cell r="D993">
            <v>1021767</v>
          </cell>
          <cell r="E993" t="str">
            <v>GO TIRA HSO CTRO@ CJ 20K AS</v>
          </cell>
          <cell r="F993">
            <v>24000</v>
          </cell>
          <cell r="G993" t="str">
            <v>KG</v>
          </cell>
          <cell r="H993" t="str">
            <v>PLANTA LO MIRANDA</v>
          </cell>
          <cell r="I993" t="str">
            <v>CONFIRMADO</v>
          </cell>
          <cell r="J993">
            <v>44832</v>
          </cell>
          <cell r="K993">
            <v>44841</v>
          </cell>
          <cell r="L993">
            <v>44876</v>
          </cell>
          <cell r="M993"/>
          <cell r="N993"/>
          <cell r="O993" t="str">
            <v>U007 AGROSUPER S.A.</v>
          </cell>
          <cell r="P993" t="str">
            <v>00GO</v>
          </cell>
          <cell r="Q993" t="str">
            <v>AGROSUPER SHANGHAI</v>
          </cell>
          <cell r="R993" t="str">
            <v>02</v>
          </cell>
          <cell r="S993" t="str">
            <v>CHINA</v>
          </cell>
          <cell r="T993" t="str">
            <v>000302 TIANJIN XINGANG, CHINA</v>
          </cell>
          <cell r="U993" t="str">
            <v>200002390</v>
          </cell>
          <cell r="V993" t="str">
            <v>Agrosuper China Co., Ltd.</v>
          </cell>
          <cell r="W993" t="str">
            <v/>
          </cell>
          <cell r="X993" t="str">
            <v>CIF</v>
          </cell>
          <cell r="Y993" t="str">
            <v>CTA CTE O CRED.DIRECTO</v>
          </cell>
          <cell r="Z993" t="str">
            <v>CONGELADO</v>
          </cell>
          <cell r="AA993" t="str">
            <v>HUESOS</v>
          </cell>
          <cell r="AB993" t="str">
            <v>HUESOS CUARTO CENTRAL</v>
          </cell>
          <cell r="AC993" t="str">
            <v>HUESOS CUARTO CENTRAL TIRA HUESO</v>
          </cell>
          <cell r="AD993" t="str">
            <v>NA</v>
          </cell>
        </row>
        <row r="994">
          <cell r="D994">
            <v>1021767</v>
          </cell>
          <cell r="E994" t="str">
            <v>GO TIRA HSO CTRO@ CJ 20K AS</v>
          </cell>
          <cell r="F994">
            <v>24000</v>
          </cell>
          <cell r="G994" t="str">
            <v>KG</v>
          </cell>
          <cell r="H994" t="str">
            <v>PLANTA LO MIRANDA</v>
          </cell>
          <cell r="I994" t="str">
            <v>CONFIRMADO</v>
          </cell>
          <cell r="J994">
            <v>44832</v>
          </cell>
          <cell r="K994">
            <v>44841</v>
          </cell>
          <cell r="L994">
            <v>44878</v>
          </cell>
          <cell r="M994"/>
          <cell r="N994"/>
          <cell r="O994" t="str">
            <v>U007 AGROSUPER S.A.</v>
          </cell>
          <cell r="P994" t="str">
            <v>00GO</v>
          </cell>
          <cell r="Q994" t="str">
            <v>AGROSUPER SHANGHAI</v>
          </cell>
          <cell r="R994" t="str">
            <v>02</v>
          </cell>
          <cell r="S994" t="str">
            <v>CHINA</v>
          </cell>
          <cell r="T994" t="str">
            <v>000302 TIANJIN XINGANG, CHINA</v>
          </cell>
          <cell r="U994" t="str">
            <v>200002390</v>
          </cell>
          <cell r="V994" t="str">
            <v>Agrosuper China Co., Ltd.</v>
          </cell>
          <cell r="W994" t="str">
            <v/>
          </cell>
          <cell r="X994" t="str">
            <v>CIF</v>
          </cell>
          <cell r="Y994" t="str">
            <v>CTA CTE O CRED.DIRECTO</v>
          </cell>
          <cell r="Z994" t="str">
            <v>CONGELADO</v>
          </cell>
          <cell r="AA994" t="str">
            <v>HUESOS</v>
          </cell>
          <cell r="AB994" t="str">
            <v>HUESOS CUARTO CENTRAL</v>
          </cell>
          <cell r="AC994" t="str">
            <v>HUESOS CUARTO CENTRAL TIRA HUESO</v>
          </cell>
          <cell r="AD994" t="str">
            <v>NA</v>
          </cell>
        </row>
        <row r="995">
          <cell r="D995">
            <v>1021767</v>
          </cell>
          <cell r="E995" t="str">
            <v>GO TIRA HSO CTRO@ CJ 20K AS</v>
          </cell>
          <cell r="F995">
            <v>24000</v>
          </cell>
          <cell r="G995" t="str">
            <v>KG</v>
          </cell>
          <cell r="H995" t="str">
            <v>PLANTA LO MIRANDA</v>
          </cell>
          <cell r="I995" t="str">
            <v>CONFIRMADO</v>
          </cell>
          <cell r="J995">
            <v>44832</v>
          </cell>
          <cell r="K995">
            <v>44841</v>
          </cell>
          <cell r="L995">
            <v>44880</v>
          </cell>
          <cell r="M995"/>
          <cell r="N995"/>
          <cell r="O995" t="str">
            <v>U007 AGROSUPER S.A.</v>
          </cell>
          <cell r="P995" t="str">
            <v>00GO</v>
          </cell>
          <cell r="Q995" t="str">
            <v>AGROSUPER SHANGHAI</v>
          </cell>
          <cell r="R995" t="str">
            <v>02</v>
          </cell>
          <cell r="S995" t="str">
            <v>CHINA</v>
          </cell>
          <cell r="T995" t="str">
            <v>000302 TIANJIN XINGANG, CHINA</v>
          </cell>
          <cell r="U995" t="str">
            <v>200002390</v>
          </cell>
          <cell r="V995" t="str">
            <v>Agrosuper China Co., Ltd.</v>
          </cell>
          <cell r="W995" t="str">
            <v/>
          </cell>
          <cell r="X995" t="str">
            <v>CIF</v>
          </cell>
          <cell r="Y995" t="str">
            <v>CTA CTE O CRED.DIRECTO</v>
          </cell>
          <cell r="Z995" t="str">
            <v>CONGELADO</v>
          </cell>
          <cell r="AA995" t="str">
            <v>HUESOS</v>
          </cell>
          <cell r="AB995" t="str">
            <v>HUESOS CUARTO CENTRAL</v>
          </cell>
          <cell r="AC995" t="str">
            <v>HUESOS CUARTO CENTRAL TIRA HUESO</v>
          </cell>
          <cell r="AD995" t="str">
            <v>NA</v>
          </cell>
        </row>
        <row r="996">
          <cell r="D996">
            <v>1021767</v>
          </cell>
          <cell r="E996" t="str">
            <v>GO TIRA HSO CTRO@ CJ 20K AS</v>
          </cell>
          <cell r="F996">
            <v>24000</v>
          </cell>
          <cell r="G996" t="str">
            <v>KG</v>
          </cell>
          <cell r="H996" t="str">
            <v>PLANTA LO MIRANDA</v>
          </cell>
          <cell r="I996" t="str">
            <v>CONFIRMADO</v>
          </cell>
          <cell r="J996">
            <v>44832</v>
          </cell>
          <cell r="K996">
            <v>44841</v>
          </cell>
          <cell r="L996"/>
          <cell r="M996"/>
          <cell r="N996"/>
          <cell r="O996" t="str">
            <v>U007 AGROSUPER S.A.</v>
          </cell>
          <cell r="P996" t="str">
            <v>00GO</v>
          </cell>
          <cell r="Q996" t="str">
            <v>AGROSUPER SHANGHAI</v>
          </cell>
          <cell r="R996" t="str">
            <v>02</v>
          </cell>
          <cell r="S996" t="str">
            <v>CHINA</v>
          </cell>
          <cell r="T996" t="str">
            <v>000302 TIANJIN XINGANG, CHINA</v>
          </cell>
          <cell r="U996" t="str">
            <v>200002390</v>
          </cell>
          <cell r="V996" t="str">
            <v>Agrosuper China Co., Ltd.</v>
          </cell>
          <cell r="W996" t="str">
            <v/>
          </cell>
          <cell r="X996" t="str">
            <v>CIF</v>
          </cell>
          <cell r="Y996" t="str">
            <v>CTA CTE O CRED.DIRECTO</v>
          </cell>
          <cell r="Z996" t="str">
            <v>CONGELADO</v>
          </cell>
          <cell r="AA996" t="str">
            <v>HUESOS</v>
          </cell>
          <cell r="AB996" t="str">
            <v>HUESOS CUARTO CENTRAL</v>
          </cell>
          <cell r="AC996" t="str">
            <v>HUESOS CUARTO CENTRAL TIRA HUESO</v>
          </cell>
          <cell r="AD996" t="str">
            <v>NA</v>
          </cell>
        </row>
        <row r="997">
          <cell r="D997">
            <v>1021767</v>
          </cell>
          <cell r="E997" t="str">
            <v>GO TIRA HSO CTRO@ CJ 20K AS</v>
          </cell>
          <cell r="F997">
            <v>24000</v>
          </cell>
          <cell r="G997" t="str">
            <v>KG</v>
          </cell>
          <cell r="H997" t="str">
            <v>PLANTA LO MIRANDA</v>
          </cell>
          <cell r="I997" t="str">
            <v>EN PRODUCCION</v>
          </cell>
          <cell r="J997">
            <v>44832</v>
          </cell>
          <cell r="K997">
            <v>44841</v>
          </cell>
          <cell r="L997"/>
          <cell r="M997"/>
          <cell r="N997"/>
          <cell r="O997" t="str">
            <v>U007 AGROSUPER S.A.</v>
          </cell>
          <cell r="P997" t="str">
            <v>00GO</v>
          </cell>
          <cell r="Q997" t="str">
            <v>AGROSUPER SHANGHAI</v>
          </cell>
          <cell r="R997" t="str">
            <v>02</v>
          </cell>
          <cell r="S997" t="str">
            <v>CHINA</v>
          </cell>
          <cell r="T997" t="str">
            <v>000302 TIANJIN XINGANG, CHINA</v>
          </cell>
          <cell r="U997" t="str">
            <v>200002390</v>
          </cell>
          <cell r="V997" t="str">
            <v>Agrosuper China Co., Ltd.</v>
          </cell>
          <cell r="W997" t="str">
            <v/>
          </cell>
          <cell r="X997" t="str">
            <v>CIF</v>
          </cell>
          <cell r="Y997" t="str">
            <v>CTA CTE O CRED.DIRECTO</v>
          </cell>
          <cell r="Z997" t="str">
            <v>CONGELADO</v>
          </cell>
          <cell r="AA997" t="str">
            <v>HUESOS</v>
          </cell>
          <cell r="AB997" t="str">
            <v>HUESOS CUARTO CENTRAL</v>
          </cell>
          <cell r="AC997" t="str">
            <v>HUESOS CUARTO CENTRAL TIRA HUESO</v>
          </cell>
          <cell r="AD997" t="str">
            <v>NA</v>
          </cell>
        </row>
        <row r="998">
          <cell r="D998">
            <v>1021767</v>
          </cell>
          <cell r="E998" t="str">
            <v>GO TIRA HSO CTRO@ CJ 20K AS</v>
          </cell>
          <cell r="F998">
            <v>24000</v>
          </cell>
          <cell r="G998" t="str">
            <v>KG</v>
          </cell>
          <cell r="H998" t="str">
            <v>PLANTA LO MIRANDA</v>
          </cell>
          <cell r="I998" t="str">
            <v>EN PRODUCCION</v>
          </cell>
          <cell r="J998">
            <v>44832</v>
          </cell>
          <cell r="K998">
            <v>44841</v>
          </cell>
          <cell r="L998"/>
          <cell r="M998"/>
          <cell r="N998"/>
          <cell r="O998" t="str">
            <v>U007 AGROSUPER S.A.</v>
          </cell>
          <cell r="P998" t="str">
            <v>00GO</v>
          </cell>
          <cell r="Q998" t="str">
            <v>AGROSUPER SHANGHAI</v>
          </cell>
          <cell r="R998" t="str">
            <v>02</v>
          </cell>
          <cell r="S998" t="str">
            <v>CHINA</v>
          </cell>
          <cell r="T998" t="str">
            <v>000302 TIANJIN XINGANG, CHINA</v>
          </cell>
          <cell r="U998" t="str">
            <v>200002390</v>
          </cell>
          <cell r="V998" t="str">
            <v>Agrosuper China Co., Ltd.</v>
          </cell>
          <cell r="W998" t="str">
            <v/>
          </cell>
          <cell r="X998" t="str">
            <v>CIF</v>
          </cell>
          <cell r="Y998" t="str">
            <v>CTA CTE O CRED.DIRECTO</v>
          </cell>
          <cell r="Z998" t="str">
            <v>CONGELADO</v>
          </cell>
          <cell r="AA998" t="str">
            <v>HUESOS</v>
          </cell>
          <cell r="AB998" t="str">
            <v>HUESOS CUARTO CENTRAL</v>
          </cell>
          <cell r="AC998" t="str">
            <v>HUESOS CUARTO CENTRAL TIRA HUESO</v>
          </cell>
          <cell r="AD998" t="str">
            <v>NA</v>
          </cell>
        </row>
        <row r="999">
          <cell r="D999">
            <v>1021767</v>
          </cell>
          <cell r="E999" t="str">
            <v>GO TIRA HSO CTRO@ CJ 20K AS</v>
          </cell>
          <cell r="F999">
            <v>24000</v>
          </cell>
          <cell r="G999" t="str">
            <v>KG</v>
          </cell>
          <cell r="H999" t="str">
            <v>PLANTA LO MIRANDA</v>
          </cell>
          <cell r="I999" t="str">
            <v>EN PRODUCCION</v>
          </cell>
          <cell r="J999">
            <v>44832</v>
          </cell>
          <cell r="K999">
            <v>44841</v>
          </cell>
          <cell r="L999"/>
          <cell r="M999"/>
          <cell r="N999"/>
          <cell r="O999" t="str">
            <v>U007 AGROSUPER S.A.</v>
          </cell>
          <cell r="P999" t="str">
            <v>00GO</v>
          </cell>
          <cell r="Q999" t="str">
            <v>AGROSUPER SHANGHAI</v>
          </cell>
          <cell r="R999" t="str">
            <v>02</v>
          </cell>
          <cell r="S999" t="str">
            <v>CHINA</v>
          </cell>
          <cell r="T999" t="str">
            <v>000302 TIANJIN XINGANG, CHINA</v>
          </cell>
          <cell r="U999" t="str">
            <v>200002390</v>
          </cell>
          <cell r="V999" t="str">
            <v>Agrosuper China Co., Ltd.</v>
          </cell>
          <cell r="W999" t="str">
            <v/>
          </cell>
          <cell r="X999" t="str">
            <v>CIF</v>
          </cell>
          <cell r="Y999" t="str">
            <v>CTA CTE O CRED.DIRECTO</v>
          </cell>
          <cell r="Z999" t="str">
            <v>CONGELADO</v>
          </cell>
          <cell r="AA999" t="str">
            <v>HUESOS</v>
          </cell>
          <cell r="AB999" t="str">
            <v>HUESOS CUARTO CENTRAL</v>
          </cell>
          <cell r="AC999" t="str">
            <v>HUESOS CUARTO CENTRAL TIRA HUESO</v>
          </cell>
          <cell r="AD999" t="str">
            <v>NA</v>
          </cell>
        </row>
        <row r="1000">
          <cell r="D1000">
            <v>1021767</v>
          </cell>
          <cell r="E1000" t="str">
            <v>GO TIRA HSO CTRO@ CJ 20K AS</v>
          </cell>
          <cell r="F1000">
            <v>24000</v>
          </cell>
          <cell r="G1000" t="str">
            <v>KG</v>
          </cell>
          <cell r="H1000" t="str">
            <v>PLANTA LO MIRANDA</v>
          </cell>
          <cell r="I1000" t="str">
            <v>EN PRODUCCION</v>
          </cell>
          <cell r="J1000">
            <v>44832</v>
          </cell>
          <cell r="K1000">
            <v>44841</v>
          </cell>
          <cell r="L1000"/>
          <cell r="M1000"/>
          <cell r="N1000"/>
          <cell r="O1000" t="str">
            <v>U007 AGROSUPER S.A.</v>
          </cell>
          <cell r="P1000" t="str">
            <v>00GO</v>
          </cell>
          <cell r="Q1000" t="str">
            <v>AGROSUPER SHANGHAI</v>
          </cell>
          <cell r="R1000" t="str">
            <v>02</v>
          </cell>
          <cell r="S1000" t="str">
            <v>CHINA</v>
          </cell>
          <cell r="T1000" t="str">
            <v>000302 TIANJIN XINGANG, CHINA</v>
          </cell>
          <cell r="U1000" t="str">
            <v>200002390</v>
          </cell>
          <cell r="V1000" t="str">
            <v>Agrosuper China Co., Ltd.</v>
          </cell>
          <cell r="W1000" t="str">
            <v/>
          </cell>
          <cell r="X1000" t="str">
            <v>CIF</v>
          </cell>
          <cell r="Y1000" t="str">
            <v>CTA CTE O CRED.DIRECTO</v>
          </cell>
          <cell r="Z1000" t="str">
            <v>CONGELADO</v>
          </cell>
          <cell r="AA1000" t="str">
            <v>HUESOS</v>
          </cell>
          <cell r="AB1000" t="str">
            <v>HUESOS CUARTO CENTRAL</v>
          </cell>
          <cell r="AC1000" t="str">
            <v>HUESOS CUARTO CENTRAL TIRA HUESO</v>
          </cell>
          <cell r="AD1000" t="str">
            <v>NA</v>
          </cell>
        </row>
        <row r="1001">
          <cell r="D1001">
            <v>1021767</v>
          </cell>
          <cell r="E1001" t="str">
            <v>GO TIRA HSO CTRO@ CJ 20K AS</v>
          </cell>
          <cell r="F1001">
            <v>24000</v>
          </cell>
          <cell r="G1001" t="str">
            <v>KG</v>
          </cell>
          <cell r="H1001" t="str">
            <v>PLANTA LO MIRANDA</v>
          </cell>
          <cell r="I1001" t="str">
            <v>EN PRODUCCION</v>
          </cell>
          <cell r="J1001">
            <v>44832</v>
          </cell>
          <cell r="K1001">
            <v>44841</v>
          </cell>
          <cell r="L1001"/>
          <cell r="M1001"/>
          <cell r="N1001"/>
          <cell r="O1001" t="str">
            <v>U007 AGROSUPER S.A.</v>
          </cell>
          <cell r="P1001" t="str">
            <v>00GO</v>
          </cell>
          <cell r="Q1001" t="str">
            <v>AGROSUPER SHANGHAI</v>
          </cell>
          <cell r="R1001" t="str">
            <v>02</v>
          </cell>
          <cell r="S1001" t="str">
            <v>CHINA</v>
          </cell>
          <cell r="T1001" t="str">
            <v>000302 TIANJIN XINGANG, CHINA</v>
          </cell>
          <cell r="U1001" t="str">
            <v>200002390</v>
          </cell>
          <cell r="V1001" t="str">
            <v>Agrosuper China Co., Ltd.</v>
          </cell>
          <cell r="W1001" t="str">
            <v/>
          </cell>
          <cell r="X1001" t="str">
            <v>CIF</v>
          </cell>
          <cell r="Y1001" t="str">
            <v>CTA CTE O CRED.DIRECTO</v>
          </cell>
          <cell r="Z1001" t="str">
            <v>CONGELADO</v>
          </cell>
          <cell r="AA1001" t="str">
            <v>HUESOS</v>
          </cell>
          <cell r="AB1001" t="str">
            <v>HUESOS CUARTO CENTRAL</v>
          </cell>
          <cell r="AC1001" t="str">
            <v>HUESOS CUARTO CENTRAL TIRA HUESO</v>
          </cell>
          <cell r="AD1001" t="str">
            <v>NA</v>
          </cell>
        </row>
        <row r="1002">
          <cell r="D1002">
            <v>1021767</v>
          </cell>
          <cell r="E1002" t="str">
            <v>GO TIRA HSO CTRO@ CJ 20K AS</v>
          </cell>
          <cell r="F1002">
            <v>24000</v>
          </cell>
          <cell r="G1002" t="str">
            <v>KG</v>
          </cell>
          <cell r="H1002" t="str">
            <v>PLANTA LO MIRANDA</v>
          </cell>
          <cell r="I1002" t="str">
            <v>EN PRODUCCION</v>
          </cell>
          <cell r="J1002">
            <v>44832</v>
          </cell>
          <cell r="K1002">
            <v>44841</v>
          </cell>
          <cell r="L1002"/>
          <cell r="M1002"/>
          <cell r="N1002"/>
          <cell r="O1002" t="str">
            <v>U007 AGROSUPER S.A.</v>
          </cell>
          <cell r="P1002" t="str">
            <v>00GO</v>
          </cell>
          <cell r="Q1002" t="str">
            <v>AGROSUPER SHANGHAI</v>
          </cell>
          <cell r="R1002" t="str">
            <v>02</v>
          </cell>
          <cell r="S1002" t="str">
            <v>CHINA</v>
          </cell>
          <cell r="T1002" t="str">
            <v>000302 TIANJIN XINGANG, CHINA</v>
          </cell>
          <cell r="U1002" t="str">
            <v>200002390</v>
          </cell>
          <cell r="V1002" t="str">
            <v>Agrosuper China Co., Ltd.</v>
          </cell>
          <cell r="W1002" t="str">
            <v/>
          </cell>
          <cell r="X1002" t="str">
            <v>CIF</v>
          </cell>
          <cell r="Y1002" t="str">
            <v>CTA CTE O CRED.DIRECTO</v>
          </cell>
          <cell r="Z1002" t="str">
            <v>CONGELADO</v>
          </cell>
          <cell r="AA1002" t="str">
            <v>HUESOS</v>
          </cell>
          <cell r="AB1002" t="str">
            <v>HUESOS CUARTO CENTRAL</v>
          </cell>
          <cell r="AC1002" t="str">
            <v>HUESOS CUARTO CENTRAL TIRA HUESO</v>
          </cell>
          <cell r="AD1002" t="str">
            <v>NA</v>
          </cell>
        </row>
        <row r="1003">
          <cell r="D1003">
            <v>1021992</v>
          </cell>
          <cell r="E1003" t="str">
            <v>GO LOM TOCINO@ CJ 20K AS</v>
          </cell>
          <cell r="F1003">
            <v>24000</v>
          </cell>
          <cell r="G1003" t="str">
            <v>KG</v>
          </cell>
          <cell r="H1003" t="str">
            <v>PLANTA LO MIRANDA</v>
          </cell>
          <cell r="I1003" t="str">
            <v>CONFIRMADO</v>
          </cell>
          <cell r="J1003">
            <v>44832</v>
          </cell>
          <cell r="K1003">
            <v>44841</v>
          </cell>
          <cell r="L1003">
            <v>44873</v>
          </cell>
          <cell r="M1003"/>
          <cell r="N1003"/>
          <cell r="O1003" t="str">
            <v>U007 AGROSUPER S.A.</v>
          </cell>
          <cell r="P1003" t="str">
            <v>00GO</v>
          </cell>
          <cell r="Q1003" t="str">
            <v>AGROSUPER SHANGHAI</v>
          </cell>
          <cell r="R1003" t="str">
            <v>02</v>
          </cell>
          <cell r="S1003" t="str">
            <v>CHINA</v>
          </cell>
          <cell r="T1003" t="str">
            <v>000021 SHANGHAI, CHINA</v>
          </cell>
          <cell r="U1003" t="str">
            <v>200002390</v>
          </cell>
          <cell r="V1003" t="str">
            <v>Agrosuper China Co., Ltd.</v>
          </cell>
          <cell r="W1003" t="str">
            <v/>
          </cell>
          <cell r="X1003" t="str">
            <v>CIF</v>
          </cell>
          <cell r="Y1003" t="str">
            <v>CTA CTE O CRED.DIRECTO</v>
          </cell>
          <cell r="Z1003" t="str">
            <v>CONGELADO</v>
          </cell>
          <cell r="AA1003" t="str">
            <v>GRASAS</v>
          </cell>
          <cell r="AB1003" t="str">
            <v>GRASA LOMO TOCINO</v>
          </cell>
          <cell r="AC1003" t="str">
            <v>GRASA LOMO TOCINO</v>
          </cell>
          <cell r="AD1003" t="str">
            <v>NA</v>
          </cell>
        </row>
        <row r="1004">
          <cell r="D1004">
            <v>1021992</v>
          </cell>
          <cell r="E1004" t="str">
            <v>GO LOM TOCINO@ CJ 20K AS</v>
          </cell>
          <cell r="F1004">
            <v>24000</v>
          </cell>
          <cell r="G1004" t="str">
            <v>KG</v>
          </cell>
          <cell r="H1004" t="str">
            <v>PLANTA LO MIRANDA</v>
          </cell>
          <cell r="I1004" t="str">
            <v>CONFIRMADO</v>
          </cell>
          <cell r="J1004">
            <v>44832</v>
          </cell>
          <cell r="K1004">
            <v>44841</v>
          </cell>
          <cell r="L1004">
            <v>44879</v>
          </cell>
          <cell r="M1004"/>
          <cell r="N1004"/>
          <cell r="O1004" t="str">
            <v>U007 AGROSUPER S.A.</v>
          </cell>
          <cell r="P1004" t="str">
            <v>00GO</v>
          </cell>
          <cell r="Q1004" t="str">
            <v>AGROSUPER SHANGHAI</v>
          </cell>
          <cell r="R1004" t="str">
            <v>02</v>
          </cell>
          <cell r="S1004" t="str">
            <v>CHINA</v>
          </cell>
          <cell r="T1004" t="str">
            <v>000302 TIANJIN XINGANG, CHINA</v>
          </cell>
          <cell r="U1004" t="str">
            <v>200002390</v>
          </cell>
          <cell r="V1004" t="str">
            <v>Agrosuper China Co., Ltd.</v>
          </cell>
          <cell r="W1004" t="str">
            <v/>
          </cell>
          <cell r="X1004" t="str">
            <v>CIF</v>
          </cell>
          <cell r="Y1004" t="str">
            <v>CTA CTE O CRED.DIRECTO</v>
          </cell>
          <cell r="Z1004" t="str">
            <v>CONGELADO</v>
          </cell>
          <cell r="AA1004" t="str">
            <v>GRASAS</v>
          </cell>
          <cell r="AB1004" t="str">
            <v>GRASA LOMO TOCINO</v>
          </cell>
          <cell r="AC1004" t="str">
            <v>GRASA LOMO TOCINO</v>
          </cell>
          <cell r="AD1004" t="str">
            <v>NA</v>
          </cell>
        </row>
        <row r="1005">
          <cell r="D1005">
            <v>1022568</v>
          </cell>
          <cell r="E1005" t="str">
            <v>GO PANC TECLA SCUE@ 4 BO CJ 20KG AS</v>
          </cell>
          <cell r="F1005">
            <v>24000</v>
          </cell>
          <cell r="G1005" t="str">
            <v>KG</v>
          </cell>
          <cell r="H1005" t="str">
            <v>PLANTA LO MIRANDA</v>
          </cell>
          <cell r="I1005" t="str">
            <v>EN PRODUCCION</v>
          </cell>
          <cell r="J1005">
            <v>44832</v>
          </cell>
          <cell r="K1005">
            <v>44841</v>
          </cell>
          <cell r="L1005"/>
          <cell r="M1005"/>
          <cell r="N1005"/>
          <cell r="O1005" t="str">
            <v>U007 AGROSUPER S.A.</v>
          </cell>
          <cell r="P1005" t="str">
            <v>00GO</v>
          </cell>
          <cell r="Q1005" t="str">
            <v>AGROSUPER SHANGHAI</v>
          </cell>
          <cell r="R1005" t="str">
            <v>02</v>
          </cell>
          <cell r="S1005" t="str">
            <v>CHINA</v>
          </cell>
          <cell r="T1005" t="str">
            <v>000021 SHANGHAI, CHINA</v>
          </cell>
          <cell r="U1005" t="str">
            <v>200002390</v>
          </cell>
          <cell r="V1005" t="str">
            <v>Agrosuper China Co., Ltd.</v>
          </cell>
          <cell r="W1005" t="str">
            <v/>
          </cell>
          <cell r="X1005" t="str">
            <v>CIF</v>
          </cell>
          <cell r="Y1005" t="str">
            <v>CTA CTE O CRED.DIRECTO</v>
          </cell>
          <cell r="Z1005" t="str">
            <v>CONGELADO</v>
          </cell>
          <cell r="AA1005" t="str">
            <v>PANCETA</v>
          </cell>
          <cell r="AB1005" t="str">
            <v>PANCETA S/CUERO</v>
          </cell>
          <cell r="AC1005" t="str">
            <v>PANCETA S/CUERO SUPER GIAPPONE</v>
          </cell>
          <cell r="AD1005" t="str">
            <v>NA</v>
          </cell>
        </row>
        <row r="1006">
          <cell r="D1006">
            <v>1022646</v>
          </cell>
          <cell r="E1006" t="str">
            <v>GO PECHO BELLY S/P @ VP CJ AS</v>
          </cell>
          <cell r="F1006">
            <v>24000</v>
          </cell>
          <cell r="G1006" t="str">
            <v>KG</v>
          </cell>
          <cell r="H1006" t="str">
            <v>PLANTA LO MIRANDA</v>
          </cell>
          <cell r="I1006" t="str">
            <v>CONFIRMADO</v>
          </cell>
          <cell r="J1006">
            <v>44832</v>
          </cell>
          <cell r="K1006">
            <v>44841</v>
          </cell>
          <cell r="L1006">
            <v>44865</v>
          </cell>
          <cell r="M1006"/>
          <cell r="N1006"/>
          <cell r="O1006" t="str">
            <v>U007 AGROSUPER S.A.</v>
          </cell>
          <cell r="P1006" t="str">
            <v>00GO</v>
          </cell>
          <cell r="Q1006" t="str">
            <v>AGROSUPER SHANGHAI</v>
          </cell>
          <cell r="R1006" t="str">
            <v>02</v>
          </cell>
          <cell r="S1006" t="str">
            <v>CHINA</v>
          </cell>
          <cell r="T1006" t="str">
            <v>000021 SHANGHAI, CHINA</v>
          </cell>
          <cell r="U1006" t="str">
            <v>200002390</v>
          </cell>
          <cell r="V1006" t="str">
            <v>Agrosuper China Co., Ltd.</v>
          </cell>
          <cell r="W1006" t="str">
            <v/>
          </cell>
          <cell r="X1006" t="str">
            <v>CIF</v>
          </cell>
          <cell r="Y1006" t="str">
            <v>CTA CTE O CRED.DIRECTO</v>
          </cell>
          <cell r="Z1006" t="str">
            <v>CONGELADO</v>
          </cell>
          <cell r="AA1006" t="str">
            <v>PANCETA</v>
          </cell>
          <cell r="AB1006" t="str">
            <v>PANCETA S/CUERO</v>
          </cell>
          <cell r="AC1006" t="str">
            <v>PANCETA S/CUERO SUPER GIAPPONE</v>
          </cell>
          <cell r="AD1006" t="str">
            <v>NA</v>
          </cell>
        </row>
        <row r="1007">
          <cell r="D1007">
            <v>1022381</v>
          </cell>
          <cell r="E1007" t="str">
            <v>GO GORD ESP@ BO CJ 10K AS</v>
          </cell>
          <cell r="F1007">
            <v>24000</v>
          </cell>
          <cell r="G1007" t="str">
            <v>KG</v>
          </cell>
          <cell r="H1007" t="str">
            <v>PLANTA ROSARIO</v>
          </cell>
          <cell r="I1007" t="str">
            <v>PROGRAMADO</v>
          </cell>
          <cell r="J1007">
            <v>44832</v>
          </cell>
          <cell r="K1007">
            <v>44841</v>
          </cell>
          <cell r="L1007">
            <v>44865</v>
          </cell>
          <cell r="M1007"/>
          <cell r="N1007"/>
          <cell r="O1007" t="str">
            <v>U007 AGROSUPER S.A.</v>
          </cell>
          <cell r="P1007" t="str">
            <v>00GO</v>
          </cell>
          <cell r="Q1007" t="str">
            <v>AGROSUPER SHANGHAI</v>
          </cell>
          <cell r="R1007" t="str">
            <v>02</v>
          </cell>
          <cell r="S1007" t="str">
            <v>CHINA</v>
          </cell>
          <cell r="T1007" t="str">
            <v>000021 SHANGHAI, CHINA</v>
          </cell>
          <cell r="U1007" t="str">
            <v>200002390</v>
          </cell>
          <cell r="V1007" t="str">
            <v>Agrosuper China Co., Ltd.</v>
          </cell>
          <cell r="W1007" t="str">
            <v/>
          </cell>
          <cell r="X1007" t="str">
            <v>CIF</v>
          </cell>
          <cell r="Y1007" t="str">
            <v>CTA CTE O CRED.DIRECTO</v>
          </cell>
          <cell r="Z1007" t="str">
            <v>CONGELADO</v>
          </cell>
          <cell r="AA1007" t="str">
            <v>GRASAS</v>
          </cell>
          <cell r="AB1007" t="str">
            <v>GRASA GORDURA</v>
          </cell>
          <cell r="AC1007" t="str">
            <v>SUBPROD GRASA DURA TIPO A</v>
          </cell>
          <cell r="AD1007" t="str">
            <v>NA</v>
          </cell>
        </row>
        <row r="1008">
          <cell r="D1008">
            <v>1022381</v>
          </cell>
          <cell r="E1008" t="str">
            <v>GO GORD ESP@ BO CJ 10K AS</v>
          </cell>
          <cell r="F1008">
            <v>24000</v>
          </cell>
          <cell r="G1008" t="str">
            <v>KG</v>
          </cell>
          <cell r="H1008" t="str">
            <v>PLANTA LO MIRANDA</v>
          </cell>
          <cell r="I1008" t="str">
            <v>CONFIRMADO</v>
          </cell>
          <cell r="J1008">
            <v>44832</v>
          </cell>
          <cell r="K1008">
            <v>44841</v>
          </cell>
          <cell r="L1008">
            <v>44875</v>
          </cell>
          <cell r="M1008"/>
          <cell r="N1008"/>
          <cell r="O1008" t="str">
            <v>U007 AGROSUPER S.A.</v>
          </cell>
          <cell r="P1008" t="str">
            <v>00GO</v>
          </cell>
          <cell r="Q1008" t="str">
            <v>AGROSUPER SHANGHAI</v>
          </cell>
          <cell r="R1008" t="str">
            <v>02</v>
          </cell>
          <cell r="S1008" t="str">
            <v>CHINA</v>
          </cell>
          <cell r="T1008" t="str">
            <v>000021 SHANGHAI, CHINA</v>
          </cell>
          <cell r="U1008" t="str">
            <v>200002390</v>
          </cell>
          <cell r="V1008" t="str">
            <v>Agrosuper China Co., Ltd.</v>
          </cell>
          <cell r="W1008" t="str">
            <v/>
          </cell>
          <cell r="X1008" t="str">
            <v>CIF</v>
          </cell>
          <cell r="Y1008" t="str">
            <v>CTA CTE O CRED.DIRECTO</v>
          </cell>
          <cell r="Z1008" t="str">
            <v>CONGELADO</v>
          </cell>
          <cell r="AA1008" t="str">
            <v>GRASAS</v>
          </cell>
          <cell r="AB1008" t="str">
            <v>GRASA GORDURA</v>
          </cell>
          <cell r="AC1008" t="str">
            <v>SUBPROD GRASA DURA TIPO A</v>
          </cell>
          <cell r="AD1008" t="str">
            <v>NA</v>
          </cell>
        </row>
        <row r="1009">
          <cell r="D1009">
            <v>1022381</v>
          </cell>
          <cell r="E1009" t="str">
            <v>GO GORD ESP@ BO CJ 10K AS</v>
          </cell>
          <cell r="F1009">
            <v>24000</v>
          </cell>
          <cell r="G1009" t="str">
            <v>KG</v>
          </cell>
          <cell r="H1009" t="str">
            <v>PLANTA LO MIRANDA</v>
          </cell>
          <cell r="I1009" t="str">
            <v>EN PRODUCCION</v>
          </cell>
          <cell r="J1009">
            <v>44832</v>
          </cell>
          <cell r="K1009">
            <v>44841</v>
          </cell>
          <cell r="L1009"/>
          <cell r="M1009"/>
          <cell r="N1009"/>
          <cell r="O1009" t="str">
            <v>U007 AGROSUPER S.A.</v>
          </cell>
          <cell r="P1009" t="str">
            <v>00GO</v>
          </cell>
          <cell r="Q1009" t="str">
            <v>AGROSUPER SHANGHAI</v>
          </cell>
          <cell r="R1009" t="str">
            <v>02</v>
          </cell>
          <cell r="S1009" t="str">
            <v>CHINA</v>
          </cell>
          <cell r="T1009" t="str">
            <v>000021 SHANGHAI, CHINA</v>
          </cell>
          <cell r="U1009" t="str">
            <v>200002390</v>
          </cell>
          <cell r="V1009" t="str">
            <v>Agrosuper China Co., Ltd.</v>
          </cell>
          <cell r="W1009" t="str">
            <v/>
          </cell>
          <cell r="X1009" t="str">
            <v>CIF</v>
          </cell>
          <cell r="Y1009" t="str">
            <v>CTA CTE O CRED.DIRECTO</v>
          </cell>
          <cell r="Z1009" t="str">
            <v>CONGELADO</v>
          </cell>
          <cell r="AA1009" t="str">
            <v>GRASAS</v>
          </cell>
          <cell r="AB1009" t="str">
            <v>GRASA GORDURA</v>
          </cell>
          <cell r="AC1009" t="str">
            <v>SUBPROD GRASA DURA TIPO A</v>
          </cell>
          <cell r="AD1009" t="str">
            <v>NA</v>
          </cell>
        </row>
        <row r="1010">
          <cell r="D1010">
            <v>1022856</v>
          </cell>
          <cell r="E1010" t="str">
            <v>GO RECO 10/90 @ CJ 20K AS</v>
          </cell>
          <cell r="F1010">
            <v>24000</v>
          </cell>
          <cell r="G1010" t="str">
            <v>KG</v>
          </cell>
          <cell r="H1010" t="str">
            <v>PLANTA LO MIRANDA</v>
          </cell>
          <cell r="I1010" t="str">
            <v>EN PRODUCCION</v>
          </cell>
          <cell r="J1010">
            <v>44832</v>
          </cell>
          <cell r="K1010">
            <v>44841</v>
          </cell>
          <cell r="L1010"/>
          <cell r="M1010"/>
          <cell r="N1010"/>
          <cell r="O1010" t="str">
            <v>U007 AGROSUPER S.A.</v>
          </cell>
          <cell r="P1010" t="str">
            <v>00GO</v>
          </cell>
          <cell r="Q1010" t="str">
            <v>AGROSUPER SHANGHAI</v>
          </cell>
          <cell r="R1010" t="str">
            <v>02</v>
          </cell>
          <cell r="S1010" t="str">
            <v>CHINA</v>
          </cell>
          <cell r="T1010" t="str">
            <v>000021 SHANGHAI, CHINA</v>
          </cell>
          <cell r="U1010" t="str">
            <v>200002390</v>
          </cell>
          <cell r="V1010" t="str">
            <v>Agrosuper China Co., Ltd.</v>
          </cell>
          <cell r="W1010" t="str">
            <v/>
          </cell>
          <cell r="X1010" t="str">
            <v>CIF</v>
          </cell>
          <cell r="Y1010" t="str">
            <v>CTA CTE O CRED.DIRECTO</v>
          </cell>
          <cell r="Z1010" t="str">
            <v>CONGELADO</v>
          </cell>
          <cell r="AA1010" t="str">
            <v>GRASAS</v>
          </cell>
          <cell r="AB1010" t="str">
            <v>GRASA GORDURA</v>
          </cell>
          <cell r="AC1010" t="str">
            <v>SUBPROD GRASA GORDURA LOMO TOCINO</v>
          </cell>
          <cell r="AD1010" t="str">
            <v>NA</v>
          </cell>
        </row>
        <row r="1011">
          <cell r="D1011">
            <v>1021732</v>
          </cell>
          <cell r="E1011" t="str">
            <v>GO HSO FEMUR@ CJ 20K AS</v>
          </cell>
          <cell r="F1011">
            <v>24000</v>
          </cell>
          <cell r="G1011" t="str">
            <v>KG</v>
          </cell>
          <cell r="H1011" t="str">
            <v>PLANTA LO MIRANDA</v>
          </cell>
          <cell r="I1011" t="str">
            <v>CONFIRMADO</v>
          </cell>
          <cell r="J1011">
            <v>44832</v>
          </cell>
          <cell r="K1011">
            <v>44841</v>
          </cell>
          <cell r="L1011">
            <v>44869</v>
          </cell>
          <cell r="M1011"/>
          <cell r="N1011"/>
          <cell r="O1011" t="str">
            <v>U007 AGROSUPER S.A.</v>
          </cell>
          <cell r="P1011" t="str">
            <v>00GO</v>
          </cell>
          <cell r="Q1011" t="str">
            <v>AGROSUPER SHANGHAI</v>
          </cell>
          <cell r="R1011" t="str">
            <v>02</v>
          </cell>
          <cell r="S1011" t="str">
            <v>CHINA</v>
          </cell>
          <cell r="T1011" t="str">
            <v>000021 SHANGHAI, CHINA</v>
          </cell>
          <cell r="U1011" t="str">
            <v>200002390</v>
          </cell>
          <cell r="V1011" t="str">
            <v>Agrosuper China Co., Ltd.</v>
          </cell>
          <cell r="W1011" t="str">
            <v/>
          </cell>
          <cell r="X1011" t="str">
            <v>CIF</v>
          </cell>
          <cell r="Y1011" t="str">
            <v>CTA CTE O CRED.DIRECTO</v>
          </cell>
          <cell r="Z1011" t="str">
            <v>CONGELADO</v>
          </cell>
          <cell r="AA1011" t="str">
            <v>HUESOS</v>
          </cell>
          <cell r="AB1011" t="str">
            <v>HUESOS CUARTO TRASERO</v>
          </cell>
          <cell r="AC1011" t="str">
            <v>HUESOS CUARTO TRASERO FÉMUR</v>
          </cell>
          <cell r="AD1011" t="str">
            <v>NA</v>
          </cell>
        </row>
        <row r="1012">
          <cell r="D1012">
            <v>1021732</v>
          </cell>
          <cell r="E1012" t="str">
            <v>GO HSO FEMUR@ CJ 20K AS</v>
          </cell>
          <cell r="F1012">
            <v>24000</v>
          </cell>
          <cell r="G1012" t="str">
            <v>KG</v>
          </cell>
          <cell r="H1012" t="str">
            <v>PLANTA LO MIRANDA</v>
          </cell>
          <cell r="I1012" t="str">
            <v>CONFIRMADO</v>
          </cell>
          <cell r="J1012">
            <v>44832</v>
          </cell>
          <cell r="K1012">
            <v>44841</v>
          </cell>
          <cell r="L1012">
            <v>44871</v>
          </cell>
          <cell r="M1012"/>
          <cell r="N1012"/>
          <cell r="O1012" t="str">
            <v>U007 AGROSUPER S.A.</v>
          </cell>
          <cell r="P1012" t="str">
            <v>00GO</v>
          </cell>
          <cell r="Q1012" t="str">
            <v>AGROSUPER SHANGHAI</v>
          </cell>
          <cell r="R1012" t="str">
            <v>02</v>
          </cell>
          <cell r="S1012" t="str">
            <v>CHINA</v>
          </cell>
          <cell r="T1012" t="str">
            <v>000021 SHANGHAI, CHINA</v>
          </cell>
          <cell r="U1012" t="str">
            <v>200002390</v>
          </cell>
          <cell r="V1012" t="str">
            <v>Agrosuper China Co., Ltd.</v>
          </cell>
          <cell r="W1012" t="str">
            <v/>
          </cell>
          <cell r="X1012" t="str">
            <v>CIF</v>
          </cell>
          <cell r="Y1012" t="str">
            <v>CTA CTE O CRED.DIRECTO</v>
          </cell>
          <cell r="Z1012" t="str">
            <v>CONGELADO</v>
          </cell>
          <cell r="AA1012" t="str">
            <v>HUESOS</v>
          </cell>
          <cell r="AB1012" t="str">
            <v>HUESOS CUARTO TRASERO</v>
          </cell>
          <cell r="AC1012" t="str">
            <v>HUESOS CUARTO TRASERO FÉMUR</v>
          </cell>
          <cell r="AD1012" t="str">
            <v>NA</v>
          </cell>
        </row>
        <row r="1013">
          <cell r="D1013">
            <v>1021732</v>
          </cell>
          <cell r="E1013" t="str">
            <v>GO HSO FEMUR@ CJ 20K AS</v>
          </cell>
          <cell r="F1013">
            <v>24000</v>
          </cell>
          <cell r="G1013" t="str">
            <v>KG</v>
          </cell>
          <cell r="H1013" t="str">
            <v>PLANTA LO MIRANDA</v>
          </cell>
          <cell r="I1013" t="str">
            <v>CONFIRMADO</v>
          </cell>
          <cell r="J1013">
            <v>44832</v>
          </cell>
          <cell r="K1013">
            <v>44841</v>
          </cell>
          <cell r="L1013">
            <v>44872</v>
          </cell>
          <cell r="M1013"/>
          <cell r="N1013"/>
          <cell r="O1013" t="str">
            <v>U007 AGROSUPER S.A.</v>
          </cell>
          <cell r="P1013" t="str">
            <v>00GO</v>
          </cell>
          <cell r="Q1013" t="str">
            <v>AGROSUPER SHANGHAI</v>
          </cell>
          <cell r="R1013" t="str">
            <v>02</v>
          </cell>
          <cell r="S1013" t="str">
            <v>CHINA</v>
          </cell>
          <cell r="T1013" t="str">
            <v>000302 TIANJIN XINGANG, CHINA</v>
          </cell>
          <cell r="U1013" t="str">
            <v>200002390</v>
          </cell>
          <cell r="V1013" t="str">
            <v>Agrosuper China Co., Ltd.</v>
          </cell>
          <cell r="W1013" t="str">
            <v/>
          </cell>
          <cell r="X1013" t="str">
            <v>CIF</v>
          </cell>
          <cell r="Y1013" t="str">
            <v>CTA CTE O CRED.DIRECTO</v>
          </cell>
          <cell r="Z1013" t="str">
            <v>CONGELADO</v>
          </cell>
          <cell r="AA1013" t="str">
            <v>HUESOS</v>
          </cell>
          <cell r="AB1013" t="str">
            <v>HUESOS CUARTO TRASERO</v>
          </cell>
          <cell r="AC1013" t="str">
            <v>HUESOS CUARTO TRASERO FÉMUR</v>
          </cell>
          <cell r="AD1013" t="str">
            <v>NA</v>
          </cell>
        </row>
        <row r="1014">
          <cell r="D1014">
            <v>1021732</v>
          </cell>
          <cell r="E1014" t="str">
            <v>GO HSO FEMUR@ CJ 20K AS</v>
          </cell>
          <cell r="F1014">
            <v>24000</v>
          </cell>
          <cell r="G1014" t="str">
            <v>KG</v>
          </cell>
          <cell r="H1014" t="str">
            <v>PLANTA LO MIRANDA</v>
          </cell>
          <cell r="I1014" t="str">
            <v>CONFIRMADO</v>
          </cell>
          <cell r="J1014">
            <v>44832</v>
          </cell>
          <cell r="K1014">
            <v>44841</v>
          </cell>
          <cell r="L1014">
            <v>44875</v>
          </cell>
          <cell r="M1014"/>
          <cell r="N1014"/>
          <cell r="O1014" t="str">
            <v>U007 AGROSUPER S.A.</v>
          </cell>
          <cell r="P1014" t="str">
            <v>00GO</v>
          </cell>
          <cell r="Q1014" t="str">
            <v>AGROSUPER SHANGHAI</v>
          </cell>
          <cell r="R1014" t="str">
            <v>02</v>
          </cell>
          <cell r="S1014" t="str">
            <v>CHINA</v>
          </cell>
          <cell r="T1014" t="str">
            <v>000302 TIANJIN XINGANG, CHINA</v>
          </cell>
          <cell r="U1014" t="str">
            <v>200002390</v>
          </cell>
          <cell r="V1014" t="str">
            <v>Agrosuper China Co., Ltd.</v>
          </cell>
          <cell r="W1014" t="str">
            <v/>
          </cell>
          <cell r="X1014" t="str">
            <v>CIF</v>
          </cell>
          <cell r="Y1014" t="str">
            <v>CTA CTE O CRED.DIRECTO</v>
          </cell>
          <cell r="Z1014" t="str">
            <v>CONGELADO</v>
          </cell>
          <cell r="AA1014" t="str">
            <v>HUESOS</v>
          </cell>
          <cell r="AB1014" t="str">
            <v>HUESOS CUARTO TRASERO</v>
          </cell>
          <cell r="AC1014" t="str">
            <v>HUESOS CUARTO TRASERO FÉMUR</v>
          </cell>
          <cell r="AD1014" t="str">
            <v>NA</v>
          </cell>
        </row>
        <row r="1015">
          <cell r="D1015">
            <v>1021732</v>
          </cell>
          <cell r="E1015" t="str">
            <v>GO HSO FEMUR@ CJ 20K AS</v>
          </cell>
          <cell r="F1015">
            <v>24000</v>
          </cell>
          <cell r="G1015" t="str">
            <v>KG</v>
          </cell>
          <cell r="H1015" t="str">
            <v>PLANTA LO MIRANDA</v>
          </cell>
          <cell r="I1015" t="str">
            <v>CONFIRMADO</v>
          </cell>
          <cell r="J1015">
            <v>44832</v>
          </cell>
          <cell r="K1015">
            <v>44841</v>
          </cell>
          <cell r="L1015">
            <v>44877</v>
          </cell>
          <cell r="M1015"/>
          <cell r="N1015"/>
          <cell r="O1015" t="str">
            <v>U007 AGROSUPER S.A.</v>
          </cell>
          <cell r="P1015" t="str">
            <v>00GO</v>
          </cell>
          <cell r="Q1015" t="str">
            <v>AGROSUPER SHANGHAI</v>
          </cell>
          <cell r="R1015" t="str">
            <v>02</v>
          </cell>
          <cell r="S1015" t="str">
            <v>CHINA</v>
          </cell>
          <cell r="T1015" t="str">
            <v>000302 TIANJIN XINGANG, CHINA</v>
          </cell>
          <cell r="U1015" t="str">
            <v>200002390</v>
          </cell>
          <cell r="V1015" t="str">
            <v>Agrosuper China Co., Ltd.</v>
          </cell>
          <cell r="W1015" t="str">
            <v/>
          </cell>
          <cell r="X1015" t="str">
            <v>CIF</v>
          </cell>
          <cell r="Y1015" t="str">
            <v>CTA CTE O CRED.DIRECTO</v>
          </cell>
          <cell r="Z1015" t="str">
            <v>CONGELADO</v>
          </cell>
          <cell r="AA1015" t="str">
            <v>HUESOS</v>
          </cell>
          <cell r="AB1015" t="str">
            <v>HUESOS CUARTO TRASERO</v>
          </cell>
          <cell r="AC1015" t="str">
            <v>HUESOS CUARTO TRASERO FÉMUR</v>
          </cell>
          <cell r="AD1015" t="str">
            <v>NA</v>
          </cell>
        </row>
        <row r="1016">
          <cell r="D1016">
            <v>1021732</v>
          </cell>
          <cell r="E1016" t="str">
            <v>GO HSO FEMUR@ CJ 20K AS</v>
          </cell>
          <cell r="F1016">
            <v>24000</v>
          </cell>
          <cell r="G1016" t="str">
            <v>KG</v>
          </cell>
          <cell r="H1016" t="str">
            <v>PLANTA LO MIRANDA</v>
          </cell>
          <cell r="I1016" t="str">
            <v>CONFIRMADO</v>
          </cell>
          <cell r="J1016">
            <v>44832</v>
          </cell>
          <cell r="K1016">
            <v>44841</v>
          </cell>
          <cell r="L1016">
            <v>44879</v>
          </cell>
          <cell r="M1016"/>
          <cell r="N1016"/>
          <cell r="O1016" t="str">
            <v>U007 AGROSUPER S.A.</v>
          </cell>
          <cell r="P1016" t="str">
            <v>00GO</v>
          </cell>
          <cell r="Q1016" t="str">
            <v>AGROSUPER SHANGHAI</v>
          </cell>
          <cell r="R1016" t="str">
            <v>02</v>
          </cell>
          <cell r="S1016" t="str">
            <v>CHINA</v>
          </cell>
          <cell r="T1016" t="str">
            <v>000302 TIANJIN XINGANG, CHINA</v>
          </cell>
          <cell r="U1016" t="str">
            <v>200002390</v>
          </cell>
          <cell r="V1016" t="str">
            <v>Agrosuper China Co., Ltd.</v>
          </cell>
          <cell r="W1016" t="str">
            <v/>
          </cell>
          <cell r="X1016" t="str">
            <v>CIF</v>
          </cell>
          <cell r="Y1016" t="str">
            <v>CTA CTE O CRED.DIRECTO</v>
          </cell>
          <cell r="Z1016" t="str">
            <v>CONGELADO</v>
          </cell>
          <cell r="AA1016" t="str">
            <v>HUESOS</v>
          </cell>
          <cell r="AB1016" t="str">
            <v>HUESOS CUARTO TRASERO</v>
          </cell>
          <cell r="AC1016" t="str">
            <v>HUESOS CUARTO TRASERO FÉMUR</v>
          </cell>
          <cell r="AD1016" t="str">
            <v>NA</v>
          </cell>
        </row>
        <row r="1017">
          <cell r="D1017">
            <v>1021732</v>
          </cell>
          <cell r="E1017" t="str">
            <v>GO HSO FEMUR@ CJ 20K AS</v>
          </cell>
          <cell r="F1017">
            <v>24000</v>
          </cell>
          <cell r="G1017" t="str">
            <v>KG</v>
          </cell>
          <cell r="H1017" t="str">
            <v>PLANTA LO MIRANDA</v>
          </cell>
          <cell r="I1017" t="str">
            <v>CONFIRMADO</v>
          </cell>
          <cell r="J1017">
            <v>44832</v>
          </cell>
          <cell r="K1017">
            <v>44841</v>
          </cell>
          <cell r="L1017">
            <v>44882</v>
          </cell>
          <cell r="M1017"/>
          <cell r="N1017"/>
          <cell r="O1017" t="str">
            <v>U007 AGROSUPER S.A.</v>
          </cell>
          <cell r="P1017" t="str">
            <v>00GO</v>
          </cell>
          <cell r="Q1017" t="str">
            <v>AGROSUPER SHANGHAI</v>
          </cell>
          <cell r="R1017" t="str">
            <v>02</v>
          </cell>
          <cell r="S1017" t="str">
            <v>CHINA</v>
          </cell>
          <cell r="T1017" t="str">
            <v>000302 TIANJIN XINGANG, CHINA</v>
          </cell>
          <cell r="U1017" t="str">
            <v>200002390</v>
          </cell>
          <cell r="V1017" t="str">
            <v>Agrosuper China Co., Ltd.</v>
          </cell>
          <cell r="W1017" t="str">
            <v/>
          </cell>
          <cell r="X1017" t="str">
            <v>CIF</v>
          </cell>
          <cell r="Y1017" t="str">
            <v>CTA CTE O CRED.DIRECTO</v>
          </cell>
          <cell r="Z1017" t="str">
            <v>CONGELADO</v>
          </cell>
          <cell r="AA1017" t="str">
            <v>HUESOS</v>
          </cell>
          <cell r="AB1017" t="str">
            <v>HUESOS CUARTO TRASERO</v>
          </cell>
          <cell r="AC1017" t="str">
            <v>HUESOS CUARTO TRASERO FÉMUR</v>
          </cell>
          <cell r="AD1017" t="str">
            <v>NA</v>
          </cell>
        </row>
        <row r="1018">
          <cell r="D1018">
            <v>1021732</v>
          </cell>
          <cell r="E1018" t="str">
            <v>GO HSO FEMUR@ CJ 20K AS</v>
          </cell>
          <cell r="F1018">
            <v>24000</v>
          </cell>
          <cell r="G1018" t="str">
            <v>KG</v>
          </cell>
          <cell r="H1018" t="str">
            <v>PLANTA LO MIRANDA</v>
          </cell>
          <cell r="I1018" t="str">
            <v>EN PRODUCCION</v>
          </cell>
          <cell r="J1018">
            <v>44832</v>
          </cell>
          <cell r="K1018">
            <v>44841</v>
          </cell>
          <cell r="L1018"/>
          <cell r="M1018"/>
          <cell r="N1018"/>
          <cell r="O1018" t="str">
            <v>U007 AGROSUPER S.A.</v>
          </cell>
          <cell r="P1018" t="str">
            <v>00GO</v>
          </cell>
          <cell r="Q1018" t="str">
            <v>AGROSUPER SHANGHAI</v>
          </cell>
          <cell r="R1018" t="str">
            <v>02</v>
          </cell>
          <cell r="S1018" t="str">
            <v>CHINA</v>
          </cell>
          <cell r="T1018" t="str">
            <v>000302 TIANJIN XINGANG, CHINA</v>
          </cell>
          <cell r="U1018" t="str">
            <v>200002390</v>
          </cell>
          <cell r="V1018" t="str">
            <v>Agrosuper China Co., Ltd.</v>
          </cell>
          <cell r="W1018" t="str">
            <v/>
          </cell>
          <cell r="X1018" t="str">
            <v>CIF</v>
          </cell>
          <cell r="Y1018" t="str">
            <v>CTA CTE O CRED.DIRECTO</v>
          </cell>
          <cell r="Z1018" t="str">
            <v>CONGELADO</v>
          </cell>
          <cell r="AA1018" t="str">
            <v>HUESOS</v>
          </cell>
          <cell r="AB1018" t="str">
            <v>HUESOS CUARTO TRASERO</v>
          </cell>
          <cell r="AC1018" t="str">
            <v>HUESOS CUARTO TRASERO FÉMUR</v>
          </cell>
          <cell r="AD1018" t="str">
            <v>NA</v>
          </cell>
        </row>
        <row r="1019">
          <cell r="D1019">
            <v>1022099</v>
          </cell>
          <cell r="E1019" t="str">
            <v>GO HSO COSTILLA@ CJ 18K AS</v>
          </cell>
          <cell r="F1019">
            <v>24000</v>
          </cell>
          <cell r="G1019" t="str">
            <v>KG</v>
          </cell>
          <cell r="H1019" t="str">
            <v>PLANTA LO MIRANDA</v>
          </cell>
          <cell r="I1019" t="str">
            <v>CONFIRMADO</v>
          </cell>
          <cell r="J1019">
            <v>44832</v>
          </cell>
          <cell r="K1019">
            <v>44841</v>
          </cell>
          <cell r="L1019">
            <v>44868</v>
          </cell>
          <cell r="M1019"/>
          <cell r="N1019"/>
          <cell r="O1019" t="str">
            <v>U007 AGROSUPER S.A.</v>
          </cell>
          <cell r="P1019" t="str">
            <v>00GO</v>
          </cell>
          <cell r="Q1019" t="str">
            <v>AGROSUPER SHANGHAI</v>
          </cell>
          <cell r="R1019" t="str">
            <v>02</v>
          </cell>
          <cell r="S1019" t="str">
            <v>CHINA</v>
          </cell>
          <cell r="T1019" t="str">
            <v>000020 YANTIAN, CHINA</v>
          </cell>
          <cell r="U1019" t="str">
            <v>200002390</v>
          </cell>
          <cell r="V1019" t="str">
            <v>Agrosuper China Co., Ltd.</v>
          </cell>
          <cell r="W1019" t="str">
            <v/>
          </cell>
          <cell r="X1019" t="str">
            <v>CIF</v>
          </cell>
          <cell r="Y1019" t="str">
            <v>CTA CTE O CRED.DIRECTO</v>
          </cell>
          <cell r="Z1019" t="str">
            <v>CONGELADO</v>
          </cell>
          <cell r="AA1019" t="str">
            <v>HUESOS</v>
          </cell>
          <cell r="AB1019" t="str">
            <v>HUESOS CUARTO CENTRAL</v>
          </cell>
          <cell r="AC1019" t="str">
            <v>HUESOS CUATRO CENTRAL COSTILLAR</v>
          </cell>
          <cell r="AD1019" t="str">
            <v>NA</v>
          </cell>
        </row>
        <row r="1020">
          <cell r="D1020">
            <v>1022099</v>
          </cell>
          <cell r="E1020" t="str">
            <v>GO HSO COSTILLA@ CJ 18K AS</v>
          </cell>
          <cell r="F1020">
            <v>24000</v>
          </cell>
          <cell r="G1020" t="str">
            <v>KG</v>
          </cell>
          <cell r="H1020" t="str">
            <v>PLANTA LO MIRANDA</v>
          </cell>
          <cell r="I1020" t="str">
            <v>CONFIRMADO</v>
          </cell>
          <cell r="J1020">
            <v>44832</v>
          </cell>
          <cell r="K1020">
            <v>44841</v>
          </cell>
          <cell r="L1020">
            <v>44872</v>
          </cell>
          <cell r="M1020"/>
          <cell r="N1020"/>
          <cell r="O1020" t="str">
            <v>U007 AGROSUPER S.A.</v>
          </cell>
          <cell r="P1020" t="str">
            <v>00GO</v>
          </cell>
          <cell r="Q1020" t="str">
            <v>AGROSUPER SHANGHAI</v>
          </cell>
          <cell r="R1020" t="str">
            <v>02</v>
          </cell>
          <cell r="S1020" t="str">
            <v>CHINA</v>
          </cell>
          <cell r="T1020" t="str">
            <v>000020 YANTIAN, CHINA</v>
          </cell>
          <cell r="U1020" t="str">
            <v>200002390</v>
          </cell>
          <cell r="V1020" t="str">
            <v>Agrosuper China Co., Ltd.</v>
          </cell>
          <cell r="W1020" t="str">
            <v/>
          </cell>
          <cell r="X1020" t="str">
            <v>CIF</v>
          </cell>
          <cell r="Y1020" t="str">
            <v>CTA CTE O CRED.DIRECTO</v>
          </cell>
          <cell r="Z1020" t="str">
            <v>CONGELADO</v>
          </cell>
          <cell r="AA1020" t="str">
            <v>HUESOS</v>
          </cell>
          <cell r="AB1020" t="str">
            <v>HUESOS CUARTO CENTRAL</v>
          </cell>
          <cell r="AC1020" t="str">
            <v>HUESOS CUATRO CENTRAL COSTILLAR</v>
          </cell>
          <cell r="AD1020" t="str">
            <v>NA</v>
          </cell>
        </row>
        <row r="1021">
          <cell r="D1021">
            <v>1022099</v>
          </cell>
          <cell r="E1021" t="str">
            <v>GO HSO COSTILLA@ CJ 18K AS</v>
          </cell>
          <cell r="F1021">
            <v>24000</v>
          </cell>
          <cell r="G1021" t="str">
            <v>KG</v>
          </cell>
          <cell r="H1021" t="str">
            <v>PLANTA LO MIRANDA</v>
          </cell>
          <cell r="I1021" t="str">
            <v>CONFIRMADO</v>
          </cell>
          <cell r="J1021">
            <v>44832</v>
          </cell>
          <cell r="K1021">
            <v>44841</v>
          </cell>
          <cell r="L1021">
            <v>44876</v>
          </cell>
          <cell r="M1021"/>
          <cell r="N1021"/>
          <cell r="O1021" t="str">
            <v>U007 AGROSUPER S.A.</v>
          </cell>
          <cell r="P1021" t="str">
            <v>00GO</v>
          </cell>
          <cell r="Q1021" t="str">
            <v>AGROSUPER SHANGHAI</v>
          </cell>
          <cell r="R1021" t="str">
            <v>02</v>
          </cell>
          <cell r="S1021" t="str">
            <v>CHINA</v>
          </cell>
          <cell r="T1021" t="str">
            <v>000020 YANTIAN, CHINA</v>
          </cell>
          <cell r="U1021" t="str">
            <v>200002390</v>
          </cell>
          <cell r="V1021" t="str">
            <v>Agrosuper China Co., Ltd.</v>
          </cell>
          <cell r="W1021" t="str">
            <v/>
          </cell>
          <cell r="X1021" t="str">
            <v>CIF</v>
          </cell>
          <cell r="Y1021" t="str">
            <v>CTA CTE O CRED.DIRECTO</v>
          </cell>
          <cell r="Z1021" t="str">
            <v>CONGELADO</v>
          </cell>
          <cell r="AA1021" t="str">
            <v>HUESOS</v>
          </cell>
          <cell r="AB1021" t="str">
            <v>HUESOS CUARTO CENTRAL</v>
          </cell>
          <cell r="AC1021" t="str">
            <v>HUESOS CUATRO CENTRAL COSTILLAR</v>
          </cell>
          <cell r="AD1021" t="str">
            <v>NA</v>
          </cell>
        </row>
        <row r="1022">
          <cell r="D1022">
            <v>1022099</v>
          </cell>
          <cell r="E1022" t="str">
            <v>GO HSO COSTILLA@ CJ 18K AS</v>
          </cell>
          <cell r="F1022">
            <v>24000</v>
          </cell>
          <cell r="G1022" t="str">
            <v>KG</v>
          </cell>
          <cell r="H1022" t="str">
            <v>PLANTA LO MIRANDA</v>
          </cell>
          <cell r="I1022" t="str">
            <v>CONFIRMADO</v>
          </cell>
          <cell r="J1022">
            <v>44832</v>
          </cell>
          <cell r="K1022">
            <v>44841</v>
          </cell>
          <cell r="L1022"/>
          <cell r="M1022"/>
          <cell r="N1022"/>
          <cell r="O1022" t="str">
            <v>U007 AGROSUPER S.A.</v>
          </cell>
          <cell r="P1022" t="str">
            <v>00GO</v>
          </cell>
          <cell r="Q1022" t="str">
            <v>AGROSUPER SHANGHAI</v>
          </cell>
          <cell r="R1022" t="str">
            <v>02</v>
          </cell>
          <cell r="S1022" t="str">
            <v>CHINA</v>
          </cell>
          <cell r="T1022" t="str">
            <v>000021 SHANGHAI, CHINA</v>
          </cell>
          <cell r="U1022" t="str">
            <v>200002390</v>
          </cell>
          <cell r="V1022" t="str">
            <v>Agrosuper China Co., Ltd.</v>
          </cell>
          <cell r="W1022" t="str">
            <v/>
          </cell>
          <cell r="X1022" t="str">
            <v>CIF</v>
          </cell>
          <cell r="Y1022" t="str">
            <v>CTA CTE O CRED.DIRECTO</v>
          </cell>
          <cell r="Z1022" t="str">
            <v>CONGELADO</v>
          </cell>
          <cell r="AA1022" t="str">
            <v>HUESOS</v>
          </cell>
          <cell r="AB1022" t="str">
            <v>HUESOS CUARTO CENTRAL</v>
          </cell>
          <cell r="AC1022" t="str">
            <v>HUESOS CUATRO CENTRAL COSTILLAR</v>
          </cell>
          <cell r="AD1022" t="str">
            <v>NA</v>
          </cell>
        </row>
        <row r="1023">
          <cell r="D1023">
            <v>1022099</v>
          </cell>
          <cell r="E1023" t="str">
            <v>GO HSO COSTILLA@ CJ 18K AS</v>
          </cell>
          <cell r="F1023">
            <v>24000</v>
          </cell>
          <cell r="G1023" t="str">
            <v>KG</v>
          </cell>
          <cell r="H1023" t="str">
            <v>PLANTA LO MIRANDA</v>
          </cell>
          <cell r="I1023" t="str">
            <v>EN PRODUCCION</v>
          </cell>
          <cell r="J1023">
            <v>44832</v>
          </cell>
          <cell r="K1023">
            <v>44841</v>
          </cell>
          <cell r="L1023"/>
          <cell r="M1023"/>
          <cell r="N1023"/>
          <cell r="O1023" t="str">
            <v>U007 AGROSUPER S.A.</v>
          </cell>
          <cell r="P1023" t="str">
            <v>00GO</v>
          </cell>
          <cell r="Q1023" t="str">
            <v>AGROSUPER SHANGHAI</v>
          </cell>
          <cell r="R1023" t="str">
            <v>02</v>
          </cell>
          <cell r="S1023" t="str">
            <v>CHINA</v>
          </cell>
          <cell r="T1023" t="str">
            <v>000021 SHANGHAI, CHINA</v>
          </cell>
          <cell r="U1023" t="str">
            <v>200002390</v>
          </cell>
          <cell r="V1023" t="str">
            <v>Agrosuper China Co., Ltd.</v>
          </cell>
          <cell r="W1023" t="str">
            <v/>
          </cell>
          <cell r="X1023" t="str">
            <v>CIF</v>
          </cell>
          <cell r="Y1023" t="str">
            <v>CTA CTE O CRED.DIRECTO</v>
          </cell>
          <cell r="Z1023" t="str">
            <v>CONGELADO</v>
          </cell>
          <cell r="AA1023" t="str">
            <v>HUESOS</v>
          </cell>
          <cell r="AB1023" t="str">
            <v>HUESOS CUARTO CENTRAL</v>
          </cell>
          <cell r="AC1023" t="str">
            <v>HUESOS CUATRO CENTRAL COSTILLAR</v>
          </cell>
          <cell r="AD1023" t="str">
            <v>NA</v>
          </cell>
        </row>
        <row r="1024">
          <cell r="D1024">
            <v>1021731</v>
          </cell>
          <cell r="E1024" t="str">
            <v>GO PERNILM@ CJ 20K AS</v>
          </cell>
          <cell r="F1024">
            <v>24000</v>
          </cell>
          <cell r="G1024" t="str">
            <v>KG</v>
          </cell>
          <cell r="H1024" t="str">
            <v>PLANTA LO MIRANDA</v>
          </cell>
          <cell r="I1024" t="str">
            <v>CONFIRMADO</v>
          </cell>
          <cell r="J1024">
            <v>44832</v>
          </cell>
          <cell r="K1024">
            <v>44841</v>
          </cell>
          <cell r="L1024">
            <v>44873</v>
          </cell>
          <cell r="M1024"/>
          <cell r="N1024"/>
          <cell r="O1024" t="str">
            <v>U007 AGROSUPER S.A.</v>
          </cell>
          <cell r="P1024" t="str">
            <v>00GO</v>
          </cell>
          <cell r="Q1024" t="str">
            <v>AGROSUPER SHANGHAI</v>
          </cell>
          <cell r="R1024" t="str">
            <v>02</v>
          </cell>
          <cell r="S1024" t="str">
            <v>CHINA</v>
          </cell>
          <cell r="T1024" t="str">
            <v>000021 SHANGHAI, CHINA</v>
          </cell>
          <cell r="U1024" t="str">
            <v>200002390</v>
          </cell>
          <cell r="V1024" t="str">
            <v>Agrosuper China Co., Ltd.</v>
          </cell>
          <cell r="W1024" t="str">
            <v/>
          </cell>
          <cell r="X1024" t="str">
            <v>CIF</v>
          </cell>
          <cell r="Y1024" t="str">
            <v>CTA CTE O CRED.DIRECTO</v>
          </cell>
          <cell r="Z1024" t="str">
            <v>CONGELADO</v>
          </cell>
          <cell r="AA1024" t="str">
            <v>PERNIL</v>
          </cell>
          <cell r="AB1024" t="str">
            <v>PERNIL MANO</v>
          </cell>
          <cell r="AC1024" t="str">
            <v>PERNIL MANO NORMAL</v>
          </cell>
          <cell r="AD1024" t="str">
            <v>NA</v>
          </cell>
        </row>
        <row r="1025">
          <cell r="D1025">
            <v>1021731</v>
          </cell>
          <cell r="E1025" t="str">
            <v>GO PERNILM@ CJ 20K AS</v>
          </cell>
          <cell r="F1025">
            <v>24000</v>
          </cell>
          <cell r="G1025" t="str">
            <v>KG</v>
          </cell>
          <cell r="H1025" t="str">
            <v>PLANTA LO MIRANDA</v>
          </cell>
          <cell r="I1025" t="str">
            <v>CONFIRMADO</v>
          </cell>
          <cell r="J1025">
            <v>44832</v>
          </cell>
          <cell r="K1025">
            <v>44841</v>
          </cell>
          <cell r="L1025">
            <v>44876</v>
          </cell>
          <cell r="M1025"/>
          <cell r="N1025"/>
          <cell r="O1025" t="str">
            <v>U007 AGROSUPER S.A.</v>
          </cell>
          <cell r="P1025" t="str">
            <v>00GO</v>
          </cell>
          <cell r="Q1025" t="str">
            <v>AGROSUPER SHANGHAI</v>
          </cell>
          <cell r="R1025" t="str">
            <v>02</v>
          </cell>
          <cell r="S1025" t="str">
            <v>CHINA</v>
          </cell>
          <cell r="T1025" t="str">
            <v>000021 SHANGHAI, CHINA</v>
          </cell>
          <cell r="U1025" t="str">
            <v>200002390</v>
          </cell>
          <cell r="V1025" t="str">
            <v>Agrosuper China Co., Ltd.</v>
          </cell>
          <cell r="W1025" t="str">
            <v/>
          </cell>
          <cell r="X1025" t="str">
            <v>CIF</v>
          </cell>
          <cell r="Y1025" t="str">
            <v>CTA CTE O CRED.DIRECTO</v>
          </cell>
          <cell r="Z1025" t="str">
            <v>CONGELADO</v>
          </cell>
          <cell r="AA1025" t="str">
            <v>PERNIL</v>
          </cell>
          <cell r="AB1025" t="str">
            <v>PERNIL MANO</v>
          </cell>
          <cell r="AC1025" t="str">
            <v>PERNIL MANO NORMAL</v>
          </cell>
          <cell r="AD1025" t="str">
            <v>NA</v>
          </cell>
        </row>
        <row r="1026">
          <cell r="D1026">
            <v>1021731</v>
          </cell>
          <cell r="E1026" t="str">
            <v>GO PERNILM@ CJ 20K AS</v>
          </cell>
          <cell r="F1026">
            <v>24000</v>
          </cell>
          <cell r="G1026" t="str">
            <v>KG</v>
          </cell>
          <cell r="H1026" t="str">
            <v>PLANTA LO MIRANDA</v>
          </cell>
          <cell r="I1026" t="str">
            <v>CONFIRMADO</v>
          </cell>
          <cell r="J1026">
            <v>44832</v>
          </cell>
          <cell r="K1026">
            <v>44841</v>
          </cell>
          <cell r="L1026">
            <v>44879</v>
          </cell>
          <cell r="M1026"/>
          <cell r="N1026"/>
          <cell r="O1026" t="str">
            <v>U007 AGROSUPER S.A.</v>
          </cell>
          <cell r="P1026" t="str">
            <v>00GO</v>
          </cell>
          <cell r="Q1026" t="str">
            <v>AGROSUPER SHANGHAI</v>
          </cell>
          <cell r="R1026" t="str">
            <v>02</v>
          </cell>
          <cell r="S1026" t="str">
            <v>CHINA</v>
          </cell>
          <cell r="T1026" t="str">
            <v>000302 TIANJIN XINGANG, CHINA</v>
          </cell>
          <cell r="U1026" t="str">
            <v>200002390</v>
          </cell>
          <cell r="V1026" t="str">
            <v>Agrosuper China Co., Ltd.</v>
          </cell>
          <cell r="W1026" t="str">
            <v/>
          </cell>
          <cell r="X1026" t="str">
            <v>CIF</v>
          </cell>
          <cell r="Y1026" t="str">
            <v>CTA CTE O CRED.DIRECTO</v>
          </cell>
          <cell r="Z1026" t="str">
            <v>CONGELADO</v>
          </cell>
          <cell r="AA1026" t="str">
            <v>PERNIL</v>
          </cell>
          <cell r="AB1026" t="str">
            <v>PERNIL MANO</v>
          </cell>
          <cell r="AC1026" t="str">
            <v>PERNIL MANO NORMAL</v>
          </cell>
          <cell r="AD1026" t="str">
            <v>NA</v>
          </cell>
        </row>
        <row r="1027">
          <cell r="D1027">
            <v>1022753</v>
          </cell>
          <cell r="E1027" t="str">
            <v>GO PERNILM 1,3 KG UP@ CJ 20K AS</v>
          </cell>
          <cell r="F1027">
            <v>24000</v>
          </cell>
          <cell r="G1027" t="str">
            <v>KG</v>
          </cell>
          <cell r="H1027" t="str">
            <v>PLANTA LO MIRANDA</v>
          </cell>
          <cell r="I1027" t="str">
            <v>A PROGRAMAR</v>
          </cell>
          <cell r="J1027">
            <v>44832</v>
          </cell>
          <cell r="K1027">
            <v>44841</v>
          </cell>
          <cell r="L1027">
            <v>44869</v>
          </cell>
          <cell r="M1027"/>
          <cell r="N1027"/>
          <cell r="O1027" t="str">
            <v>U007 AGROSUPER S.A.</v>
          </cell>
          <cell r="P1027" t="str">
            <v>00GO</v>
          </cell>
          <cell r="Q1027" t="str">
            <v>AGROSUPER SHANGHAI</v>
          </cell>
          <cell r="R1027" t="str">
            <v>02</v>
          </cell>
          <cell r="S1027" t="str">
            <v>CHINA</v>
          </cell>
          <cell r="T1027" t="str">
            <v>000021 SHANGHAI, CHINA</v>
          </cell>
          <cell r="U1027" t="str">
            <v>200002390</v>
          </cell>
          <cell r="V1027" t="str">
            <v>Agrosuper China Co., Ltd.</v>
          </cell>
          <cell r="W1027" t="str">
            <v/>
          </cell>
          <cell r="X1027" t="str">
            <v>CIF</v>
          </cell>
          <cell r="Y1027" t="str">
            <v>CTA CTE O CRED.DIRECTO</v>
          </cell>
          <cell r="Z1027" t="str">
            <v>CONGELADO</v>
          </cell>
          <cell r="AA1027" t="str">
            <v>PERNIL</v>
          </cell>
          <cell r="AB1027" t="str">
            <v>PERNIL MANO</v>
          </cell>
          <cell r="AC1027" t="str">
            <v>PERNIL MANO NORMAL</v>
          </cell>
          <cell r="AD1027" t="str">
            <v>NA</v>
          </cell>
        </row>
        <row r="1028">
          <cell r="D1028">
            <v>1022753</v>
          </cell>
          <cell r="E1028" t="str">
            <v>GO PERNILM 1,3 KG UP@ CJ 20K AS</v>
          </cell>
          <cell r="F1028">
            <v>24000</v>
          </cell>
          <cell r="G1028" t="str">
            <v>KG</v>
          </cell>
          <cell r="H1028" t="str">
            <v>PLANTA LO MIRANDA</v>
          </cell>
          <cell r="I1028" t="str">
            <v>CONFIRMADO</v>
          </cell>
          <cell r="J1028">
            <v>44832</v>
          </cell>
          <cell r="K1028">
            <v>44841</v>
          </cell>
          <cell r="L1028">
            <v>44872</v>
          </cell>
          <cell r="M1028"/>
          <cell r="N1028"/>
          <cell r="O1028" t="str">
            <v>U007 AGROSUPER S.A.</v>
          </cell>
          <cell r="P1028" t="str">
            <v>00GO</v>
          </cell>
          <cell r="Q1028" t="str">
            <v>AGROSUPER SHANGHAI</v>
          </cell>
          <cell r="R1028" t="str">
            <v>02</v>
          </cell>
          <cell r="S1028" t="str">
            <v>CHINA</v>
          </cell>
          <cell r="T1028" t="str">
            <v>000021 SHANGHAI, CHINA</v>
          </cell>
          <cell r="U1028" t="str">
            <v>200002390</v>
          </cell>
          <cell r="V1028" t="str">
            <v>Agrosuper China Co., Ltd.</v>
          </cell>
          <cell r="W1028" t="str">
            <v/>
          </cell>
          <cell r="X1028" t="str">
            <v>CIF</v>
          </cell>
          <cell r="Y1028" t="str">
            <v>CTA CTE O CRED.DIRECTO</v>
          </cell>
          <cell r="Z1028" t="str">
            <v>CONGELADO</v>
          </cell>
          <cell r="AA1028" t="str">
            <v>PERNIL</v>
          </cell>
          <cell r="AB1028" t="str">
            <v>PERNIL MANO</v>
          </cell>
          <cell r="AC1028" t="str">
            <v>PERNIL MANO NORMAL</v>
          </cell>
          <cell r="AD1028" t="str">
            <v>NA</v>
          </cell>
        </row>
        <row r="1029">
          <cell r="D1029">
            <v>1022753</v>
          </cell>
          <cell r="E1029" t="str">
            <v>GO PERNILM 1,3 KG UP@ CJ 20K AS</v>
          </cell>
          <cell r="F1029">
            <v>24000</v>
          </cell>
          <cell r="G1029" t="str">
            <v>KG</v>
          </cell>
          <cell r="H1029" t="str">
            <v>PLANTA LO MIRANDA</v>
          </cell>
          <cell r="I1029" t="str">
            <v>CONFIRMADO</v>
          </cell>
          <cell r="J1029">
            <v>44832</v>
          </cell>
          <cell r="K1029">
            <v>44841</v>
          </cell>
          <cell r="L1029">
            <v>44875</v>
          </cell>
          <cell r="M1029"/>
          <cell r="N1029"/>
          <cell r="O1029" t="str">
            <v>U007 AGROSUPER S.A.</v>
          </cell>
          <cell r="P1029" t="str">
            <v>00GO</v>
          </cell>
          <cell r="Q1029" t="str">
            <v>AGROSUPER SHANGHAI</v>
          </cell>
          <cell r="R1029" t="str">
            <v>02</v>
          </cell>
          <cell r="S1029" t="str">
            <v>CHINA</v>
          </cell>
          <cell r="T1029" t="str">
            <v>000302 TIANJIN XINGANG, CHINA</v>
          </cell>
          <cell r="U1029" t="str">
            <v>200002390</v>
          </cell>
          <cell r="V1029" t="str">
            <v>Agrosuper China Co., Ltd.</v>
          </cell>
          <cell r="W1029" t="str">
            <v/>
          </cell>
          <cell r="X1029" t="str">
            <v>CIF</v>
          </cell>
          <cell r="Y1029" t="str">
            <v>CTA CTE O CRED.DIRECTO</v>
          </cell>
          <cell r="Z1029" t="str">
            <v>CONGELADO</v>
          </cell>
          <cell r="AA1029" t="str">
            <v>PERNIL</v>
          </cell>
          <cell r="AB1029" t="str">
            <v>PERNIL MANO</v>
          </cell>
          <cell r="AC1029" t="str">
            <v>PERNIL MANO NORMAL</v>
          </cell>
          <cell r="AD1029" t="str">
            <v>NA</v>
          </cell>
        </row>
        <row r="1030">
          <cell r="D1030">
            <v>1022753</v>
          </cell>
          <cell r="E1030" t="str">
            <v>GO PERNILM 1,3 KG UP@ CJ 20K AS</v>
          </cell>
          <cell r="F1030">
            <v>24000</v>
          </cell>
          <cell r="G1030" t="str">
            <v>KG</v>
          </cell>
          <cell r="H1030" t="str">
            <v>PLANTA LO MIRANDA</v>
          </cell>
          <cell r="I1030" t="str">
            <v>CONFIRMADO</v>
          </cell>
          <cell r="J1030">
            <v>44832</v>
          </cell>
          <cell r="K1030">
            <v>44841</v>
          </cell>
          <cell r="L1030">
            <v>44878</v>
          </cell>
          <cell r="M1030"/>
          <cell r="N1030"/>
          <cell r="O1030" t="str">
            <v>U007 AGROSUPER S.A.</v>
          </cell>
          <cell r="P1030" t="str">
            <v>00GO</v>
          </cell>
          <cell r="Q1030" t="str">
            <v>AGROSUPER SHANGHAI</v>
          </cell>
          <cell r="R1030" t="str">
            <v>02</v>
          </cell>
          <cell r="S1030" t="str">
            <v>CHINA</v>
          </cell>
          <cell r="T1030" t="str">
            <v>000302 TIANJIN XINGANG, CHINA</v>
          </cell>
          <cell r="U1030" t="str">
            <v>200002390</v>
          </cell>
          <cell r="V1030" t="str">
            <v>Agrosuper China Co., Ltd.</v>
          </cell>
          <cell r="W1030" t="str">
            <v/>
          </cell>
          <cell r="X1030" t="str">
            <v>CIF</v>
          </cell>
          <cell r="Y1030" t="str">
            <v>CTA CTE O CRED.DIRECTO</v>
          </cell>
          <cell r="Z1030" t="str">
            <v>CONGELADO</v>
          </cell>
          <cell r="AA1030" t="str">
            <v>PERNIL</v>
          </cell>
          <cell r="AB1030" t="str">
            <v>PERNIL MANO</v>
          </cell>
          <cell r="AC1030" t="str">
            <v>PERNIL MANO NORMAL</v>
          </cell>
          <cell r="AD1030" t="str">
            <v>NA</v>
          </cell>
        </row>
        <row r="1031">
          <cell r="D1031">
            <v>1022753</v>
          </cell>
          <cell r="E1031" t="str">
            <v>GO PERNILM 1,3 KG UP@ CJ 20K AS</v>
          </cell>
          <cell r="F1031">
            <v>24000</v>
          </cell>
          <cell r="G1031" t="str">
            <v>KG</v>
          </cell>
          <cell r="H1031" t="str">
            <v>PLANTA LO MIRANDA</v>
          </cell>
          <cell r="I1031" t="str">
            <v>CONFIRMADO</v>
          </cell>
          <cell r="J1031">
            <v>44832</v>
          </cell>
          <cell r="K1031">
            <v>44841</v>
          </cell>
          <cell r="L1031">
            <v>44880</v>
          </cell>
          <cell r="M1031"/>
          <cell r="N1031"/>
          <cell r="O1031" t="str">
            <v>U007 AGROSUPER S.A.</v>
          </cell>
          <cell r="P1031" t="str">
            <v>00GO</v>
          </cell>
          <cell r="Q1031" t="str">
            <v>AGROSUPER SHANGHAI</v>
          </cell>
          <cell r="R1031" t="str">
            <v>02</v>
          </cell>
          <cell r="S1031" t="str">
            <v>CHINA</v>
          </cell>
          <cell r="T1031" t="str">
            <v>000302 TIANJIN XINGANG, CHINA</v>
          </cell>
          <cell r="U1031" t="str">
            <v>200002390</v>
          </cell>
          <cell r="V1031" t="str">
            <v>Agrosuper China Co., Ltd.</v>
          </cell>
          <cell r="W1031" t="str">
            <v/>
          </cell>
          <cell r="X1031" t="str">
            <v>CIF</v>
          </cell>
          <cell r="Y1031" t="str">
            <v>CTA CTE O CRED.DIRECTO</v>
          </cell>
          <cell r="Z1031" t="str">
            <v>CONGELADO</v>
          </cell>
          <cell r="AA1031" t="str">
            <v>PERNIL</v>
          </cell>
          <cell r="AB1031" t="str">
            <v>PERNIL MANO</v>
          </cell>
          <cell r="AC1031" t="str">
            <v>PERNIL MANO NORMAL</v>
          </cell>
          <cell r="AD1031" t="str">
            <v>NA</v>
          </cell>
        </row>
        <row r="1032">
          <cell r="D1032">
            <v>1022753</v>
          </cell>
          <cell r="E1032" t="str">
            <v>GO PERNILM 1,3 KG UP@ CJ 20K AS</v>
          </cell>
          <cell r="F1032">
            <v>24000</v>
          </cell>
          <cell r="G1032" t="str">
            <v>KG</v>
          </cell>
          <cell r="H1032" t="str">
            <v>PLANTA LO MIRANDA</v>
          </cell>
          <cell r="I1032" t="str">
            <v>EN PRODUCCION</v>
          </cell>
          <cell r="J1032">
            <v>44832</v>
          </cell>
          <cell r="K1032">
            <v>44841</v>
          </cell>
          <cell r="L1032"/>
          <cell r="M1032"/>
          <cell r="N1032"/>
          <cell r="O1032" t="str">
            <v>U007 AGROSUPER S.A.</v>
          </cell>
          <cell r="P1032" t="str">
            <v>00GO</v>
          </cell>
          <cell r="Q1032" t="str">
            <v>AGROSUPER SHANGHAI</v>
          </cell>
          <cell r="R1032" t="str">
            <v>02</v>
          </cell>
          <cell r="S1032" t="str">
            <v>CHINA</v>
          </cell>
          <cell r="T1032" t="str">
            <v>000302 TIANJIN XINGANG, CHINA</v>
          </cell>
          <cell r="U1032" t="str">
            <v>200002390</v>
          </cell>
          <cell r="V1032" t="str">
            <v>Agrosuper China Co., Ltd.</v>
          </cell>
          <cell r="W1032" t="str">
            <v/>
          </cell>
          <cell r="X1032" t="str">
            <v>CIF</v>
          </cell>
          <cell r="Y1032" t="str">
            <v>CTA CTE O CRED.DIRECTO</v>
          </cell>
          <cell r="Z1032" t="str">
            <v>CONGELADO</v>
          </cell>
          <cell r="AA1032" t="str">
            <v>PERNIL</v>
          </cell>
          <cell r="AB1032" t="str">
            <v>PERNIL MANO</v>
          </cell>
          <cell r="AC1032" t="str">
            <v>PERNIL MANO NORMAL</v>
          </cell>
          <cell r="AD1032" t="str">
            <v>NA</v>
          </cell>
        </row>
        <row r="1033">
          <cell r="D1033">
            <v>1022753</v>
          </cell>
          <cell r="E1033" t="str">
            <v>GO PERNILM 1,3 KG UP@ CJ 20K AS</v>
          </cell>
          <cell r="F1033">
            <v>24000</v>
          </cell>
          <cell r="G1033" t="str">
            <v>KG</v>
          </cell>
          <cell r="H1033" t="str">
            <v>PLANTA LO MIRANDA</v>
          </cell>
          <cell r="I1033" t="str">
            <v>EN PRODUCCION</v>
          </cell>
          <cell r="J1033">
            <v>44832</v>
          </cell>
          <cell r="K1033">
            <v>44841</v>
          </cell>
          <cell r="L1033"/>
          <cell r="M1033"/>
          <cell r="N1033"/>
          <cell r="O1033" t="str">
            <v>U007 AGROSUPER S.A.</v>
          </cell>
          <cell r="P1033" t="str">
            <v>00GO</v>
          </cell>
          <cell r="Q1033" t="str">
            <v>AGROSUPER SHANGHAI</v>
          </cell>
          <cell r="R1033" t="str">
            <v>02</v>
          </cell>
          <cell r="S1033" t="str">
            <v>CHINA</v>
          </cell>
          <cell r="T1033" t="str">
            <v>000302 TIANJIN XINGANG, CHINA</v>
          </cell>
          <cell r="U1033" t="str">
            <v>200002390</v>
          </cell>
          <cell r="V1033" t="str">
            <v>Agrosuper China Co., Ltd.</v>
          </cell>
          <cell r="W1033" t="str">
            <v/>
          </cell>
          <cell r="X1033" t="str">
            <v>CIF</v>
          </cell>
          <cell r="Y1033" t="str">
            <v>CTA CTE O CRED.DIRECTO</v>
          </cell>
          <cell r="Z1033" t="str">
            <v>CONGELADO</v>
          </cell>
          <cell r="AA1033" t="str">
            <v>PERNIL</v>
          </cell>
          <cell r="AB1033" t="str">
            <v>PERNIL MANO</v>
          </cell>
          <cell r="AC1033" t="str">
            <v>PERNIL MANO NORMAL</v>
          </cell>
          <cell r="AD1033" t="str">
            <v>NA</v>
          </cell>
        </row>
        <row r="1034">
          <cell r="D1034">
            <v>1022753</v>
          </cell>
          <cell r="E1034" t="str">
            <v>GO PERNILM 1,3 KG UP@ CJ 20K AS</v>
          </cell>
          <cell r="F1034">
            <v>24000</v>
          </cell>
          <cell r="G1034" t="str">
            <v>KG</v>
          </cell>
          <cell r="H1034" t="str">
            <v>PLANTA LO MIRANDA</v>
          </cell>
          <cell r="I1034" t="str">
            <v>EN PRODUCCION</v>
          </cell>
          <cell r="J1034">
            <v>44832</v>
          </cell>
          <cell r="K1034">
            <v>44841</v>
          </cell>
          <cell r="L1034"/>
          <cell r="M1034"/>
          <cell r="N1034"/>
          <cell r="O1034" t="str">
            <v>U007 AGROSUPER S.A.</v>
          </cell>
          <cell r="P1034" t="str">
            <v>00GO</v>
          </cell>
          <cell r="Q1034" t="str">
            <v>AGROSUPER SHANGHAI</v>
          </cell>
          <cell r="R1034" t="str">
            <v>02</v>
          </cell>
          <cell r="S1034" t="str">
            <v>CHINA</v>
          </cell>
          <cell r="T1034" t="str">
            <v>000302 TIANJIN XINGANG, CHINA</v>
          </cell>
          <cell r="U1034" t="str">
            <v>200002390</v>
          </cell>
          <cell r="V1034" t="str">
            <v>Agrosuper China Co., Ltd.</v>
          </cell>
          <cell r="W1034" t="str">
            <v/>
          </cell>
          <cell r="X1034" t="str">
            <v>CIF</v>
          </cell>
          <cell r="Y1034" t="str">
            <v>CTA CTE O CRED.DIRECTO</v>
          </cell>
          <cell r="Z1034" t="str">
            <v>CONGELADO</v>
          </cell>
          <cell r="AA1034" t="str">
            <v>PERNIL</v>
          </cell>
          <cell r="AB1034" t="str">
            <v>PERNIL MANO</v>
          </cell>
          <cell r="AC1034" t="str">
            <v>PERNIL MANO NORMAL</v>
          </cell>
          <cell r="AD1034" t="str">
            <v>NA</v>
          </cell>
        </row>
        <row r="1035">
          <cell r="D1035">
            <v>1022753</v>
          </cell>
          <cell r="E1035" t="str">
            <v>GO PERNILM 1,3 KG UP@ CJ 20K AS</v>
          </cell>
          <cell r="F1035">
            <v>24000</v>
          </cell>
          <cell r="G1035" t="str">
            <v>KG</v>
          </cell>
          <cell r="H1035" t="str">
            <v>PLANTA LO MIRANDA</v>
          </cell>
          <cell r="I1035" t="str">
            <v>EN PRODUCCION</v>
          </cell>
          <cell r="J1035">
            <v>44832</v>
          </cell>
          <cell r="K1035">
            <v>44841</v>
          </cell>
          <cell r="L1035"/>
          <cell r="M1035"/>
          <cell r="N1035"/>
          <cell r="O1035" t="str">
            <v>U007 AGROSUPER S.A.</v>
          </cell>
          <cell r="P1035" t="str">
            <v>00GO</v>
          </cell>
          <cell r="Q1035" t="str">
            <v>AGROSUPER SHANGHAI</v>
          </cell>
          <cell r="R1035" t="str">
            <v>02</v>
          </cell>
          <cell r="S1035" t="str">
            <v>CHINA</v>
          </cell>
          <cell r="T1035" t="str">
            <v>000302 TIANJIN XINGANG, CHINA</v>
          </cell>
          <cell r="U1035" t="str">
            <v>200002390</v>
          </cell>
          <cell r="V1035" t="str">
            <v>Agrosuper China Co., Ltd.</v>
          </cell>
          <cell r="W1035" t="str">
            <v/>
          </cell>
          <cell r="X1035" t="str">
            <v>CIF</v>
          </cell>
          <cell r="Y1035" t="str">
            <v>CTA CTE O CRED.DIRECTO</v>
          </cell>
          <cell r="Z1035" t="str">
            <v>CONGELADO</v>
          </cell>
          <cell r="AA1035" t="str">
            <v>PERNIL</v>
          </cell>
          <cell r="AB1035" t="str">
            <v>PERNIL MANO</v>
          </cell>
          <cell r="AC1035" t="str">
            <v>PERNIL MANO NORMAL</v>
          </cell>
          <cell r="AD1035" t="str">
            <v>NA</v>
          </cell>
        </row>
        <row r="1036">
          <cell r="D1036">
            <v>1022748</v>
          </cell>
          <cell r="E1036" t="str">
            <v>GO MANOS@ CJ 10K AS</v>
          </cell>
          <cell r="F1036">
            <v>24000</v>
          </cell>
          <cell r="G1036" t="str">
            <v>KG</v>
          </cell>
          <cell r="H1036" t="str">
            <v>PLANTA LO MIRANDA</v>
          </cell>
          <cell r="I1036" t="str">
            <v>A PROGRAMAR</v>
          </cell>
          <cell r="J1036">
            <v>44832</v>
          </cell>
          <cell r="K1036">
            <v>44841</v>
          </cell>
          <cell r="L1036"/>
          <cell r="M1036"/>
          <cell r="N1036"/>
          <cell r="O1036" t="str">
            <v>U007 AGROSUPER S.A.</v>
          </cell>
          <cell r="P1036" t="str">
            <v>00GO</v>
          </cell>
          <cell r="Q1036" t="str">
            <v>AGROSUPER SHANGHAI</v>
          </cell>
          <cell r="R1036" t="str">
            <v>02</v>
          </cell>
          <cell r="S1036" t="str">
            <v>CHINA</v>
          </cell>
          <cell r="T1036" t="str">
            <v>000021 SHANGHAI, CHINA</v>
          </cell>
          <cell r="U1036" t="str">
            <v>200002390</v>
          </cell>
          <cell r="V1036" t="str">
            <v>Agrosuper China Co., Ltd.</v>
          </cell>
          <cell r="W1036" t="str">
            <v/>
          </cell>
          <cell r="X1036" t="str">
            <v>CIF</v>
          </cell>
          <cell r="Y1036" t="str">
            <v>CTA CTE O CRED.DIRECTO</v>
          </cell>
          <cell r="Z1036" t="str">
            <v>CONGELADO</v>
          </cell>
          <cell r="AA1036" t="str">
            <v>SUBPROD</v>
          </cell>
          <cell r="AB1036" t="str">
            <v>SUBPROD PATAS-MANOS</v>
          </cell>
          <cell r="AC1036" t="str">
            <v>SUBPROD PATAS-MANOS MANOS</v>
          </cell>
          <cell r="AD1036" t="str">
            <v>NA</v>
          </cell>
        </row>
        <row r="1037">
          <cell r="D1037">
            <v>1022748</v>
          </cell>
          <cell r="E1037" t="str">
            <v>GO MANOS@ CJ 10K AS</v>
          </cell>
          <cell r="F1037">
            <v>24000</v>
          </cell>
          <cell r="G1037" t="str">
            <v>KG</v>
          </cell>
          <cell r="H1037" t="str">
            <v>PLANTA LO MIRANDA</v>
          </cell>
          <cell r="I1037" t="str">
            <v>CONFIRMADO</v>
          </cell>
          <cell r="J1037">
            <v>44832</v>
          </cell>
          <cell r="K1037">
            <v>44841</v>
          </cell>
          <cell r="L1037">
            <v>44866</v>
          </cell>
          <cell r="M1037"/>
          <cell r="N1037"/>
          <cell r="O1037" t="str">
            <v>U007 AGROSUPER S.A.</v>
          </cell>
          <cell r="P1037" t="str">
            <v>00GO</v>
          </cell>
          <cell r="Q1037" t="str">
            <v>AGROSUPER SHANGHAI</v>
          </cell>
          <cell r="R1037" t="str">
            <v>02</v>
          </cell>
          <cell r="S1037" t="str">
            <v>CHINA</v>
          </cell>
          <cell r="T1037" t="str">
            <v>000021 SHANGHAI, CHINA</v>
          </cell>
          <cell r="U1037" t="str">
            <v>200002390</v>
          </cell>
          <cell r="V1037" t="str">
            <v>Agrosuper China Co., Ltd.</v>
          </cell>
          <cell r="W1037" t="str">
            <v/>
          </cell>
          <cell r="X1037" t="str">
            <v>CIF</v>
          </cell>
          <cell r="Y1037" t="str">
            <v>CTA CTE O CRED.DIRECTO</v>
          </cell>
          <cell r="Z1037" t="str">
            <v>CONGELADO</v>
          </cell>
          <cell r="AA1037" t="str">
            <v>SUBPROD</v>
          </cell>
          <cell r="AB1037" t="str">
            <v>SUBPROD PATAS-MANOS</v>
          </cell>
          <cell r="AC1037" t="str">
            <v>SUBPROD PATAS-MANOS MANOS</v>
          </cell>
          <cell r="AD1037" t="str">
            <v>NA</v>
          </cell>
        </row>
        <row r="1038">
          <cell r="D1038">
            <v>1022748</v>
          </cell>
          <cell r="E1038" t="str">
            <v>GO MANOS@ CJ 10K AS</v>
          </cell>
          <cell r="F1038">
            <v>24000</v>
          </cell>
          <cell r="G1038" t="str">
            <v>KG</v>
          </cell>
          <cell r="H1038" t="str">
            <v>PLANTA LO MIRANDA</v>
          </cell>
          <cell r="I1038" t="str">
            <v>CONFIRMADO</v>
          </cell>
          <cell r="J1038">
            <v>44832</v>
          </cell>
          <cell r="K1038">
            <v>44841</v>
          </cell>
          <cell r="L1038">
            <v>44872</v>
          </cell>
          <cell r="M1038"/>
          <cell r="N1038"/>
          <cell r="O1038" t="str">
            <v>U007 AGROSUPER S.A.</v>
          </cell>
          <cell r="P1038" t="str">
            <v>00GO</v>
          </cell>
          <cell r="Q1038" t="str">
            <v>AGROSUPER SHANGHAI</v>
          </cell>
          <cell r="R1038" t="str">
            <v>02</v>
          </cell>
          <cell r="S1038" t="str">
            <v>CHINA</v>
          </cell>
          <cell r="T1038" t="str">
            <v>000021 SHANGHAI, CHINA</v>
          </cell>
          <cell r="U1038" t="str">
            <v>200002390</v>
          </cell>
          <cell r="V1038" t="str">
            <v>Agrosuper China Co., Ltd.</v>
          </cell>
          <cell r="W1038" t="str">
            <v/>
          </cell>
          <cell r="X1038" t="str">
            <v>CIF</v>
          </cell>
          <cell r="Y1038" t="str">
            <v>CTA CTE O CRED.DIRECTO</v>
          </cell>
          <cell r="Z1038" t="str">
            <v>CONGELADO</v>
          </cell>
          <cell r="AA1038" t="str">
            <v>SUBPROD</v>
          </cell>
          <cell r="AB1038" t="str">
            <v>SUBPROD PATAS-MANOS</v>
          </cell>
          <cell r="AC1038" t="str">
            <v>SUBPROD PATAS-MANOS MANOS</v>
          </cell>
          <cell r="AD1038" t="str">
            <v>NA</v>
          </cell>
        </row>
        <row r="1039">
          <cell r="D1039">
            <v>1022748</v>
          </cell>
          <cell r="E1039" t="str">
            <v>GO MANOS@ CJ 10K AS</v>
          </cell>
          <cell r="F1039">
            <v>24000</v>
          </cell>
          <cell r="G1039" t="str">
            <v>KG</v>
          </cell>
          <cell r="H1039" t="str">
            <v>PLANTA LO MIRANDA</v>
          </cell>
          <cell r="I1039" t="str">
            <v>CONFIRMADO</v>
          </cell>
          <cell r="J1039">
            <v>44832</v>
          </cell>
          <cell r="K1039">
            <v>44841</v>
          </cell>
          <cell r="L1039">
            <v>44876</v>
          </cell>
          <cell r="M1039"/>
          <cell r="N1039"/>
          <cell r="O1039" t="str">
            <v>U007 AGROSUPER S.A.</v>
          </cell>
          <cell r="P1039" t="str">
            <v>00GO</v>
          </cell>
          <cell r="Q1039" t="str">
            <v>AGROSUPER SHANGHAI</v>
          </cell>
          <cell r="R1039" t="str">
            <v>02</v>
          </cell>
          <cell r="S1039" t="str">
            <v>CHINA</v>
          </cell>
          <cell r="T1039" t="str">
            <v>000021 SHANGHAI, CHINA</v>
          </cell>
          <cell r="U1039" t="str">
            <v>200002390</v>
          </cell>
          <cell r="V1039" t="str">
            <v>Agrosuper China Co., Ltd.</v>
          </cell>
          <cell r="W1039" t="str">
            <v/>
          </cell>
          <cell r="X1039" t="str">
            <v>CIF</v>
          </cell>
          <cell r="Y1039" t="str">
            <v>CTA CTE O CRED.DIRECTO</v>
          </cell>
          <cell r="Z1039" t="str">
            <v>CONGELADO</v>
          </cell>
          <cell r="AA1039" t="str">
            <v>SUBPROD</v>
          </cell>
          <cell r="AB1039" t="str">
            <v>SUBPROD PATAS-MANOS</v>
          </cell>
          <cell r="AC1039" t="str">
            <v>SUBPROD PATAS-MANOS MANOS</v>
          </cell>
          <cell r="AD1039" t="str">
            <v>NA</v>
          </cell>
        </row>
        <row r="1040">
          <cell r="D1040">
            <v>1022748</v>
          </cell>
          <cell r="E1040" t="str">
            <v>GO MANOS@ CJ 10K AS</v>
          </cell>
          <cell r="F1040">
            <v>24000</v>
          </cell>
          <cell r="G1040" t="str">
            <v>KG</v>
          </cell>
          <cell r="H1040" t="str">
            <v>PLANTA LO MIRANDA</v>
          </cell>
          <cell r="I1040" t="str">
            <v>CONFIRMADO</v>
          </cell>
          <cell r="J1040">
            <v>44832</v>
          </cell>
          <cell r="K1040">
            <v>44841</v>
          </cell>
          <cell r="L1040">
            <v>44878</v>
          </cell>
          <cell r="M1040"/>
          <cell r="N1040"/>
          <cell r="O1040" t="str">
            <v>U007 AGROSUPER S.A.</v>
          </cell>
          <cell r="P1040" t="str">
            <v>00GO</v>
          </cell>
          <cell r="Q1040" t="str">
            <v>AGROSUPER SHANGHAI</v>
          </cell>
          <cell r="R1040" t="str">
            <v>02</v>
          </cell>
          <cell r="S1040" t="str">
            <v>CHINA</v>
          </cell>
          <cell r="T1040" t="str">
            <v>000302 TIANJIN XINGANG, CHINA</v>
          </cell>
          <cell r="U1040" t="str">
            <v>200002390</v>
          </cell>
          <cell r="V1040" t="str">
            <v>Agrosuper China Co., Ltd.</v>
          </cell>
          <cell r="W1040" t="str">
            <v/>
          </cell>
          <cell r="X1040" t="str">
            <v>CIF</v>
          </cell>
          <cell r="Y1040" t="str">
            <v>CTA CTE O CRED.DIRECTO</v>
          </cell>
          <cell r="Z1040" t="str">
            <v>CONGELADO</v>
          </cell>
          <cell r="AA1040" t="str">
            <v>SUBPROD</v>
          </cell>
          <cell r="AB1040" t="str">
            <v>SUBPROD PATAS-MANOS</v>
          </cell>
          <cell r="AC1040" t="str">
            <v>SUBPROD PATAS-MANOS MANOS</v>
          </cell>
          <cell r="AD1040" t="str">
            <v>NA</v>
          </cell>
        </row>
        <row r="1041">
          <cell r="D1041">
            <v>1022748</v>
          </cell>
          <cell r="E1041" t="str">
            <v>GO MANOS@ CJ 10K AS</v>
          </cell>
          <cell r="F1041">
            <v>24000</v>
          </cell>
          <cell r="G1041" t="str">
            <v>KG</v>
          </cell>
          <cell r="H1041" t="str">
            <v>PLANTA LO MIRANDA</v>
          </cell>
          <cell r="I1041" t="str">
            <v>CONFIRMADO</v>
          </cell>
          <cell r="J1041">
            <v>44832</v>
          </cell>
          <cell r="K1041">
            <v>44841</v>
          </cell>
          <cell r="L1041">
            <v>44883</v>
          </cell>
          <cell r="M1041"/>
          <cell r="N1041"/>
          <cell r="O1041" t="str">
            <v>U007 AGROSUPER S.A.</v>
          </cell>
          <cell r="P1041" t="str">
            <v>00GO</v>
          </cell>
          <cell r="Q1041" t="str">
            <v>AGROSUPER SHANGHAI</v>
          </cell>
          <cell r="R1041" t="str">
            <v>02</v>
          </cell>
          <cell r="S1041" t="str">
            <v>CHINA</v>
          </cell>
          <cell r="T1041" t="str">
            <v>000302 TIANJIN XINGANG, CHINA</v>
          </cell>
          <cell r="U1041" t="str">
            <v>200002390</v>
          </cell>
          <cell r="V1041" t="str">
            <v>Agrosuper China Co., Ltd.</v>
          </cell>
          <cell r="W1041" t="str">
            <v/>
          </cell>
          <cell r="X1041" t="str">
            <v>CIF</v>
          </cell>
          <cell r="Y1041" t="str">
            <v>CTA CTE O CRED.DIRECTO</v>
          </cell>
          <cell r="Z1041" t="str">
            <v>CONGELADO</v>
          </cell>
          <cell r="AA1041" t="str">
            <v>SUBPROD</v>
          </cell>
          <cell r="AB1041" t="str">
            <v>SUBPROD PATAS-MANOS</v>
          </cell>
          <cell r="AC1041" t="str">
            <v>SUBPROD PATAS-MANOS MANOS</v>
          </cell>
          <cell r="AD1041" t="str">
            <v>NA</v>
          </cell>
        </row>
        <row r="1042">
          <cell r="D1042">
            <v>1022748</v>
          </cell>
          <cell r="E1042" t="str">
            <v>GO MANOS@ CJ 10K AS</v>
          </cell>
          <cell r="F1042">
            <v>24000</v>
          </cell>
          <cell r="G1042" t="str">
            <v>KG</v>
          </cell>
          <cell r="H1042" t="str">
            <v>PLANTA LO MIRANDA</v>
          </cell>
          <cell r="I1042" t="str">
            <v>EN PRODUCCION</v>
          </cell>
          <cell r="J1042">
            <v>44832</v>
          </cell>
          <cell r="K1042">
            <v>44841</v>
          </cell>
          <cell r="L1042"/>
          <cell r="M1042"/>
          <cell r="N1042"/>
          <cell r="O1042" t="str">
            <v>U007 AGROSUPER S.A.</v>
          </cell>
          <cell r="P1042" t="str">
            <v>00GO</v>
          </cell>
          <cell r="Q1042" t="str">
            <v>AGROSUPER SHANGHAI</v>
          </cell>
          <cell r="R1042" t="str">
            <v>02</v>
          </cell>
          <cell r="S1042" t="str">
            <v>CHINA</v>
          </cell>
          <cell r="T1042" t="str">
            <v>000302 TIANJIN XINGANG, CHINA</v>
          </cell>
          <cell r="U1042" t="str">
            <v>200002390</v>
          </cell>
          <cell r="V1042" t="str">
            <v>Agrosuper China Co., Ltd.</v>
          </cell>
          <cell r="W1042" t="str">
            <v/>
          </cell>
          <cell r="X1042" t="str">
            <v>CIF</v>
          </cell>
          <cell r="Y1042" t="str">
            <v>CTA CTE O CRED.DIRECTO</v>
          </cell>
          <cell r="Z1042" t="str">
            <v>CONGELADO</v>
          </cell>
          <cell r="AA1042" t="str">
            <v>SUBPROD</v>
          </cell>
          <cell r="AB1042" t="str">
            <v>SUBPROD PATAS-MANOS</v>
          </cell>
          <cell r="AC1042" t="str">
            <v>SUBPROD PATAS-MANOS MANOS</v>
          </cell>
          <cell r="AD1042" t="str">
            <v>NA</v>
          </cell>
        </row>
        <row r="1043">
          <cell r="D1043">
            <v>1022748</v>
          </cell>
          <cell r="E1043" t="str">
            <v>GO MANOS@ CJ 10K AS</v>
          </cell>
          <cell r="F1043">
            <v>24000</v>
          </cell>
          <cell r="G1043" t="str">
            <v>KG</v>
          </cell>
          <cell r="H1043" t="str">
            <v>PLANTA LO MIRANDA</v>
          </cell>
          <cell r="I1043" t="str">
            <v>EN PRODUCCION</v>
          </cell>
          <cell r="J1043">
            <v>44832</v>
          </cell>
          <cell r="K1043">
            <v>44841</v>
          </cell>
          <cell r="L1043"/>
          <cell r="M1043"/>
          <cell r="N1043"/>
          <cell r="O1043" t="str">
            <v>U007 AGROSUPER S.A.</v>
          </cell>
          <cell r="P1043" t="str">
            <v>00GO</v>
          </cell>
          <cell r="Q1043" t="str">
            <v>AGROSUPER SHANGHAI</v>
          </cell>
          <cell r="R1043" t="str">
            <v>02</v>
          </cell>
          <cell r="S1043" t="str">
            <v>CHINA</v>
          </cell>
          <cell r="T1043" t="str">
            <v>000302 TIANJIN XINGANG, CHINA</v>
          </cell>
          <cell r="U1043" t="str">
            <v>200002390</v>
          </cell>
          <cell r="V1043" t="str">
            <v>Agrosuper China Co., Ltd.</v>
          </cell>
          <cell r="W1043" t="str">
            <v/>
          </cell>
          <cell r="X1043" t="str">
            <v>CIF</v>
          </cell>
          <cell r="Y1043" t="str">
            <v>CTA CTE O CRED.DIRECTO</v>
          </cell>
          <cell r="Z1043" t="str">
            <v>CONGELADO</v>
          </cell>
          <cell r="AA1043" t="str">
            <v>SUBPROD</v>
          </cell>
          <cell r="AB1043" t="str">
            <v>SUBPROD PATAS-MANOS</v>
          </cell>
          <cell r="AC1043" t="str">
            <v>SUBPROD PATAS-MANOS MANOS</v>
          </cell>
          <cell r="AD1043" t="str">
            <v>NA</v>
          </cell>
        </row>
        <row r="1044">
          <cell r="D1044">
            <v>1021735</v>
          </cell>
          <cell r="E1044" t="str">
            <v>GO PATAS@ CJ 20K AS</v>
          </cell>
          <cell r="F1044">
            <v>24000</v>
          </cell>
          <cell r="G1044" t="str">
            <v>KG</v>
          </cell>
          <cell r="H1044" t="str">
            <v>PLANTA LO MIRANDA</v>
          </cell>
          <cell r="I1044" t="str">
            <v>A PROGRAMAR</v>
          </cell>
          <cell r="J1044">
            <v>44832</v>
          </cell>
          <cell r="K1044">
            <v>44841</v>
          </cell>
          <cell r="L1044">
            <v>44869</v>
          </cell>
          <cell r="M1044"/>
          <cell r="N1044"/>
          <cell r="O1044" t="str">
            <v>U007 AGROSUPER S.A.</v>
          </cell>
          <cell r="P1044" t="str">
            <v>00GO</v>
          </cell>
          <cell r="Q1044" t="str">
            <v>AGROSUPER SHANGHAI</v>
          </cell>
          <cell r="R1044" t="str">
            <v>02</v>
          </cell>
          <cell r="S1044" t="str">
            <v>CHINA</v>
          </cell>
          <cell r="T1044" t="str">
            <v>000020 YANTIAN, CHINA</v>
          </cell>
          <cell r="U1044" t="str">
            <v>200002390</v>
          </cell>
          <cell r="V1044" t="str">
            <v>Agrosuper China Co., Ltd.</v>
          </cell>
          <cell r="W1044" t="str">
            <v/>
          </cell>
          <cell r="X1044" t="str">
            <v>CIF</v>
          </cell>
          <cell r="Y1044" t="str">
            <v>CTA CTE O CRED.DIRECTO</v>
          </cell>
          <cell r="Z1044" t="str">
            <v>CONGELADO</v>
          </cell>
          <cell r="AA1044" t="str">
            <v>SUBPROD</v>
          </cell>
          <cell r="AB1044" t="str">
            <v>SUBPROD PATAS-MANOS</v>
          </cell>
          <cell r="AC1044" t="str">
            <v>SUBPROD PATAS-MANOS PATAS</v>
          </cell>
          <cell r="AD1044" t="str">
            <v>NA</v>
          </cell>
        </row>
        <row r="1045">
          <cell r="D1045">
            <v>1021735</v>
          </cell>
          <cell r="E1045" t="str">
            <v>GO PATAS@ CJ 20K AS</v>
          </cell>
          <cell r="F1045">
            <v>24000</v>
          </cell>
          <cell r="G1045" t="str">
            <v>KG</v>
          </cell>
          <cell r="H1045" t="str">
            <v>PLANTA LO MIRANDA</v>
          </cell>
          <cell r="I1045" t="str">
            <v>CONFIRMADO</v>
          </cell>
          <cell r="J1045">
            <v>44832</v>
          </cell>
          <cell r="K1045">
            <v>44841</v>
          </cell>
          <cell r="L1045">
            <v>44873</v>
          </cell>
          <cell r="M1045"/>
          <cell r="N1045"/>
          <cell r="O1045" t="str">
            <v>U007 AGROSUPER S.A.</v>
          </cell>
          <cell r="P1045" t="str">
            <v>00GO</v>
          </cell>
          <cell r="Q1045" t="str">
            <v>AGROSUPER SHANGHAI</v>
          </cell>
          <cell r="R1045" t="str">
            <v>02</v>
          </cell>
          <cell r="S1045" t="str">
            <v>CHINA</v>
          </cell>
          <cell r="T1045" t="str">
            <v>000020 YANTIAN, CHINA</v>
          </cell>
          <cell r="U1045" t="str">
            <v>200002390</v>
          </cell>
          <cell r="V1045" t="str">
            <v>Agrosuper China Co., Ltd.</v>
          </cell>
          <cell r="W1045" t="str">
            <v/>
          </cell>
          <cell r="X1045" t="str">
            <v>CIF</v>
          </cell>
          <cell r="Y1045" t="str">
            <v>CTA CTE O CRED.DIRECTO</v>
          </cell>
          <cell r="Z1045" t="str">
            <v>CONGELADO</v>
          </cell>
          <cell r="AA1045" t="str">
            <v>SUBPROD</v>
          </cell>
          <cell r="AB1045" t="str">
            <v>SUBPROD PATAS-MANOS</v>
          </cell>
          <cell r="AC1045" t="str">
            <v>SUBPROD PATAS-MANOS PATAS</v>
          </cell>
          <cell r="AD1045" t="str">
            <v>NA</v>
          </cell>
        </row>
        <row r="1046">
          <cell r="D1046">
            <v>1021735</v>
          </cell>
          <cell r="E1046" t="str">
            <v>GO PATAS@ CJ 20K AS</v>
          </cell>
          <cell r="F1046">
            <v>24000</v>
          </cell>
          <cell r="G1046" t="str">
            <v>KG</v>
          </cell>
          <cell r="H1046" t="str">
            <v>PLANTA LO MIRANDA</v>
          </cell>
          <cell r="I1046" t="str">
            <v>CONFIRMADO</v>
          </cell>
          <cell r="J1046">
            <v>44832</v>
          </cell>
          <cell r="K1046">
            <v>44841</v>
          </cell>
          <cell r="L1046">
            <v>44878</v>
          </cell>
          <cell r="M1046"/>
          <cell r="N1046"/>
          <cell r="O1046" t="str">
            <v>U007 AGROSUPER S.A.</v>
          </cell>
          <cell r="P1046" t="str">
            <v>00GO</v>
          </cell>
          <cell r="Q1046" t="str">
            <v>AGROSUPER SHANGHAI</v>
          </cell>
          <cell r="R1046" t="str">
            <v>02</v>
          </cell>
          <cell r="S1046" t="str">
            <v>CHINA</v>
          </cell>
          <cell r="T1046" t="str">
            <v>000021 SHANGHAI, CHINA</v>
          </cell>
          <cell r="U1046" t="str">
            <v>200002390</v>
          </cell>
          <cell r="V1046" t="str">
            <v>Agrosuper China Co., Ltd.</v>
          </cell>
          <cell r="W1046" t="str">
            <v/>
          </cell>
          <cell r="X1046" t="str">
            <v>CIF</v>
          </cell>
          <cell r="Y1046" t="str">
            <v>CTA CTE O CRED.DIRECTO</v>
          </cell>
          <cell r="Z1046" t="str">
            <v>CONGELADO</v>
          </cell>
          <cell r="AA1046" t="str">
            <v>SUBPROD</v>
          </cell>
          <cell r="AB1046" t="str">
            <v>SUBPROD PATAS-MANOS</v>
          </cell>
          <cell r="AC1046" t="str">
            <v>SUBPROD PATAS-MANOS PATAS</v>
          </cell>
          <cell r="AD1046" t="str">
            <v>NA</v>
          </cell>
        </row>
        <row r="1047">
          <cell r="D1047">
            <v>1021735</v>
          </cell>
          <cell r="E1047" t="str">
            <v>GO PATAS@ CJ 20K AS</v>
          </cell>
          <cell r="F1047">
            <v>24000</v>
          </cell>
          <cell r="G1047" t="str">
            <v>KG</v>
          </cell>
          <cell r="H1047" t="str">
            <v>PLANTA LO MIRANDA</v>
          </cell>
          <cell r="I1047" t="str">
            <v>CONFIRMADO</v>
          </cell>
          <cell r="J1047">
            <v>44832</v>
          </cell>
          <cell r="K1047">
            <v>44841</v>
          </cell>
          <cell r="L1047"/>
          <cell r="M1047"/>
          <cell r="N1047"/>
          <cell r="O1047" t="str">
            <v>U007 AGROSUPER S.A.</v>
          </cell>
          <cell r="P1047" t="str">
            <v>00GO</v>
          </cell>
          <cell r="Q1047" t="str">
            <v>AGROSUPER SHANGHAI</v>
          </cell>
          <cell r="R1047" t="str">
            <v>02</v>
          </cell>
          <cell r="S1047" t="str">
            <v>CHINA</v>
          </cell>
          <cell r="T1047" t="str">
            <v>000021 SHANGHAI, CHINA</v>
          </cell>
          <cell r="U1047" t="str">
            <v>200002390</v>
          </cell>
          <cell r="V1047" t="str">
            <v>Agrosuper China Co., Ltd.</v>
          </cell>
          <cell r="W1047" t="str">
            <v/>
          </cell>
          <cell r="X1047" t="str">
            <v>CIF</v>
          </cell>
          <cell r="Y1047" t="str">
            <v>CTA CTE O CRED.DIRECTO</v>
          </cell>
          <cell r="Z1047" t="str">
            <v>CONGELADO</v>
          </cell>
          <cell r="AA1047" t="str">
            <v>SUBPROD</v>
          </cell>
          <cell r="AB1047" t="str">
            <v>SUBPROD PATAS-MANOS</v>
          </cell>
          <cell r="AC1047" t="str">
            <v>SUBPROD PATAS-MANOS PATAS</v>
          </cell>
          <cell r="AD1047" t="str">
            <v>NA</v>
          </cell>
        </row>
        <row r="1048">
          <cell r="D1048">
            <v>1021735</v>
          </cell>
          <cell r="E1048" t="str">
            <v>GO PATAS@ CJ 20K AS</v>
          </cell>
          <cell r="F1048">
            <v>24000</v>
          </cell>
          <cell r="G1048" t="str">
            <v>KG</v>
          </cell>
          <cell r="H1048" t="str">
            <v>PLANTA LO MIRANDA</v>
          </cell>
          <cell r="I1048" t="str">
            <v>EN PRODUCCION</v>
          </cell>
          <cell r="J1048">
            <v>44832</v>
          </cell>
          <cell r="K1048">
            <v>44841</v>
          </cell>
          <cell r="L1048"/>
          <cell r="M1048"/>
          <cell r="N1048"/>
          <cell r="O1048" t="str">
            <v>U007 AGROSUPER S.A.</v>
          </cell>
          <cell r="P1048" t="str">
            <v>00GO</v>
          </cell>
          <cell r="Q1048" t="str">
            <v>AGROSUPER SHANGHAI</v>
          </cell>
          <cell r="R1048" t="str">
            <v>02</v>
          </cell>
          <cell r="S1048" t="str">
            <v>CHINA</v>
          </cell>
          <cell r="T1048" t="str">
            <v>000021 SHANGHAI, CHINA</v>
          </cell>
          <cell r="U1048" t="str">
            <v>200002390</v>
          </cell>
          <cell r="V1048" t="str">
            <v>Agrosuper China Co., Ltd.</v>
          </cell>
          <cell r="W1048" t="str">
            <v/>
          </cell>
          <cell r="X1048" t="str">
            <v>CIF</v>
          </cell>
          <cell r="Y1048" t="str">
            <v>CTA CTE O CRED.DIRECTO</v>
          </cell>
          <cell r="Z1048" t="str">
            <v>CONGELADO</v>
          </cell>
          <cell r="AA1048" t="str">
            <v>SUBPROD</v>
          </cell>
          <cell r="AB1048" t="str">
            <v>SUBPROD PATAS-MANOS</v>
          </cell>
          <cell r="AC1048" t="str">
            <v>SUBPROD PATAS-MANOS PATAS</v>
          </cell>
          <cell r="AD1048" t="str">
            <v>NA</v>
          </cell>
        </row>
        <row r="1049">
          <cell r="D1049">
            <v>1021735</v>
          </cell>
          <cell r="E1049" t="str">
            <v>GO PATAS@ CJ 20K AS</v>
          </cell>
          <cell r="F1049">
            <v>24000</v>
          </cell>
          <cell r="G1049" t="str">
            <v>KG</v>
          </cell>
          <cell r="H1049" t="str">
            <v>PLANTA LO MIRANDA</v>
          </cell>
          <cell r="I1049" t="str">
            <v>EN PRODUCCION</v>
          </cell>
          <cell r="J1049">
            <v>44832</v>
          </cell>
          <cell r="K1049">
            <v>44841</v>
          </cell>
          <cell r="L1049"/>
          <cell r="M1049"/>
          <cell r="N1049"/>
          <cell r="O1049" t="str">
            <v>U007 AGROSUPER S.A.</v>
          </cell>
          <cell r="P1049" t="str">
            <v>00GO</v>
          </cell>
          <cell r="Q1049" t="str">
            <v>AGROSUPER SHANGHAI</v>
          </cell>
          <cell r="R1049" t="str">
            <v>02</v>
          </cell>
          <cell r="S1049" t="str">
            <v>CHINA</v>
          </cell>
          <cell r="T1049" t="str">
            <v>000021 SHANGHAI, CHINA</v>
          </cell>
          <cell r="U1049" t="str">
            <v>200002390</v>
          </cell>
          <cell r="V1049" t="str">
            <v>Agrosuper China Co., Ltd.</v>
          </cell>
          <cell r="W1049" t="str">
            <v/>
          </cell>
          <cell r="X1049" t="str">
            <v>CIF</v>
          </cell>
          <cell r="Y1049" t="str">
            <v>CTA CTE O CRED.DIRECTO</v>
          </cell>
          <cell r="Z1049" t="str">
            <v>CONGELADO</v>
          </cell>
          <cell r="AA1049" t="str">
            <v>SUBPROD</v>
          </cell>
          <cell r="AB1049" t="str">
            <v>SUBPROD PATAS-MANOS</v>
          </cell>
          <cell r="AC1049" t="str">
            <v>SUBPROD PATAS-MANOS PATAS</v>
          </cell>
          <cell r="AD1049" t="str">
            <v>NA</v>
          </cell>
        </row>
        <row r="1050">
          <cell r="D1050">
            <v>1021735</v>
          </cell>
          <cell r="E1050" t="str">
            <v>GO PATAS@ CJ 20K AS</v>
          </cell>
          <cell r="F1050">
            <v>24000</v>
          </cell>
          <cell r="G1050" t="str">
            <v>KG</v>
          </cell>
          <cell r="H1050" t="str">
            <v>PLANTA LO MIRANDA</v>
          </cell>
          <cell r="I1050" t="str">
            <v>EN PRODUCCION</v>
          </cell>
          <cell r="J1050">
            <v>44832</v>
          </cell>
          <cell r="K1050">
            <v>44841</v>
          </cell>
          <cell r="L1050"/>
          <cell r="M1050"/>
          <cell r="N1050"/>
          <cell r="O1050" t="str">
            <v>U007 AGROSUPER S.A.</v>
          </cell>
          <cell r="P1050" t="str">
            <v>00GO</v>
          </cell>
          <cell r="Q1050" t="str">
            <v>AGROSUPER SHANGHAI</v>
          </cell>
          <cell r="R1050" t="str">
            <v>02</v>
          </cell>
          <cell r="S1050" t="str">
            <v>CHINA</v>
          </cell>
          <cell r="T1050" t="str">
            <v>000021 SHANGHAI, CHINA</v>
          </cell>
          <cell r="U1050" t="str">
            <v>200002390</v>
          </cell>
          <cell r="V1050" t="str">
            <v>Agrosuper China Co., Ltd.</v>
          </cell>
          <cell r="W1050" t="str">
            <v/>
          </cell>
          <cell r="X1050" t="str">
            <v>CIF</v>
          </cell>
          <cell r="Y1050" t="str">
            <v>CTA CTE O CRED.DIRECTO</v>
          </cell>
          <cell r="Z1050" t="str">
            <v>CONGELADO</v>
          </cell>
          <cell r="AA1050" t="str">
            <v>SUBPROD</v>
          </cell>
          <cell r="AB1050" t="str">
            <v>SUBPROD PATAS-MANOS</v>
          </cell>
          <cell r="AC1050" t="str">
            <v>SUBPROD PATAS-MANOS PATAS</v>
          </cell>
          <cell r="AD1050" t="str">
            <v>NA</v>
          </cell>
        </row>
        <row r="1051">
          <cell r="D1051">
            <v>1021738</v>
          </cell>
          <cell r="E1051" t="str">
            <v>GO PATAS B@ CJ 20K AS</v>
          </cell>
          <cell r="F1051">
            <v>24000</v>
          </cell>
          <cell r="G1051" t="str">
            <v>KG</v>
          </cell>
          <cell r="H1051" t="str">
            <v>PLANTA LO MIRANDA</v>
          </cell>
          <cell r="I1051" t="str">
            <v>CONFIRMADO</v>
          </cell>
          <cell r="J1051">
            <v>44832</v>
          </cell>
          <cell r="K1051">
            <v>44841</v>
          </cell>
          <cell r="L1051">
            <v>44870</v>
          </cell>
          <cell r="M1051"/>
          <cell r="N1051"/>
          <cell r="O1051" t="str">
            <v>U007 AGROSUPER S.A.</v>
          </cell>
          <cell r="P1051" t="str">
            <v>00GO</v>
          </cell>
          <cell r="Q1051" t="str">
            <v>AGROSUPER SHANGHAI</v>
          </cell>
          <cell r="R1051" t="str">
            <v>02</v>
          </cell>
          <cell r="S1051" t="str">
            <v>CHINA</v>
          </cell>
          <cell r="T1051" t="str">
            <v>000021 SHANGHAI, CHINA</v>
          </cell>
          <cell r="U1051" t="str">
            <v>200002390</v>
          </cell>
          <cell r="V1051" t="str">
            <v>Agrosuper China Co., Ltd.</v>
          </cell>
          <cell r="W1051" t="str">
            <v/>
          </cell>
          <cell r="X1051" t="str">
            <v>CIF</v>
          </cell>
          <cell r="Y1051" t="str">
            <v>CTA CTE O CRED.DIRECTO</v>
          </cell>
          <cell r="Z1051" t="str">
            <v>CONGELADO</v>
          </cell>
          <cell r="AA1051" t="str">
            <v>SUBPROD</v>
          </cell>
          <cell r="AB1051" t="str">
            <v>SUBPROD PATAS-MANOS</v>
          </cell>
          <cell r="AC1051" t="str">
            <v>SUBPROD PATAS-MANOS PATAS</v>
          </cell>
          <cell r="AD1051" t="str">
            <v>NA</v>
          </cell>
        </row>
        <row r="1052">
          <cell r="D1052">
            <v>1021738</v>
          </cell>
          <cell r="E1052" t="str">
            <v>GO PATAS B@ CJ 20K AS</v>
          </cell>
          <cell r="F1052">
            <v>24000</v>
          </cell>
          <cell r="G1052" t="str">
            <v>KG</v>
          </cell>
          <cell r="H1052" t="str">
            <v>PLANTA LO MIRANDA</v>
          </cell>
          <cell r="I1052" t="str">
            <v>CONFIRMADO</v>
          </cell>
          <cell r="J1052">
            <v>44832</v>
          </cell>
          <cell r="K1052">
            <v>44841</v>
          </cell>
          <cell r="L1052">
            <v>44876</v>
          </cell>
          <cell r="M1052"/>
          <cell r="N1052"/>
          <cell r="O1052" t="str">
            <v>U007 AGROSUPER S.A.</v>
          </cell>
          <cell r="P1052" t="str">
            <v>00GO</v>
          </cell>
          <cell r="Q1052" t="str">
            <v>AGROSUPER SHANGHAI</v>
          </cell>
          <cell r="R1052" t="str">
            <v>02</v>
          </cell>
          <cell r="S1052" t="str">
            <v>CHINA</v>
          </cell>
          <cell r="T1052" t="str">
            <v>000021 SHANGHAI, CHINA</v>
          </cell>
          <cell r="U1052" t="str">
            <v>200002390</v>
          </cell>
          <cell r="V1052" t="str">
            <v>Agrosuper China Co., Ltd.</v>
          </cell>
          <cell r="W1052" t="str">
            <v/>
          </cell>
          <cell r="X1052" t="str">
            <v>CIF</v>
          </cell>
          <cell r="Y1052" t="str">
            <v>CTA CTE O CRED.DIRECTO</v>
          </cell>
          <cell r="Z1052" t="str">
            <v>CONGELADO</v>
          </cell>
          <cell r="AA1052" t="str">
            <v>SUBPROD</v>
          </cell>
          <cell r="AB1052" t="str">
            <v>SUBPROD PATAS-MANOS</v>
          </cell>
          <cell r="AC1052" t="str">
            <v>SUBPROD PATAS-MANOS PATAS</v>
          </cell>
          <cell r="AD1052" t="str">
            <v>NA</v>
          </cell>
        </row>
        <row r="1053">
          <cell r="D1053">
            <v>1021738</v>
          </cell>
          <cell r="E1053" t="str">
            <v>GO PATAS B@ CJ 20K AS</v>
          </cell>
          <cell r="F1053">
            <v>24000</v>
          </cell>
          <cell r="G1053" t="str">
            <v>KG</v>
          </cell>
          <cell r="H1053" t="str">
            <v>PLANTA LO MIRANDA</v>
          </cell>
          <cell r="I1053" t="str">
            <v>CONFIRMADO</v>
          </cell>
          <cell r="J1053">
            <v>44832</v>
          </cell>
          <cell r="K1053">
            <v>44841</v>
          </cell>
          <cell r="L1053">
            <v>44882</v>
          </cell>
          <cell r="M1053"/>
          <cell r="N1053"/>
          <cell r="O1053" t="str">
            <v>U007 AGROSUPER S.A.</v>
          </cell>
          <cell r="P1053" t="str">
            <v>00GO</v>
          </cell>
          <cell r="Q1053" t="str">
            <v>AGROSUPER SHANGHAI</v>
          </cell>
          <cell r="R1053" t="str">
            <v>02</v>
          </cell>
          <cell r="S1053" t="str">
            <v>CHINA</v>
          </cell>
          <cell r="T1053" t="str">
            <v>000021 SHANGHAI, CHINA</v>
          </cell>
          <cell r="U1053" t="str">
            <v>200002390</v>
          </cell>
          <cell r="V1053" t="str">
            <v>Agrosuper China Co., Ltd.</v>
          </cell>
          <cell r="W1053" t="str">
            <v/>
          </cell>
          <cell r="X1053" t="str">
            <v>CIF</v>
          </cell>
          <cell r="Y1053" t="str">
            <v>CTA CTE O CRED.DIRECTO</v>
          </cell>
          <cell r="Z1053" t="str">
            <v>CONGELADO</v>
          </cell>
          <cell r="AA1053" t="str">
            <v>SUBPROD</v>
          </cell>
          <cell r="AB1053" t="str">
            <v>SUBPROD PATAS-MANOS</v>
          </cell>
          <cell r="AC1053" t="str">
            <v>SUBPROD PATAS-MANOS PATAS</v>
          </cell>
          <cell r="AD1053" t="str">
            <v>NA</v>
          </cell>
        </row>
        <row r="1054">
          <cell r="D1054">
            <v>1022183</v>
          </cell>
          <cell r="E1054" t="str">
            <v>GO PERNILP@ BO CJ 20K AS</v>
          </cell>
          <cell r="F1054">
            <v>24000</v>
          </cell>
          <cell r="G1054" t="str">
            <v>KG</v>
          </cell>
          <cell r="H1054" t="str">
            <v>PLANTA ROSARIO</v>
          </cell>
          <cell r="I1054" t="str">
            <v>PROGRAMADO</v>
          </cell>
          <cell r="J1054">
            <v>44832</v>
          </cell>
          <cell r="K1054">
            <v>44841</v>
          </cell>
          <cell r="L1054">
            <v>44865</v>
          </cell>
          <cell r="M1054"/>
          <cell r="N1054"/>
          <cell r="O1054" t="str">
            <v>U007 AGROSUPER S.A.</v>
          </cell>
          <cell r="P1054" t="str">
            <v>00GO</v>
          </cell>
          <cell r="Q1054" t="str">
            <v>AGROSUPER SHANGHAI</v>
          </cell>
          <cell r="R1054" t="str">
            <v>02</v>
          </cell>
          <cell r="S1054" t="str">
            <v>CHINA</v>
          </cell>
          <cell r="T1054" t="str">
            <v>000021 SHANGHAI, CHINA</v>
          </cell>
          <cell r="U1054" t="str">
            <v>200002390</v>
          </cell>
          <cell r="V1054" t="str">
            <v>Agrosuper China Co., Ltd.</v>
          </cell>
          <cell r="W1054" t="str">
            <v/>
          </cell>
          <cell r="X1054" t="str">
            <v>CIF</v>
          </cell>
          <cell r="Y1054" t="str">
            <v>CTA CTE O CRED.DIRECTO</v>
          </cell>
          <cell r="Z1054" t="str">
            <v>CONGELADO</v>
          </cell>
          <cell r="AA1054" t="str">
            <v>PERNIL</v>
          </cell>
          <cell r="AB1054" t="str">
            <v>PERNIL PIERNA</v>
          </cell>
          <cell r="AC1054" t="str">
            <v>PERNIL PIERNA NORMAL</v>
          </cell>
          <cell r="AD1054" t="str">
            <v>NA</v>
          </cell>
        </row>
        <row r="1055">
          <cell r="D1055">
            <v>1022183</v>
          </cell>
          <cell r="E1055" t="str">
            <v>GO PERNILP@ BO CJ 20K AS</v>
          </cell>
          <cell r="F1055">
            <v>24000</v>
          </cell>
          <cell r="G1055" t="str">
            <v>KG</v>
          </cell>
          <cell r="H1055" t="str">
            <v>FRIGORÍFICO EL MILAGRO</v>
          </cell>
          <cell r="I1055" t="str">
            <v>PROGRAMADO</v>
          </cell>
          <cell r="J1055">
            <v>44832</v>
          </cell>
          <cell r="K1055">
            <v>44841</v>
          </cell>
          <cell r="L1055">
            <v>44870</v>
          </cell>
          <cell r="M1055"/>
          <cell r="N1055"/>
          <cell r="O1055" t="str">
            <v>U007 AGROSUPER S.A.</v>
          </cell>
          <cell r="P1055" t="str">
            <v>00GO</v>
          </cell>
          <cell r="Q1055" t="str">
            <v>AGROSUPER SHANGHAI</v>
          </cell>
          <cell r="R1055" t="str">
            <v>02</v>
          </cell>
          <cell r="S1055" t="str">
            <v>CHINA</v>
          </cell>
          <cell r="T1055" t="str">
            <v>000020 YANTIAN, CHINA</v>
          </cell>
          <cell r="U1055" t="str">
            <v>200002390</v>
          </cell>
          <cell r="V1055" t="str">
            <v>Agrosuper China Co., Ltd.</v>
          </cell>
          <cell r="W1055" t="str">
            <v/>
          </cell>
          <cell r="X1055" t="str">
            <v>CIF</v>
          </cell>
          <cell r="Y1055" t="str">
            <v>CTA CTE O CRED.DIRECTO</v>
          </cell>
          <cell r="Z1055" t="str">
            <v>CONGELADO</v>
          </cell>
          <cell r="AA1055" t="str">
            <v>PERNIL</v>
          </cell>
          <cell r="AB1055" t="str">
            <v>PERNIL PIERNA</v>
          </cell>
          <cell r="AC1055" t="str">
            <v>PERNIL PIERNA NORMAL</v>
          </cell>
          <cell r="AD1055" t="str">
            <v>NA</v>
          </cell>
        </row>
        <row r="1056">
          <cell r="D1056">
            <v>1022183</v>
          </cell>
          <cell r="E1056" t="str">
            <v>GO PERNILP@ BO CJ 20K AS</v>
          </cell>
          <cell r="F1056">
            <v>24000</v>
          </cell>
          <cell r="G1056" t="str">
            <v>KG</v>
          </cell>
          <cell r="H1056" t="str">
            <v>FRIGORÍFICO EL MILAGRO</v>
          </cell>
          <cell r="I1056" t="str">
            <v>PROGRAMADO</v>
          </cell>
          <cell r="J1056">
            <v>44832</v>
          </cell>
          <cell r="K1056">
            <v>44841</v>
          </cell>
          <cell r="L1056">
            <v>44871</v>
          </cell>
          <cell r="M1056"/>
          <cell r="N1056"/>
          <cell r="O1056" t="str">
            <v>U007 AGROSUPER S.A.</v>
          </cell>
          <cell r="P1056" t="str">
            <v>00GO</v>
          </cell>
          <cell r="Q1056" t="str">
            <v>AGROSUPER SHANGHAI</v>
          </cell>
          <cell r="R1056" t="str">
            <v>02</v>
          </cell>
          <cell r="S1056" t="str">
            <v>CHINA</v>
          </cell>
          <cell r="T1056" t="str">
            <v>000020 YANTIAN, CHINA</v>
          </cell>
          <cell r="U1056" t="str">
            <v>200002390</v>
          </cell>
          <cell r="V1056" t="str">
            <v>Agrosuper China Co., Ltd.</v>
          </cell>
          <cell r="W1056" t="str">
            <v/>
          </cell>
          <cell r="X1056" t="str">
            <v>CIF</v>
          </cell>
          <cell r="Y1056" t="str">
            <v>CTA CTE O CRED.DIRECTO</v>
          </cell>
          <cell r="Z1056" t="str">
            <v>CONGELADO</v>
          </cell>
          <cell r="AA1056" t="str">
            <v>PERNIL</v>
          </cell>
          <cell r="AB1056" t="str">
            <v>PERNIL PIERNA</v>
          </cell>
          <cell r="AC1056" t="str">
            <v>PERNIL PIERNA NORMAL</v>
          </cell>
          <cell r="AD1056" t="str">
            <v>NA</v>
          </cell>
        </row>
        <row r="1057">
          <cell r="D1057">
            <v>1022183</v>
          </cell>
          <cell r="E1057" t="str">
            <v>GO PERNILP@ BO CJ 20K AS</v>
          </cell>
          <cell r="F1057">
            <v>24000</v>
          </cell>
          <cell r="G1057" t="str">
            <v>KG</v>
          </cell>
          <cell r="H1057" t="str">
            <v>PLANTA LO MIRANDA</v>
          </cell>
          <cell r="I1057" t="str">
            <v>CONFIRMADO</v>
          </cell>
          <cell r="J1057">
            <v>44832</v>
          </cell>
          <cell r="K1057">
            <v>44841</v>
          </cell>
          <cell r="L1057">
            <v>44872</v>
          </cell>
          <cell r="M1057"/>
          <cell r="N1057"/>
          <cell r="O1057" t="str">
            <v>U007 AGROSUPER S.A.</v>
          </cell>
          <cell r="P1057" t="str">
            <v>00GO</v>
          </cell>
          <cell r="Q1057" t="str">
            <v>AGROSUPER SHANGHAI</v>
          </cell>
          <cell r="R1057" t="str">
            <v>02</v>
          </cell>
          <cell r="S1057" t="str">
            <v>CHINA</v>
          </cell>
          <cell r="T1057" t="str">
            <v>000020 YANTIAN, CHINA</v>
          </cell>
          <cell r="U1057" t="str">
            <v>200002390</v>
          </cell>
          <cell r="V1057" t="str">
            <v>Agrosuper China Co., Ltd.</v>
          </cell>
          <cell r="W1057" t="str">
            <v/>
          </cell>
          <cell r="X1057" t="str">
            <v>CIF</v>
          </cell>
          <cell r="Y1057" t="str">
            <v>CTA CTE O CRED.DIRECTO</v>
          </cell>
          <cell r="Z1057" t="str">
            <v>CONGELADO</v>
          </cell>
          <cell r="AA1057" t="str">
            <v>PERNIL</v>
          </cell>
          <cell r="AB1057" t="str">
            <v>PERNIL PIERNA</v>
          </cell>
          <cell r="AC1057" t="str">
            <v>PERNIL PIERNA NORMAL</v>
          </cell>
          <cell r="AD1057" t="str">
            <v>NA</v>
          </cell>
        </row>
        <row r="1058">
          <cell r="D1058">
            <v>1022183</v>
          </cell>
          <cell r="E1058" t="str">
            <v>GO PERNILP@ BO CJ 20K AS</v>
          </cell>
          <cell r="F1058">
            <v>24000</v>
          </cell>
          <cell r="G1058" t="str">
            <v>KG</v>
          </cell>
          <cell r="H1058" t="str">
            <v>PLANTA LO MIRANDA</v>
          </cell>
          <cell r="I1058" t="str">
            <v>CONFIRMADO</v>
          </cell>
          <cell r="J1058">
            <v>44832</v>
          </cell>
          <cell r="K1058">
            <v>44841</v>
          </cell>
          <cell r="L1058">
            <v>44872</v>
          </cell>
          <cell r="M1058"/>
          <cell r="N1058"/>
          <cell r="O1058" t="str">
            <v>U007 AGROSUPER S.A.</v>
          </cell>
          <cell r="P1058" t="str">
            <v>00GO</v>
          </cell>
          <cell r="Q1058" t="str">
            <v>AGROSUPER SHANGHAI</v>
          </cell>
          <cell r="R1058" t="str">
            <v>02</v>
          </cell>
          <cell r="S1058" t="str">
            <v>CHINA</v>
          </cell>
          <cell r="T1058" t="str">
            <v>000020 YANTIAN, CHINA</v>
          </cell>
          <cell r="U1058" t="str">
            <v>200002390</v>
          </cell>
          <cell r="V1058" t="str">
            <v>Agrosuper China Co., Ltd.</v>
          </cell>
          <cell r="W1058" t="str">
            <v/>
          </cell>
          <cell r="X1058" t="str">
            <v>CIF</v>
          </cell>
          <cell r="Y1058" t="str">
            <v>CTA CTE O CRED.DIRECTO</v>
          </cell>
          <cell r="Z1058" t="str">
            <v>CONGELADO</v>
          </cell>
          <cell r="AA1058" t="str">
            <v>PERNIL</v>
          </cell>
          <cell r="AB1058" t="str">
            <v>PERNIL PIERNA</v>
          </cell>
          <cell r="AC1058" t="str">
            <v>PERNIL PIERNA NORMAL</v>
          </cell>
          <cell r="AD1058" t="str">
            <v>NA</v>
          </cell>
        </row>
        <row r="1059">
          <cell r="D1059">
            <v>1022183</v>
          </cell>
          <cell r="E1059" t="str">
            <v>GO PERNILP@ BO CJ 20K AS</v>
          </cell>
          <cell r="F1059">
            <v>24000</v>
          </cell>
          <cell r="G1059" t="str">
            <v>KG</v>
          </cell>
          <cell r="H1059" t="str">
            <v>PLANTA LO MIRANDA</v>
          </cell>
          <cell r="I1059" t="str">
            <v>CONFIRMADO</v>
          </cell>
          <cell r="J1059">
            <v>44832</v>
          </cell>
          <cell r="K1059">
            <v>44841</v>
          </cell>
          <cell r="L1059">
            <v>44873</v>
          </cell>
          <cell r="M1059"/>
          <cell r="N1059"/>
          <cell r="O1059" t="str">
            <v>U007 AGROSUPER S.A.</v>
          </cell>
          <cell r="P1059" t="str">
            <v>00GO</v>
          </cell>
          <cell r="Q1059" t="str">
            <v>AGROSUPER SHANGHAI</v>
          </cell>
          <cell r="R1059" t="str">
            <v>02</v>
          </cell>
          <cell r="S1059" t="str">
            <v>CHINA</v>
          </cell>
          <cell r="T1059" t="str">
            <v>000020 YANTIAN, CHINA</v>
          </cell>
          <cell r="U1059" t="str">
            <v>200002390</v>
          </cell>
          <cell r="V1059" t="str">
            <v>Agrosuper China Co., Ltd.</v>
          </cell>
          <cell r="W1059" t="str">
            <v/>
          </cell>
          <cell r="X1059" t="str">
            <v>CIF</v>
          </cell>
          <cell r="Y1059" t="str">
            <v>CTA CTE O CRED.DIRECTO</v>
          </cell>
          <cell r="Z1059" t="str">
            <v>CONGELADO</v>
          </cell>
          <cell r="AA1059" t="str">
            <v>PERNIL</v>
          </cell>
          <cell r="AB1059" t="str">
            <v>PERNIL PIERNA</v>
          </cell>
          <cell r="AC1059" t="str">
            <v>PERNIL PIERNA NORMAL</v>
          </cell>
          <cell r="AD1059" t="str">
            <v>NA</v>
          </cell>
        </row>
        <row r="1060">
          <cell r="D1060">
            <v>1022183</v>
          </cell>
          <cell r="E1060" t="str">
            <v>GO PERNILP@ BO CJ 20K AS</v>
          </cell>
          <cell r="F1060">
            <v>24000</v>
          </cell>
          <cell r="G1060" t="str">
            <v>KG</v>
          </cell>
          <cell r="H1060" t="str">
            <v>PLANTA LO MIRANDA</v>
          </cell>
          <cell r="I1060" t="str">
            <v>CONFIRMADO</v>
          </cell>
          <cell r="J1060">
            <v>44832</v>
          </cell>
          <cell r="K1060">
            <v>44841</v>
          </cell>
          <cell r="L1060">
            <v>44875</v>
          </cell>
          <cell r="M1060"/>
          <cell r="N1060"/>
          <cell r="O1060" t="str">
            <v>U007 AGROSUPER S.A.</v>
          </cell>
          <cell r="P1060" t="str">
            <v>00GO</v>
          </cell>
          <cell r="Q1060" t="str">
            <v>AGROSUPER SHANGHAI</v>
          </cell>
          <cell r="R1060" t="str">
            <v>02</v>
          </cell>
          <cell r="S1060" t="str">
            <v>CHINA</v>
          </cell>
          <cell r="T1060" t="str">
            <v>000020 YANTIAN, CHINA</v>
          </cell>
          <cell r="U1060" t="str">
            <v>200002390</v>
          </cell>
          <cell r="V1060" t="str">
            <v>Agrosuper China Co., Ltd.</v>
          </cell>
          <cell r="W1060" t="str">
            <v/>
          </cell>
          <cell r="X1060" t="str">
            <v>CIF</v>
          </cell>
          <cell r="Y1060" t="str">
            <v>CTA CTE O CRED.DIRECTO</v>
          </cell>
          <cell r="Z1060" t="str">
            <v>CONGELADO</v>
          </cell>
          <cell r="AA1060" t="str">
            <v>PERNIL</v>
          </cell>
          <cell r="AB1060" t="str">
            <v>PERNIL PIERNA</v>
          </cell>
          <cell r="AC1060" t="str">
            <v>PERNIL PIERNA NORMAL</v>
          </cell>
          <cell r="AD1060" t="str">
            <v>NA</v>
          </cell>
        </row>
        <row r="1061">
          <cell r="D1061">
            <v>1022183</v>
          </cell>
          <cell r="E1061" t="str">
            <v>GO PERNILP@ BO CJ 20K AS</v>
          </cell>
          <cell r="F1061">
            <v>24000</v>
          </cell>
          <cell r="G1061" t="str">
            <v>KG</v>
          </cell>
          <cell r="H1061" t="str">
            <v>PLANTA LO MIRANDA</v>
          </cell>
          <cell r="I1061" t="str">
            <v>CONFIRMADO</v>
          </cell>
          <cell r="J1061">
            <v>44832</v>
          </cell>
          <cell r="K1061">
            <v>44841</v>
          </cell>
          <cell r="L1061">
            <v>44876</v>
          </cell>
          <cell r="M1061"/>
          <cell r="N1061"/>
          <cell r="O1061" t="str">
            <v>U007 AGROSUPER S.A.</v>
          </cell>
          <cell r="P1061" t="str">
            <v>00GO</v>
          </cell>
          <cell r="Q1061" t="str">
            <v>AGROSUPER SHANGHAI</v>
          </cell>
          <cell r="R1061" t="str">
            <v>02</v>
          </cell>
          <cell r="S1061" t="str">
            <v>CHINA</v>
          </cell>
          <cell r="T1061" t="str">
            <v>000020 YANTIAN, CHINA</v>
          </cell>
          <cell r="U1061" t="str">
            <v>200002390</v>
          </cell>
          <cell r="V1061" t="str">
            <v>Agrosuper China Co., Ltd.</v>
          </cell>
          <cell r="W1061" t="str">
            <v/>
          </cell>
          <cell r="X1061" t="str">
            <v>CIF</v>
          </cell>
          <cell r="Y1061" t="str">
            <v>CTA CTE O CRED.DIRECTO</v>
          </cell>
          <cell r="Z1061" t="str">
            <v>CONGELADO</v>
          </cell>
          <cell r="AA1061" t="str">
            <v>PERNIL</v>
          </cell>
          <cell r="AB1061" t="str">
            <v>PERNIL PIERNA</v>
          </cell>
          <cell r="AC1061" t="str">
            <v>PERNIL PIERNA NORMAL</v>
          </cell>
          <cell r="AD1061" t="str">
            <v>NA</v>
          </cell>
        </row>
        <row r="1062">
          <cell r="D1062">
            <v>1022183</v>
          </cell>
          <cell r="E1062" t="str">
            <v>GO PERNILP@ BO CJ 20K AS</v>
          </cell>
          <cell r="F1062">
            <v>24000</v>
          </cell>
          <cell r="G1062" t="str">
            <v>KG</v>
          </cell>
          <cell r="H1062" t="str">
            <v>PLANTA LO MIRANDA</v>
          </cell>
          <cell r="I1062" t="str">
            <v>CONFIRMADO</v>
          </cell>
          <cell r="J1062">
            <v>44832</v>
          </cell>
          <cell r="K1062">
            <v>44841</v>
          </cell>
          <cell r="L1062">
            <v>44876</v>
          </cell>
          <cell r="M1062"/>
          <cell r="N1062"/>
          <cell r="O1062" t="str">
            <v>U007 AGROSUPER S.A.</v>
          </cell>
          <cell r="P1062" t="str">
            <v>00GO</v>
          </cell>
          <cell r="Q1062" t="str">
            <v>AGROSUPER SHANGHAI</v>
          </cell>
          <cell r="R1062" t="str">
            <v>02</v>
          </cell>
          <cell r="S1062" t="str">
            <v>CHINA</v>
          </cell>
          <cell r="T1062" t="str">
            <v>000020 YANTIAN, CHINA</v>
          </cell>
          <cell r="U1062" t="str">
            <v>200002390</v>
          </cell>
          <cell r="V1062" t="str">
            <v>Agrosuper China Co., Ltd.</v>
          </cell>
          <cell r="W1062" t="str">
            <v/>
          </cell>
          <cell r="X1062" t="str">
            <v>CIF</v>
          </cell>
          <cell r="Y1062" t="str">
            <v>CTA CTE O CRED.DIRECTO</v>
          </cell>
          <cell r="Z1062" t="str">
            <v>CONGELADO</v>
          </cell>
          <cell r="AA1062" t="str">
            <v>PERNIL</v>
          </cell>
          <cell r="AB1062" t="str">
            <v>PERNIL PIERNA</v>
          </cell>
          <cell r="AC1062" t="str">
            <v>PERNIL PIERNA NORMAL</v>
          </cell>
          <cell r="AD1062" t="str">
            <v>NA</v>
          </cell>
        </row>
        <row r="1063">
          <cell r="D1063">
            <v>1022183</v>
          </cell>
          <cell r="E1063" t="str">
            <v>GO PERNILP@ BO CJ 20K AS</v>
          </cell>
          <cell r="F1063">
            <v>24000</v>
          </cell>
          <cell r="G1063" t="str">
            <v>KG</v>
          </cell>
          <cell r="H1063" t="str">
            <v>PLANTA LO MIRANDA</v>
          </cell>
          <cell r="I1063" t="str">
            <v>CONFIRMADO</v>
          </cell>
          <cell r="J1063">
            <v>44832</v>
          </cell>
          <cell r="K1063">
            <v>44841</v>
          </cell>
          <cell r="L1063">
            <v>44878</v>
          </cell>
          <cell r="M1063"/>
          <cell r="N1063"/>
          <cell r="O1063" t="str">
            <v>U007 AGROSUPER S.A.</v>
          </cell>
          <cell r="P1063" t="str">
            <v>00GO</v>
          </cell>
          <cell r="Q1063" t="str">
            <v>AGROSUPER SHANGHAI</v>
          </cell>
          <cell r="R1063" t="str">
            <v>02</v>
          </cell>
          <cell r="S1063" t="str">
            <v>CHINA</v>
          </cell>
          <cell r="T1063" t="str">
            <v>000020 YANTIAN, CHINA</v>
          </cell>
          <cell r="U1063" t="str">
            <v>200002390</v>
          </cell>
          <cell r="V1063" t="str">
            <v>Agrosuper China Co., Ltd.</v>
          </cell>
          <cell r="W1063" t="str">
            <v/>
          </cell>
          <cell r="X1063" t="str">
            <v>CIF</v>
          </cell>
          <cell r="Y1063" t="str">
            <v>CTA CTE O CRED.DIRECTO</v>
          </cell>
          <cell r="Z1063" t="str">
            <v>CONGELADO</v>
          </cell>
          <cell r="AA1063" t="str">
            <v>PERNIL</v>
          </cell>
          <cell r="AB1063" t="str">
            <v>PERNIL PIERNA</v>
          </cell>
          <cell r="AC1063" t="str">
            <v>PERNIL PIERNA NORMAL</v>
          </cell>
          <cell r="AD1063" t="str">
            <v>NA</v>
          </cell>
        </row>
        <row r="1064">
          <cell r="D1064">
            <v>1022183</v>
          </cell>
          <cell r="E1064" t="str">
            <v>GO PERNILP@ BO CJ 20K AS</v>
          </cell>
          <cell r="F1064">
            <v>24000</v>
          </cell>
          <cell r="G1064" t="str">
            <v>KG</v>
          </cell>
          <cell r="H1064" t="str">
            <v>PLANTA LO MIRANDA</v>
          </cell>
          <cell r="I1064" t="str">
            <v>CONFIRMADO</v>
          </cell>
          <cell r="J1064">
            <v>44832</v>
          </cell>
          <cell r="K1064">
            <v>44841</v>
          </cell>
          <cell r="L1064">
            <v>44878</v>
          </cell>
          <cell r="M1064"/>
          <cell r="N1064"/>
          <cell r="O1064" t="str">
            <v>U007 AGROSUPER S.A.</v>
          </cell>
          <cell r="P1064" t="str">
            <v>00GO</v>
          </cell>
          <cell r="Q1064" t="str">
            <v>AGROSUPER SHANGHAI</v>
          </cell>
          <cell r="R1064" t="str">
            <v>02</v>
          </cell>
          <cell r="S1064" t="str">
            <v>CHINA</v>
          </cell>
          <cell r="T1064" t="str">
            <v>000020 YANTIAN, CHINA</v>
          </cell>
          <cell r="U1064" t="str">
            <v>200002390</v>
          </cell>
          <cell r="V1064" t="str">
            <v>Agrosuper China Co., Ltd.</v>
          </cell>
          <cell r="W1064" t="str">
            <v/>
          </cell>
          <cell r="X1064" t="str">
            <v>CIF</v>
          </cell>
          <cell r="Y1064" t="str">
            <v>CTA CTE O CRED.DIRECTO</v>
          </cell>
          <cell r="Z1064" t="str">
            <v>CONGELADO</v>
          </cell>
          <cell r="AA1064" t="str">
            <v>PERNIL</v>
          </cell>
          <cell r="AB1064" t="str">
            <v>PERNIL PIERNA</v>
          </cell>
          <cell r="AC1064" t="str">
            <v>PERNIL PIERNA NORMAL</v>
          </cell>
          <cell r="AD1064" t="str">
            <v>NA</v>
          </cell>
        </row>
        <row r="1065">
          <cell r="D1065">
            <v>1022183</v>
          </cell>
          <cell r="E1065" t="str">
            <v>GO PERNILP@ BO CJ 20K AS</v>
          </cell>
          <cell r="F1065">
            <v>24000</v>
          </cell>
          <cell r="G1065" t="str">
            <v>KG</v>
          </cell>
          <cell r="H1065" t="str">
            <v>PLANTA LO MIRANDA</v>
          </cell>
          <cell r="I1065" t="str">
            <v>CONFIRMADO</v>
          </cell>
          <cell r="J1065">
            <v>44832</v>
          </cell>
          <cell r="K1065">
            <v>44841</v>
          </cell>
          <cell r="L1065">
            <v>44879</v>
          </cell>
          <cell r="M1065"/>
          <cell r="N1065"/>
          <cell r="O1065" t="str">
            <v>U007 AGROSUPER S.A.</v>
          </cell>
          <cell r="P1065" t="str">
            <v>00GO</v>
          </cell>
          <cell r="Q1065" t="str">
            <v>AGROSUPER SHANGHAI</v>
          </cell>
          <cell r="R1065" t="str">
            <v>02</v>
          </cell>
          <cell r="S1065" t="str">
            <v>CHINA</v>
          </cell>
          <cell r="T1065" t="str">
            <v>000020 YANTIAN, CHINA</v>
          </cell>
          <cell r="U1065" t="str">
            <v>200002390</v>
          </cell>
          <cell r="V1065" t="str">
            <v>Agrosuper China Co., Ltd.</v>
          </cell>
          <cell r="W1065" t="str">
            <v/>
          </cell>
          <cell r="X1065" t="str">
            <v>CIF</v>
          </cell>
          <cell r="Y1065" t="str">
            <v>CTA CTE O CRED.DIRECTO</v>
          </cell>
          <cell r="Z1065" t="str">
            <v>CONGELADO</v>
          </cell>
          <cell r="AA1065" t="str">
            <v>PERNIL</v>
          </cell>
          <cell r="AB1065" t="str">
            <v>PERNIL PIERNA</v>
          </cell>
          <cell r="AC1065" t="str">
            <v>PERNIL PIERNA NORMAL</v>
          </cell>
          <cell r="AD1065" t="str">
            <v>NA</v>
          </cell>
        </row>
        <row r="1066">
          <cell r="D1066">
            <v>1022183</v>
          </cell>
          <cell r="E1066" t="str">
            <v>GO PERNILP@ BO CJ 20K AS</v>
          </cell>
          <cell r="F1066">
            <v>24000</v>
          </cell>
          <cell r="G1066" t="str">
            <v>KG</v>
          </cell>
          <cell r="H1066" t="str">
            <v>PLANTA LO MIRANDA</v>
          </cell>
          <cell r="I1066" t="str">
            <v>CONFIRMADO</v>
          </cell>
          <cell r="J1066">
            <v>44832</v>
          </cell>
          <cell r="K1066">
            <v>44841</v>
          </cell>
          <cell r="L1066">
            <v>44879</v>
          </cell>
          <cell r="M1066"/>
          <cell r="N1066"/>
          <cell r="O1066" t="str">
            <v>U007 AGROSUPER S.A.</v>
          </cell>
          <cell r="P1066" t="str">
            <v>00GO</v>
          </cell>
          <cell r="Q1066" t="str">
            <v>AGROSUPER SHANGHAI</v>
          </cell>
          <cell r="R1066" t="str">
            <v>02</v>
          </cell>
          <cell r="S1066" t="str">
            <v>CHINA</v>
          </cell>
          <cell r="T1066" t="str">
            <v>000020 YANTIAN, CHINA</v>
          </cell>
          <cell r="U1066" t="str">
            <v>200002390</v>
          </cell>
          <cell r="V1066" t="str">
            <v>Agrosuper China Co., Ltd.</v>
          </cell>
          <cell r="W1066" t="str">
            <v/>
          </cell>
          <cell r="X1066" t="str">
            <v>CIF</v>
          </cell>
          <cell r="Y1066" t="str">
            <v>CTA CTE O CRED.DIRECTO</v>
          </cell>
          <cell r="Z1066" t="str">
            <v>CONGELADO</v>
          </cell>
          <cell r="AA1066" t="str">
            <v>PERNIL</v>
          </cell>
          <cell r="AB1066" t="str">
            <v>PERNIL PIERNA</v>
          </cell>
          <cell r="AC1066" t="str">
            <v>PERNIL PIERNA NORMAL</v>
          </cell>
          <cell r="AD1066" t="str">
            <v>NA</v>
          </cell>
        </row>
        <row r="1067">
          <cell r="D1067">
            <v>1022183</v>
          </cell>
          <cell r="E1067" t="str">
            <v>GO PERNILP@ BO CJ 20K AS</v>
          </cell>
          <cell r="F1067">
            <v>24000</v>
          </cell>
          <cell r="G1067" t="str">
            <v>KG</v>
          </cell>
          <cell r="H1067" t="str">
            <v>PLANTA LO MIRANDA</v>
          </cell>
          <cell r="I1067" t="str">
            <v>CONFIRMADO</v>
          </cell>
          <cell r="J1067">
            <v>44832</v>
          </cell>
          <cell r="K1067">
            <v>44841</v>
          </cell>
          <cell r="L1067">
            <v>44881</v>
          </cell>
          <cell r="M1067"/>
          <cell r="N1067"/>
          <cell r="O1067" t="str">
            <v>U007 AGROSUPER S.A.</v>
          </cell>
          <cell r="P1067" t="str">
            <v>00GO</v>
          </cell>
          <cell r="Q1067" t="str">
            <v>AGROSUPER SHANGHAI</v>
          </cell>
          <cell r="R1067" t="str">
            <v>02</v>
          </cell>
          <cell r="S1067" t="str">
            <v>CHINA</v>
          </cell>
          <cell r="T1067" t="str">
            <v>000020 YANTIAN, CHINA</v>
          </cell>
          <cell r="U1067" t="str">
            <v>200002390</v>
          </cell>
          <cell r="V1067" t="str">
            <v>Agrosuper China Co., Ltd.</v>
          </cell>
          <cell r="W1067" t="str">
            <v/>
          </cell>
          <cell r="X1067" t="str">
            <v>CIF</v>
          </cell>
          <cell r="Y1067" t="str">
            <v>CTA CTE O CRED.DIRECTO</v>
          </cell>
          <cell r="Z1067" t="str">
            <v>CONGELADO</v>
          </cell>
          <cell r="AA1067" t="str">
            <v>PERNIL</v>
          </cell>
          <cell r="AB1067" t="str">
            <v>PERNIL PIERNA</v>
          </cell>
          <cell r="AC1067" t="str">
            <v>PERNIL PIERNA NORMAL</v>
          </cell>
          <cell r="AD1067" t="str">
            <v>NA</v>
          </cell>
        </row>
        <row r="1068">
          <cell r="D1068">
            <v>1022636</v>
          </cell>
          <cell r="E1068" t="str">
            <v>GO HUESO COXAL@ CJ 15KG AS</v>
          </cell>
          <cell r="F1068">
            <v>24000</v>
          </cell>
          <cell r="G1068" t="str">
            <v>KG</v>
          </cell>
          <cell r="H1068" t="str">
            <v>PLANTA LO MIRANDA</v>
          </cell>
          <cell r="I1068" t="str">
            <v>A PROGRAMAR</v>
          </cell>
          <cell r="J1068">
            <v>44832</v>
          </cell>
          <cell r="K1068">
            <v>44841</v>
          </cell>
          <cell r="L1068"/>
          <cell r="M1068"/>
          <cell r="N1068"/>
          <cell r="O1068" t="str">
            <v>U007 AGROSUPER S.A.</v>
          </cell>
          <cell r="P1068" t="str">
            <v>00GO</v>
          </cell>
          <cell r="Q1068" t="str">
            <v>AGROSUPER SHANGHAI</v>
          </cell>
          <cell r="R1068" t="str">
            <v>02</v>
          </cell>
          <cell r="S1068" t="str">
            <v>CHINA</v>
          </cell>
          <cell r="T1068" t="str">
            <v>000021 SHANGHAI, CHINA</v>
          </cell>
          <cell r="U1068" t="str">
            <v>200002390</v>
          </cell>
          <cell r="V1068" t="str">
            <v>Agrosuper China Co., Ltd.</v>
          </cell>
          <cell r="W1068" t="str">
            <v/>
          </cell>
          <cell r="X1068" t="str">
            <v>CIF</v>
          </cell>
          <cell r="Y1068" t="str">
            <v>CTA CTE O CRED.DIRECTO</v>
          </cell>
          <cell r="Z1068" t="str">
            <v>CONGELADO</v>
          </cell>
          <cell r="AA1068" t="str">
            <v>HUESOS</v>
          </cell>
          <cell r="AB1068" t="str">
            <v>HUESOS CUARTO TRASERO</v>
          </cell>
          <cell r="AC1068" t="str">
            <v>HUESOS CUARTO TRASERO COXAL</v>
          </cell>
          <cell r="AD1068" t="str">
            <v>NA</v>
          </cell>
        </row>
        <row r="1069">
          <cell r="D1069">
            <v>1022636</v>
          </cell>
          <cell r="E1069" t="str">
            <v>GO HUESO COXAL@ CJ 15KG AS</v>
          </cell>
          <cell r="F1069">
            <v>24000</v>
          </cell>
          <cell r="G1069" t="str">
            <v>KG</v>
          </cell>
          <cell r="H1069" t="str">
            <v>PLANTA LO MIRANDA</v>
          </cell>
          <cell r="I1069" t="str">
            <v>CONFIRMADO</v>
          </cell>
          <cell r="J1069">
            <v>44832</v>
          </cell>
          <cell r="K1069">
            <v>44841</v>
          </cell>
          <cell r="L1069"/>
          <cell r="M1069"/>
          <cell r="N1069"/>
          <cell r="O1069" t="str">
            <v>U007 AGROSUPER S.A.</v>
          </cell>
          <cell r="P1069" t="str">
            <v>00GO</v>
          </cell>
          <cell r="Q1069" t="str">
            <v>AGROSUPER SHANGHAI</v>
          </cell>
          <cell r="R1069" t="str">
            <v>02</v>
          </cell>
          <cell r="S1069" t="str">
            <v>CHINA</v>
          </cell>
          <cell r="T1069" t="str">
            <v>000021 SHANGHAI, CHINA</v>
          </cell>
          <cell r="U1069" t="str">
            <v>200002390</v>
          </cell>
          <cell r="V1069" t="str">
            <v>Agrosuper China Co., Ltd.</v>
          </cell>
          <cell r="W1069" t="str">
            <v/>
          </cell>
          <cell r="X1069" t="str">
            <v>CIF</v>
          </cell>
          <cell r="Y1069" t="str">
            <v>CTA CTE O CRED.DIRECTO</v>
          </cell>
          <cell r="Z1069" t="str">
            <v>CONGELADO</v>
          </cell>
          <cell r="AA1069" t="str">
            <v>HUESOS</v>
          </cell>
          <cell r="AB1069" t="str">
            <v>HUESOS CUARTO TRASERO</v>
          </cell>
          <cell r="AC1069" t="str">
            <v>HUESOS CUARTO TRASERO COXAL</v>
          </cell>
          <cell r="AD1069" t="str">
            <v>NA</v>
          </cell>
        </row>
        <row r="1070">
          <cell r="D1070">
            <v>1022636</v>
          </cell>
          <cell r="E1070" t="str">
            <v>GO HUESO COXAL@ CJ 15KG AS</v>
          </cell>
          <cell r="F1070">
            <v>24000</v>
          </cell>
          <cell r="G1070" t="str">
            <v>KG</v>
          </cell>
          <cell r="H1070" t="str">
            <v>PLANTA LO MIRANDA</v>
          </cell>
          <cell r="I1070" t="str">
            <v>CONFIRMADO</v>
          </cell>
          <cell r="J1070">
            <v>44832</v>
          </cell>
          <cell r="K1070">
            <v>44841</v>
          </cell>
          <cell r="L1070">
            <v>44870</v>
          </cell>
          <cell r="M1070"/>
          <cell r="N1070"/>
          <cell r="O1070" t="str">
            <v>U007 AGROSUPER S.A.</v>
          </cell>
          <cell r="P1070" t="str">
            <v>00GO</v>
          </cell>
          <cell r="Q1070" t="str">
            <v>AGROSUPER SHANGHAI</v>
          </cell>
          <cell r="R1070" t="str">
            <v>02</v>
          </cell>
          <cell r="S1070" t="str">
            <v>CHINA</v>
          </cell>
          <cell r="T1070" t="str">
            <v>000021 SHANGHAI, CHINA</v>
          </cell>
          <cell r="U1070" t="str">
            <v>200002390</v>
          </cell>
          <cell r="V1070" t="str">
            <v>Agrosuper China Co., Ltd.</v>
          </cell>
          <cell r="W1070" t="str">
            <v/>
          </cell>
          <cell r="X1070" t="str">
            <v>CIF</v>
          </cell>
          <cell r="Y1070" t="str">
            <v>CTA CTE O CRED.DIRECTO</v>
          </cell>
          <cell r="Z1070" t="str">
            <v>CONGELADO</v>
          </cell>
          <cell r="AA1070" t="str">
            <v>HUESOS</v>
          </cell>
          <cell r="AB1070" t="str">
            <v>HUESOS CUARTO TRASERO</v>
          </cell>
          <cell r="AC1070" t="str">
            <v>HUESOS CUARTO TRASERO COXAL</v>
          </cell>
          <cell r="AD1070" t="str">
            <v>NA</v>
          </cell>
        </row>
        <row r="1071">
          <cell r="D1071">
            <v>1022636</v>
          </cell>
          <cell r="E1071" t="str">
            <v>GO HUESO COXAL@ CJ 15KG AS</v>
          </cell>
          <cell r="F1071">
            <v>24000</v>
          </cell>
          <cell r="G1071" t="str">
            <v>KG</v>
          </cell>
          <cell r="H1071" t="str">
            <v>PLANTA LO MIRANDA</v>
          </cell>
          <cell r="I1071" t="str">
            <v>CONFIRMADO</v>
          </cell>
          <cell r="J1071">
            <v>44832</v>
          </cell>
          <cell r="K1071">
            <v>44841</v>
          </cell>
          <cell r="L1071">
            <v>44874</v>
          </cell>
          <cell r="M1071"/>
          <cell r="N1071"/>
          <cell r="O1071" t="str">
            <v>U007 AGROSUPER S.A.</v>
          </cell>
          <cell r="P1071" t="str">
            <v>00GO</v>
          </cell>
          <cell r="Q1071" t="str">
            <v>AGROSUPER SHANGHAI</v>
          </cell>
          <cell r="R1071" t="str">
            <v>02</v>
          </cell>
          <cell r="S1071" t="str">
            <v>CHINA</v>
          </cell>
          <cell r="T1071" t="str">
            <v>000021 SHANGHAI, CHINA</v>
          </cell>
          <cell r="U1071" t="str">
            <v>200002390</v>
          </cell>
          <cell r="V1071" t="str">
            <v>Agrosuper China Co., Ltd.</v>
          </cell>
          <cell r="W1071" t="str">
            <v/>
          </cell>
          <cell r="X1071" t="str">
            <v>CIF</v>
          </cell>
          <cell r="Y1071" t="str">
            <v>CTA CTE O CRED.DIRECTO</v>
          </cell>
          <cell r="Z1071" t="str">
            <v>CONGELADO</v>
          </cell>
          <cell r="AA1071" t="str">
            <v>HUESOS</v>
          </cell>
          <cell r="AB1071" t="str">
            <v>HUESOS CUARTO TRASERO</v>
          </cell>
          <cell r="AC1071" t="str">
            <v>HUESOS CUARTO TRASERO COXAL</v>
          </cell>
          <cell r="AD1071" t="str">
            <v>NA</v>
          </cell>
        </row>
        <row r="1072">
          <cell r="D1072">
            <v>1022636</v>
          </cell>
          <cell r="E1072" t="str">
            <v>GO HUESO COXAL@ CJ 15KG AS</v>
          </cell>
          <cell r="F1072">
            <v>24000</v>
          </cell>
          <cell r="G1072" t="str">
            <v>KG</v>
          </cell>
          <cell r="H1072" t="str">
            <v>PLANTA LO MIRANDA</v>
          </cell>
          <cell r="I1072" t="str">
            <v>CONFIRMADO</v>
          </cell>
          <cell r="J1072">
            <v>44832</v>
          </cell>
          <cell r="K1072">
            <v>44841</v>
          </cell>
          <cell r="L1072"/>
          <cell r="M1072"/>
          <cell r="N1072"/>
          <cell r="O1072" t="str">
            <v>U007 AGROSUPER S.A.</v>
          </cell>
          <cell r="P1072" t="str">
            <v>00GO</v>
          </cell>
          <cell r="Q1072" t="str">
            <v>AGROSUPER SHANGHAI</v>
          </cell>
          <cell r="R1072" t="str">
            <v>02</v>
          </cell>
          <cell r="S1072" t="str">
            <v>CHINA</v>
          </cell>
          <cell r="T1072" t="str">
            <v>000021 SHANGHAI, CHINA</v>
          </cell>
          <cell r="U1072" t="str">
            <v>200002390</v>
          </cell>
          <cell r="V1072" t="str">
            <v>Agrosuper China Co., Ltd.</v>
          </cell>
          <cell r="W1072" t="str">
            <v/>
          </cell>
          <cell r="X1072" t="str">
            <v>CIF</v>
          </cell>
          <cell r="Y1072" t="str">
            <v>CTA CTE O CRED.DIRECTO</v>
          </cell>
          <cell r="Z1072" t="str">
            <v>CONGELADO</v>
          </cell>
          <cell r="AA1072" t="str">
            <v>HUESOS</v>
          </cell>
          <cell r="AB1072" t="str">
            <v>HUESOS CUARTO TRASERO</v>
          </cell>
          <cell r="AC1072" t="str">
            <v>HUESOS CUARTO TRASERO COXAL</v>
          </cell>
          <cell r="AD1072" t="str">
            <v>NA</v>
          </cell>
        </row>
        <row r="1073">
          <cell r="D1073">
            <v>1022636</v>
          </cell>
          <cell r="E1073" t="str">
            <v>GO HUESO COXAL@ CJ 15KG AS</v>
          </cell>
          <cell r="F1073">
            <v>24000</v>
          </cell>
          <cell r="G1073" t="str">
            <v>KG</v>
          </cell>
          <cell r="H1073" t="str">
            <v>PLANTA LO MIRANDA</v>
          </cell>
          <cell r="I1073" t="str">
            <v>EN PRODUCCION</v>
          </cell>
          <cell r="J1073">
            <v>44832</v>
          </cell>
          <cell r="K1073">
            <v>44841</v>
          </cell>
          <cell r="L1073"/>
          <cell r="M1073"/>
          <cell r="N1073"/>
          <cell r="O1073" t="str">
            <v>U007 AGROSUPER S.A.</v>
          </cell>
          <cell r="P1073" t="str">
            <v>00GO</v>
          </cell>
          <cell r="Q1073" t="str">
            <v>AGROSUPER SHANGHAI</v>
          </cell>
          <cell r="R1073" t="str">
            <v>02</v>
          </cell>
          <cell r="S1073" t="str">
            <v>CHINA</v>
          </cell>
          <cell r="T1073" t="str">
            <v>000021 SHANGHAI, CHINA</v>
          </cell>
          <cell r="U1073" t="str">
            <v>200002390</v>
          </cell>
          <cell r="V1073" t="str">
            <v>Agrosuper China Co., Ltd.</v>
          </cell>
          <cell r="W1073" t="str">
            <v/>
          </cell>
          <cell r="X1073" t="str">
            <v>CIF</v>
          </cell>
          <cell r="Y1073" t="str">
            <v>CTA CTE O CRED.DIRECTO</v>
          </cell>
          <cell r="Z1073" t="str">
            <v>CONGELADO</v>
          </cell>
          <cell r="AA1073" t="str">
            <v>HUESOS</v>
          </cell>
          <cell r="AB1073" t="str">
            <v>HUESOS CUARTO TRASERO</v>
          </cell>
          <cell r="AC1073" t="str">
            <v>HUESOS CUARTO TRASERO COXAL</v>
          </cell>
          <cell r="AD1073" t="str">
            <v>NA</v>
          </cell>
        </row>
        <row r="1074">
          <cell r="D1074">
            <v>1021774</v>
          </cell>
          <cell r="E1074" t="str">
            <v>GO HSO HÚMER@ BO CJ 20K AS</v>
          </cell>
          <cell r="F1074">
            <v>24000</v>
          </cell>
          <cell r="G1074" t="str">
            <v>KG</v>
          </cell>
          <cell r="H1074" t="str">
            <v>PLANTA LO MIRANDA</v>
          </cell>
          <cell r="I1074" t="str">
            <v>CONFIRMADO</v>
          </cell>
          <cell r="J1074">
            <v>44832</v>
          </cell>
          <cell r="K1074">
            <v>44841</v>
          </cell>
          <cell r="L1074">
            <v>44872</v>
          </cell>
          <cell r="M1074"/>
          <cell r="N1074"/>
          <cell r="O1074" t="str">
            <v>U007 AGROSUPER S.A.</v>
          </cell>
          <cell r="P1074" t="str">
            <v>00GO</v>
          </cell>
          <cell r="Q1074" t="str">
            <v>AGROSUPER SHANGHAI</v>
          </cell>
          <cell r="R1074" t="str">
            <v>02</v>
          </cell>
          <cell r="S1074" t="str">
            <v>CHINA</v>
          </cell>
          <cell r="T1074" t="str">
            <v>000021 SHANGHAI, CHINA</v>
          </cell>
          <cell r="U1074" t="str">
            <v>200002390</v>
          </cell>
          <cell r="V1074" t="str">
            <v>Agrosuper China Co., Ltd.</v>
          </cell>
          <cell r="W1074" t="str">
            <v/>
          </cell>
          <cell r="X1074" t="str">
            <v>CIF</v>
          </cell>
          <cell r="Y1074" t="str">
            <v>CTA CTE O CRED.DIRECTO</v>
          </cell>
          <cell r="Z1074" t="str">
            <v>CONGELADO</v>
          </cell>
          <cell r="AA1074" t="str">
            <v>HUESOS</v>
          </cell>
          <cell r="AB1074" t="str">
            <v>HUESOS CUARTO DELANTERO</v>
          </cell>
          <cell r="AC1074" t="str">
            <v>HUESOS CUARTO DELANTERO HÚMERO</v>
          </cell>
          <cell r="AD1074" t="str">
            <v>NA</v>
          </cell>
        </row>
        <row r="1075">
          <cell r="D1075">
            <v>1021774</v>
          </cell>
          <cell r="E1075" t="str">
            <v>GO HSO HÚMER@ BO CJ 20K AS</v>
          </cell>
          <cell r="F1075">
            <v>24000</v>
          </cell>
          <cell r="G1075" t="str">
            <v>KG</v>
          </cell>
          <cell r="H1075" t="str">
            <v>PLANTA LO MIRANDA</v>
          </cell>
          <cell r="I1075" t="str">
            <v>CONFIRMADO</v>
          </cell>
          <cell r="J1075">
            <v>44832</v>
          </cell>
          <cell r="K1075">
            <v>44841</v>
          </cell>
          <cell r="L1075">
            <v>44881</v>
          </cell>
          <cell r="M1075"/>
          <cell r="N1075"/>
          <cell r="O1075" t="str">
            <v>U007 AGROSUPER S.A.</v>
          </cell>
          <cell r="P1075" t="str">
            <v>00GO</v>
          </cell>
          <cell r="Q1075" t="str">
            <v>AGROSUPER SHANGHAI</v>
          </cell>
          <cell r="R1075" t="str">
            <v>02</v>
          </cell>
          <cell r="S1075" t="str">
            <v>CHINA</v>
          </cell>
          <cell r="T1075" t="str">
            <v>000020 YANTIAN, CHINA</v>
          </cell>
          <cell r="U1075" t="str">
            <v>200002390</v>
          </cell>
          <cell r="V1075" t="str">
            <v>Agrosuper China Co., Ltd.</v>
          </cell>
          <cell r="W1075" t="str">
            <v/>
          </cell>
          <cell r="X1075" t="str">
            <v>CIF</v>
          </cell>
          <cell r="Y1075" t="str">
            <v>CTA CTE O CRED.DIRECTO</v>
          </cell>
          <cell r="Z1075" t="str">
            <v>CONGELADO</v>
          </cell>
          <cell r="AA1075" t="str">
            <v>HUESOS</v>
          </cell>
          <cell r="AB1075" t="str">
            <v>HUESOS CUARTO DELANTERO</v>
          </cell>
          <cell r="AC1075" t="str">
            <v>HUESOS CUARTO DELANTERO HÚMERO</v>
          </cell>
          <cell r="AD1075" t="str">
            <v>NA</v>
          </cell>
        </row>
        <row r="1076">
          <cell r="D1076">
            <v>1023411</v>
          </cell>
          <cell r="E1076" t="str">
            <v>GO  PPPNA 54@ BO CJ AS</v>
          </cell>
          <cell r="F1076">
            <v>24000</v>
          </cell>
          <cell r="G1076" t="str">
            <v>KG</v>
          </cell>
          <cell r="H1076" t="str">
            <v>PLANTA LO MIRANDA</v>
          </cell>
          <cell r="I1076" t="str">
            <v>CONFIRMADO</v>
          </cell>
          <cell r="J1076">
            <v>44832</v>
          </cell>
          <cell r="K1076">
            <v>44841</v>
          </cell>
          <cell r="L1076">
            <v>44865</v>
          </cell>
          <cell r="M1076"/>
          <cell r="N1076"/>
          <cell r="O1076" t="str">
            <v>U007 AGROSUPER S.A.</v>
          </cell>
          <cell r="P1076" t="str">
            <v>00GO</v>
          </cell>
          <cell r="Q1076" t="str">
            <v>AGROSUPER SHANGHAI</v>
          </cell>
          <cell r="R1076" t="str">
            <v>02</v>
          </cell>
          <cell r="S1076" t="str">
            <v>CHINA</v>
          </cell>
          <cell r="T1076" t="str">
            <v>000021 SHANGHAI, CHINA</v>
          </cell>
          <cell r="U1076" t="str">
            <v>200002390</v>
          </cell>
          <cell r="V1076" t="str">
            <v>Agrosuper China Co., Ltd.</v>
          </cell>
          <cell r="W1076" t="str">
            <v/>
          </cell>
          <cell r="X1076" t="str">
            <v>CIF</v>
          </cell>
          <cell r="Y1076" t="str">
            <v>CTA CTE O CRED.DIRECTO</v>
          </cell>
          <cell r="Z1076" t="str">
            <v>CONGELADO</v>
          </cell>
          <cell r="AA1076" t="str">
            <v>PIERNA</v>
          </cell>
          <cell r="AB1076" t="str">
            <v>PIERNA PULPA FINA</v>
          </cell>
          <cell r="AC1076" t="str">
            <v>PIERNA PULPA FINA 54</v>
          </cell>
          <cell r="AD1076" t="str">
            <v>NA</v>
          </cell>
        </row>
        <row r="1077">
          <cell r="D1077">
            <v>1023411</v>
          </cell>
          <cell r="E1077" t="str">
            <v>GO  PPPNA 54@ BO CJ AS</v>
          </cell>
          <cell r="F1077">
            <v>24000</v>
          </cell>
          <cell r="G1077" t="str">
            <v>KG</v>
          </cell>
          <cell r="H1077" t="str">
            <v>PLANTA LO MIRANDA</v>
          </cell>
          <cell r="I1077" t="str">
            <v>CONFIRMADO</v>
          </cell>
          <cell r="J1077">
            <v>44832</v>
          </cell>
          <cell r="K1077">
            <v>44841</v>
          </cell>
          <cell r="L1077">
            <v>44878</v>
          </cell>
          <cell r="M1077"/>
          <cell r="N1077"/>
          <cell r="O1077" t="str">
            <v>U007 AGROSUPER S.A.</v>
          </cell>
          <cell r="P1077" t="str">
            <v>00GO</v>
          </cell>
          <cell r="Q1077" t="str">
            <v>AGROSUPER SHANGHAI</v>
          </cell>
          <cell r="R1077" t="str">
            <v>02</v>
          </cell>
          <cell r="S1077" t="str">
            <v>CHINA</v>
          </cell>
          <cell r="T1077" t="str">
            <v>000021 SHANGHAI, CHINA</v>
          </cell>
          <cell r="U1077" t="str">
            <v>200002390</v>
          </cell>
          <cell r="V1077" t="str">
            <v>Agrosuper China Co., Ltd.</v>
          </cell>
          <cell r="W1077" t="str">
            <v/>
          </cell>
          <cell r="X1077" t="str">
            <v>CIF</v>
          </cell>
          <cell r="Y1077" t="str">
            <v>CTA CTE O CRED.DIRECTO</v>
          </cell>
          <cell r="Z1077" t="str">
            <v>CONGELADO</v>
          </cell>
          <cell r="AA1077" t="str">
            <v>PIERNA</v>
          </cell>
          <cell r="AB1077" t="str">
            <v>PIERNA PULPA FINA</v>
          </cell>
          <cell r="AC1077" t="str">
            <v>PIERNA PULPA FINA 54</v>
          </cell>
          <cell r="AD1077" t="str">
            <v>NA</v>
          </cell>
        </row>
        <row r="1078">
          <cell r="D1078">
            <v>1023411</v>
          </cell>
          <cell r="E1078" t="str">
            <v>GO  PPPNA 54@ BO CJ AS</v>
          </cell>
          <cell r="F1078">
            <v>24000</v>
          </cell>
          <cell r="G1078" t="str">
            <v>KG</v>
          </cell>
          <cell r="H1078" t="str">
            <v>PLANTA LO MIRANDA</v>
          </cell>
          <cell r="I1078" t="str">
            <v>CONFIRMADO</v>
          </cell>
          <cell r="J1078">
            <v>44832</v>
          </cell>
          <cell r="K1078">
            <v>44841</v>
          </cell>
          <cell r="L1078">
            <v>44880</v>
          </cell>
          <cell r="M1078"/>
          <cell r="N1078"/>
          <cell r="O1078" t="str">
            <v>U007 AGROSUPER S.A.</v>
          </cell>
          <cell r="P1078" t="str">
            <v>00GO</v>
          </cell>
          <cell r="Q1078" t="str">
            <v>AGROSUPER SHANGHAI</v>
          </cell>
          <cell r="R1078" t="str">
            <v>02</v>
          </cell>
          <cell r="S1078" t="str">
            <v>CHINA</v>
          </cell>
          <cell r="T1078" t="str">
            <v>000021 SHANGHAI, CHINA</v>
          </cell>
          <cell r="U1078" t="str">
            <v>200002390</v>
          </cell>
          <cell r="V1078" t="str">
            <v>Agrosuper China Co., Ltd.</v>
          </cell>
          <cell r="W1078" t="str">
            <v/>
          </cell>
          <cell r="X1078" t="str">
            <v>CIF</v>
          </cell>
          <cell r="Y1078" t="str">
            <v>CTA CTE O CRED.DIRECTO</v>
          </cell>
          <cell r="Z1078" t="str">
            <v>CONGELADO</v>
          </cell>
          <cell r="AA1078" t="str">
            <v>PIERNA</v>
          </cell>
          <cell r="AB1078" t="str">
            <v>PIERNA PULPA FINA</v>
          </cell>
          <cell r="AC1078" t="str">
            <v>PIERNA PULPA FINA 54</v>
          </cell>
          <cell r="AD1078" t="str">
            <v>NA</v>
          </cell>
        </row>
        <row r="1079">
          <cell r="D1079">
            <v>1021740</v>
          </cell>
          <cell r="E1079" t="str">
            <v>GO PANA S/CORAZÓN@ CJ 20K AS</v>
          </cell>
          <cell r="F1079">
            <v>24000</v>
          </cell>
          <cell r="G1079" t="str">
            <v>KG</v>
          </cell>
          <cell r="H1079" t="str">
            <v>PLANTA LO MIRANDA</v>
          </cell>
          <cell r="I1079" t="str">
            <v>CONFIRMADO</v>
          </cell>
          <cell r="J1079">
            <v>44832</v>
          </cell>
          <cell r="K1079">
            <v>44841</v>
          </cell>
          <cell r="L1079">
            <v>44877</v>
          </cell>
          <cell r="M1079"/>
          <cell r="N1079"/>
          <cell r="O1079" t="str">
            <v>U007 AGROSUPER S.A.</v>
          </cell>
          <cell r="P1079" t="str">
            <v>00GO</v>
          </cell>
          <cell r="Q1079" t="str">
            <v>AGROSUPER SHANGHAI</v>
          </cell>
          <cell r="R1079" t="str">
            <v>02</v>
          </cell>
          <cell r="S1079" t="str">
            <v>CHINA</v>
          </cell>
          <cell r="T1079" t="str">
            <v>000302 TIANJIN XINGANG, CHINA</v>
          </cell>
          <cell r="U1079" t="str">
            <v>200002390</v>
          </cell>
          <cell r="V1079" t="str">
            <v>Agrosuper China Co., Ltd.</v>
          </cell>
          <cell r="W1079" t="str">
            <v/>
          </cell>
          <cell r="X1079" t="str">
            <v>CIF</v>
          </cell>
          <cell r="Y1079" t="str">
            <v>CTA CTE O CRED.DIRECTO</v>
          </cell>
          <cell r="Z1079" t="str">
            <v>CONGELADO</v>
          </cell>
          <cell r="AA1079" t="str">
            <v>SUBPROD</v>
          </cell>
          <cell r="AB1079" t="str">
            <v>SUBPROD VISCERAS</v>
          </cell>
          <cell r="AC1079" t="str">
            <v>SUBPROD VISCERAS PANA S/CORAZÓN</v>
          </cell>
          <cell r="AD1079" t="str">
            <v>NA</v>
          </cell>
        </row>
        <row r="1080">
          <cell r="D1080">
            <v>1021740</v>
          </cell>
          <cell r="E1080" t="str">
            <v>GO PANA S/CORAZÓN@ CJ 20K AS</v>
          </cell>
          <cell r="F1080">
            <v>24000</v>
          </cell>
          <cell r="G1080" t="str">
            <v>KG</v>
          </cell>
          <cell r="H1080" t="str">
            <v>PLANTA LO MIRANDA</v>
          </cell>
          <cell r="I1080" t="str">
            <v>CONFIRMADO</v>
          </cell>
          <cell r="J1080">
            <v>44832</v>
          </cell>
          <cell r="K1080">
            <v>44841</v>
          </cell>
          <cell r="L1080">
            <v>44879</v>
          </cell>
          <cell r="M1080"/>
          <cell r="N1080"/>
          <cell r="O1080" t="str">
            <v>U007 AGROSUPER S.A.</v>
          </cell>
          <cell r="P1080" t="str">
            <v>00GO</v>
          </cell>
          <cell r="Q1080" t="str">
            <v>AGROSUPER SHANGHAI</v>
          </cell>
          <cell r="R1080" t="str">
            <v>02</v>
          </cell>
          <cell r="S1080" t="str">
            <v>CHINA</v>
          </cell>
          <cell r="T1080" t="str">
            <v>000302 TIANJIN XINGANG, CHINA</v>
          </cell>
          <cell r="U1080" t="str">
            <v>200002390</v>
          </cell>
          <cell r="V1080" t="str">
            <v>Agrosuper China Co., Ltd.</v>
          </cell>
          <cell r="W1080" t="str">
            <v/>
          </cell>
          <cell r="X1080" t="str">
            <v>CIF</v>
          </cell>
          <cell r="Y1080" t="str">
            <v>CTA CTE O CRED.DIRECTO</v>
          </cell>
          <cell r="Z1080" t="str">
            <v>CONGELADO</v>
          </cell>
          <cell r="AA1080" t="str">
            <v>SUBPROD</v>
          </cell>
          <cell r="AB1080" t="str">
            <v>SUBPROD VISCERAS</v>
          </cell>
          <cell r="AC1080" t="str">
            <v>SUBPROD VISCERAS PANA S/CORAZÓN</v>
          </cell>
          <cell r="AD1080" t="str">
            <v>NA</v>
          </cell>
        </row>
        <row r="1081">
          <cell r="D1081">
            <v>1021740</v>
          </cell>
          <cell r="E1081" t="str">
            <v>GO PANA S/CORAZÓN@ CJ 20K AS</v>
          </cell>
          <cell r="F1081">
            <v>24000</v>
          </cell>
          <cell r="G1081" t="str">
            <v>KG</v>
          </cell>
          <cell r="H1081" t="str">
            <v>PLANTA LO MIRANDA</v>
          </cell>
          <cell r="I1081" t="str">
            <v>EN PRODUCCION</v>
          </cell>
          <cell r="J1081">
            <v>44832</v>
          </cell>
          <cell r="K1081">
            <v>44841</v>
          </cell>
          <cell r="L1081"/>
          <cell r="M1081"/>
          <cell r="N1081"/>
          <cell r="O1081" t="str">
            <v>U007 AGROSUPER S.A.</v>
          </cell>
          <cell r="P1081" t="str">
            <v>00GO</v>
          </cell>
          <cell r="Q1081" t="str">
            <v>AGROSUPER SHANGHAI</v>
          </cell>
          <cell r="R1081" t="str">
            <v>02</v>
          </cell>
          <cell r="S1081" t="str">
            <v>CHINA</v>
          </cell>
          <cell r="T1081" t="str">
            <v>000302 TIANJIN XINGANG, CHINA</v>
          </cell>
          <cell r="U1081" t="str">
            <v>200002390</v>
          </cell>
          <cell r="V1081" t="str">
            <v>Agrosuper China Co., Ltd.</v>
          </cell>
          <cell r="W1081" t="str">
            <v/>
          </cell>
          <cell r="X1081" t="str">
            <v>CIF</v>
          </cell>
          <cell r="Y1081" t="str">
            <v>CTA CTE O CRED.DIRECTO</v>
          </cell>
          <cell r="Z1081" t="str">
            <v>CONGELADO</v>
          </cell>
          <cell r="AA1081" t="str">
            <v>SUBPROD</v>
          </cell>
          <cell r="AB1081" t="str">
            <v>SUBPROD VISCERAS</v>
          </cell>
          <cell r="AC1081" t="str">
            <v>SUBPROD VISCERAS PANA S/CORAZÓN</v>
          </cell>
          <cell r="AD1081" t="str">
            <v>NA</v>
          </cell>
        </row>
        <row r="1082">
          <cell r="D1082">
            <v>1023066</v>
          </cell>
          <cell r="E1082" t="str">
            <v>GO BB RIBS @ CJ 16K AS</v>
          </cell>
          <cell r="F1082">
            <v>5000</v>
          </cell>
          <cell r="G1082" t="str">
            <v>KG</v>
          </cell>
          <cell r="H1082" t="str">
            <v>PLANTA LO MIRANDA</v>
          </cell>
          <cell r="I1082" t="str">
            <v>EN PRODUCCION</v>
          </cell>
          <cell r="J1082">
            <v>44832</v>
          </cell>
          <cell r="K1082">
            <v>44841</v>
          </cell>
          <cell r="L1082"/>
          <cell r="M1082"/>
          <cell r="N1082"/>
          <cell r="O1082" t="str">
            <v>U007 AGROSUPER S.A.</v>
          </cell>
          <cell r="P1082" t="str">
            <v>00GO</v>
          </cell>
          <cell r="Q1082" t="str">
            <v>AGROSUPER SHANGHAI</v>
          </cell>
          <cell r="R1082" t="str">
            <v>02</v>
          </cell>
          <cell r="S1082" t="str">
            <v>CHINA</v>
          </cell>
          <cell r="T1082" t="str">
            <v>000021 SHANGHAI, CHINA</v>
          </cell>
          <cell r="U1082" t="str">
            <v>200002390</v>
          </cell>
          <cell r="V1082" t="str">
            <v>Agrosuper China Co., Ltd.</v>
          </cell>
          <cell r="W1082" t="str">
            <v/>
          </cell>
          <cell r="X1082" t="str">
            <v>CIF</v>
          </cell>
          <cell r="Y1082" t="str">
            <v>CTA CTE O CRED.DIRECTO</v>
          </cell>
          <cell r="Z1082" t="str">
            <v>CONGELADO</v>
          </cell>
          <cell r="AA1082" t="str">
            <v>CHULETA</v>
          </cell>
          <cell r="AB1082" t="str">
            <v>CHULETA HUESOS</v>
          </cell>
          <cell r="AC1082" t="str">
            <v>CHULETA HUESOS BABY BACK RIBS</v>
          </cell>
          <cell r="AD1082" t="str">
            <v>NA</v>
          </cell>
        </row>
        <row r="1083">
          <cell r="D1083">
            <v>1023093</v>
          </cell>
          <cell r="E1083" t="str">
            <v>GO CORDON LOM@ BO CJ 20K AS</v>
          </cell>
          <cell r="F1083">
            <v>20000</v>
          </cell>
          <cell r="G1083" t="str">
            <v>KG</v>
          </cell>
          <cell r="H1083" t="str">
            <v>PLANTA LO MIRANDA</v>
          </cell>
          <cell r="I1083" t="str">
            <v>EN PRODUCCION</v>
          </cell>
          <cell r="J1083">
            <v>44832</v>
          </cell>
          <cell r="K1083">
            <v>44841</v>
          </cell>
          <cell r="L1083"/>
          <cell r="M1083"/>
          <cell r="N1083"/>
          <cell r="O1083" t="str">
            <v>U007 AGROSUPER S.A.</v>
          </cell>
          <cell r="P1083" t="str">
            <v>00GO</v>
          </cell>
          <cell r="Q1083" t="str">
            <v>AGROSUPER SHANGHAI</v>
          </cell>
          <cell r="R1083" t="str">
            <v>02</v>
          </cell>
          <cell r="S1083" t="str">
            <v>CHINA</v>
          </cell>
          <cell r="T1083" t="str">
            <v>000021 SHANGHAI, CHINA</v>
          </cell>
          <cell r="U1083" t="str">
            <v>200002390</v>
          </cell>
          <cell r="V1083" t="str">
            <v>Agrosuper China Co., Ltd.</v>
          </cell>
          <cell r="W1083" t="str">
            <v/>
          </cell>
          <cell r="X1083" t="str">
            <v>CIF</v>
          </cell>
          <cell r="Y1083" t="str">
            <v>CTA CTE O CRED.DIRECTO</v>
          </cell>
          <cell r="Z1083" t="str">
            <v>CONGELADO</v>
          </cell>
          <cell r="AA1083" t="str">
            <v>RECORTES</v>
          </cell>
          <cell r="AB1083" t="str">
            <v>RECORTES NO MAGRO</v>
          </cell>
          <cell r="AC1083" t="str">
            <v>RECORTES NO MAGRO CARNE DE LONGANIZA</v>
          </cell>
          <cell r="AD1083" t="str">
            <v>NA</v>
          </cell>
        </row>
        <row r="1084">
          <cell r="D1084">
            <v>1023143</v>
          </cell>
          <cell r="E1084" t="str">
            <v>GO PLATEAD@ FI CJ 20K AS</v>
          </cell>
          <cell r="F1084">
            <v>1000</v>
          </cell>
          <cell r="G1084" t="str">
            <v>KG</v>
          </cell>
          <cell r="H1084" t="str">
            <v>PLANTA LO MIRANDA</v>
          </cell>
          <cell r="I1084" t="str">
            <v>EN PRODUCCION</v>
          </cell>
          <cell r="J1084">
            <v>44832</v>
          </cell>
          <cell r="K1084">
            <v>44841</v>
          </cell>
          <cell r="L1084"/>
          <cell r="M1084"/>
          <cell r="N1084"/>
          <cell r="O1084" t="str">
            <v>U007 AGROSUPER S.A.</v>
          </cell>
          <cell r="P1084" t="str">
            <v>00GO</v>
          </cell>
          <cell r="Q1084" t="str">
            <v>AGROSUPER SHANGHAI</v>
          </cell>
          <cell r="R1084" t="str">
            <v>02</v>
          </cell>
          <cell r="S1084" t="str">
            <v>CHINA</v>
          </cell>
          <cell r="T1084" t="str">
            <v>000021 SHANGHAI, CHINA</v>
          </cell>
          <cell r="U1084" t="str">
            <v>200002390</v>
          </cell>
          <cell r="V1084" t="str">
            <v>Agrosuper China Co., Ltd.</v>
          </cell>
          <cell r="W1084" t="str">
            <v/>
          </cell>
          <cell r="X1084" t="str">
            <v>CIF</v>
          </cell>
          <cell r="Y1084" t="str">
            <v>CTA CTE O CRED.DIRECTO</v>
          </cell>
          <cell r="Z1084" t="str">
            <v>CONGELADO</v>
          </cell>
          <cell r="AA1084" t="str">
            <v>PROLIJADO</v>
          </cell>
          <cell r="AB1084" t="str">
            <v>PROLIJADO PLATEADA</v>
          </cell>
          <cell r="AC1084" t="str">
            <v>PROLIJADO PLATEADA</v>
          </cell>
          <cell r="AD1084" t="str">
            <v>NA</v>
          </cell>
        </row>
        <row r="1085">
          <cell r="D1085">
            <v>1023093</v>
          </cell>
          <cell r="E1085" t="str">
            <v>GO CORDON LOM@ BO CJ 20K AS</v>
          </cell>
          <cell r="F1085">
            <v>24000</v>
          </cell>
          <cell r="G1085" t="str">
            <v>KG</v>
          </cell>
          <cell r="H1085" t="str">
            <v>PLANTA LO MIRANDA</v>
          </cell>
          <cell r="I1085" t="str">
            <v>EN PRODUCCION</v>
          </cell>
          <cell r="J1085">
            <v>44832</v>
          </cell>
          <cell r="K1085">
            <v>44841</v>
          </cell>
          <cell r="L1085"/>
          <cell r="M1085"/>
          <cell r="N1085"/>
          <cell r="O1085" t="str">
            <v>U007 AGROSUPER S.A.</v>
          </cell>
          <cell r="P1085" t="str">
            <v>00GO</v>
          </cell>
          <cell r="Q1085" t="str">
            <v>AGROSUPER SHANGHAI</v>
          </cell>
          <cell r="R1085" t="str">
            <v>02</v>
          </cell>
          <cell r="S1085" t="str">
            <v>CHINA</v>
          </cell>
          <cell r="T1085" t="str">
            <v>000021 SHANGHAI, CHINA</v>
          </cell>
          <cell r="U1085" t="str">
            <v>200002390</v>
          </cell>
          <cell r="V1085" t="str">
            <v>Agrosuper China Co., Ltd.</v>
          </cell>
          <cell r="W1085" t="str">
            <v/>
          </cell>
          <cell r="X1085" t="str">
            <v>CIF</v>
          </cell>
          <cell r="Y1085" t="str">
            <v>CTA CTE O CRED.DIRECTO</v>
          </cell>
          <cell r="Z1085" t="str">
            <v>CONGELADO</v>
          </cell>
          <cell r="AA1085" t="str">
            <v>RECORTES</v>
          </cell>
          <cell r="AB1085" t="str">
            <v>RECORTES NO MAGRO</v>
          </cell>
          <cell r="AC1085" t="str">
            <v>RECORTES NO MAGRO CARNE DE LONGANIZA</v>
          </cell>
          <cell r="AD1085" t="str">
            <v>NA</v>
          </cell>
        </row>
        <row r="1086">
          <cell r="D1086">
            <v>1022417</v>
          </cell>
          <cell r="E1086" t="str">
            <v>GO CUE GRANEL@ BO CJ 20K AS</v>
          </cell>
          <cell r="F1086">
            <v>24000</v>
          </cell>
          <cell r="G1086" t="str">
            <v>KG</v>
          </cell>
          <cell r="H1086" t="str">
            <v>PLANTA LO MIRANDA</v>
          </cell>
          <cell r="I1086" t="str">
            <v>CONFIRMADO</v>
          </cell>
          <cell r="J1086">
            <v>44832</v>
          </cell>
          <cell r="K1086">
            <v>44841</v>
          </cell>
          <cell r="L1086">
            <v>44861</v>
          </cell>
          <cell r="M1086"/>
          <cell r="N1086"/>
          <cell r="O1086" t="str">
            <v>U007 AGROSUPER S.A.</v>
          </cell>
          <cell r="P1086" t="str">
            <v>00GO</v>
          </cell>
          <cell r="Q1086" t="str">
            <v>AGROSUPER SHANGHAI</v>
          </cell>
          <cell r="R1086" t="str">
            <v>02</v>
          </cell>
          <cell r="S1086" t="str">
            <v>CHINA</v>
          </cell>
          <cell r="T1086" t="str">
            <v>000021 SHANGHAI, CHINA</v>
          </cell>
          <cell r="U1086" t="str">
            <v>200002390</v>
          </cell>
          <cell r="V1086" t="str">
            <v>Agrosuper China Co., Ltd.</v>
          </cell>
          <cell r="W1086" t="str">
            <v/>
          </cell>
          <cell r="X1086" t="str">
            <v>CIF</v>
          </cell>
          <cell r="Y1086" t="str">
            <v>CTA CTE O CRED.DIRECTO</v>
          </cell>
          <cell r="Z1086" t="str">
            <v>CONGELADO</v>
          </cell>
          <cell r="AA1086" t="str">
            <v>CUEROS</v>
          </cell>
          <cell r="AB1086" t="str">
            <v>CUERO MIXTO</v>
          </cell>
          <cell r="AC1086" t="str">
            <v>CUERO GRANEL</v>
          </cell>
          <cell r="AD1086" t="str">
            <v>NA</v>
          </cell>
        </row>
        <row r="1087">
          <cell r="D1087">
            <v>1023306</v>
          </cell>
          <cell r="E1087" t="str">
            <v>GO CUE GRANEL@ BO CJ 20K AS</v>
          </cell>
          <cell r="F1087">
            <v>24000</v>
          </cell>
          <cell r="G1087" t="str">
            <v>KG</v>
          </cell>
          <cell r="H1087" t="str">
            <v>PLANTA LO MIRANDA</v>
          </cell>
          <cell r="I1087" t="str">
            <v>CONFIRMADO</v>
          </cell>
          <cell r="J1087">
            <v>44832</v>
          </cell>
          <cell r="K1087">
            <v>44841</v>
          </cell>
          <cell r="L1087">
            <v>44865</v>
          </cell>
          <cell r="M1087"/>
          <cell r="N1087"/>
          <cell r="O1087" t="str">
            <v>U007 AGROSUPER S.A.</v>
          </cell>
          <cell r="P1087" t="str">
            <v>00GO</v>
          </cell>
          <cell r="Q1087" t="str">
            <v>AGROSUPER SHANGHAI</v>
          </cell>
          <cell r="R1087" t="str">
            <v>02</v>
          </cell>
          <cell r="S1087" t="str">
            <v>CHINA</v>
          </cell>
          <cell r="T1087" t="str">
            <v>000021 SHANGHAI, CHINA</v>
          </cell>
          <cell r="U1087" t="str">
            <v>200002390</v>
          </cell>
          <cell r="V1087" t="str">
            <v>Agrosuper China Co., Ltd.</v>
          </cell>
          <cell r="W1087" t="str">
            <v/>
          </cell>
          <cell r="X1087" t="str">
            <v>CIF</v>
          </cell>
          <cell r="Y1087" t="str">
            <v>CTA CTE O CRED.DIRECTO</v>
          </cell>
          <cell r="Z1087" t="str">
            <v>CONGELADO</v>
          </cell>
          <cell r="AA1087" t="str">
            <v>CUEROS</v>
          </cell>
          <cell r="AB1087" t="str">
            <v>CUERO MIXTO</v>
          </cell>
          <cell r="AC1087" t="str">
            <v>CUERO GRANEL</v>
          </cell>
          <cell r="AD1087" t="str">
            <v>NA</v>
          </cell>
        </row>
        <row r="1088">
          <cell r="D1088">
            <v>1023306</v>
          </cell>
          <cell r="E1088" t="str">
            <v>GO CUE GRANEL@ BO CJ 20K AS</v>
          </cell>
          <cell r="F1088">
            <v>24000</v>
          </cell>
          <cell r="G1088" t="str">
            <v>KG</v>
          </cell>
          <cell r="H1088" t="str">
            <v>PLANTA LO MIRANDA</v>
          </cell>
          <cell r="I1088" t="str">
            <v>CONFIRMADO</v>
          </cell>
          <cell r="J1088">
            <v>44832</v>
          </cell>
          <cell r="K1088">
            <v>44841</v>
          </cell>
          <cell r="L1088">
            <v>44867</v>
          </cell>
          <cell r="M1088"/>
          <cell r="N1088"/>
          <cell r="O1088" t="str">
            <v>U007 AGROSUPER S.A.</v>
          </cell>
          <cell r="P1088" t="str">
            <v>00GO</v>
          </cell>
          <cell r="Q1088" t="str">
            <v>AGROSUPER SHANGHAI</v>
          </cell>
          <cell r="R1088" t="str">
            <v>02</v>
          </cell>
          <cell r="S1088" t="str">
            <v>CHINA</v>
          </cell>
          <cell r="T1088" t="str">
            <v>000021 SHANGHAI, CHINA</v>
          </cell>
          <cell r="U1088" t="str">
            <v>200002390</v>
          </cell>
          <cell r="V1088" t="str">
            <v>Agrosuper China Co., Ltd.</v>
          </cell>
          <cell r="W1088" t="str">
            <v/>
          </cell>
          <cell r="X1088" t="str">
            <v>CIF</v>
          </cell>
          <cell r="Y1088" t="str">
            <v>CTA CTE O CRED.DIRECTO</v>
          </cell>
          <cell r="Z1088" t="str">
            <v>CONGELADO</v>
          </cell>
          <cell r="AA1088" t="str">
            <v>CUEROS</v>
          </cell>
          <cell r="AB1088" t="str">
            <v>CUERO MIXTO</v>
          </cell>
          <cell r="AC1088" t="str">
            <v>CUERO GRANEL</v>
          </cell>
          <cell r="AD1088" t="str">
            <v>NA</v>
          </cell>
        </row>
        <row r="1089">
          <cell r="D1089">
            <v>1023306</v>
          </cell>
          <cell r="E1089" t="str">
            <v>GO CUE GRANEL@ BO CJ 20K AS</v>
          </cell>
          <cell r="F1089">
            <v>24000</v>
          </cell>
          <cell r="G1089" t="str">
            <v>KG</v>
          </cell>
          <cell r="H1089" t="str">
            <v>PLANTA LO MIRANDA</v>
          </cell>
          <cell r="I1089" t="str">
            <v>CONFIRMADO</v>
          </cell>
          <cell r="J1089">
            <v>44832</v>
          </cell>
          <cell r="K1089">
            <v>44841</v>
          </cell>
          <cell r="L1089">
            <v>44871</v>
          </cell>
          <cell r="M1089"/>
          <cell r="N1089"/>
          <cell r="O1089" t="str">
            <v>U007 AGROSUPER S.A.</v>
          </cell>
          <cell r="P1089" t="str">
            <v>00GO</v>
          </cell>
          <cell r="Q1089" t="str">
            <v>AGROSUPER SHANGHAI</v>
          </cell>
          <cell r="R1089" t="str">
            <v>02</v>
          </cell>
          <cell r="S1089" t="str">
            <v>CHINA</v>
          </cell>
          <cell r="T1089" t="str">
            <v>000021 SHANGHAI, CHINA</v>
          </cell>
          <cell r="U1089" t="str">
            <v>200002390</v>
          </cell>
          <cell r="V1089" t="str">
            <v>Agrosuper China Co., Ltd.</v>
          </cell>
          <cell r="W1089" t="str">
            <v/>
          </cell>
          <cell r="X1089" t="str">
            <v>CIF</v>
          </cell>
          <cell r="Y1089" t="str">
            <v>CTA CTE O CRED.DIRECTO</v>
          </cell>
          <cell r="Z1089" t="str">
            <v>CONGELADO</v>
          </cell>
          <cell r="AA1089" t="str">
            <v>CUEROS</v>
          </cell>
          <cell r="AB1089" t="str">
            <v>CUERO MIXTO</v>
          </cell>
          <cell r="AC1089" t="str">
            <v>CUERO GRANEL</v>
          </cell>
          <cell r="AD1089" t="str">
            <v>NA</v>
          </cell>
        </row>
        <row r="1090">
          <cell r="D1090">
            <v>1023306</v>
          </cell>
          <cell r="E1090" t="str">
            <v>GO CUE GRANEL@ BO CJ 20K AS</v>
          </cell>
          <cell r="F1090">
            <v>24000</v>
          </cell>
          <cell r="G1090" t="str">
            <v>KG</v>
          </cell>
          <cell r="H1090" t="str">
            <v>PLANTA LO MIRANDA</v>
          </cell>
          <cell r="I1090" t="str">
            <v>CONFIRMADO</v>
          </cell>
          <cell r="J1090">
            <v>44832</v>
          </cell>
          <cell r="K1090">
            <v>44841</v>
          </cell>
          <cell r="L1090">
            <v>44872</v>
          </cell>
          <cell r="M1090"/>
          <cell r="N1090"/>
          <cell r="O1090" t="str">
            <v>U007 AGROSUPER S.A.</v>
          </cell>
          <cell r="P1090" t="str">
            <v>00GO</v>
          </cell>
          <cell r="Q1090" t="str">
            <v>AGROSUPER SHANGHAI</v>
          </cell>
          <cell r="R1090" t="str">
            <v>02</v>
          </cell>
          <cell r="S1090" t="str">
            <v>CHINA</v>
          </cell>
          <cell r="T1090" t="str">
            <v>000021 SHANGHAI, CHINA</v>
          </cell>
          <cell r="U1090" t="str">
            <v>200002390</v>
          </cell>
          <cell r="V1090" t="str">
            <v>Agrosuper China Co., Ltd.</v>
          </cell>
          <cell r="W1090" t="str">
            <v/>
          </cell>
          <cell r="X1090" t="str">
            <v>CIF</v>
          </cell>
          <cell r="Y1090" t="str">
            <v>CTA CTE O CRED.DIRECTO</v>
          </cell>
          <cell r="Z1090" t="str">
            <v>CONGELADO</v>
          </cell>
          <cell r="AA1090" t="str">
            <v>CUEROS</v>
          </cell>
          <cell r="AB1090" t="str">
            <v>CUERO MIXTO</v>
          </cell>
          <cell r="AC1090" t="str">
            <v>CUERO GRANEL</v>
          </cell>
          <cell r="AD1090" t="str">
            <v>NA</v>
          </cell>
        </row>
        <row r="1091">
          <cell r="D1091">
            <v>1023306</v>
          </cell>
          <cell r="E1091" t="str">
            <v>GO CUE GRANEL@ BO CJ 20K AS</v>
          </cell>
          <cell r="F1091">
            <v>24000</v>
          </cell>
          <cell r="G1091" t="str">
            <v>KG</v>
          </cell>
          <cell r="H1091" t="str">
            <v>PLANTA LO MIRANDA</v>
          </cell>
          <cell r="I1091" t="str">
            <v>CONFIRMADO</v>
          </cell>
          <cell r="J1091">
            <v>44832</v>
          </cell>
          <cell r="K1091">
            <v>44841</v>
          </cell>
          <cell r="L1091">
            <v>44878</v>
          </cell>
          <cell r="M1091"/>
          <cell r="N1091"/>
          <cell r="O1091" t="str">
            <v>U007 AGROSUPER S.A.</v>
          </cell>
          <cell r="P1091" t="str">
            <v>00GO</v>
          </cell>
          <cell r="Q1091" t="str">
            <v>AGROSUPER SHANGHAI</v>
          </cell>
          <cell r="R1091" t="str">
            <v>02</v>
          </cell>
          <cell r="S1091" t="str">
            <v>CHINA</v>
          </cell>
          <cell r="T1091" t="str">
            <v>000021 SHANGHAI, CHINA</v>
          </cell>
          <cell r="U1091" t="str">
            <v>200002390</v>
          </cell>
          <cell r="V1091" t="str">
            <v>Agrosuper China Co., Ltd.</v>
          </cell>
          <cell r="W1091" t="str">
            <v/>
          </cell>
          <cell r="X1091" t="str">
            <v>CIF</v>
          </cell>
          <cell r="Y1091" t="str">
            <v>CTA CTE O CRED.DIRECTO</v>
          </cell>
          <cell r="Z1091" t="str">
            <v>CONGELADO</v>
          </cell>
          <cell r="AA1091" t="str">
            <v>CUEROS</v>
          </cell>
          <cell r="AB1091" t="str">
            <v>CUERO MIXTO</v>
          </cell>
          <cell r="AC1091" t="str">
            <v>CUERO GRANEL</v>
          </cell>
          <cell r="AD1091" t="str">
            <v>NA</v>
          </cell>
        </row>
        <row r="1092">
          <cell r="D1092">
            <v>1023306</v>
          </cell>
          <cell r="E1092" t="str">
            <v>GO CUE GRANEL@ BO CJ 20K AS</v>
          </cell>
          <cell r="F1092">
            <v>24000</v>
          </cell>
          <cell r="G1092" t="str">
            <v>KG</v>
          </cell>
          <cell r="H1092" t="str">
            <v>PLANTA LO MIRANDA</v>
          </cell>
          <cell r="I1092" t="str">
            <v>CONFIRMADO</v>
          </cell>
          <cell r="J1092">
            <v>44832</v>
          </cell>
          <cell r="K1092">
            <v>44841</v>
          </cell>
          <cell r="L1092">
            <v>44880</v>
          </cell>
          <cell r="M1092"/>
          <cell r="N1092"/>
          <cell r="O1092" t="str">
            <v>U007 AGROSUPER S.A.</v>
          </cell>
          <cell r="P1092" t="str">
            <v>00GO</v>
          </cell>
          <cell r="Q1092" t="str">
            <v>AGROSUPER SHANGHAI</v>
          </cell>
          <cell r="R1092" t="str">
            <v>02</v>
          </cell>
          <cell r="S1092" t="str">
            <v>CHINA</v>
          </cell>
          <cell r="T1092" t="str">
            <v>000021 SHANGHAI, CHINA</v>
          </cell>
          <cell r="U1092" t="str">
            <v>200002390</v>
          </cell>
          <cell r="V1092" t="str">
            <v>Agrosuper China Co., Ltd.</v>
          </cell>
          <cell r="W1092" t="str">
            <v/>
          </cell>
          <cell r="X1092" t="str">
            <v>CIF</v>
          </cell>
          <cell r="Y1092" t="str">
            <v>CTA CTE O CRED.DIRECTO</v>
          </cell>
          <cell r="Z1092" t="str">
            <v>CONGELADO</v>
          </cell>
          <cell r="AA1092" t="str">
            <v>CUEROS</v>
          </cell>
          <cell r="AB1092" t="str">
            <v>CUERO MIXTO</v>
          </cell>
          <cell r="AC1092" t="str">
            <v>CUERO GRANEL</v>
          </cell>
          <cell r="AD1092" t="str">
            <v>NA</v>
          </cell>
        </row>
        <row r="1093">
          <cell r="D1093">
            <v>1023306</v>
          </cell>
          <cell r="E1093" t="str">
            <v>GO CUE GRANEL@ BO CJ 20K AS</v>
          </cell>
          <cell r="F1093">
            <v>24000</v>
          </cell>
          <cell r="G1093" t="str">
            <v>KG</v>
          </cell>
          <cell r="H1093" t="str">
            <v>PLANTA LO MIRANDA</v>
          </cell>
          <cell r="I1093" t="str">
            <v>EN PRODUCCION</v>
          </cell>
          <cell r="J1093">
            <v>44832</v>
          </cell>
          <cell r="K1093">
            <v>44841</v>
          </cell>
          <cell r="L1093"/>
          <cell r="M1093"/>
          <cell r="N1093"/>
          <cell r="O1093" t="str">
            <v>U007 AGROSUPER S.A.</v>
          </cell>
          <cell r="P1093" t="str">
            <v>00GO</v>
          </cell>
          <cell r="Q1093" t="str">
            <v>AGROSUPER SHANGHAI</v>
          </cell>
          <cell r="R1093" t="str">
            <v>02</v>
          </cell>
          <cell r="S1093" t="str">
            <v>CHINA</v>
          </cell>
          <cell r="T1093" t="str">
            <v>000021 SHANGHAI, CHINA</v>
          </cell>
          <cell r="U1093" t="str">
            <v>200002390</v>
          </cell>
          <cell r="V1093" t="str">
            <v>Agrosuper China Co., Ltd.</v>
          </cell>
          <cell r="W1093" t="str">
            <v/>
          </cell>
          <cell r="X1093" t="str">
            <v>CIF</v>
          </cell>
          <cell r="Y1093" t="str">
            <v>CTA CTE O CRED.DIRECTO</v>
          </cell>
          <cell r="Z1093" t="str">
            <v>CONGELADO</v>
          </cell>
          <cell r="AA1093" t="str">
            <v>CUEROS</v>
          </cell>
          <cell r="AB1093" t="str">
            <v>CUERO MIXTO</v>
          </cell>
          <cell r="AC1093" t="str">
            <v>CUERO GRANEL</v>
          </cell>
          <cell r="AD1093" t="str">
            <v>NA</v>
          </cell>
        </row>
        <row r="1094">
          <cell r="D1094">
            <v>1023306</v>
          </cell>
          <cell r="E1094" t="str">
            <v>GO CUE GRANEL@ BO CJ 20K AS</v>
          </cell>
          <cell r="F1094">
            <v>24000</v>
          </cell>
          <cell r="G1094" t="str">
            <v>KG</v>
          </cell>
          <cell r="H1094" t="str">
            <v>PLANTA LO MIRANDA</v>
          </cell>
          <cell r="I1094" t="str">
            <v>EN PRODUCCION</v>
          </cell>
          <cell r="J1094">
            <v>44832</v>
          </cell>
          <cell r="K1094">
            <v>44841</v>
          </cell>
          <cell r="L1094"/>
          <cell r="M1094"/>
          <cell r="N1094"/>
          <cell r="O1094" t="str">
            <v>U007 AGROSUPER S.A.</v>
          </cell>
          <cell r="P1094" t="str">
            <v>00GO</v>
          </cell>
          <cell r="Q1094" t="str">
            <v>AGROSUPER SHANGHAI</v>
          </cell>
          <cell r="R1094" t="str">
            <v>02</v>
          </cell>
          <cell r="S1094" t="str">
            <v>CHINA</v>
          </cell>
          <cell r="T1094" t="str">
            <v>000021 SHANGHAI, CHINA</v>
          </cell>
          <cell r="U1094" t="str">
            <v>200002390</v>
          </cell>
          <cell r="V1094" t="str">
            <v>Agrosuper China Co., Ltd.</v>
          </cell>
          <cell r="W1094" t="str">
            <v/>
          </cell>
          <cell r="X1094" t="str">
            <v>CIF</v>
          </cell>
          <cell r="Y1094" t="str">
            <v>CTA CTE O CRED.DIRECTO</v>
          </cell>
          <cell r="Z1094" t="str">
            <v>CONGELADO</v>
          </cell>
          <cell r="AA1094" t="str">
            <v>CUEROS</v>
          </cell>
          <cell r="AB1094" t="str">
            <v>CUERO MIXTO</v>
          </cell>
          <cell r="AC1094" t="str">
            <v>CUERO GRANEL</v>
          </cell>
          <cell r="AD1094" t="str">
            <v>NA</v>
          </cell>
        </row>
        <row r="1095">
          <cell r="D1095">
            <v>1021766</v>
          </cell>
          <cell r="E1095" t="str">
            <v>GO HSO COGOTE@ CJ 20K AS</v>
          </cell>
          <cell r="F1095">
            <v>18000</v>
          </cell>
          <cell r="G1095" t="str">
            <v>KG</v>
          </cell>
          <cell r="H1095" t="str">
            <v>FRIOFORT</v>
          </cell>
          <cell r="I1095" t="str">
            <v>PROGRAMADO</v>
          </cell>
          <cell r="J1095">
            <v>44832</v>
          </cell>
          <cell r="K1095">
            <v>44841</v>
          </cell>
          <cell r="L1095">
            <v>44880</v>
          </cell>
          <cell r="M1095"/>
          <cell r="N1095"/>
          <cell r="O1095" t="str">
            <v>U007 AGROSUPER S.A.</v>
          </cell>
          <cell r="P1095" t="str">
            <v>00GO</v>
          </cell>
          <cell r="Q1095" t="str">
            <v>AGROSUPER SHANGHAI</v>
          </cell>
          <cell r="R1095" t="str">
            <v>02</v>
          </cell>
          <cell r="S1095" t="str">
            <v>CHINA</v>
          </cell>
          <cell r="T1095" t="str">
            <v>000302 TIANJIN XINGANG, CHINA</v>
          </cell>
          <cell r="U1095" t="str">
            <v>200002390</v>
          </cell>
          <cell r="V1095" t="str">
            <v>Agrosuper China Co., Ltd.</v>
          </cell>
          <cell r="W1095" t="str">
            <v/>
          </cell>
          <cell r="X1095" t="str">
            <v>CIF</v>
          </cell>
          <cell r="Y1095" t="str">
            <v>CTA CTE O CRED.DIRECTO</v>
          </cell>
          <cell r="Z1095" t="str">
            <v>CONGELADO</v>
          </cell>
          <cell r="AA1095" t="str">
            <v>HUESOS</v>
          </cell>
          <cell r="AB1095" t="str">
            <v>HUESOS CUARTO DELANTERO</v>
          </cell>
          <cell r="AC1095" t="str">
            <v>HUESOS CUARTO DELANTERO COGOTE PORCIONAD</v>
          </cell>
          <cell r="AD1095" t="str">
            <v>NA</v>
          </cell>
        </row>
        <row r="1096">
          <cell r="D1096">
            <v>1021766</v>
          </cell>
          <cell r="E1096" t="str">
            <v>GO HSO COGOTE@ CJ 20K AS</v>
          </cell>
          <cell r="F1096">
            <v>6000</v>
          </cell>
          <cell r="G1096" t="str">
            <v>KG</v>
          </cell>
          <cell r="H1096" t="str">
            <v>PLANTA LO MIRANDA</v>
          </cell>
          <cell r="I1096" t="str">
            <v>PROGRAMADO</v>
          </cell>
          <cell r="J1096">
            <v>44832</v>
          </cell>
          <cell r="K1096">
            <v>44841</v>
          </cell>
          <cell r="L1096">
            <v>44880</v>
          </cell>
          <cell r="M1096"/>
          <cell r="N1096"/>
          <cell r="O1096" t="str">
            <v>U007 AGROSUPER S.A.</v>
          </cell>
          <cell r="P1096" t="str">
            <v>00GO</v>
          </cell>
          <cell r="Q1096" t="str">
            <v>AGROSUPER SHANGHAI</v>
          </cell>
          <cell r="R1096" t="str">
            <v>02</v>
          </cell>
          <cell r="S1096" t="str">
            <v>CHINA</v>
          </cell>
          <cell r="T1096" t="str">
            <v>000302 TIANJIN XINGANG, CHINA</v>
          </cell>
          <cell r="U1096" t="str">
            <v>200002390</v>
          </cell>
          <cell r="V1096" t="str">
            <v>Agrosuper China Co., Ltd.</v>
          </cell>
          <cell r="W1096" t="str">
            <v/>
          </cell>
          <cell r="X1096" t="str">
            <v>CIF</v>
          </cell>
          <cell r="Y1096" t="str">
            <v>CTA CTE O CRED.DIRECTO</v>
          </cell>
          <cell r="Z1096" t="str">
            <v>CONGELADO</v>
          </cell>
          <cell r="AA1096" t="str">
            <v>HUESOS</v>
          </cell>
          <cell r="AB1096" t="str">
            <v>HUESOS CUARTO DELANTERO</v>
          </cell>
          <cell r="AC1096" t="str">
            <v>HUESOS CUARTO DELANTERO COGOTE PORCIONAD</v>
          </cell>
          <cell r="AD1096" t="str">
            <v>NA</v>
          </cell>
        </row>
        <row r="1097">
          <cell r="D1097">
            <v>1021766</v>
          </cell>
          <cell r="E1097" t="str">
            <v>GO HSO COGOTE@ CJ 20K AS</v>
          </cell>
          <cell r="F1097">
            <v>24000</v>
          </cell>
          <cell r="G1097" t="str">
            <v>KG</v>
          </cell>
          <cell r="H1097" t="str">
            <v>PLANTA LO MIRANDA</v>
          </cell>
          <cell r="I1097" t="str">
            <v>CONFIRMADO</v>
          </cell>
          <cell r="J1097">
            <v>44832</v>
          </cell>
          <cell r="K1097">
            <v>44841</v>
          </cell>
          <cell r="L1097">
            <v>44870</v>
          </cell>
          <cell r="M1097"/>
          <cell r="N1097"/>
          <cell r="O1097" t="str">
            <v>U007 AGROSUPER S.A.</v>
          </cell>
          <cell r="P1097" t="str">
            <v>00GO</v>
          </cell>
          <cell r="Q1097" t="str">
            <v>AGROSUPER SHANGHAI</v>
          </cell>
          <cell r="R1097" t="str">
            <v>02</v>
          </cell>
          <cell r="S1097" t="str">
            <v>CHINA</v>
          </cell>
          <cell r="T1097" t="str">
            <v>000302 TIANJIN XINGANG, CHINA</v>
          </cell>
          <cell r="U1097" t="str">
            <v>200002390</v>
          </cell>
          <cell r="V1097" t="str">
            <v>Agrosuper China Co., Ltd.</v>
          </cell>
          <cell r="W1097" t="str">
            <v/>
          </cell>
          <cell r="X1097" t="str">
            <v>CIF</v>
          </cell>
          <cell r="Y1097" t="str">
            <v>CTA CTE O CRED.DIRECTO</v>
          </cell>
          <cell r="Z1097" t="str">
            <v>CONGELADO</v>
          </cell>
          <cell r="AA1097" t="str">
            <v>HUESOS</v>
          </cell>
          <cell r="AB1097" t="str">
            <v>HUESOS CUARTO DELANTERO</v>
          </cell>
          <cell r="AC1097" t="str">
            <v>HUESOS CUARTO DELANTERO COGOTE PORCIONAD</v>
          </cell>
          <cell r="AD1097" t="str">
            <v>NA</v>
          </cell>
        </row>
        <row r="1098">
          <cell r="D1098">
            <v>1021766</v>
          </cell>
          <cell r="E1098" t="str">
            <v>GO HSO COGOTE@ CJ 20K AS</v>
          </cell>
          <cell r="F1098">
            <v>24000</v>
          </cell>
          <cell r="G1098" t="str">
            <v>KG</v>
          </cell>
          <cell r="H1098" t="str">
            <v>PLANTA LO MIRANDA</v>
          </cell>
          <cell r="I1098" t="str">
            <v>CONFIRMADO</v>
          </cell>
          <cell r="J1098">
            <v>44832</v>
          </cell>
          <cell r="K1098">
            <v>44841</v>
          </cell>
          <cell r="L1098">
            <v>44871</v>
          </cell>
          <cell r="M1098"/>
          <cell r="N1098"/>
          <cell r="O1098" t="str">
            <v>U007 AGROSUPER S.A.</v>
          </cell>
          <cell r="P1098" t="str">
            <v>00GO</v>
          </cell>
          <cell r="Q1098" t="str">
            <v>AGROSUPER SHANGHAI</v>
          </cell>
          <cell r="R1098" t="str">
            <v>02</v>
          </cell>
          <cell r="S1098" t="str">
            <v>CHINA</v>
          </cell>
          <cell r="T1098" t="str">
            <v>000302 TIANJIN XINGANG, CHINA</v>
          </cell>
          <cell r="U1098" t="str">
            <v>200002390</v>
          </cell>
          <cell r="V1098" t="str">
            <v>Agrosuper China Co., Ltd.</v>
          </cell>
          <cell r="W1098" t="str">
            <v/>
          </cell>
          <cell r="X1098" t="str">
            <v>CIF</v>
          </cell>
          <cell r="Y1098" t="str">
            <v>CTA CTE O CRED.DIRECTO</v>
          </cell>
          <cell r="Z1098" t="str">
            <v>CONGELADO</v>
          </cell>
          <cell r="AA1098" t="str">
            <v>HUESOS</v>
          </cell>
          <cell r="AB1098" t="str">
            <v>HUESOS CUARTO DELANTERO</v>
          </cell>
          <cell r="AC1098" t="str">
            <v>HUESOS CUARTO DELANTERO COGOTE PORCIONAD</v>
          </cell>
          <cell r="AD1098" t="str">
            <v>NA</v>
          </cell>
        </row>
        <row r="1099">
          <cell r="D1099">
            <v>1021766</v>
          </cell>
          <cell r="E1099" t="str">
            <v>GO HSO COGOTE@ CJ 20K AS</v>
          </cell>
          <cell r="F1099">
            <v>24000</v>
          </cell>
          <cell r="G1099" t="str">
            <v>KG</v>
          </cell>
          <cell r="H1099" t="str">
            <v>PLANTA LO MIRANDA</v>
          </cell>
          <cell r="I1099" t="str">
            <v>CONFIRMADO</v>
          </cell>
          <cell r="J1099">
            <v>44832</v>
          </cell>
          <cell r="K1099">
            <v>44841</v>
          </cell>
          <cell r="L1099">
            <v>44873</v>
          </cell>
          <cell r="M1099"/>
          <cell r="N1099"/>
          <cell r="O1099" t="str">
            <v>U007 AGROSUPER S.A.</v>
          </cell>
          <cell r="P1099" t="str">
            <v>00GO</v>
          </cell>
          <cell r="Q1099" t="str">
            <v>AGROSUPER SHANGHAI</v>
          </cell>
          <cell r="R1099" t="str">
            <v>02</v>
          </cell>
          <cell r="S1099" t="str">
            <v>CHINA</v>
          </cell>
          <cell r="T1099" t="str">
            <v>000302 TIANJIN XINGANG, CHINA</v>
          </cell>
          <cell r="U1099" t="str">
            <v>200002390</v>
          </cell>
          <cell r="V1099" t="str">
            <v>Agrosuper China Co., Ltd.</v>
          </cell>
          <cell r="W1099" t="str">
            <v/>
          </cell>
          <cell r="X1099" t="str">
            <v>CIF</v>
          </cell>
          <cell r="Y1099" t="str">
            <v>CTA CTE O CRED.DIRECTO</v>
          </cell>
          <cell r="Z1099" t="str">
            <v>CONGELADO</v>
          </cell>
          <cell r="AA1099" t="str">
            <v>HUESOS</v>
          </cell>
          <cell r="AB1099" t="str">
            <v>HUESOS CUARTO DELANTERO</v>
          </cell>
          <cell r="AC1099" t="str">
            <v>HUESOS CUARTO DELANTERO COGOTE PORCIONAD</v>
          </cell>
          <cell r="AD1099" t="str">
            <v>NA</v>
          </cell>
        </row>
        <row r="1100">
          <cell r="D1100">
            <v>1021766</v>
          </cell>
          <cell r="E1100" t="str">
            <v>GO HSO COGOTE@ CJ 20K AS</v>
          </cell>
          <cell r="F1100">
            <v>24000</v>
          </cell>
          <cell r="G1100" t="str">
            <v>KG</v>
          </cell>
          <cell r="H1100" t="str">
            <v>PLANTA LO MIRANDA</v>
          </cell>
          <cell r="I1100" t="str">
            <v>CONFIRMADO</v>
          </cell>
          <cell r="J1100">
            <v>44832</v>
          </cell>
          <cell r="K1100">
            <v>44841</v>
          </cell>
          <cell r="L1100">
            <v>44876</v>
          </cell>
          <cell r="M1100"/>
          <cell r="N1100"/>
          <cell r="O1100" t="str">
            <v>U007 AGROSUPER S.A.</v>
          </cell>
          <cell r="P1100" t="str">
            <v>00GO</v>
          </cell>
          <cell r="Q1100" t="str">
            <v>AGROSUPER SHANGHAI</v>
          </cell>
          <cell r="R1100" t="str">
            <v>02</v>
          </cell>
          <cell r="S1100" t="str">
            <v>CHINA</v>
          </cell>
          <cell r="T1100" t="str">
            <v>000302 TIANJIN XINGANG, CHINA</v>
          </cell>
          <cell r="U1100" t="str">
            <v>200002390</v>
          </cell>
          <cell r="V1100" t="str">
            <v>Agrosuper China Co., Ltd.</v>
          </cell>
          <cell r="W1100" t="str">
            <v/>
          </cell>
          <cell r="X1100" t="str">
            <v>CIF</v>
          </cell>
          <cell r="Y1100" t="str">
            <v>CTA CTE O CRED.DIRECTO</v>
          </cell>
          <cell r="Z1100" t="str">
            <v>CONGELADO</v>
          </cell>
          <cell r="AA1100" t="str">
            <v>HUESOS</v>
          </cell>
          <cell r="AB1100" t="str">
            <v>HUESOS CUARTO DELANTERO</v>
          </cell>
          <cell r="AC1100" t="str">
            <v>HUESOS CUARTO DELANTERO COGOTE PORCIONAD</v>
          </cell>
          <cell r="AD1100" t="str">
            <v>NA</v>
          </cell>
        </row>
        <row r="1101">
          <cell r="D1101">
            <v>1022096</v>
          </cell>
          <cell r="E1101" t="str">
            <v>GO STERNUM BONES@ BO CJ 10K AS</v>
          </cell>
          <cell r="F1101">
            <v>11000</v>
          </cell>
          <cell r="G1101" t="str">
            <v>KG</v>
          </cell>
          <cell r="H1101" t="str">
            <v>PLANTA LO MIRANDA</v>
          </cell>
          <cell r="I1101" t="str">
            <v>PROGRAMADO</v>
          </cell>
          <cell r="J1101">
            <v>44832</v>
          </cell>
          <cell r="K1101">
            <v>44841</v>
          </cell>
          <cell r="L1101"/>
          <cell r="M1101"/>
          <cell r="N1101"/>
          <cell r="O1101" t="str">
            <v>U007 AGROSUPER S.A.</v>
          </cell>
          <cell r="P1101" t="str">
            <v>00GO</v>
          </cell>
          <cell r="Q1101" t="str">
            <v>AGROSUPER SHANGHAI</v>
          </cell>
          <cell r="R1101" t="str">
            <v>02</v>
          </cell>
          <cell r="S1101" t="str">
            <v>CHINA</v>
          </cell>
          <cell r="T1101" t="str">
            <v>000020 YANTIAN, CHINA</v>
          </cell>
          <cell r="U1101" t="str">
            <v>200002390</v>
          </cell>
          <cell r="V1101" t="str">
            <v>Agrosuper China Co., Ltd.</v>
          </cell>
          <cell r="W1101" t="str">
            <v/>
          </cell>
          <cell r="X1101" t="str">
            <v>CIF</v>
          </cell>
          <cell r="Y1101" t="str">
            <v>CTA CTE O CRED.DIRECTO</v>
          </cell>
          <cell r="Z1101" t="str">
            <v>CONGELADO</v>
          </cell>
          <cell r="AA1101" t="str">
            <v>HUESOS</v>
          </cell>
          <cell r="AB1101" t="str">
            <v>HUESOS CUARTO DELANTERO</v>
          </cell>
          <cell r="AC1101" t="str">
            <v>HUESOS CUARTO DELANTERO ESTERNON</v>
          </cell>
          <cell r="AD1101" t="str">
            <v>NA</v>
          </cell>
        </row>
        <row r="1102">
          <cell r="D1102">
            <v>1022096</v>
          </cell>
          <cell r="E1102" t="str">
            <v>GO STERNUM BONES@ BO CJ 10K AS</v>
          </cell>
          <cell r="F1102">
            <v>13000</v>
          </cell>
          <cell r="G1102" t="str">
            <v>KG</v>
          </cell>
          <cell r="H1102" t="str">
            <v>PLANTA ROSARIO</v>
          </cell>
          <cell r="I1102" t="str">
            <v>PROGRAMADO</v>
          </cell>
          <cell r="J1102">
            <v>44832</v>
          </cell>
          <cell r="K1102">
            <v>44841</v>
          </cell>
          <cell r="L1102"/>
          <cell r="M1102"/>
          <cell r="N1102"/>
          <cell r="O1102" t="str">
            <v>U007 AGROSUPER S.A.</v>
          </cell>
          <cell r="P1102" t="str">
            <v>00GO</v>
          </cell>
          <cell r="Q1102" t="str">
            <v>AGROSUPER SHANGHAI</v>
          </cell>
          <cell r="R1102" t="str">
            <v>02</v>
          </cell>
          <cell r="S1102" t="str">
            <v>CHINA</v>
          </cell>
          <cell r="T1102" t="str">
            <v>000020 YANTIAN, CHINA</v>
          </cell>
          <cell r="U1102" t="str">
            <v>200002390</v>
          </cell>
          <cell r="V1102" t="str">
            <v>Agrosuper China Co., Ltd.</v>
          </cell>
          <cell r="W1102" t="str">
            <v/>
          </cell>
          <cell r="X1102" t="str">
            <v>CIF</v>
          </cell>
          <cell r="Y1102" t="str">
            <v>CTA CTE O CRED.DIRECTO</v>
          </cell>
          <cell r="Z1102" t="str">
            <v>CONGELADO</v>
          </cell>
          <cell r="AA1102" t="str">
            <v>HUESOS</v>
          </cell>
          <cell r="AB1102" t="str">
            <v>HUESOS CUARTO DELANTERO</v>
          </cell>
          <cell r="AC1102" t="str">
            <v>HUESOS CUARTO DELANTERO ESTERNON</v>
          </cell>
          <cell r="AD1102" t="str">
            <v>NA</v>
          </cell>
        </row>
        <row r="1103">
          <cell r="D1103">
            <v>1022096</v>
          </cell>
          <cell r="E1103" t="str">
            <v>GO STERNUM BONES@ BO CJ 10K AS</v>
          </cell>
          <cell r="F1103">
            <v>24000</v>
          </cell>
          <cell r="G1103" t="str">
            <v>KG</v>
          </cell>
          <cell r="H1103" t="str">
            <v>PLANTA LO MIRANDA</v>
          </cell>
          <cell r="I1103" t="str">
            <v>CONFIRMADO</v>
          </cell>
          <cell r="J1103">
            <v>44832</v>
          </cell>
          <cell r="K1103">
            <v>44841</v>
          </cell>
          <cell r="L1103">
            <v>44868</v>
          </cell>
          <cell r="M1103"/>
          <cell r="N1103"/>
          <cell r="O1103" t="str">
            <v>U007 AGROSUPER S.A.</v>
          </cell>
          <cell r="P1103" t="str">
            <v>00GO</v>
          </cell>
          <cell r="Q1103" t="str">
            <v>AGROSUPER SHANGHAI</v>
          </cell>
          <cell r="R1103" t="str">
            <v>02</v>
          </cell>
          <cell r="S1103" t="str">
            <v>CHINA</v>
          </cell>
          <cell r="T1103" t="str">
            <v>000020 YANTIAN, CHINA</v>
          </cell>
          <cell r="U1103" t="str">
            <v>200002390</v>
          </cell>
          <cell r="V1103" t="str">
            <v>Agrosuper China Co., Ltd.</v>
          </cell>
          <cell r="W1103" t="str">
            <v/>
          </cell>
          <cell r="X1103" t="str">
            <v>CIF</v>
          </cell>
          <cell r="Y1103" t="str">
            <v>CTA CTE O CRED.DIRECTO</v>
          </cell>
          <cell r="Z1103" t="str">
            <v>CONGELADO</v>
          </cell>
          <cell r="AA1103" t="str">
            <v>HUESOS</v>
          </cell>
          <cell r="AB1103" t="str">
            <v>HUESOS CUARTO DELANTERO</v>
          </cell>
          <cell r="AC1103" t="str">
            <v>HUESOS CUARTO DELANTERO ESTERNON</v>
          </cell>
          <cell r="AD1103" t="str">
            <v>NA</v>
          </cell>
        </row>
        <row r="1104">
          <cell r="D1104">
            <v>1022096</v>
          </cell>
          <cell r="E1104" t="str">
            <v>GO STERNUM BONES@ BO CJ 10K AS</v>
          </cell>
          <cell r="F1104">
            <v>24000</v>
          </cell>
          <cell r="G1104" t="str">
            <v>KG</v>
          </cell>
          <cell r="H1104" t="str">
            <v>PLANTA LO MIRANDA</v>
          </cell>
          <cell r="I1104" t="str">
            <v>CONFIRMADO</v>
          </cell>
          <cell r="J1104">
            <v>44832</v>
          </cell>
          <cell r="K1104">
            <v>44841</v>
          </cell>
          <cell r="L1104">
            <v>44873</v>
          </cell>
          <cell r="M1104"/>
          <cell r="N1104"/>
          <cell r="O1104" t="str">
            <v>U007 AGROSUPER S.A.</v>
          </cell>
          <cell r="P1104" t="str">
            <v>00GO</v>
          </cell>
          <cell r="Q1104" t="str">
            <v>AGROSUPER SHANGHAI</v>
          </cell>
          <cell r="R1104" t="str">
            <v>02</v>
          </cell>
          <cell r="S1104" t="str">
            <v>CHINA</v>
          </cell>
          <cell r="T1104" t="str">
            <v>000020 YANTIAN, CHINA</v>
          </cell>
          <cell r="U1104" t="str">
            <v>200002390</v>
          </cell>
          <cell r="V1104" t="str">
            <v>Agrosuper China Co., Ltd.</v>
          </cell>
          <cell r="W1104" t="str">
            <v/>
          </cell>
          <cell r="X1104" t="str">
            <v>CIF</v>
          </cell>
          <cell r="Y1104" t="str">
            <v>CTA CTE O CRED.DIRECTO</v>
          </cell>
          <cell r="Z1104" t="str">
            <v>CONGELADO</v>
          </cell>
          <cell r="AA1104" t="str">
            <v>HUESOS</v>
          </cell>
          <cell r="AB1104" t="str">
            <v>HUESOS CUARTO DELANTERO</v>
          </cell>
          <cell r="AC1104" t="str">
            <v>HUESOS CUARTO DELANTERO ESTERNON</v>
          </cell>
          <cell r="AD1104" t="str">
            <v>NA</v>
          </cell>
        </row>
        <row r="1105">
          <cell r="D1105">
            <v>1022096</v>
          </cell>
          <cell r="E1105" t="str">
            <v>GO STERNUM BONES@ BO CJ 10K AS</v>
          </cell>
          <cell r="F1105">
            <v>24000</v>
          </cell>
          <cell r="G1105" t="str">
            <v>KG</v>
          </cell>
          <cell r="H1105" t="str">
            <v>PLANTA LO MIRANDA</v>
          </cell>
          <cell r="I1105" t="str">
            <v>CONFIRMADO</v>
          </cell>
          <cell r="J1105">
            <v>44832</v>
          </cell>
          <cell r="K1105">
            <v>44841</v>
          </cell>
          <cell r="L1105">
            <v>44876</v>
          </cell>
          <cell r="M1105"/>
          <cell r="N1105"/>
          <cell r="O1105" t="str">
            <v>U007 AGROSUPER S.A.</v>
          </cell>
          <cell r="P1105" t="str">
            <v>00GO</v>
          </cell>
          <cell r="Q1105" t="str">
            <v>AGROSUPER SHANGHAI</v>
          </cell>
          <cell r="R1105" t="str">
            <v>02</v>
          </cell>
          <cell r="S1105" t="str">
            <v>CHINA</v>
          </cell>
          <cell r="T1105" t="str">
            <v>000020 YANTIAN, CHINA</v>
          </cell>
          <cell r="U1105" t="str">
            <v>200002390</v>
          </cell>
          <cell r="V1105" t="str">
            <v>Agrosuper China Co., Ltd.</v>
          </cell>
          <cell r="W1105" t="str">
            <v/>
          </cell>
          <cell r="X1105" t="str">
            <v>CIF</v>
          </cell>
          <cell r="Y1105" t="str">
            <v>CTA CTE O CRED.DIRECTO</v>
          </cell>
          <cell r="Z1105" t="str">
            <v>CONGELADO</v>
          </cell>
          <cell r="AA1105" t="str">
            <v>HUESOS</v>
          </cell>
          <cell r="AB1105" t="str">
            <v>HUESOS CUARTO DELANTERO</v>
          </cell>
          <cell r="AC1105" t="str">
            <v>HUESOS CUARTO DELANTERO ESTERNON</v>
          </cell>
          <cell r="AD1105" t="str">
            <v>NA</v>
          </cell>
        </row>
        <row r="1106">
          <cell r="D1106">
            <v>1022096</v>
          </cell>
          <cell r="E1106" t="str">
            <v>GO STERNUM BONES@ BO CJ 10K AS</v>
          </cell>
          <cell r="F1106">
            <v>24000</v>
          </cell>
          <cell r="G1106" t="str">
            <v>KG</v>
          </cell>
          <cell r="H1106" t="str">
            <v>PLANTA LO MIRANDA</v>
          </cell>
          <cell r="I1106" t="str">
            <v>CONFIRMADO</v>
          </cell>
          <cell r="J1106">
            <v>44832</v>
          </cell>
          <cell r="K1106">
            <v>44841</v>
          </cell>
          <cell r="L1106">
            <v>44879</v>
          </cell>
          <cell r="M1106"/>
          <cell r="N1106"/>
          <cell r="O1106" t="str">
            <v>U007 AGROSUPER S.A.</v>
          </cell>
          <cell r="P1106" t="str">
            <v>00GO</v>
          </cell>
          <cell r="Q1106" t="str">
            <v>AGROSUPER SHANGHAI</v>
          </cell>
          <cell r="R1106" t="str">
            <v>02</v>
          </cell>
          <cell r="S1106" t="str">
            <v>CHINA</v>
          </cell>
          <cell r="T1106" t="str">
            <v>000020 YANTIAN, CHINA</v>
          </cell>
          <cell r="U1106" t="str">
            <v>200002390</v>
          </cell>
          <cell r="V1106" t="str">
            <v>Agrosuper China Co., Ltd.</v>
          </cell>
          <cell r="W1106" t="str">
            <v/>
          </cell>
          <cell r="X1106" t="str">
            <v>CIF</v>
          </cell>
          <cell r="Y1106" t="str">
            <v>CTA CTE O CRED.DIRECTO</v>
          </cell>
          <cell r="Z1106" t="str">
            <v>CONGELADO</v>
          </cell>
          <cell r="AA1106" t="str">
            <v>HUESOS</v>
          </cell>
          <cell r="AB1106" t="str">
            <v>HUESOS CUARTO DELANTERO</v>
          </cell>
          <cell r="AC1106" t="str">
            <v>HUESOS CUARTO DELANTERO ESTERNON</v>
          </cell>
          <cell r="AD1106" t="str">
            <v>NA</v>
          </cell>
        </row>
        <row r="1107">
          <cell r="D1107">
            <v>1022096</v>
          </cell>
          <cell r="E1107" t="str">
            <v>GO STERNUM BONES@ BO CJ 10K AS</v>
          </cell>
          <cell r="F1107">
            <v>24000</v>
          </cell>
          <cell r="G1107" t="str">
            <v>KG</v>
          </cell>
          <cell r="H1107" t="str">
            <v>PLANTA LO MIRANDA</v>
          </cell>
          <cell r="I1107" t="str">
            <v>CONFIRMADO</v>
          </cell>
          <cell r="J1107">
            <v>44832</v>
          </cell>
          <cell r="K1107">
            <v>44841</v>
          </cell>
          <cell r="L1107">
            <v>44882</v>
          </cell>
          <cell r="M1107"/>
          <cell r="N1107"/>
          <cell r="O1107" t="str">
            <v>U007 AGROSUPER S.A.</v>
          </cell>
          <cell r="P1107" t="str">
            <v>00GO</v>
          </cell>
          <cell r="Q1107" t="str">
            <v>AGROSUPER SHANGHAI</v>
          </cell>
          <cell r="R1107" t="str">
            <v>02</v>
          </cell>
          <cell r="S1107" t="str">
            <v>CHINA</v>
          </cell>
          <cell r="T1107" t="str">
            <v>000020 YANTIAN, CHINA</v>
          </cell>
          <cell r="U1107" t="str">
            <v>200002390</v>
          </cell>
          <cell r="V1107" t="str">
            <v>Agrosuper China Co., Ltd.</v>
          </cell>
          <cell r="W1107" t="str">
            <v/>
          </cell>
          <cell r="X1107" t="str">
            <v>CIF</v>
          </cell>
          <cell r="Y1107" t="str">
            <v>CTA CTE O CRED.DIRECTO</v>
          </cell>
          <cell r="Z1107" t="str">
            <v>CONGELADO</v>
          </cell>
          <cell r="AA1107" t="str">
            <v>HUESOS</v>
          </cell>
          <cell r="AB1107" t="str">
            <v>HUESOS CUARTO DELANTERO</v>
          </cell>
          <cell r="AC1107" t="str">
            <v>HUESOS CUARTO DELANTERO ESTERNON</v>
          </cell>
          <cell r="AD1107" t="str">
            <v>NA</v>
          </cell>
        </row>
        <row r="1108">
          <cell r="D1108">
            <v>1022637</v>
          </cell>
          <cell r="E1108" t="str">
            <v>GO HUESO ESCAPULA@ CJ 15KG AS</v>
          </cell>
          <cell r="F1108">
            <v>24000</v>
          </cell>
          <cell r="G1108" t="str">
            <v>KG</v>
          </cell>
          <cell r="H1108" t="str">
            <v>PLANTA LO MIRANDA</v>
          </cell>
          <cell r="I1108" t="str">
            <v>CONFIRMADO</v>
          </cell>
          <cell r="J1108">
            <v>44832</v>
          </cell>
          <cell r="K1108">
            <v>44841</v>
          </cell>
          <cell r="L1108">
            <v>44873</v>
          </cell>
          <cell r="M1108"/>
          <cell r="N1108"/>
          <cell r="O1108" t="str">
            <v>U007 AGROSUPER S.A.</v>
          </cell>
          <cell r="P1108" t="str">
            <v>00GO</v>
          </cell>
          <cell r="Q1108" t="str">
            <v>AGROSUPER SHANGHAI</v>
          </cell>
          <cell r="R1108" t="str">
            <v>02</v>
          </cell>
          <cell r="S1108" t="str">
            <v>CHINA</v>
          </cell>
          <cell r="T1108" t="str">
            <v>000021 SHANGHAI, CHINA</v>
          </cell>
          <cell r="U1108" t="str">
            <v>200002390</v>
          </cell>
          <cell r="V1108" t="str">
            <v>Agrosuper China Co., Ltd.</v>
          </cell>
          <cell r="W1108" t="str">
            <v/>
          </cell>
          <cell r="X1108" t="str">
            <v>CIF</v>
          </cell>
          <cell r="Y1108" t="str">
            <v>CTA CTE O CRED.DIRECTO</v>
          </cell>
          <cell r="Z1108" t="str">
            <v>CONGELADO</v>
          </cell>
          <cell r="AA1108" t="str">
            <v>HUESOS</v>
          </cell>
          <cell r="AB1108" t="str">
            <v>HUESOS CUARTO DELANTERO</v>
          </cell>
          <cell r="AC1108" t="str">
            <v>HUESOS CUARTO DELANTERO RECORTE HUESO ES</v>
          </cell>
          <cell r="AD1108" t="str">
            <v>NA</v>
          </cell>
        </row>
        <row r="1109">
          <cell r="D1109">
            <v>1022637</v>
          </cell>
          <cell r="E1109" t="str">
            <v>GO HUESO ESCAPULA@ CJ 15KG AS</v>
          </cell>
          <cell r="F1109">
            <v>24000</v>
          </cell>
          <cell r="G1109" t="str">
            <v>KG</v>
          </cell>
          <cell r="H1109" t="str">
            <v>PLANTA LO MIRANDA</v>
          </cell>
          <cell r="I1109" t="str">
            <v>CONFIRMADO</v>
          </cell>
          <cell r="J1109">
            <v>44832</v>
          </cell>
          <cell r="K1109">
            <v>44841</v>
          </cell>
          <cell r="L1109">
            <v>44879</v>
          </cell>
          <cell r="M1109"/>
          <cell r="N1109"/>
          <cell r="O1109" t="str">
            <v>U007 AGROSUPER S.A.</v>
          </cell>
          <cell r="P1109" t="str">
            <v>00GO</v>
          </cell>
          <cell r="Q1109" t="str">
            <v>AGROSUPER SHANGHAI</v>
          </cell>
          <cell r="R1109" t="str">
            <v>02</v>
          </cell>
          <cell r="S1109" t="str">
            <v>CHINA</v>
          </cell>
          <cell r="T1109" t="str">
            <v>000021 SHANGHAI, CHINA</v>
          </cell>
          <cell r="U1109" t="str">
            <v>200002390</v>
          </cell>
          <cell r="V1109" t="str">
            <v>Agrosuper China Co., Ltd.</v>
          </cell>
          <cell r="W1109" t="str">
            <v/>
          </cell>
          <cell r="X1109" t="str">
            <v>CIF</v>
          </cell>
          <cell r="Y1109" t="str">
            <v>CTA CTE O CRED.DIRECTO</v>
          </cell>
          <cell r="Z1109" t="str">
            <v>CONGELADO</v>
          </cell>
          <cell r="AA1109" t="str">
            <v>HUESOS</v>
          </cell>
          <cell r="AB1109" t="str">
            <v>HUESOS CUARTO DELANTERO</v>
          </cell>
          <cell r="AC1109" t="str">
            <v>HUESOS CUARTO DELANTERO RECORTE HUESO ES</v>
          </cell>
          <cell r="AD1109" t="str">
            <v>NA</v>
          </cell>
        </row>
        <row r="1110">
          <cell r="D1110">
            <v>1022637</v>
          </cell>
          <cell r="E1110" t="str">
            <v>GO HUESO ESCAPULA@ CJ 15KG AS</v>
          </cell>
          <cell r="F1110">
            <v>24000</v>
          </cell>
          <cell r="G1110" t="str">
            <v>KG</v>
          </cell>
          <cell r="H1110" t="str">
            <v>PLANTA LO MIRANDA</v>
          </cell>
          <cell r="I1110" t="str">
            <v>EN PRODUCCION</v>
          </cell>
          <cell r="J1110">
            <v>44832</v>
          </cell>
          <cell r="K1110">
            <v>44841</v>
          </cell>
          <cell r="L1110"/>
          <cell r="M1110"/>
          <cell r="N1110"/>
          <cell r="O1110" t="str">
            <v>U007 AGROSUPER S.A.</v>
          </cell>
          <cell r="P1110" t="str">
            <v>00GO</v>
          </cell>
          <cell r="Q1110" t="str">
            <v>AGROSUPER SHANGHAI</v>
          </cell>
          <cell r="R1110" t="str">
            <v>02</v>
          </cell>
          <cell r="S1110" t="str">
            <v>CHINA</v>
          </cell>
          <cell r="T1110" t="str">
            <v>000302 TIANJIN XINGANG, CHINA</v>
          </cell>
          <cell r="U1110" t="str">
            <v>200002390</v>
          </cell>
          <cell r="V1110" t="str">
            <v>Agrosuper China Co., Ltd.</v>
          </cell>
          <cell r="W1110" t="str">
            <v/>
          </cell>
          <cell r="X1110" t="str">
            <v>CIF</v>
          </cell>
          <cell r="Y1110" t="str">
            <v>CTA CTE O CRED.DIRECTO</v>
          </cell>
          <cell r="Z1110" t="str">
            <v>CONGELADO</v>
          </cell>
          <cell r="AA1110" t="str">
            <v>HUESOS</v>
          </cell>
          <cell r="AB1110" t="str">
            <v>HUESOS CUARTO DELANTERO</v>
          </cell>
          <cell r="AC1110" t="str">
            <v>HUESOS CUARTO DELANTERO RECORTE HUESO ES</v>
          </cell>
          <cell r="AD1110" t="str">
            <v>NA</v>
          </cell>
        </row>
        <row r="1111">
          <cell r="D1111">
            <v>1022080</v>
          </cell>
          <cell r="E1111" t="str">
            <v>GO COLA NOR@ FI CJ 10K AS</v>
          </cell>
          <cell r="F1111">
            <v>24000</v>
          </cell>
          <cell r="G1111" t="str">
            <v>KG</v>
          </cell>
          <cell r="H1111" t="str">
            <v>PLANTA LO MIRANDA</v>
          </cell>
          <cell r="I1111" t="str">
            <v>CONFIRMADO</v>
          </cell>
          <cell r="J1111">
            <v>44832</v>
          </cell>
          <cell r="K1111">
            <v>44841</v>
          </cell>
          <cell r="L1111">
            <v>44857</v>
          </cell>
          <cell r="M1111"/>
          <cell r="N1111"/>
          <cell r="O1111" t="str">
            <v>U007 AGROSUPER S.A.</v>
          </cell>
          <cell r="P1111" t="str">
            <v>00GO</v>
          </cell>
          <cell r="Q1111" t="str">
            <v>AGROSUPER SHANGHAI</v>
          </cell>
          <cell r="R1111" t="str">
            <v>02</v>
          </cell>
          <cell r="S1111" t="str">
            <v>CHINA</v>
          </cell>
          <cell r="T1111" t="str">
            <v>000021 SHANGHAI, CHINA</v>
          </cell>
          <cell r="U1111" t="str">
            <v>200002390</v>
          </cell>
          <cell r="V1111" t="str">
            <v>Agrosuper China Co., Ltd.</v>
          </cell>
          <cell r="W1111" t="str">
            <v/>
          </cell>
          <cell r="X1111" t="str">
            <v>CIF</v>
          </cell>
          <cell r="Y1111" t="str">
            <v>CTA CTE O CRED.DIRECTO</v>
          </cell>
          <cell r="Z1111" t="str">
            <v>CONGELADO</v>
          </cell>
          <cell r="AA1111" t="str">
            <v>SUBPROD</v>
          </cell>
          <cell r="AB1111" t="str">
            <v>SUBPROD COLA</v>
          </cell>
          <cell r="AC1111" t="str">
            <v>SUBPROD COLA NORMAL</v>
          </cell>
          <cell r="AD1111" t="str">
            <v>NA</v>
          </cell>
        </row>
        <row r="1112">
          <cell r="D1112">
            <v>1022080</v>
          </cell>
          <cell r="E1112" t="str">
            <v>GO COLA NOR@ FI CJ 10K AS</v>
          </cell>
          <cell r="F1112">
            <v>24000</v>
          </cell>
          <cell r="G1112" t="str">
            <v>KG</v>
          </cell>
          <cell r="H1112" t="str">
            <v>PLANTA LO MIRANDA</v>
          </cell>
          <cell r="I1112" t="str">
            <v>CONFIRMADO</v>
          </cell>
          <cell r="J1112">
            <v>44832</v>
          </cell>
          <cell r="K1112">
            <v>44841</v>
          </cell>
          <cell r="L1112">
            <v>44876</v>
          </cell>
          <cell r="M1112"/>
          <cell r="N1112"/>
          <cell r="O1112" t="str">
            <v>U007 AGROSUPER S.A.</v>
          </cell>
          <cell r="P1112" t="str">
            <v>00GO</v>
          </cell>
          <cell r="Q1112" t="str">
            <v>AGROSUPER SHANGHAI</v>
          </cell>
          <cell r="R1112" t="str">
            <v>02</v>
          </cell>
          <cell r="S1112" t="str">
            <v>CHINA</v>
          </cell>
          <cell r="T1112" t="str">
            <v>000302 TIANJIN XINGANG, CHINA</v>
          </cell>
          <cell r="U1112" t="str">
            <v>200002390</v>
          </cell>
          <cell r="V1112" t="str">
            <v>Agrosuper China Co., Ltd.</v>
          </cell>
          <cell r="W1112" t="str">
            <v/>
          </cell>
          <cell r="X1112" t="str">
            <v>CIF</v>
          </cell>
          <cell r="Y1112" t="str">
            <v>CTA CTE O CRED.DIRECTO</v>
          </cell>
          <cell r="Z1112" t="str">
            <v>CONGELADO</v>
          </cell>
          <cell r="AA1112" t="str">
            <v>SUBPROD</v>
          </cell>
          <cell r="AB1112" t="str">
            <v>SUBPROD COLA</v>
          </cell>
          <cell r="AC1112" t="str">
            <v>SUBPROD COLA NORMAL</v>
          </cell>
          <cell r="AD1112" t="str">
            <v>NA</v>
          </cell>
        </row>
        <row r="1113">
          <cell r="D1113">
            <v>1022080</v>
          </cell>
          <cell r="E1113" t="str">
            <v>GO COLA NOR@ FI CJ 10K AS</v>
          </cell>
          <cell r="F1113">
            <v>24000</v>
          </cell>
          <cell r="G1113" t="str">
            <v>KG</v>
          </cell>
          <cell r="H1113" t="str">
            <v>PLANTA LO MIRANDA</v>
          </cell>
          <cell r="I1113" t="str">
            <v>EN PRODUCCION</v>
          </cell>
          <cell r="J1113">
            <v>44832</v>
          </cell>
          <cell r="K1113">
            <v>44841</v>
          </cell>
          <cell r="L1113"/>
          <cell r="M1113"/>
          <cell r="N1113"/>
          <cell r="O1113" t="str">
            <v>U007 AGROSUPER S.A.</v>
          </cell>
          <cell r="P1113" t="str">
            <v>00GO</v>
          </cell>
          <cell r="Q1113" t="str">
            <v>AGROSUPER SHANGHAI</v>
          </cell>
          <cell r="R1113" t="str">
            <v>02</v>
          </cell>
          <cell r="S1113" t="str">
            <v>CHINA</v>
          </cell>
          <cell r="T1113" t="str">
            <v>000302 TIANJIN XINGANG, CHINA</v>
          </cell>
          <cell r="U1113" t="str">
            <v>200002390</v>
          </cell>
          <cell r="V1113" t="str">
            <v>Agrosuper China Co., Ltd.</v>
          </cell>
          <cell r="W1113" t="str">
            <v/>
          </cell>
          <cell r="X1113" t="str">
            <v>CIF</v>
          </cell>
          <cell r="Y1113" t="str">
            <v>CTA CTE O CRED.DIRECTO</v>
          </cell>
          <cell r="Z1113" t="str">
            <v>CONGELADO</v>
          </cell>
          <cell r="AA1113" t="str">
            <v>SUBPROD</v>
          </cell>
          <cell r="AB1113" t="str">
            <v>SUBPROD COLA</v>
          </cell>
          <cell r="AC1113" t="str">
            <v>SUBPROD COLA NORMAL</v>
          </cell>
          <cell r="AD1113" t="str">
            <v>NA</v>
          </cell>
        </row>
        <row r="1114">
          <cell r="D1114">
            <v>1022414</v>
          </cell>
          <cell r="E1114" t="str">
            <v>GO CAZ ENT@ BO CJ 10K AS</v>
          </cell>
          <cell r="F1114">
            <v>24000</v>
          </cell>
          <cell r="G1114" t="str">
            <v>KG</v>
          </cell>
          <cell r="H1114" t="str">
            <v>PLANTA LO MIRANDA</v>
          </cell>
          <cell r="I1114" t="str">
            <v>A PROGRAMAR</v>
          </cell>
          <cell r="J1114">
            <v>44832</v>
          </cell>
          <cell r="K1114">
            <v>44841</v>
          </cell>
          <cell r="L1114">
            <v>44871</v>
          </cell>
          <cell r="M1114"/>
          <cell r="N1114"/>
          <cell r="O1114" t="str">
            <v>U007 AGROSUPER S.A.</v>
          </cell>
          <cell r="P1114" t="str">
            <v>00GO</v>
          </cell>
          <cell r="Q1114" t="str">
            <v>AGROSUPER SHANGHAI</v>
          </cell>
          <cell r="R1114" t="str">
            <v>02</v>
          </cell>
          <cell r="S1114" t="str">
            <v>CHINA</v>
          </cell>
          <cell r="T1114" t="str">
            <v>000021 SHANGHAI, CHINA</v>
          </cell>
          <cell r="U1114" t="str">
            <v>200002390</v>
          </cell>
          <cell r="V1114" t="str">
            <v>Agrosuper China Co., Ltd.</v>
          </cell>
          <cell r="W1114" t="str">
            <v/>
          </cell>
          <cell r="X1114" t="str">
            <v>CIF</v>
          </cell>
          <cell r="Y1114" t="str">
            <v>CTA CTE O CRED.DIRECTO</v>
          </cell>
          <cell r="Z1114" t="str">
            <v>CONGELADO</v>
          </cell>
          <cell r="AA1114" t="str">
            <v>CHULETA</v>
          </cell>
          <cell r="AB1114" t="str">
            <v>CHULETA CAZUELA</v>
          </cell>
          <cell r="AC1114" t="str">
            <v>CHULETA CAZUELA ENTERA</v>
          </cell>
          <cell r="AD1114" t="str">
            <v>NA</v>
          </cell>
        </row>
        <row r="1115">
          <cell r="D1115">
            <v>1022414</v>
          </cell>
          <cell r="E1115" t="str">
            <v>GO CAZ ENT@ BO CJ 10K AS</v>
          </cell>
          <cell r="F1115">
            <v>24000</v>
          </cell>
          <cell r="G1115" t="str">
            <v>KG</v>
          </cell>
          <cell r="H1115" t="str">
            <v>PLANTA LO MIRANDA</v>
          </cell>
          <cell r="I1115" t="str">
            <v>A PROGRAMAR</v>
          </cell>
          <cell r="J1115">
            <v>44832</v>
          </cell>
          <cell r="K1115">
            <v>44841</v>
          </cell>
          <cell r="L1115">
            <v>44875</v>
          </cell>
          <cell r="M1115"/>
          <cell r="N1115"/>
          <cell r="O1115" t="str">
            <v>U007 AGROSUPER S.A.</v>
          </cell>
          <cell r="P1115" t="str">
            <v>00GO</v>
          </cell>
          <cell r="Q1115" t="str">
            <v>AGROSUPER SHANGHAI</v>
          </cell>
          <cell r="R1115" t="str">
            <v>02</v>
          </cell>
          <cell r="S1115" t="str">
            <v>CHINA</v>
          </cell>
          <cell r="T1115" t="str">
            <v>000021 SHANGHAI, CHINA</v>
          </cell>
          <cell r="U1115" t="str">
            <v>200002390</v>
          </cell>
          <cell r="V1115" t="str">
            <v>Agrosuper China Co., Ltd.</v>
          </cell>
          <cell r="W1115" t="str">
            <v/>
          </cell>
          <cell r="X1115" t="str">
            <v>CIF</v>
          </cell>
          <cell r="Y1115" t="str">
            <v>CTA CTE O CRED.DIRECTO</v>
          </cell>
          <cell r="Z1115" t="str">
            <v>CONGELADO</v>
          </cell>
          <cell r="AA1115" t="str">
            <v>CHULETA</v>
          </cell>
          <cell r="AB1115" t="str">
            <v>CHULETA CAZUELA</v>
          </cell>
          <cell r="AC1115" t="str">
            <v>CHULETA CAZUELA ENTERA</v>
          </cell>
          <cell r="AD1115" t="str">
            <v>NA</v>
          </cell>
        </row>
        <row r="1116">
          <cell r="D1116">
            <v>1022414</v>
          </cell>
          <cell r="E1116" t="str">
            <v>GO CAZ ENT@ BO CJ 10K AS</v>
          </cell>
          <cell r="F1116">
            <v>24000</v>
          </cell>
          <cell r="G1116" t="str">
            <v>KG</v>
          </cell>
          <cell r="H1116" t="str">
            <v>PLANTA LO MIRANDA</v>
          </cell>
          <cell r="I1116" t="str">
            <v>CONFIRMADO</v>
          </cell>
          <cell r="J1116">
            <v>44832</v>
          </cell>
          <cell r="K1116">
            <v>44841</v>
          </cell>
          <cell r="L1116">
            <v>44879</v>
          </cell>
          <cell r="M1116"/>
          <cell r="N1116"/>
          <cell r="O1116" t="str">
            <v>U007 AGROSUPER S.A.</v>
          </cell>
          <cell r="P1116" t="str">
            <v>00GO</v>
          </cell>
          <cell r="Q1116" t="str">
            <v>AGROSUPER SHANGHAI</v>
          </cell>
          <cell r="R1116" t="str">
            <v>02</v>
          </cell>
          <cell r="S1116" t="str">
            <v>CHINA</v>
          </cell>
          <cell r="T1116" t="str">
            <v>000021 SHANGHAI, CHINA</v>
          </cell>
          <cell r="U1116" t="str">
            <v>200002390</v>
          </cell>
          <cell r="V1116" t="str">
            <v>Agrosuper China Co., Ltd.</v>
          </cell>
          <cell r="W1116" t="str">
            <v/>
          </cell>
          <cell r="X1116" t="str">
            <v>CIF</v>
          </cell>
          <cell r="Y1116" t="str">
            <v>CTA CTE O CRED.DIRECTO</v>
          </cell>
          <cell r="Z1116" t="str">
            <v>CONGELADO</v>
          </cell>
          <cell r="AA1116" t="str">
            <v>CHULETA</v>
          </cell>
          <cell r="AB1116" t="str">
            <v>CHULETA CAZUELA</v>
          </cell>
          <cell r="AC1116" t="str">
            <v>CHULETA CAZUELA ENTERA</v>
          </cell>
          <cell r="AD1116" t="str">
            <v>NA</v>
          </cell>
        </row>
        <row r="1117">
          <cell r="D1117">
            <v>1022414</v>
          </cell>
          <cell r="E1117" t="str">
            <v>GO CAZ ENT@ BO CJ 10K AS</v>
          </cell>
          <cell r="F1117">
            <v>24000</v>
          </cell>
          <cell r="G1117" t="str">
            <v>KG</v>
          </cell>
          <cell r="H1117" t="str">
            <v>PLANTA LO MIRANDA</v>
          </cell>
          <cell r="I1117" t="str">
            <v>CONFIRMADO</v>
          </cell>
          <cell r="J1117">
            <v>44832</v>
          </cell>
          <cell r="K1117">
            <v>44841</v>
          </cell>
          <cell r="L1117"/>
          <cell r="M1117"/>
          <cell r="N1117"/>
          <cell r="O1117" t="str">
            <v>U007 AGROSUPER S.A.</v>
          </cell>
          <cell r="P1117" t="str">
            <v>00GO</v>
          </cell>
          <cell r="Q1117" t="str">
            <v>AGROSUPER SHANGHAI</v>
          </cell>
          <cell r="R1117" t="str">
            <v>02</v>
          </cell>
          <cell r="S1117" t="str">
            <v>CHINA</v>
          </cell>
          <cell r="T1117" t="str">
            <v>000021 SHANGHAI, CHINA</v>
          </cell>
          <cell r="U1117" t="str">
            <v>200002390</v>
          </cell>
          <cell r="V1117" t="str">
            <v>Agrosuper China Co., Ltd.</v>
          </cell>
          <cell r="W1117" t="str">
            <v/>
          </cell>
          <cell r="X1117" t="str">
            <v>CIF</v>
          </cell>
          <cell r="Y1117" t="str">
            <v>CTA CTE O CRED.DIRECTO</v>
          </cell>
          <cell r="Z1117" t="str">
            <v>CONGELADO</v>
          </cell>
          <cell r="AA1117" t="str">
            <v>CHULETA</v>
          </cell>
          <cell r="AB1117" t="str">
            <v>CHULETA CAZUELA</v>
          </cell>
          <cell r="AC1117" t="str">
            <v>CHULETA CAZUELA ENTERA</v>
          </cell>
          <cell r="AD1117" t="str">
            <v>NA</v>
          </cell>
        </row>
        <row r="1118">
          <cell r="D1118">
            <v>1022414</v>
          </cell>
          <cell r="E1118" t="str">
            <v>GO CAZ ENT@ BO CJ 10K AS</v>
          </cell>
          <cell r="F1118">
            <v>24000</v>
          </cell>
          <cell r="G1118" t="str">
            <v>KG</v>
          </cell>
          <cell r="H1118" t="str">
            <v>PLANTA LO MIRANDA</v>
          </cell>
          <cell r="I1118" t="str">
            <v>CONFIRMADO</v>
          </cell>
          <cell r="J1118">
            <v>44832</v>
          </cell>
          <cell r="K1118">
            <v>44841</v>
          </cell>
          <cell r="L1118"/>
          <cell r="M1118"/>
          <cell r="N1118"/>
          <cell r="O1118" t="str">
            <v>U007 AGROSUPER S.A.</v>
          </cell>
          <cell r="P1118" t="str">
            <v>00GO</v>
          </cell>
          <cell r="Q1118" t="str">
            <v>AGROSUPER SHANGHAI</v>
          </cell>
          <cell r="R1118" t="str">
            <v>02</v>
          </cell>
          <cell r="S1118" t="str">
            <v>CHINA</v>
          </cell>
          <cell r="T1118" t="str">
            <v>000021 SHANGHAI, CHINA</v>
          </cell>
          <cell r="U1118" t="str">
            <v>200002390</v>
          </cell>
          <cell r="V1118" t="str">
            <v>Agrosuper China Co., Ltd.</v>
          </cell>
          <cell r="W1118" t="str">
            <v/>
          </cell>
          <cell r="X1118" t="str">
            <v>CIF</v>
          </cell>
          <cell r="Y1118" t="str">
            <v>CTA CTE O CRED.DIRECTO</v>
          </cell>
          <cell r="Z1118" t="str">
            <v>CONGELADO</v>
          </cell>
          <cell r="AA1118" t="str">
            <v>CHULETA</v>
          </cell>
          <cell r="AB1118" t="str">
            <v>CHULETA CAZUELA</v>
          </cell>
          <cell r="AC1118" t="str">
            <v>CHULETA CAZUELA ENTERA</v>
          </cell>
          <cell r="AD1118" t="str">
            <v>NA</v>
          </cell>
        </row>
        <row r="1119">
          <cell r="D1119">
            <v>1022169</v>
          </cell>
          <cell r="E1119" t="str">
            <v>GO CARTILAG LOMO@ CJ 10K AS</v>
          </cell>
          <cell r="F1119">
            <v>24000</v>
          </cell>
          <cell r="G1119" t="str">
            <v>KG</v>
          </cell>
          <cell r="H1119" t="str">
            <v>PRECISA</v>
          </cell>
          <cell r="I1119" t="str">
            <v>PROGRAMADO</v>
          </cell>
          <cell r="J1119">
            <v>44832</v>
          </cell>
          <cell r="K1119">
            <v>44841</v>
          </cell>
          <cell r="L1119"/>
          <cell r="M1119"/>
          <cell r="N1119"/>
          <cell r="O1119" t="str">
            <v>U007 AGROSUPER S.A.</v>
          </cell>
          <cell r="P1119" t="str">
            <v>00GO</v>
          </cell>
          <cell r="Q1119" t="str">
            <v>AGROSUPER SHANGHAI</v>
          </cell>
          <cell r="R1119" t="str">
            <v>02</v>
          </cell>
          <cell r="S1119" t="str">
            <v>CHINA</v>
          </cell>
          <cell r="T1119" t="str">
            <v>000021 SHANGHAI, CHINA</v>
          </cell>
          <cell r="U1119" t="str">
            <v>200002390</v>
          </cell>
          <cell r="V1119" t="str">
            <v>Agrosuper China Co., Ltd.</v>
          </cell>
          <cell r="W1119" t="str">
            <v/>
          </cell>
          <cell r="X1119" t="str">
            <v>CIF</v>
          </cell>
          <cell r="Y1119" t="str">
            <v>CTA CTE O CRED.DIRECTO</v>
          </cell>
          <cell r="Z1119" t="str">
            <v>CONGELADO</v>
          </cell>
          <cell r="AA1119" t="str">
            <v>RECORTES</v>
          </cell>
          <cell r="AB1119" t="str">
            <v>RECORTES NO MAGRO</v>
          </cell>
          <cell r="AC1119" t="str">
            <v>RECORTES NO MAGRO CARTILAGO LOMO</v>
          </cell>
          <cell r="AD1119" t="str">
            <v>NA</v>
          </cell>
        </row>
        <row r="1120">
          <cell r="D1120">
            <v>1022169</v>
          </cell>
          <cell r="E1120" t="str">
            <v>GO CARTILAG LOMO@ CJ 10K AS</v>
          </cell>
          <cell r="F1120">
            <v>24000</v>
          </cell>
          <cell r="G1120" t="str">
            <v>KG</v>
          </cell>
          <cell r="H1120" t="str">
            <v>FRIOFORT</v>
          </cell>
          <cell r="I1120" t="str">
            <v>PROGRAMADO</v>
          </cell>
          <cell r="J1120">
            <v>44832</v>
          </cell>
          <cell r="K1120">
            <v>44841</v>
          </cell>
          <cell r="L1120">
            <v>44869</v>
          </cell>
          <cell r="M1120"/>
          <cell r="N1120"/>
          <cell r="O1120" t="str">
            <v>U007 AGROSUPER S.A.</v>
          </cell>
          <cell r="P1120" t="str">
            <v>00GO</v>
          </cell>
          <cell r="Q1120" t="str">
            <v>AGROSUPER SHANGHAI</v>
          </cell>
          <cell r="R1120" t="str">
            <v>02</v>
          </cell>
          <cell r="S1120" t="str">
            <v>CHINA</v>
          </cell>
          <cell r="T1120" t="str">
            <v>000021 SHANGHAI, CHINA</v>
          </cell>
          <cell r="U1120" t="str">
            <v>200002390</v>
          </cell>
          <cell r="V1120" t="str">
            <v>Agrosuper China Co., Ltd.</v>
          </cell>
          <cell r="W1120" t="str">
            <v/>
          </cell>
          <cell r="X1120" t="str">
            <v>CIF</v>
          </cell>
          <cell r="Y1120" t="str">
            <v>CTA CTE O CRED.DIRECTO</v>
          </cell>
          <cell r="Z1120" t="str">
            <v>CONGELADO</v>
          </cell>
          <cell r="AA1120" t="str">
            <v>RECORTES</v>
          </cell>
          <cell r="AB1120" t="str">
            <v>RECORTES NO MAGRO</v>
          </cell>
          <cell r="AC1120" t="str">
            <v>RECORTES NO MAGRO CARTILAGO LOMO</v>
          </cell>
          <cell r="AD1120" t="str">
            <v>NA</v>
          </cell>
        </row>
        <row r="1121">
          <cell r="D1121">
            <v>1022169</v>
          </cell>
          <cell r="E1121" t="str">
            <v>GO CARTILAG LOMO@ CJ 10K AS</v>
          </cell>
          <cell r="F1121">
            <v>24000</v>
          </cell>
          <cell r="G1121" t="str">
            <v>KG</v>
          </cell>
          <cell r="H1121" t="str">
            <v>PLANTA ROSARIO</v>
          </cell>
          <cell r="I1121" t="str">
            <v>PROGRAMADO</v>
          </cell>
          <cell r="J1121">
            <v>44832</v>
          </cell>
          <cell r="K1121">
            <v>44841</v>
          </cell>
          <cell r="L1121">
            <v>44872</v>
          </cell>
          <cell r="M1121"/>
          <cell r="N1121"/>
          <cell r="O1121" t="str">
            <v>U007 AGROSUPER S.A.</v>
          </cell>
          <cell r="P1121" t="str">
            <v>00GO</v>
          </cell>
          <cell r="Q1121" t="str">
            <v>AGROSUPER SHANGHAI</v>
          </cell>
          <cell r="R1121" t="str">
            <v>02</v>
          </cell>
          <cell r="S1121" t="str">
            <v>CHINA</v>
          </cell>
          <cell r="T1121" t="str">
            <v>000021 SHANGHAI, CHINA</v>
          </cell>
          <cell r="U1121" t="str">
            <v>200002390</v>
          </cell>
          <cell r="V1121" t="str">
            <v>Agrosuper China Co., Ltd.</v>
          </cell>
          <cell r="W1121" t="str">
            <v/>
          </cell>
          <cell r="X1121" t="str">
            <v>CIF</v>
          </cell>
          <cell r="Y1121" t="str">
            <v>CTA CTE O CRED.DIRECTO</v>
          </cell>
          <cell r="Z1121" t="str">
            <v>CONGELADO</v>
          </cell>
          <cell r="AA1121" t="str">
            <v>RECORTES</v>
          </cell>
          <cell r="AB1121" t="str">
            <v>RECORTES NO MAGRO</v>
          </cell>
          <cell r="AC1121" t="str">
            <v>RECORTES NO MAGRO CARTILAGO LOMO</v>
          </cell>
          <cell r="AD1121" t="str">
            <v>NA</v>
          </cell>
        </row>
        <row r="1122">
          <cell r="D1122">
            <v>1022169</v>
          </cell>
          <cell r="E1122" t="str">
            <v>GO CARTILAG LOMO@ CJ 10K AS</v>
          </cell>
          <cell r="F1122">
            <v>24000</v>
          </cell>
          <cell r="G1122" t="str">
            <v>KG</v>
          </cell>
          <cell r="H1122" t="str">
            <v>PLANTA LO MIRANDA</v>
          </cell>
          <cell r="I1122" t="str">
            <v>CONFIRMADO</v>
          </cell>
          <cell r="J1122">
            <v>44832</v>
          </cell>
          <cell r="K1122">
            <v>44841</v>
          </cell>
          <cell r="L1122">
            <v>44875</v>
          </cell>
          <cell r="M1122"/>
          <cell r="N1122"/>
          <cell r="O1122" t="str">
            <v>U007 AGROSUPER S.A.</v>
          </cell>
          <cell r="P1122" t="str">
            <v>00GO</v>
          </cell>
          <cell r="Q1122" t="str">
            <v>AGROSUPER SHANGHAI</v>
          </cell>
          <cell r="R1122" t="str">
            <v>02</v>
          </cell>
          <cell r="S1122" t="str">
            <v>CHINA</v>
          </cell>
          <cell r="T1122" t="str">
            <v>000021 SHANGHAI, CHINA</v>
          </cell>
          <cell r="U1122" t="str">
            <v>200002390</v>
          </cell>
          <cell r="V1122" t="str">
            <v>Agrosuper China Co., Ltd.</v>
          </cell>
          <cell r="W1122" t="str">
            <v/>
          </cell>
          <cell r="X1122" t="str">
            <v>CIF</v>
          </cell>
          <cell r="Y1122" t="str">
            <v>CTA CTE O CRED.DIRECTO</v>
          </cell>
          <cell r="Z1122" t="str">
            <v>CONGELADO</v>
          </cell>
          <cell r="AA1122" t="str">
            <v>RECORTES</v>
          </cell>
          <cell r="AB1122" t="str">
            <v>RECORTES NO MAGRO</v>
          </cell>
          <cell r="AC1122" t="str">
            <v>RECORTES NO MAGRO CARTILAGO LOMO</v>
          </cell>
          <cell r="AD1122" t="str">
            <v>NA</v>
          </cell>
        </row>
        <row r="1123">
          <cell r="D1123">
            <v>1022169</v>
          </cell>
          <cell r="E1123" t="str">
            <v>GO CARTILAG LOMO@ CJ 10K AS</v>
          </cell>
          <cell r="F1123">
            <v>24000</v>
          </cell>
          <cell r="G1123" t="str">
            <v>KG</v>
          </cell>
          <cell r="H1123" t="str">
            <v>PLANTA LO MIRANDA</v>
          </cell>
          <cell r="I1123" t="str">
            <v>CONFIRMADO</v>
          </cell>
          <cell r="J1123">
            <v>44832</v>
          </cell>
          <cell r="K1123">
            <v>44841</v>
          </cell>
          <cell r="L1123">
            <v>44880</v>
          </cell>
          <cell r="M1123"/>
          <cell r="N1123"/>
          <cell r="O1123" t="str">
            <v>U007 AGROSUPER S.A.</v>
          </cell>
          <cell r="P1123" t="str">
            <v>00GO</v>
          </cell>
          <cell r="Q1123" t="str">
            <v>AGROSUPER SHANGHAI</v>
          </cell>
          <cell r="R1123" t="str">
            <v>02</v>
          </cell>
          <cell r="S1123" t="str">
            <v>CHINA</v>
          </cell>
          <cell r="T1123" t="str">
            <v>000021 SHANGHAI, CHINA</v>
          </cell>
          <cell r="U1123" t="str">
            <v>200002390</v>
          </cell>
          <cell r="V1123" t="str">
            <v>Agrosuper China Co., Ltd.</v>
          </cell>
          <cell r="W1123" t="str">
            <v/>
          </cell>
          <cell r="X1123" t="str">
            <v>CIF</v>
          </cell>
          <cell r="Y1123" t="str">
            <v>CTA CTE O CRED.DIRECTO</v>
          </cell>
          <cell r="Z1123" t="str">
            <v>CONGELADO</v>
          </cell>
          <cell r="AA1123" t="str">
            <v>RECORTES</v>
          </cell>
          <cell r="AB1123" t="str">
            <v>RECORTES NO MAGRO</v>
          </cell>
          <cell r="AC1123" t="str">
            <v>RECORTES NO MAGRO CARTILAGO LOMO</v>
          </cell>
          <cell r="AD1123" t="str">
            <v>NA</v>
          </cell>
        </row>
        <row r="1124">
          <cell r="D1124">
            <v>1022169</v>
          </cell>
          <cell r="E1124" t="str">
            <v>GO CARTILAG LOMO@ CJ 10K AS</v>
          </cell>
          <cell r="F1124">
            <v>24000</v>
          </cell>
          <cell r="G1124" t="str">
            <v>KG</v>
          </cell>
          <cell r="H1124" t="str">
            <v>PLANTA LO MIRANDA</v>
          </cell>
          <cell r="I1124" t="str">
            <v>EN PRODUCCION</v>
          </cell>
          <cell r="J1124">
            <v>44832</v>
          </cell>
          <cell r="K1124">
            <v>44841</v>
          </cell>
          <cell r="L1124"/>
          <cell r="M1124"/>
          <cell r="N1124"/>
          <cell r="O1124" t="str">
            <v>U007 AGROSUPER S.A.</v>
          </cell>
          <cell r="P1124" t="str">
            <v>00GO</v>
          </cell>
          <cell r="Q1124" t="str">
            <v>AGROSUPER SHANGHAI</v>
          </cell>
          <cell r="R1124" t="str">
            <v>02</v>
          </cell>
          <cell r="S1124" t="str">
            <v>CHINA</v>
          </cell>
          <cell r="T1124" t="str">
            <v>000021 SHANGHAI, CHINA</v>
          </cell>
          <cell r="U1124" t="str">
            <v>200002390</v>
          </cell>
          <cell r="V1124" t="str">
            <v>Agrosuper China Co., Ltd.</v>
          </cell>
          <cell r="W1124" t="str">
            <v/>
          </cell>
          <cell r="X1124" t="str">
            <v>CIF</v>
          </cell>
          <cell r="Y1124" t="str">
            <v>CTA CTE O CRED.DIRECTO</v>
          </cell>
          <cell r="Z1124" t="str">
            <v>CONGELADO</v>
          </cell>
          <cell r="AA1124" t="str">
            <v>RECORTES</v>
          </cell>
          <cell r="AB1124" t="str">
            <v>RECORTES NO MAGRO</v>
          </cell>
          <cell r="AC1124" t="str">
            <v>RECORTES NO MAGRO CARTILAGO LOMO</v>
          </cell>
          <cell r="AD1124" t="str">
            <v>NA</v>
          </cell>
        </row>
        <row r="1125">
          <cell r="D1125">
            <v>1022033</v>
          </cell>
          <cell r="E1125" t="str">
            <v>GO LENGUA@ FI CJ 10K AS</v>
          </cell>
          <cell r="F1125">
            <v>24000</v>
          </cell>
          <cell r="G1125" t="str">
            <v>KG</v>
          </cell>
          <cell r="H1125" t="str">
            <v>PLANTA LO MIRANDA</v>
          </cell>
          <cell r="I1125" t="str">
            <v>EN PRODUCCION</v>
          </cell>
          <cell r="J1125">
            <v>44832</v>
          </cell>
          <cell r="K1125">
            <v>44841</v>
          </cell>
          <cell r="L1125"/>
          <cell r="M1125"/>
          <cell r="N1125"/>
          <cell r="O1125" t="str">
            <v>U007 AGROSUPER S.A.</v>
          </cell>
          <cell r="P1125" t="str">
            <v>00GO</v>
          </cell>
          <cell r="Q1125" t="str">
            <v>AGROSUPER SHANGHAI</v>
          </cell>
          <cell r="R1125" t="str">
            <v>02</v>
          </cell>
          <cell r="S1125" t="str">
            <v>CHINA</v>
          </cell>
          <cell r="T1125" t="str">
            <v>000021 SHANGHAI, CHINA</v>
          </cell>
          <cell r="U1125" t="str">
            <v>200002390</v>
          </cell>
          <cell r="V1125" t="str">
            <v>Agrosuper China Co., Ltd.</v>
          </cell>
          <cell r="W1125" t="str">
            <v/>
          </cell>
          <cell r="X1125" t="str">
            <v>CIF</v>
          </cell>
          <cell r="Y1125" t="str">
            <v>CTA CTE O CRED.DIRECTO</v>
          </cell>
          <cell r="Z1125" t="str">
            <v>CONGELADO</v>
          </cell>
          <cell r="AA1125" t="str">
            <v>CABEZA</v>
          </cell>
          <cell r="AB1125" t="str">
            <v>CABEZA DERIVADOS</v>
          </cell>
          <cell r="AC1125" t="str">
            <v>CABEZA DERIVADOS LENGUA</v>
          </cell>
          <cell r="AD1125" t="str">
            <v>NA</v>
          </cell>
        </row>
        <row r="1126">
          <cell r="D1126">
            <v>1022033</v>
          </cell>
          <cell r="E1126" t="str">
            <v>GO LENGUA@ FI CJ 10K AS</v>
          </cell>
          <cell r="F1126">
            <v>24000</v>
          </cell>
          <cell r="G1126" t="str">
            <v>KG</v>
          </cell>
          <cell r="H1126" t="str">
            <v>PLANTA LO MIRANDA</v>
          </cell>
          <cell r="I1126" t="str">
            <v>EN PRODUCCION</v>
          </cell>
          <cell r="J1126">
            <v>44832</v>
          </cell>
          <cell r="K1126">
            <v>44841</v>
          </cell>
          <cell r="L1126"/>
          <cell r="M1126"/>
          <cell r="N1126"/>
          <cell r="O1126" t="str">
            <v>U007 AGROSUPER S.A.</v>
          </cell>
          <cell r="P1126" t="str">
            <v>00GO</v>
          </cell>
          <cell r="Q1126" t="str">
            <v>AGROSUPER SHANGHAI</v>
          </cell>
          <cell r="R1126" t="str">
            <v>02</v>
          </cell>
          <cell r="S1126" t="str">
            <v>CHINA</v>
          </cell>
          <cell r="T1126" t="str">
            <v>000021 SHANGHAI, CHINA</v>
          </cell>
          <cell r="U1126" t="str">
            <v>200002390</v>
          </cell>
          <cell r="V1126" t="str">
            <v>Agrosuper China Co., Ltd.</v>
          </cell>
          <cell r="W1126" t="str">
            <v/>
          </cell>
          <cell r="X1126" t="str">
            <v>CIF</v>
          </cell>
          <cell r="Y1126" t="str">
            <v>CTA CTE O CRED.DIRECTO</v>
          </cell>
          <cell r="Z1126" t="str">
            <v>CONGELADO</v>
          </cell>
          <cell r="AA1126" t="str">
            <v>CABEZA</v>
          </cell>
          <cell r="AB1126" t="str">
            <v>CABEZA DERIVADOS</v>
          </cell>
          <cell r="AC1126" t="str">
            <v>CABEZA DERIVADOS LENGUA</v>
          </cell>
          <cell r="AD1126" t="str">
            <v>NA</v>
          </cell>
        </row>
        <row r="1127">
          <cell r="D1127">
            <v>1022373</v>
          </cell>
          <cell r="E1127" t="str">
            <v>GO RECO 60/40 @ CJ 20K AS</v>
          </cell>
          <cell r="F1127">
            <v>24000</v>
          </cell>
          <cell r="G1127" t="str">
            <v>KG</v>
          </cell>
          <cell r="H1127" t="str">
            <v>PLANTA LO MIRANDA</v>
          </cell>
          <cell r="I1127" t="str">
            <v>CONFIRMADO</v>
          </cell>
          <cell r="J1127">
            <v>44832</v>
          </cell>
          <cell r="K1127">
            <v>44841</v>
          </cell>
          <cell r="L1127"/>
          <cell r="M1127"/>
          <cell r="N1127"/>
          <cell r="O1127" t="str">
            <v>U007 AGROSUPER S.A.</v>
          </cell>
          <cell r="P1127" t="str">
            <v>00GO</v>
          </cell>
          <cell r="Q1127" t="str">
            <v>AGROSUPER SHANGHAI</v>
          </cell>
          <cell r="R1127" t="str">
            <v>02</v>
          </cell>
          <cell r="S1127" t="str">
            <v>CHINA</v>
          </cell>
          <cell r="T1127" t="str">
            <v>000021 SHANGHAI, CHINA</v>
          </cell>
          <cell r="U1127" t="str">
            <v>200002390</v>
          </cell>
          <cell r="V1127" t="str">
            <v>Agrosuper China Co., Ltd.</v>
          </cell>
          <cell r="W1127" t="str">
            <v/>
          </cell>
          <cell r="X1127" t="str">
            <v>CIF</v>
          </cell>
          <cell r="Y1127" t="str">
            <v>CTA CTE O CRED.DIRECTO</v>
          </cell>
          <cell r="Z1127" t="str">
            <v>CONGELADO</v>
          </cell>
          <cell r="AA1127" t="str">
            <v>RECORTES</v>
          </cell>
          <cell r="AB1127" t="str">
            <v>RECORTES NO MAGRO</v>
          </cell>
          <cell r="AC1127" t="str">
            <v>RECORTES NO MAGRO TRIMING 60/40</v>
          </cell>
          <cell r="AD1127" t="str">
            <v>NA</v>
          </cell>
        </row>
        <row r="1128">
          <cell r="D1128">
            <v>1022373</v>
          </cell>
          <cell r="E1128" t="str">
            <v>GO RECO 60/40 @ CJ 20K AS</v>
          </cell>
          <cell r="F1128">
            <v>24000</v>
          </cell>
          <cell r="G1128" t="str">
            <v>KG</v>
          </cell>
          <cell r="H1128" t="str">
            <v>PLANTA LO MIRANDA</v>
          </cell>
          <cell r="I1128" t="str">
            <v>EN PRODUCCION</v>
          </cell>
          <cell r="J1128">
            <v>44832</v>
          </cell>
          <cell r="K1128">
            <v>44841</v>
          </cell>
          <cell r="L1128"/>
          <cell r="M1128"/>
          <cell r="N1128"/>
          <cell r="O1128" t="str">
            <v>U007 AGROSUPER S.A.</v>
          </cell>
          <cell r="P1128" t="str">
            <v>00GO</v>
          </cell>
          <cell r="Q1128" t="str">
            <v>AGROSUPER SHANGHAI</v>
          </cell>
          <cell r="R1128" t="str">
            <v>02</v>
          </cell>
          <cell r="S1128" t="str">
            <v>CHINA</v>
          </cell>
          <cell r="T1128" t="str">
            <v>000021 SHANGHAI, CHINA</v>
          </cell>
          <cell r="U1128" t="str">
            <v>200002390</v>
          </cell>
          <cell r="V1128" t="str">
            <v>Agrosuper China Co., Ltd.</v>
          </cell>
          <cell r="W1128" t="str">
            <v/>
          </cell>
          <cell r="X1128" t="str">
            <v>CIF</v>
          </cell>
          <cell r="Y1128" t="str">
            <v>CTA CTE O CRED.DIRECTO</v>
          </cell>
          <cell r="Z1128" t="str">
            <v>CONGELADO</v>
          </cell>
          <cell r="AA1128" t="str">
            <v>RECORTES</v>
          </cell>
          <cell r="AB1128" t="str">
            <v>RECORTES NO MAGRO</v>
          </cell>
          <cell r="AC1128" t="str">
            <v>RECORTES NO MAGRO TRIMING 60/40</v>
          </cell>
          <cell r="AD1128" t="str">
            <v>NA</v>
          </cell>
        </row>
        <row r="1129">
          <cell r="D1129">
            <v>1022373</v>
          </cell>
          <cell r="E1129" t="str">
            <v>GO RECO 60/40 @ CJ 20K AS</v>
          </cell>
          <cell r="F1129">
            <v>24000</v>
          </cell>
          <cell r="G1129" t="str">
            <v>KG</v>
          </cell>
          <cell r="H1129" t="str">
            <v>PLANTA LO MIRANDA</v>
          </cell>
          <cell r="I1129" t="str">
            <v>EN PRODUCCION</v>
          </cell>
          <cell r="J1129">
            <v>44832</v>
          </cell>
          <cell r="K1129">
            <v>44841</v>
          </cell>
          <cell r="L1129"/>
          <cell r="M1129"/>
          <cell r="N1129"/>
          <cell r="O1129" t="str">
            <v>U007 AGROSUPER S.A.</v>
          </cell>
          <cell r="P1129" t="str">
            <v>00GO</v>
          </cell>
          <cell r="Q1129" t="str">
            <v>AGROSUPER SHANGHAI</v>
          </cell>
          <cell r="R1129" t="str">
            <v>02</v>
          </cell>
          <cell r="S1129" t="str">
            <v>CHINA</v>
          </cell>
          <cell r="T1129" t="str">
            <v>000021 SHANGHAI, CHINA</v>
          </cell>
          <cell r="U1129" t="str">
            <v>200002390</v>
          </cell>
          <cell r="V1129" t="str">
            <v>Agrosuper China Co., Ltd.</v>
          </cell>
          <cell r="W1129" t="str">
            <v/>
          </cell>
          <cell r="X1129" t="str">
            <v>CIF</v>
          </cell>
          <cell r="Y1129" t="str">
            <v>CTA CTE O CRED.DIRECTO</v>
          </cell>
          <cell r="Z1129" t="str">
            <v>CONGELADO</v>
          </cell>
          <cell r="AA1129" t="str">
            <v>RECORTES</v>
          </cell>
          <cell r="AB1129" t="str">
            <v>RECORTES NO MAGRO</v>
          </cell>
          <cell r="AC1129" t="str">
            <v>RECORTES NO MAGRO TRIMING 60/40</v>
          </cell>
          <cell r="AD1129" t="str">
            <v>NA</v>
          </cell>
        </row>
        <row r="1130">
          <cell r="D1130">
            <v>1022373</v>
          </cell>
          <cell r="E1130" t="str">
            <v>GO RECO 60/40 @ CJ 20K AS</v>
          </cell>
          <cell r="F1130">
            <v>24000</v>
          </cell>
          <cell r="G1130" t="str">
            <v>KG</v>
          </cell>
          <cell r="H1130" t="str">
            <v>PLANTA LO MIRANDA</v>
          </cell>
          <cell r="I1130" t="str">
            <v>EN PRODUCCION</v>
          </cell>
          <cell r="J1130">
            <v>44832</v>
          </cell>
          <cell r="K1130">
            <v>44841</v>
          </cell>
          <cell r="L1130"/>
          <cell r="M1130"/>
          <cell r="N1130"/>
          <cell r="O1130" t="str">
            <v>U007 AGROSUPER S.A.</v>
          </cell>
          <cell r="P1130" t="str">
            <v>00GO</v>
          </cell>
          <cell r="Q1130" t="str">
            <v>AGROSUPER SHANGHAI</v>
          </cell>
          <cell r="R1130" t="str">
            <v>02</v>
          </cell>
          <cell r="S1130" t="str">
            <v>CHINA</v>
          </cell>
          <cell r="T1130" t="str">
            <v>000021 SHANGHAI, CHINA</v>
          </cell>
          <cell r="U1130" t="str">
            <v>200002390</v>
          </cell>
          <cell r="V1130" t="str">
            <v>Agrosuper China Co., Ltd.</v>
          </cell>
          <cell r="W1130" t="str">
            <v/>
          </cell>
          <cell r="X1130" t="str">
            <v>CIF</v>
          </cell>
          <cell r="Y1130" t="str">
            <v>CTA CTE O CRED.DIRECTO</v>
          </cell>
          <cell r="Z1130" t="str">
            <v>CONGELADO</v>
          </cell>
          <cell r="AA1130" t="str">
            <v>RECORTES</v>
          </cell>
          <cell r="AB1130" t="str">
            <v>RECORTES NO MAGRO</v>
          </cell>
          <cell r="AC1130" t="str">
            <v>RECORTES NO MAGRO TRIMING 60/40</v>
          </cell>
          <cell r="AD1130" t="str">
            <v>NA</v>
          </cell>
        </row>
        <row r="1131">
          <cell r="D1131">
            <v>1022212</v>
          </cell>
          <cell r="E1131" t="str">
            <v>GO CAB ENT@ CJ 20K AS</v>
          </cell>
          <cell r="F1131">
            <v>24000</v>
          </cell>
          <cell r="G1131" t="str">
            <v>KG</v>
          </cell>
          <cell r="H1131" t="str">
            <v>PLANTA LO MIRANDA</v>
          </cell>
          <cell r="I1131" t="str">
            <v>CONFIRMADO</v>
          </cell>
          <cell r="J1131">
            <v>44832</v>
          </cell>
          <cell r="K1131">
            <v>44841</v>
          </cell>
          <cell r="L1131">
            <v>44875</v>
          </cell>
          <cell r="M1131"/>
          <cell r="N1131"/>
          <cell r="O1131" t="str">
            <v>U007 AGROSUPER S.A.</v>
          </cell>
          <cell r="P1131" t="str">
            <v>00GO</v>
          </cell>
          <cell r="Q1131" t="str">
            <v>AGROSUPER SHANGHAI</v>
          </cell>
          <cell r="R1131" t="str">
            <v>02</v>
          </cell>
          <cell r="S1131" t="str">
            <v>CHINA</v>
          </cell>
          <cell r="T1131" t="str">
            <v>000020 YANTIAN, CHINA</v>
          </cell>
          <cell r="U1131" t="str">
            <v>200002390</v>
          </cell>
          <cell r="V1131" t="str">
            <v>Agrosuper China Co., Ltd.</v>
          </cell>
          <cell r="W1131" t="str">
            <v/>
          </cell>
          <cell r="X1131" t="str">
            <v>CIF</v>
          </cell>
          <cell r="Y1131" t="str">
            <v>CTA CTE O CRED.DIRECTO</v>
          </cell>
          <cell r="Z1131" t="str">
            <v>CONGELADO</v>
          </cell>
          <cell r="AA1131" t="str">
            <v>CABEZA</v>
          </cell>
          <cell r="AB1131" t="str">
            <v>CABEZA ENTERA</v>
          </cell>
          <cell r="AC1131" t="str">
            <v>CABEZA ENTERA C/L</v>
          </cell>
          <cell r="AD1131" t="str">
            <v>NA</v>
          </cell>
        </row>
        <row r="1132">
          <cell r="D1132">
            <v>1022212</v>
          </cell>
          <cell r="E1132" t="str">
            <v>GO CAB ENT@ CJ 20K AS</v>
          </cell>
          <cell r="F1132">
            <v>24000</v>
          </cell>
          <cell r="G1132" t="str">
            <v>KG</v>
          </cell>
          <cell r="H1132" t="str">
            <v>PLANTA LO MIRANDA</v>
          </cell>
          <cell r="I1132" t="str">
            <v>CONFIRMADO</v>
          </cell>
          <cell r="J1132">
            <v>44832</v>
          </cell>
          <cell r="K1132">
            <v>44841</v>
          </cell>
          <cell r="L1132">
            <v>44878</v>
          </cell>
          <cell r="M1132"/>
          <cell r="N1132"/>
          <cell r="O1132" t="str">
            <v>U007 AGROSUPER S.A.</v>
          </cell>
          <cell r="P1132" t="str">
            <v>00GO</v>
          </cell>
          <cell r="Q1132" t="str">
            <v>AGROSUPER SHANGHAI</v>
          </cell>
          <cell r="R1132" t="str">
            <v>02</v>
          </cell>
          <cell r="S1132" t="str">
            <v>CHINA</v>
          </cell>
          <cell r="T1132" t="str">
            <v>000020 YANTIAN, CHINA</v>
          </cell>
          <cell r="U1132" t="str">
            <v>200002390</v>
          </cell>
          <cell r="V1132" t="str">
            <v>Agrosuper China Co., Ltd.</v>
          </cell>
          <cell r="W1132" t="str">
            <v/>
          </cell>
          <cell r="X1132" t="str">
            <v>CIF</v>
          </cell>
          <cell r="Y1132" t="str">
            <v>CTA CTE O CRED.DIRECTO</v>
          </cell>
          <cell r="Z1132" t="str">
            <v>CONGELADO</v>
          </cell>
          <cell r="AA1132" t="str">
            <v>CABEZA</v>
          </cell>
          <cell r="AB1132" t="str">
            <v>CABEZA ENTERA</v>
          </cell>
          <cell r="AC1132" t="str">
            <v>CABEZA ENTERA C/L</v>
          </cell>
          <cell r="AD1132" t="str">
            <v>NA</v>
          </cell>
        </row>
        <row r="1133">
          <cell r="D1133">
            <v>1022212</v>
          </cell>
          <cell r="E1133" t="str">
            <v>GO CAB ENT@ CJ 20K AS</v>
          </cell>
          <cell r="F1133">
            <v>24000</v>
          </cell>
          <cell r="G1133" t="str">
            <v>KG</v>
          </cell>
          <cell r="H1133" t="str">
            <v>PLANTA LO MIRANDA</v>
          </cell>
          <cell r="I1133" t="str">
            <v>CONFIRMADO</v>
          </cell>
          <cell r="J1133">
            <v>44832</v>
          </cell>
          <cell r="K1133">
            <v>44841</v>
          </cell>
          <cell r="L1133">
            <v>44878</v>
          </cell>
          <cell r="M1133"/>
          <cell r="N1133"/>
          <cell r="O1133" t="str">
            <v>U007 AGROSUPER S.A.</v>
          </cell>
          <cell r="P1133" t="str">
            <v>00GO</v>
          </cell>
          <cell r="Q1133" t="str">
            <v>AGROSUPER SHANGHAI</v>
          </cell>
          <cell r="R1133" t="str">
            <v>02</v>
          </cell>
          <cell r="S1133" t="str">
            <v>CHINA</v>
          </cell>
          <cell r="T1133" t="str">
            <v>000020 YANTIAN, CHINA</v>
          </cell>
          <cell r="U1133" t="str">
            <v>200002390</v>
          </cell>
          <cell r="V1133" t="str">
            <v>Agrosuper China Co., Ltd.</v>
          </cell>
          <cell r="W1133" t="str">
            <v/>
          </cell>
          <cell r="X1133" t="str">
            <v>CIF</v>
          </cell>
          <cell r="Y1133" t="str">
            <v>CTA CTE O CRED.DIRECTO</v>
          </cell>
          <cell r="Z1133" t="str">
            <v>CONGELADO</v>
          </cell>
          <cell r="AA1133" t="str">
            <v>CABEZA</v>
          </cell>
          <cell r="AB1133" t="str">
            <v>CABEZA ENTERA</v>
          </cell>
          <cell r="AC1133" t="str">
            <v>CABEZA ENTERA C/L</v>
          </cell>
          <cell r="AD1133" t="str">
            <v>NA</v>
          </cell>
        </row>
        <row r="1134">
          <cell r="D1134">
            <v>1022212</v>
          </cell>
          <cell r="E1134" t="str">
            <v>GO CAB ENT@ CJ 20K AS</v>
          </cell>
          <cell r="F1134">
            <v>24000</v>
          </cell>
          <cell r="G1134" t="str">
            <v>KG</v>
          </cell>
          <cell r="H1134" t="str">
            <v>PLANTA LO MIRANDA</v>
          </cell>
          <cell r="I1134" t="str">
            <v>CONFIRMADO</v>
          </cell>
          <cell r="J1134">
            <v>44832</v>
          </cell>
          <cell r="K1134">
            <v>44841</v>
          </cell>
          <cell r="L1134">
            <v>44879</v>
          </cell>
          <cell r="M1134"/>
          <cell r="N1134"/>
          <cell r="O1134" t="str">
            <v>U007 AGROSUPER S.A.</v>
          </cell>
          <cell r="P1134" t="str">
            <v>00GO</v>
          </cell>
          <cell r="Q1134" t="str">
            <v>AGROSUPER SHANGHAI</v>
          </cell>
          <cell r="R1134" t="str">
            <v>02</v>
          </cell>
          <cell r="S1134" t="str">
            <v>CHINA</v>
          </cell>
          <cell r="T1134" t="str">
            <v>000020 YANTIAN, CHINA</v>
          </cell>
          <cell r="U1134" t="str">
            <v>200002390</v>
          </cell>
          <cell r="V1134" t="str">
            <v>Agrosuper China Co., Ltd.</v>
          </cell>
          <cell r="W1134" t="str">
            <v/>
          </cell>
          <cell r="X1134" t="str">
            <v>CIF</v>
          </cell>
          <cell r="Y1134" t="str">
            <v>CTA CTE O CRED.DIRECTO</v>
          </cell>
          <cell r="Z1134" t="str">
            <v>CONGELADO</v>
          </cell>
          <cell r="AA1134" t="str">
            <v>CABEZA</v>
          </cell>
          <cell r="AB1134" t="str">
            <v>CABEZA ENTERA</v>
          </cell>
          <cell r="AC1134" t="str">
            <v>CABEZA ENTERA C/L</v>
          </cell>
          <cell r="AD1134" t="str">
            <v>NA</v>
          </cell>
        </row>
        <row r="1135">
          <cell r="D1135">
            <v>1022212</v>
          </cell>
          <cell r="E1135" t="str">
            <v>GO CAB ENT@ CJ 20K AS</v>
          </cell>
          <cell r="F1135">
            <v>24000</v>
          </cell>
          <cell r="G1135" t="str">
            <v>KG</v>
          </cell>
          <cell r="H1135" t="str">
            <v>PLANTA LO MIRANDA</v>
          </cell>
          <cell r="I1135" t="str">
            <v>CONFIRMADO</v>
          </cell>
          <cell r="J1135">
            <v>44832</v>
          </cell>
          <cell r="K1135">
            <v>44841</v>
          </cell>
          <cell r="L1135">
            <v>44880</v>
          </cell>
          <cell r="M1135"/>
          <cell r="N1135"/>
          <cell r="O1135" t="str">
            <v>U007 AGROSUPER S.A.</v>
          </cell>
          <cell r="P1135" t="str">
            <v>00GO</v>
          </cell>
          <cell r="Q1135" t="str">
            <v>AGROSUPER SHANGHAI</v>
          </cell>
          <cell r="R1135" t="str">
            <v>02</v>
          </cell>
          <cell r="S1135" t="str">
            <v>CHINA</v>
          </cell>
          <cell r="T1135" t="str">
            <v>000020 YANTIAN, CHINA</v>
          </cell>
          <cell r="U1135" t="str">
            <v>200002390</v>
          </cell>
          <cell r="V1135" t="str">
            <v>Agrosuper China Co., Ltd.</v>
          </cell>
          <cell r="W1135" t="str">
            <v/>
          </cell>
          <cell r="X1135" t="str">
            <v>CIF</v>
          </cell>
          <cell r="Y1135" t="str">
            <v>CTA CTE O CRED.DIRECTO</v>
          </cell>
          <cell r="Z1135" t="str">
            <v>CONGELADO</v>
          </cell>
          <cell r="AA1135" t="str">
            <v>CABEZA</v>
          </cell>
          <cell r="AB1135" t="str">
            <v>CABEZA ENTERA</v>
          </cell>
          <cell r="AC1135" t="str">
            <v>CABEZA ENTERA C/L</v>
          </cell>
          <cell r="AD1135" t="str">
            <v>NA</v>
          </cell>
        </row>
        <row r="1136">
          <cell r="D1136">
            <v>1022212</v>
          </cell>
          <cell r="E1136" t="str">
            <v>GO CAB ENT@ CJ 20K AS</v>
          </cell>
          <cell r="F1136">
            <v>24000</v>
          </cell>
          <cell r="G1136" t="str">
            <v>KG</v>
          </cell>
          <cell r="H1136" t="str">
            <v>PLANTA LO MIRANDA</v>
          </cell>
          <cell r="I1136" t="str">
            <v>CONFIRMADO</v>
          </cell>
          <cell r="J1136">
            <v>44832</v>
          </cell>
          <cell r="K1136">
            <v>44841</v>
          </cell>
          <cell r="L1136">
            <v>44881</v>
          </cell>
          <cell r="M1136"/>
          <cell r="N1136"/>
          <cell r="O1136" t="str">
            <v>U007 AGROSUPER S.A.</v>
          </cell>
          <cell r="P1136" t="str">
            <v>00GO</v>
          </cell>
          <cell r="Q1136" t="str">
            <v>AGROSUPER SHANGHAI</v>
          </cell>
          <cell r="R1136" t="str">
            <v>02</v>
          </cell>
          <cell r="S1136" t="str">
            <v>CHINA</v>
          </cell>
          <cell r="T1136" t="str">
            <v>000302 TIANJIN XINGANG, CHINA</v>
          </cell>
          <cell r="U1136" t="str">
            <v>200002390</v>
          </cell>
          <cell r="V1136" t="str">
            <v>Agrosuper China Co., Ltd.</v>
          </cell>
          <cell r="W1136" t="str">
            <v/>
          </cell>
          <cell r="X1136" t="str">
            <v>CIF</v>
          </cell>
          <cell r="Y1136" t="str">
            <v>CTA CTE O CRED.DIRECTO</v>
          </cell>
          <cell r="Z1136" t="str">
            <v>CONGELADO</v>
          </cell>
          <cell r="AA1136" t="str">
            <v>CABEZA</v>
          </cell>
          <cell r="AB1136" t="str">
            <v>CABEZA ENTERA</v>
          </cell>
          <cell r="AC1136" t="str">
            <v>CABEZA ENTERA C/L</v>
          </cell>
          <cell r="AD1136" t="str">
            <v>NA</v>
          </cell>
        </row>
        <row r="1137">
          <cell r="D1137">
            <v>1022212</v>
          </cell>
          <cell r="E1137" t="str">
            <v>GO CAB ENT@ CJ 20K AS</v>
          </cell>
          <cell r="F1137">
            <v>24000</v>
          </cell>
          <cell r="G1137" t="str">
            <v>KG</v>
          </cell>
          <cell r="H1137" t="str">
            <v>PLANTA LO MIRANDA</v>
          </cell>
          <cell r="I1137" t="str">
            <v>CONFIRMADO</v>
          </cell>
          <cell r="J1137">
            <v>44832</v>
          </cell>
          <cell r="K1137">
            <v>44841</v>
          </cell>
          <cell r="L1137">
            <v>44882</v>
          </cell>
          <cell r="M1137"/>
          <cell r="N1137"/>
          <cell r="O1137" t="str">
            <v>U007 AGROSUPER S.A.</v>
          </cell>
          <cell r="P1137" t="str">
            <v>00GO</v>
          </cell>
          <cell r="Q1137" t="str">
            <v>AGROSUPER SHANGHAI</v>
          </cell>
          <cell r="R1137" t="str">
            <v>02</v>
          </cell>
          <cell r="S1137" t="str">
            <v>CHINA</v>
          </cell>
          <cell r="T1137" t="str">
            <v>000302 TIANJIN XINGANG, CHINA</v>
          </cell>
          <cell r="U1137" t="str">
            <v>200002390</v>
          </cell>
          <cell r="V1137" t="str">
            <v>Agrosuper China Co., Ltd.</v>
          </cell>
          <cell r="W1137" t="str">
            <v/>
          </cell>
          <cell r="X1137" t="str">
            <v>CIF</v>
          </cell>
          <cell r="Y1137" t="str">
            <v>CTA CTE O CRED.DIRECTO</v>
          </cell>
          <cell r="Z1137" t="str">
            <v>CONGELADO</v>
          </cell>
          <cell r="AA1137" t="str">
            <v>CABEZA</v>
          </cell>
          <cell r="AB1137" t="str">
            <v>CABEZA ENTERA</v>
          </cell>
          <cell r="AC1137" t="str">
            <v>CABEZA ENTERA C/L</v>
          </cell>
          <cell r="AD1137" t="str">
            <v>NA</v>
          </cell>
        </row>
        <row r="1138">
          <cell r="D1138">
            <v>1022212</v>
          </cell>
          <cell r="E1138" t="str">
            <v>GO CAB ENT@ CJ 20K AS</v>
          </cell>
          <cell r="F1138">
            <v>24000</v>
          </cell>
          <cell r="G1138" t="str">
            <v>KG</v>
          </cell>
          <cell r="H1138" t="str">
            <v>PLANTA LO MIRANDA</v>
          </cell>
          <cell r="I1138" t="str">
            <v>CONFIRMADO</v>
          </cell>
          <cell r="J1138">
            <v>44832</v>
          </cell>
          <cell r="K1138">
            <v>44841</v>
          </cell>
          <cell r="L1138">
            <v>44883</v>
          </cell>
          <cell r="M1138"/>
          <cell r="N1138"/>
          <cell r="O1138" t="str">
            <v>U007 AGROSUPER S.A.</v>
          </cell>
          <cell r="P1138" t="str">
            <v>00GO</v>
          </cell>
          <cell r="Q1138" t="str">
            <v>AGROSUPER SHANGHAI</v>
          </cell>
          <cell r="R1138" t="str">
            <v>02</v>
          </cell>
          <cell r="S1138" t="str">
            <v>CHINA</v>
          </cell>
          <cell r="T1138" t="str">
            <v>000302 TIANJIN XINGANG, CHINA</v>
          </cell>
          <cell r="U1138" t="str">
            <v>200002390</v>
          </cell>
          <cell r="V1138" t="str">
            <v>Agrosuper China Co., Ltd.</v>
          </cell>
          <cell r="W1138" t="str">
            <v/>
          </cell>
          <cell r="X1138" t="str">
            <v>CIF</v>
          </cell>
          <cell r="Y1138" t="str">
            <v>CTA CTE O CRED.DIRECTO</v>
          </cell>
          <cell r="Z1138" t="str">
            <v>CONGELADO</v>
          </cell>
          <cell r="AA1138" t="str">
            <v>CABEZA</v>
          </cell>
          <cell r="AB1138" t="str">
            <v>CABEZA ENTERA</v>
          </cell>
          <cell r="AC1138" t="str">
            <v>CABEZA ENTERA C/L</v>
          </cell>
          <cell r="AD1138" t="str">
            <v>NA</v>
          </cell>
        </row>
        <row r="1139">
          <cell r="D1139">
            <v>1022212</v>
          </cell>
          <cell r="E1139" t="str">
            <v>GO CAB ENT@ CJ 20K AS</v>
          </cell>
          <cell r="F1139">
            <v>24000</v>
          </cell>
          <cell r="G1139" t="str">
            <v>KG</v>
          </cell>
          <cell r="H1139" t="str">
            <v>PLANTA LO MIRANDA</v>
          </cell>
          <cell r="I1139" t="str">
            <v>EN PRODUCCION</v>
          </cell>
          <cell r="J1139">
            <v>44832</v>
          </cell>
          <cell r="K1139">
            <v>44841</v>
          </cell>
          <cell r="L1139"/>
          <cell r="M1139"/>
          <cell r="N1139"/>
          <cell r="O1139" t="str">
            <v>U007 AGROSUPER S.A.</v>
          </cell>
          <cell r="P1139" t="str">
            <v>00GO</v>
          </cell>
          <cell r="Q1139" t="str">
            <v>AGROSUPER SHANGHAI</v>
          </cell>
          <cell r="R1139" t="str">
            <v>02</v>
          </cell>
          <cell r="S1139" t="str">
            <v>CHINA</v>
          </cell>
          <cell r="T1139" t="str">
            <v>000302 TIANJIN XINGANG, CHINA</v>
          </cell>
          <cell r="U1139" t="str">
            <v>200002390</v>
          </cell>
          <cell r="V1139" t="str">
            <v>Agrosuper China Co., Ltd.</v>
          </cell>
          <cell r="W1139" t="str">
            <v/>
          </cell>
          <cell r="X1139" t="str">
            <v>CIF</v>
          </cell>
          <cell r="Y1139" t="str">
            <v>CTA CTE O CRED.DIRECTO</v>
          </cell>
          <cell r="Z1139" t="str">
            <v>CONGELADO</v>
          </cell>
          <cell r="AA1139" t="str">
            <v>CABEZA</v>
          </cell>
          <cell r="AB1139" t="str">
            <v>CABEZA ENTERA</v>
          </cell>
          <cell r="AC1139" t="str">
            <v>CABEZA ENTERA C/L</v>
          </cell>
          <cell r="AD1139" t="str">
            <v>NA</v>
          </cell>
        </row>
        <row r="1140">
          <cell r="D1140">
            <v>1022212</v>
          </cell>
          <cell r="E1140" t="str">
            <v>GO CAB ENT@ CJ 20K AS</v>
          </cell>
          <cell r="F1140">
            <v>24000</v>
          </cell>
          <cell r="G1140" t="str">
            <v>KG</v>
          </cell>
          <cell r="H1140" t="str">
            <v>PLANTA LO MIRANDA</v>
          </cell>
          <cell r="I1140" t="str">
            <v>EN PRODUCCION</v>
          </cell>
          <cell r="J1140">
            <v>44832</v>
          </cell>
          <cell r="K1140">
            <v>44841</v>
          </cell>
          <cell r="L1140"/>
          <cell r="M1140"/>
          <cell r="N1140"/>
          <cell r="O1140" t="str">
            <v>U007 AGROSUPER S.A.</v>
          </cell>
          <cell r="P1140" t="str">
            <v>00GO</v>
          </cell>
          <cell r="Q1140" t="str">
            <v>AGROSUPER SHANGHAI</v>
          </cell>
          <cell r="R1140" t="str">
            <v>02</v>
          </cell>
          <cell r="S1140" t="str">
            <v>CHINA</v>
          </cell>
          <cell r="T1140" t="str">
            <v>000302 TIANJIN XINGANG, CHINA</v>
          </cell>
          <cell r="U1140" t="str">
            <v>200002390</v>
          </cell>
          <cell r="V1140" t="str">
            <v>Agrosuper China Co., Ltd.</v>
          </cell>
          <cell r="W1140" t="str">
            <v/>
          </cell>
          <cell r="X1140" t="str">
            <v>CIF</v>
          </cell>
          <cell r="Y1140" t="str">
            <v>CTA CTE O CRED.DIRECTO</v>
          </cell>
          <cell r="Z1140" t="str">
            <v>CONGELADO</v>
          </cell>
          <cell r="AA1140" t="str">
            <v>CABEZA</v>
          </cell>
          <cell r="AB1140" t="str">
            <v>CABEZA ENTERA</v>
          </cell>
          <cell r="AC1140" t="str">
            <v>CABEZA ENTERA C/L</v>
          </cell>
          <cell r="AD1140" t="str">
            <v>NA</v>
          </cell>
        </row>
        <row r="1141">
          <cell r="D1141">
            <v>1022212</v>
          </cell>
          <cell r="E1141" t="str">
            <v>GO CAB ENT@ CJ 20K AS</v>
          </cell>
          <cell r="F1141">
            <v>24000</v>
          </cell>
          <cell r="G1141" t="str">
            <v>KG</v>
          </cell>
          <cell r="H1141" t="str">
            <v>PLANTA LO MIRANDA</v>
          </cell>
          <cell r="I1141" t="str">
            <v>EN PRODUCCION</v>
          </cell>
          <cell r="J1141">
            <v>44832</v>
          </cell>
          <cell r="K1141">
            <v>44841</v>
          </cell>
          <cell r="L1141"/>
          <cell r="M1141"/>
          <cell r="N1141"/>
          <cell r="O1141" t="str">
            <v>U007 AGROSUPER S.A.</v>
          </cell>
          <cell r="P1141" t="str">
            <v>00GO</v>
          </cell>
          <cell r="Q1141" t="str">
            <v>AGROSUPER SHANGHAI</v>
          </cell>
          <cell r="R1141" t="str">
            <v>02</v>
          </cell>
          <cell r="S1141" t="str">
            <v>CHINA</v>
          </cell>
          <cell r="T1141" t="str">
            <v>000302 TIANJIN XINGANG, CHINA</v>
          </cell>
          <cell r="U1141" t="str">
            <v>200002390</v>
          </cell>
          <cell r="V1141" t="str">
            <v>Agrosuper China Co., Ltd.</v>
          </cell>
          <cell r="W1141" t="str">
            <v/>
          </cell>
          <cell r="X1141" t="str">
            <v>CIF</v>
          </cell>
          <cell r="Y1141" t="str">
            <v>CTA CTE O CRED.DIRECTO</v>
          </cell>
          <cell r="Z1141" t="str">
            <v>CONGELADO</v>
          </cell>
          <cell r="AA1141" t="str">
            <v>CABEZA</v>
          </cell>
          <cell r="AB1141" t="str">
            <v>CABEZA ENTERA</v>
          </cell>
          <cell r="AC1141" t="str">
            <v>CABEZA ENTERA C/L</v>
          </cell>
          <cell r="AD1141" t="str">
            <v>NA</v>
          </cell>
        </row>
        <row r="1142">
          <cell r="D1142">
            <v>1022212</v>
          </cell>
          <cell r="E1142" t="str">
            <v>GO CAB ENT@ CJ 20K AS</v>
          </cell>
          <cell r="F1142">
            <v>24000</v>
          </cell>
          <cell r="G1142" t="str">
            <v>KG</v>
          </cell>
          <cell r="H1142" t="str">
            <v>PLANTA LO MIRANDA</v>
          </cell>
          <cell r="I1142" t="str">
            <v>EN PRODUCCION</v>
          </cell>
          <cell r="J1142">
            <v>44832</v>
          </cell>
          <cell r="K1142">
            <v>44841</v>
          </cell>
          <cell r="L1142"/>
          <cell r="M1142"/>
          <cell r="N1142"/>
          <cell r="O1142" t="str">
            <v>U007 AGROSUPER S.A.</v>
          </cell>
          <cell r="P1142" t="str">
            <v>00GO</v>
          </cell>
          <cell r="Q1142" t="str">
            <v>AGROSUPER SHANGHAI</v>
          </cell>
          <cell r="R1142" t="str">
            <v>02</v>
          </cell>
          <cell r="S1142" t="str">
            <v>CHINA</v>
          </cell>
          <cell r="T1142" t="str">
            <v>000302 TIANJIN XINGANG, CHINA</v>
          </cell>
          <cell r="U1142" t="str">
            <v>200002390</v>
          </cell>
          <cell r="V1142" t="str">
            <v>Agrosuper China Co., Ltd.</v>
          </cell>
          <cell r="W1142" t="str">
            <v/>
          </cell>
          <cell r="X1142" t="str">
            <v>CIF</v>
          </cell>
          <cell r="Y1142" t="str">
            <v>CTA CTE O CRED.DIRECTO</v>
          </cell>
          <cell r="Z1142" t="str">
            <v>CONGELADO</v>
          </cell>
          <cell r="AA1142" t="str">
            <v>CABEZA</v>
          </cell>
          <cell r="AB1142" t="str">
            <v>CABEZA ENTERA</v>
          </cell>
          <cell r="AC1142" t="str">
            <v>CABEZA ENTERA C/L</v>
          </cell>
          <cell r="AD1142" t="str">
            <v>NA</v>
          </cell>
        </row>
        <row r="1143">
          <cell r="D1143">
            <v>1022212</v>
          </cell>
          <cell r="E1143" t="str">
            <v>GO CAB ENT@ CJ 20K AS</v>
          </cell>
          <cell r="F1143">
            <v>24000</v>
          </cell>
          <cell r="G1143" t="str">
            <v>KG</v>
          </cell>
          <cell r="H1143" t="str">
            <v>PLANTA LO MIRANDA</v>
          </cell>
          <cell r="I1143" t="str">
            <v>EN PRODUCCION</v>
          </cell>
          <cell r="J1143">
            <v>44832</v>
          </cell>
          <cell r="K1143">
            <v>44841</v>
          </cell>
          <cell r="L1143"/>
          <cell r="M1143"/>
          <cell r="N1143"/>
          <cell r="O1143" t="str">
            <v>U007 AGROSUPER S.A.</v>
          </cell>
          <cell r="P1143" t="str">
            <v>00GO</v>
          </cell>
          <cell r="Q1143" t="str">
            <v>AGROSUPER SHANGHAI</v>
          </cell>
          <cell r="R1143" t="str">
            <v>02</v>
          </cell>
          <cell r="S1143" t="str">
            <v>CHINA</v>
          </cell>
          <cell r="T1143" t="str">
            <v>000302 TIANJIN XINGANG, CHINA</v>
          </cell>
          <cell r="U1143" t="str">
            <v>200002390</v>
          </cell>
          <cell r="V1143" t="str">
            <v>Agrosuper China Co., Ltd.</v>
          </cell>
          <cell r="W1143" t="str">
            <v/>
          </cell>
          <cell r="X1143" t="str">
            <v>CIF</v>
          </cell>
          <cell r="Y1143" t="str">
            <v>CTA CTE O CRED.DIRECTO</v>
          </cell>
          <cell r="Z1143" t="str">
            <v>CONGELADO</v>
          </cell>
          <cell r="AA1143" t="str">
            <v>CABEZA</v>
          </cell>
          <cell r="AB1143" t="str">
            <v>CABEZA ENTERA</v>
          </cell>
          <cell r="AC1143" t="str">
            <v>CABEZA ENTERA C/L</v>
          </cell>
          <cell r="AD1143" t="str">
            <v>NA</v>
          </cell>
        </row>
        <row r="1144">
          <cell r="D1144">
            <v>1022212</v>
          </cell>
          <cell r="E1144" t="str">
            <v>GO CAB ENT@ CJ 20K AS</v>
          </cell>
          <cell r="F1144">
            <v>24000</v>
          </cell>
          <cell r="G1144" t="str">
            <v>KG</v>
          </cell>
          <cell r="H1144" t="str">
            <v>PLANTA LO MIRANDA</v>
          </cell>
          <cell r="I1144" t="str">
            <v>EN PRODUCCION</v>
          </cell>
          <cell r="J1144">
            <v>44832</v>
          </cell>
          <cell r="K1144">
            <v>44841</v>
          </cell>
          <cell r="L1144"/>
          <cell r="M1144"/>
          <cell r="N1144"/>
          <cell r="O1144" t="str">
            <v>U007 AGROSUPER S.A.</v>
          </cell>
          <cell r="P1144" t="str">
            <v>00GO</v>
          </cell>
          <cell r="Q1144" t="str">
            <v>AGROSUPER SHANGHAI</v>
          </cell>
          <cell r="R1144" t="str">
            <v>02</v>
          </cell>
          <cell r="S1144" t="str">
            <v>CHINA</v>
          </cell>
          <cell r="T1144" t="str">
            <v>000302 TIANJIN XINGANG, CHINA</v>
          </cell>
          <cell r="U1144" t="str">
            <v>200002390</v>
          </cell>
          <cell r="V1144" t="str">
            <v>Agrosuper China Co., Ltd.</v>
          </cell>
          <cell r="W1144" t="str">
            <v/>
          </cell>
          <cell r="X1144" t="str">
            <v>CIF</v>
          </cell>
          <cell r="Y1144" t="str">
            <v>CTA CTE O CRED.DIRECTO</v>
          </cell>
          <cell r="Z1144" t="str">
            <v>CONGELADO</v>
          </cell>
          <cell r="AA1144" t="str">
            <v>CABEZA</v>
          </cell>
          <cell r="AB1144" t="str">
            <v>CABEZA ENTERA</v>
          </cell>
          <cell r="AC1144" t="str">
            <v>CABEZA ENTERA C/L</v>
          </cell>
          <cell r="AD1144" t="str">
            <v>NA</v>
          </cell>
        </row>
        <row r="1145">
          <cell r="D1145">
            <v>1022212</v>
          </cell>
          <cell r="E1145" t="str">
            <v>GO CAB ENT@ CJ 20K AS</v>
          </cell>
          <cell r="F1145">
            <v>24000</v>
          </cell>
          <cell r="G1145" t="str">
            <v>KG</v>
          </cell>
          <cell r="H1145" t="str">
            <v>PLANTA LO MIRANDA</v>
          </cell>
          <cell r="I1145" t="str">
            <v>EN PRODUCCION</v>
          </cell>
          <cell r="J1145">
            <v>44832</v>
          </cell>
          <cell r="K1145">
            <v>44841</v>
          </cell>
          <cell r="L1145"/>
          <cell r="M1145"/>
          <cell r="N1145"/>
          <cell r="O1145" t="str">
            <v>U007 AGROSUPER S.A.</v>
          </cell>
          <cell r="P1145" t="str">
            <v>00GO</v>
          </cell>
          <cell r="Q1145" t="str">
            <v>AGROSUPER SHANGHAI</v>
          </cell>
          <cell r="R1145" t="str">
            <v>02</v>
          </cell>
          <cell r="S1145" t="str">
            <v>CHINA</v>
          </cell>
          <cell r="T1145" t="str">
            <v>000302 TIANJIN XINGANG, CHINA</v>
          </cell>
          <cell r="U1145" t="str">
            <v>200002390</v>
          </cell>
          <cell r="V1145" t="str">
            <v>Agrosuper China Co., Ltd.</v>
          </cell>
          <cell r="W1145" t="str">
            <v/>
          </cell>
          <cell r="X1145" t="str">
            <v>CIF</v>
          </cell>
          <cell r="Y1145" t="str">
            <v>CTA CTE O CRED.DIRECTO</v>
          </cell>
          <cell r="Z1145" t="str">
            <v>CONGELADO</v>
          </cell>
          <cell r="AA1145" t="str">
            <v>CABEZA</v>
          </cell>
          <cell r="AB1145" t="str">
            <v>CABEZA ENTERA</v>
          </cell>
          <cell r="AC1145" t="str">
            <v>CABEZA ENTERA C/L</v>
          </cell>
          <cell r="AD1145" t="str">
            <v>NA</v>
          </cell>
        </row>
        <row r="1146">
          <cell r="D1146">
            <v>1022212</v>
          </cell>
          <cell r="E1146" t="str">
            <v>GO CAB ENT@ CJ 20K AS</v>
          </cell>
          <cell r="F1146">
            <v>24000</v>
          </cell>
          <cell r="G1146" t="str">
            <v>KG</v>
          </cell>
          <cell r="H1146" t="str">
            <v>PLANTA LO MIRANDA</v>
          </cell>
          <cell r="I1146" t="str">
            <v>EN PRODUCCION</v>
          </cell>
          <cell r="J1146">
            <v>44832</v>
          </cell>
          <cell r="K1146">
            <v>44841</v>
          </cell>
          <cell r="L1146"/>
          <cell r="M1146"/>
          <cell r="N1146"/>
          <cell r="O1146" t="str">
            <v>U007 AGROSUPER S.A.</v>
          </cell>
          <cell r="P1146" t="str">
            <v>00GO</v>
          </cell>
          <cell r="Q1146" t="str">
            <v>AGROSUPER SHANGHAI</v>
          </cell>
          <cell r="R1146" t="str">
            <v>02</v>
          </cell>
          <cell r="S1146" t="str">
            <v>CHINA</v>
          </cell>
          <cell r="T1146" t="str">
            <v>000021 SHANGHAI, CHINA</v>
          </cell>
          <cell r="U1146" t="str">
            <v>200002390</v>
          </cell>
          <cell r="V1146" t="str">
            <v>Agrosuper China Co., Ltd.</v>
          </cell>
          <cell r="W1146" t="str">
            <v/>
          </cell>
          <cell r="X1146" t="str">
            <v>CIF</v>
          </cell>
          <cell r="Y1146" t="str">
            <v>CTA CTE O CRED.DIRECTO</v>
          </cell>
          <cell r="Z1146" t="str">
            <v>CONGELADO</v>
          </cell>
          <cell r="AA1146" t="str">
            <v>CABEZA</v>
          </cell>
          <cell r="AB1146" t="str">
            <v>CABEZA ENTERA</v>
          </cell>
          <cell r="AC1146" t="str">
            <v>CABEZA ENTERA C/L</v>
          </cell>
          <cell r="AD1146" t="str">
            <v>NA</v>
          </cell>
        </row>
        <row r="1147">
          <cell r="D1147">
            <v>1022639</v>
          </cell>
          <cell r="E1147" t="str">
            <v>GO CAB BCA ENT S/L@ CJ 20K AS</v>
          </cell>
          <cell r="F1147">
            <v>24000</v>
          </cell>
          <cell r="G1147" t="str">
            <v>KG</v>
          </cell>
          <cell r="H1147" t="str">
            <v>FRIGORÍFICO EL MILAGRO</v>
          </cell>
          <cell r="I1147" t="str">
            <v>PROGRAMADO</v>
          </cell>
          <cell r="J1147">
            <v>44832</v>
          </cell>
          <cell r="K1147">
            <v>44841</v>
          </cell>
          <cell r="L1147">
            <v>44871</v>
          </cell>
          <cell r="M1147"/>
          <cell r="N1147"/>
          <cell r="O1147" t="str">
            <v>U007 AGROSUPER S.A.</v>
          </cell>
          <cell r="P1147" t="str">
            <v>00GO</v>
          </cell>
          <cell r="Q1147" t="str">
            <v>AGROSUPER SHANGHAI</v>
          </cell>
          <cell r="R1147" t="str">
            <v>02</v>
          </cell>
          <cell r="S1147" t="str">
            <v>CHINA</v>
          </cell>
          <cell r="T1147" t="str">
            <v>000020 YANTIAN, CHINA</v>
          </cell>
          <cell r="U1147" t="str">
            <v>200002390</v>
          </cell>
          <cell r="V1147" t="str">
            <v>Agrosuper China Co., Ltd.</v>
          </cell>
          <cell r="W1147" t="str">
            <v/>
          </cell>
          <cell r="X1147" t="str">
            <v>CIF</v>
          </cell>
          <cell r="Y1147" t="str">
            <v>CTA CTE O CRED.DIRECTO</v>
          </cell>
          <cell r="Z1147" t="str">
            <v>CONGELADO</v>
          </cell>
          <cell r="AA1147" t="str">
            <v>CABEZA</v>
          </cell>
          <cell r="AB1147" t="str">
            <v>CABEZA ENTERA</v>
          </cell>
          <cell r="AC1147" t="str">
            <v>CABEZA ENTERA S/L</v>
          </cell>
          <cell r="AD1147" t="str">
            <v>NA</v>
          </cell>
        </row>
        <row r="1148">
          <cell r="D1148">
            <v>1022639</v>
          </cell>
          <cell r="E1148" t="str">
            <v>GO CAB BCA ENT S/L@ CJ 20K AS</v>
          </cell>
          <cell r="F1148">
            <v>24000</v>
          </cell>
          <cell r="G1148" t="str">
            <v>KG</v>
          </cell>
          <cell r="H1148" t="str">
            <v>FRIGORÍFICO EL MILAGRO</v>
          </cell>
          <cell r="I1148" t="str">
            <v>PROGRAMADO</v>
          </cell>
          <cell r="J1148">
            <v>44832</v>
          </cell>
          <cell r="K1148">
            <v>44841</v>
          </cell>
          <cell r="L1148">
            <v>44871</v>
          </cell>
          <cell r="M1148"/>
          <cell r="N1148"/>
          <cell r="O1148" t="str">
            <v>U007 AGROSUPER S.A.</v>
          </cell>
          <cell r="P1148" t="str">
            <v>00GO</v>
          </cell>
          <cell r="Q1148" t="str">
            <v>AGROSUPER SHANGHAI</v>
          </cell>
          <cell r="R1148" t="str">
            <v>02</v>
          </cell>
          <cell r="S1148" t="str">
            <v>CHINA</v>
          </cell>
          <cell r="T1148" t="str">
            <v>000020 YANTIAN, CHINA</v>
          </cell>
          <cell r="U1148" t="str">
            <v>200002390</v>
          </cell>
          <cell r="V1148" t="str">
            <v>Agrosuper China Co., Ltd.</v>
          </cell>
          <cell r="W1148" t="str">
            <v/>
          </cell>
          <cell r="X1148" t="str">
            <v>CIF</v>
          </cell>
          <cell r="Y1148" t="str">
            <v>CTA CTE O CRED.DIRECTO</v>
          </cell>
          <cell r="Z1148" t="str">
            <v>CONGELADO</v>
          </cell>
          <cell r="AA1148" t="str">
            <v>CABEZA</v>
          </cell>
          <cell r="AB1148" t="str">
            <v>CABEZA ENTERA</v>
          </cell>
          <cell r="AC1148" t="str">
            <v>CABEZA ENTERA S/L</v>
          </cell>
          <cell r="AD1148" t="str">
            <v>NA</v>
          </cell>
        </row>
        <row r="1149">
          <cell r="D1149">
            <v>1022639</v>
          </cell>
          <cell r="E1149" t="str">
            <v>GO CAB BCA ENT S/L@ CJ 20K AS</v>
          </cell>
          <cell r="F1149">
            <v>24000</v>
          </cell>
          <cell r="G1149" t="str">
            <v>KG</v>
          </cell>
          <cell r="H1149" t="str">
            <v>PLANTA LO MIRANDA</v>
          </cell>
          <cell r="I1149" t="str">
            <v>CONFIRMADO</v>
          </cell>
          <cell r="J1149">
            <v>44832</v>
          </cell>
          <cell r="K1149">
            <v>44841</v>
          </cell>
          <cell r="L1149">
            <v>44872</v>
          </cell>
          <cell r="M1149"/>
          <cell r="N1149"/>
          <cell r="O1149" t="str">
            <v>U007 AGROSUPER S.A.</v>
          </cell>
          <cell r="P1149" t="str">
            <v>00GO</v>
          </cell>
          <cell r="Q1149" t="str">
            <v>AGROSUPER SHANGHAI</v>
          </cell>
          <cell r="R1149" t="str">
            <v>02</v>
          </cell>
          <cell r="S1149" t="str">
            <v>CHINA</v>
          </cell>
          <cell r="T1149" t="str">
            <v>000020 YANTIAN, CHINA</v>
          </cell>
          <cell r="U1149" t="str">
            <v>200002390</v>
          </cell>
          <cell r="V1149" t="str">
            <v>Agrosuper China Co., Ltd.</v>
          </cell>
          <cell r="W1149" t="str">
            <v/>
          </cell>
          <cell r="X1149" t="str">
            <v>CIF</v>
          </cell>
          <cell r="Y1149" t="str">
            <v>CTA CTE O CRED.DIRECTO</v>
          </cell>
          <cell r="Z1149" t="str">
            <v>CONGELADO</v>
          </cell>
          <cell r="AA1149" t="str">
            <v>CABEZA</v>
          </cell>
          <cell r="AB1149" t="str">
            <v>CABEZA ENTERA</v>
          </cell>
          <cell r="AC1149" t="str">
            <v>CABEZA ENTERA S/L</v>
          </cell>
          <cell r="AD1149" t="str">
            <v>NA</v>
          </cell>
        </row>
        <row r="1150">
          <cell r="D1150">
            <v>1022639</v>
          </cell>
          <cell r="E1150" t="str">
            <v>GO CAB BCA ENT S/L@ CJ 20K AS</v>
          </cell>
          <cell r="F1150">
            <v>24000</v>
          </cell>
          <cell r="G1150" t="str">
            <v>KG</v>
          </cell>
          <cell r="H1150" t="str">
            <v>PLANTA LO MIRANDA</v>
          </cell>
          <cell r="I1150" t="str">
            <v>CONFIRMADO</v>
          </cell>
          <cell r="J1150">
            <v>44832</v>
          </cell>
          <cell r="K1150">
            <v>44841</v>
          </cell>
          <cell r="L1150">
            <v>44872</v>
          </cell>
          <cell r="M1150"/>
          <cell r="N1150"/>
          <cell r="O1150" t="str">
            <v>U007 AGROSUPER S.A.</v>
          </cell>
          <cell r="P1150" t="str">
            <v>00GO</v>
          </cell>
          <cell r="Q1150" t="str">
            <v>AGROSUPER SHANGHAI</v>
          </cell>
          <cell r="R1150" t="str">
            <v>02</v>
          </cell>
          <cell r="S1150" t="str">
            <v>CHINA</v>
          </cell>
          <cell r="T1150" t="str">
            <v>000020 YANTIAN, CHINA</v>
          </cell>
          <cell r="U1150" t="str">
            <v>200002390</v>
          </cell>
          <cell r="V1150" t="str">
            <v>Agrosuper China Co., Ltd.</v>
          </cell>
          <cell r="W1150" t="str">
            <v/>
          </cell>
          <cell r="X1150" t="str">
            <v>CIF</v>
          </cell>
          <cell r="Y1150" t="str">
            <v>CTA CTE O CRED.DIRECTO</v>
          </cell>
          <cell r="Z1150" t="str">
            <v>CONGELADO</v>
          </cell>
          <cell r="AA1150" t="str">
            <v>CABEZA</v>
          </cell>
          <cell r="AB1150" t="str">
            <v>CABEZA ENTERA</v>
          </cell>
          <cell r="AC1150" t="str">
            <v>CABEZA ENTERA S/L</v>
          </cell>
          <cell r="AD1150" t="str">
            <v>NA</v>
          </cell>
        </row>
        <row r="1151">
          <cell r="D1151">
            <v>1022639</v>
          </cell>
          <cell r="E1151" t="str">
            <v>GO CAB BCA ENT S/L@ CJ 20K AS</v>
          </cell>
          <cell r="F1151">
            <v>24000</v>
          </cell>
          <cell r="G1151" t="str">
            <v>KG</v>
          </cell>
          <cell r="H1151" t="str">
            <v>PLANTA LO MIRANDA</v>
          </cell>
          <cell r="I1151" t="str">
            <v>CONFIRMADO</v>
          </cell>
          <cell r="J1151">
            <v>44832</v>
          </cell>
          <cell r="K1151">
            <v>44841</v>
          </cell>
          <cell r="L1151">
            <v>44873</v>
          </cell>
          <cell r="M1151"/>
          <cell r="N1151"/>
          <cell r="O1151" t="str">
            <v>U007 AGROSUPER S.A.</v>
          </cell>
          <cell r="P1151" t="str">
            <v>00GO</v>
          </cell>
          <cell r="Q1151" t="str">
            <v>AGROSUPER SHANGHAI</v>
          </cell>
          <cell r="R1151" t="str">
            <v>02</v>
          </cell>
          <cell r="S1151" t="str">
            <v>CHINA</v>
          </cell>
          <cell r="T1151" t="str">
            <v>000020 YANTIAN, CHINA</v>
          </cell>
          <cell r="U1151" t="str">
            <v>200002390</v>
          </cell>
          <cell r="V1151" t="str">
            <v>Agrosuper China Co., Ltd.</v>
          </cell>
          <cell r="W1151" t="str">
            <v/>
          </cell>
          <cell r="X1151" t="str">
            <v>CIF</v>
          </cell>
          <cell r="Y1151" t="str">
            <v>CTA CTE O CRED.DIRECTO</v>
          </cell>
          <cell r="Z1151" t="str">
            <v>CONGELADO</v>
          </cell>
          <cell r="AA1151" t="str">
            <v>CABEZA</v>
          </cell>
          <cell r="AB1151" t="str">
            <v>CABEZA ENTERA</v>
          </cell>
          <cell r="AC1151" t="str">
            <v>CABEZA ENTERA S/L</v>
          </cell>
          <cell r="AD1151" t="str">
            <v>NA</v>
          </cell>
        </row>
        <row r="1152">
          <cell r="D1152">
            <v>1022639</v>
          </cell>
          <cell r="E1152" t="str">
            <v>GO CAB BCA ENT S/L@ CJ 20K AS</v>
          </cell>
          <cell r="F1152">
            <v>24000</v>
          </cell>
          <cell r="G1152" t="str">
            <v>KG</v>
          </cell>
          <cell r="H1152" t="str">
            <v>PLANTA LO MIRANDA</v>
          </cell>
          <cell r="I1152" t="str">
            <v>CONFIRMADO</v>
          </cell>
          <cell r="J1152">
            <v>44832</v>
          </cell>
          <cell r="K1152">
            <v>44841</v>
          </cell>
          <cell r="L1152">
            <v>44875</v>
          </cell>
          <cell r="M1152"/>
          <cell r="N1152"/>
          <cell r="O1152" t="str">
            <v>U007 AGROSUPER S.A.</v>
          </cell>
          <cell r="P1152" t="str">
            <v>00GO</v>
          </cell>
          <cell r="Q1152" t="str">
            <v>AGROSUPER SHANGHAI</v>
          </cell>
          <cell r="R1152" t="str">
            <v>02</v>
          </cell>
          <cell r="S1152" t="str">
            <v>CHINA</v>
          </cell>
          <cell r="T1152" t="str">
            <v>000020 YANTIAN, CHINA</v>
          </cell>
          <cell r="U1152" t="str">
            <v>200002390</v>
          </cell>
          <cell r="V1152" t="str">
            <v>Agrosuper China Co., Ltd.</v>
          </cell>
          <cell r="W1152" t="str">
            <v/>
          </cell>
          <cell r="X1152" t="str">
            <v>CIF</v>
          </cell>
          <cell r="Y1152" t="str">
            <v>CTA CTE O CRED.DIRECTO</v>
          </cell>
          <cell r="Z1152" t="str">
            <v>CONGELADO</v>
          </cell>
          <cell r="AA1152" t="str">
            <v>CABEZA</v>
          </cell>
          <cell r="AB1152" t="str">
            <v>CABEZA ENTERA</v>
          </cell>
          <cell r="AC1152" t="str">
            <v>CABEZA ENTERA S/L</v>
          </cell>
          <cell r="AD1152" t="str">
            <v>NA</v>
          </cell>
        </row>
        <row r="1153">
          <cell r="D1153">
            <v>1022639</v>
          </cell>
          <cell r="E1153" t="str">
            <v>GO CAB BCA ENT S/L@ CJ 20K AS</v>
          </cell>
          <cell r="F1153">
            <v>24000</v>
          </cell>
          <cell r="G1153" t="str">
            <v>KG</v>
          </cell>
          <cell r="H1153" t="str">
            <v>PLANTA LO MIRANDA</v>
          </cell>
          <cell r="I1153" t="str">
            <v>CONFIRMADO</v>
          </cell>
          <cell r="J1153">
            <v>44832</v>
          </cell>
          <cell r="K1153">
            <v>44841</v>
          </cell>
          <cell r="L1153">
            <v>44875</v>
          </cell>
          <cell r="M1153"/>
          <cell r="N1153"/>
          <cell r="O1153" t="str">
            <v>U007 AGROSUPER S.A.</v>
          </cell>
          <cell r="P1153" t="str">
            <v>00GO</v>
          </cell>
          <cell r="Q1153" t="str">
            <v>AGROSUPER SHANGHAI</v>
          </cell>
          <cell r="R1153" t="str">
            <v>02</v>
          </cell>
          <cell r="S1153" t="str">
            <v>CHINA</v>
          </cell>
          <cell r="T1153" t="str">
            <v>000021 SHANGHAI, CHINA</v>
          </cell>
          <cell r="U1153" t="str">
            <v>200002390</v>
          </cell>
          <cell r="V1153" t="str">
            <v>Agrosuper China Co., Ltd.</v>
          </cell>
          <cell r="W1153" t="str">
            <v/>
          </cell>
          <cell r="X1153" t="str">
            <v>CIF</v>
          </cell>
          <cell r="Y1153" t="str">
            <v>CTA CTE O CRED.DIRECTO</v>
          </cell>
          <cell r="Z1153" t="str">
            <v>CONGELADO</v>
          </cell>
          <cell r="AA1153" t="str">
            <v>CABEZA</v>
          </cell>
          <cell r="AB1153" t="str">
            <v>CABEZA ENTERA</v>
          </cell>
          <cell r="AC1153" t="str">
            <v>CABEZA ENTERA S/L</v>
          </cell>
          <cell r="AD1153" t="str">
            <v>NA</v>
          </cell>
        </row>
        <row r="1154">
          <cell r="D1154">
            <v>1022639</v>
          </cell>
          <cell r="E1154" t="str">
            <v>GO CAB BCA ENT S/L@ CJ 20K AS</v>
          </cell>
          <cell r="F1154">
            <v>24000</v>
          </cell>
          <cell r="G1154" t="str">
            <v>KG</v>
          </cell>
          <cell r="H1154" t="str">
            <v>PLANTA LO MIRANDA</v>
          </cell>
          <cell r="I1154" t="str">
            <v>CONFIRMADO</v>
          </cell>
          <cell r="J1154">
            <v>44832</v>
          </cell>
          <cell r="K1154">
            <v>44841</v>
          </cell>
          <cell r="L1154">
            <v>44876</v>
          </cell>
          <cell r="M1154"/>
          <cell r="N1154"/>
          <cell r="O1154" t="str">
            <v>U007 AGROSUPER S.A.</v>
          </cell>
          <cell r="P1154" t="str">
            <v>00GO</v>
          </cell>
          <cell r="Q1154" t="str">
            <v>AGROSUPER SHANGHAI</v>
          </cell>
          <cell r="R1154" t="str">
            <v>02</v>
          </cell>
          <cell r="S1154" t="str">
            <v>CHINA</v>
          </cell>
          <cell r="T1154" t="str">
            <v>000021 SHANGHAI, CHINA</v>
          </cell>
          <cell r="U1154" t="str">
            <v>200002390</v>
          </cell>
          <cell r="V1154" t="str">
            <v>Agrosuper China Co., Ltd.</v>
          </cell>
          <cell r="W1154" t="str">
            <v/>
          </cell>
          <cell r="X1154" t="str">
            <v>CIF</v>
          </cell>
          <cell r="Y1154" t="str">
            <v>CTA CTE O CRED.DIRECTO</v>
          </cell>
          <cell r="Z1154" t="str">
            <v>CONGELADO</v>
          </cell>
          <cell r="AA1154" t="str">
            <v>CABEZA</v>
          </cell>
          <cell r="AB1154" t="str">
            <v>CABEZA ENTERA</v>
          </cell>
          <cell r="AC1154" t="str">
            <v>CABEZA ENTERA S/L</v>
          </cell>
          <cell r="AD1154" t="str">
            <v>NA</v>
          </cell>
        </row>
        <row r="1155">
          <cell r="D1155">
            <v>1022639</v>
          </cell>
          <cell r="E1155" t="str">
            <v>GO CAB BCA ENT S/L@ CJ 20K AS</v>
          </cell>
          <cell r="F1155">
            <v>24000</v>
          </cell>
          <cell r="G1155" t="str">
            <v>KG</v>
          </cell>
          <cell r="H1155" t="str">
            <v>PLANTA LO MIRANDA</v>
          </cell>
          <cell r="I1155" t="str">
            <v>CONFIRMADO</v>
          </cell>
          <cell r="J1155">
            <v>44832</v>
          </cell>
          <cell r="K1155">
            <v>44841</v>
          </cell>
          <cell r="L1155">
            <v>44877</v>
          </cell>
          <cell r="M1155"/>
          <cell r="N1155"/>
          <cell r="O1155" t="str">
            <v>U007 AGROSUPER S.A.</v>
          </cell>
          <cell r="P1155" t="str">
            <v>00GO</v>
          </cell>
          <cell r="Q1155" t="str">
            <v>AGROSUPER SHANGHAI</v>
          </cell>
          <cell r="R1155" t="str">
            <v>02</v>
          </cell>
          <cell r="S1155" t="str">
            <v>CHINA</v>
          </cell>
          <cell r="T1155" t="str">
            <v>000021 SHANGHAI, CHINA</v>
          </cell>
          <cell r="U1155" t="str">
            <v>200002390</v>
          </cell>
          <cell r="V1155" t="str">
            <v>Agrosuper China Co., Ltd.</v>
          </cell>
          <cell r="W1155" t="str">
            <v/>
          </cell>
          <cell r="X1155" t="str">
            <v>CIF</v>
          </cell>
          <cell r="Y1155" t="str">
            <v>CTA CTE O CRED.DIRECTO</v>
          </cell>
          <cell r="Z1155" t="str">
            <v>CONGELADO</v>
          </cell>
          <cell r="AA1155" t="str">
            <v>CABEZA</v>
          </cell>
          <cell r="AB1155" t="str">
            <v>CABEZA ENTERA</v>
          </cell>
          <cell r="AC1155" t="str">
            <v>CABEZA ENTERA S/L</v>
          </cell>
          <cell r="AD1155" t="str">
            <v>NA</v>
          </cell>
        </row>
        <row r="1156">
          <cell r="D1156">
            <v>1022639</v>
          </cell>
          <cell r="E1156" t="str">
            <v>GO CAB BCA ENT S/L@ CJ 20K AS</v>
          </cell>
          <cell r="F1156">
            <v>24000</v>
          </cell>
          <cell r="G1156" t="str">
            <v>KG</v>
          </cell>
          <cell r="H1156" t="str">
            <v>PLANTA LO MIRANDA</v>
          </cell>
          <cell r="I1156" t="str">
            <v>CONFIRMADO</v>
          </cell>
          <cell r="J1156">
            <v>44832</v>
          </cell>
          <cell r="K1156">
            <v>44841</v>
          </cell>
          <cell r="L1156">
            <v>44877</v>
          </cell>
          <cell r="M1156"/>
          <cell r="N1156"/>
          <cell r="O1156" t="str">
            <v>U007 AGROSUPER S.A.</v>
          </cell>
          <cell r="P1156" t="str">
            <v>00GO</v>
          </cell>
          <cell r="Q1156" t="str">
            <v>AGROSUPER SHANGHAI</v>
          </cell>
          <cell r="R1156" t="str">
            <v>02</v>
          </cell>
          <cell r="S1156" t="str">
            <v>CHINA</v>
          </cell>
          <cell r="T1156" t="str">
            <v>000021 SHANGHAI, CHINA</v>
          </cell>
          <cell r="U1156" t="str">
            <v>200002390</v>
          </cell>
          <cell r="V1156" t="str">
            <v>Agrosuper China Co., Ltd.</v>
          </cell>
          <cell r="W1156" t="str">
            <v/>
          </cell>
          <cell r="X1156" t="str">
            <v>CIF</v>
          </cell>
          <cell r="Y1156" t="str">
            <v>CTA CTE O CRED.DIRECTO</v>
          </cell>
          <cell r="Z1156" t="str">
            <v>CONGELADO</v>
          </cell>
          <cell r="AA1156" t="str">
            <v>CABEZA</v>
          </cell>
          <cell r="AB1156" t="str">
            <v>CABEZA ENTERA</v>
          </cell>
          <cell r="AC1156" t="str">
            <v>CABEZA ENTERA S/L</v>
          </cell>
          <cell r="AD1156" t="str">
            <v>NA</v>
          </cell>
        </row>
        <row r="1157">
          <cell r="D1157">
            <v>1022639</v>
          </cell>
          <cell r="E1157" t="str">
            <v>GO CAB BCA ENT S/L@ CJ 20K AS</v>
          </cell>
          <cell r="F1157">
            <v>24000</v>
          </cell>
          <cell r="G1157" t="str">
            <v>KG</v>
          </cell>
          <cell r="H1157" t="str">
            <v>PLANTA LO MIRANDA</v>
          </cell>
          <cell r="I1157" t="str">
            <v>CONFIRMADO</v>
          </cell>
          <cell r="J1157">
            <v>44832</v>
          </cell>
          <cell r="K1157">
            <v>44841</v>
          </cell>
          <cell r="L1157">
            <v>44878</v>
          </cell>
          <cell r="M1157"/>
          <cell r="N1157"/>
          <cell r="O1157" t="str">
            <v>U007 AGROSUPER S.A.</v>
          </cell>
          <cell r="P1157" t="str">
            <v>00GO</v>
          </cell>
          <cell r="Q1157" t="str">
            <v>AGROSUPER SHANGHAI</v>
          </cell>
          <cell r="R1157" t="str">
            <v>02</v>
          </cell>
          <cell r="S1157" t="str">
            <v>CHINA</v>
          </cell>
          <cell r="T1157" t="str">
            <v>000021 SHANGHAI, CHINA</v>
          </cell>
          <cell r="U1157" t="str">
            <v>200002390</v>
          </cell>
          <cell r="V1157" t="str">
            <v>Agrosuper China Co., Ltd.</v>
          </cell>
          <cell r="W1157" t="str">
            <v/>
          </cell>
          <cell r="X1157" t="str">
            <v>CIF</v>
          </cell>
          <cell r="Y1157" t="str">
            <v>CTA CTE O CRED.DIRECTO</v>
          </cell>
          <cell r="Z1157" t="str">
            <v>CONGELADO</v>
          </cell>
          <cell r="AA1157" t="str">
            <v>CABEZA</v>
          </cell>
          <cell r="AB1157" t="str">
            <v>CABEZA ENTERA</v>
          </cell>
          <cell r="AC1157" t="str">
            <v>CABEZA ENTERA S/L</v>
          </cell>
          <cell r="AD1157" t="str">
            <v>NA</v>
          </cell>
        </row>
        <row r="1158">
          <cell r="D1158">
            <v>1022639</v>
          </cell>
          <cell r="E1158" t="str">
            <v>GO CAB BCA ENT S/L@ CJ 20K AS</v>
          </cell>
          <cell r="F1158">
            <v>24000</v>
          </cell>
          <cell r="G1158" t="str">
            <v>KG</v>
          </cell>
          <cell r="H1158" t="str">
            <v>PLANTA LO MIRANDA</v>
          </cell>
          <cell r="I1158" t="str">
            <v>CONFIRMADO</v>
          </cell>
          <cell r="J1158">
            <v>44832</v>
          </cell>
          <cell r="K1158">
            <v>44841</v>
          </cell>
          <cell r="L1158">
            <v>44878</v>
          </cell>
          <cell r="M1158"/>
          <cell r="N1158"/>
          <cell r="O1158" t="str">
            <v>U007 AGROSUPER S.A.</v>
          </cell>
          <cell r="P1158" t="str">
            <v>00GO</v>
          </cell>
          <cell r="Q1158" t="str">
            <v>AGROSUPER SHANGHAI</v>
          </cell>
          <cell r="R1158" t="str">
            <v>02</v>
          </cell>
          <cell r="S1158" t="str">
            <v>CHINA</v>
          </cell>
          <cell r="T1158" t="str">
            <v>000021 SHANGHAI, CHINA</v>
          </cell>
          <cell r="U1158" t="str">
            <v>200002390</v>
          </cell>
          <cell r="V1158" t="str">
            <v>Agrosuper China Co., Ltd.</v>
          </cell>
          <cell r="W1158" t="str">
            <v/>
          </cell>
          <cell r="X1158" t="str">
            <v>CIF</v>
          </cell>
          <cell r="Y1158" t="str">
            <v>CTA CTE O CRED.DIRECTO</v>
          </cell>
          <cell r="Z1158" t="str">
            <v>CONGELADO</v>
          </cell>
          <cell r="AA1158" t="str">
            <v>CABEZA</v>
          </cell>
          <cell r="AB1158" t="str">
            <v>CABEZA ENTERA</v>
          </cell>
          <cell r="AC1158" t="str">
            <v>CABEZA ENTERA S/L</v>
          </cell>
          <cell r="AD1158" t="str">
            <v>NA</v>
          </cell>
        </row>
        <row r="1159">
          <cell r="D1159">
            <v>1022639</v>
          </cell>
          <cell r="E1159" t="str">
            <v>GO CAB BCA ENT S/L@ CJ 20K AS</v>
          </cell>
          <cell r="F1159">
            <v>24000</v>
          </cell>
          <cell r="G1159" t="str">
            <v>KG</v>
          </cell>
          <cell r="H1159" t="str">
            <v>PLANTA LO MIRANDA</v>
          </cell>
          <cell r="I1159" t="str">
            <v>CONFIRMADO</v>
          </cell>
          <cell r="J1159">
            <v>44832</v>
          </cell>
          <cell r="K1159">
            <v>44841</v>
          </cell>
          <cell r="L1159">
            <v>44879</v>
          </cell>
          <cell r="M1159"/>
          <cell r="N1159"/>
          <cell r="O1159" t="str">
            <v>U007 AGROSUPER S.A.</v>
          </cell>
          <cell r="P1159" t="str">
            <v>00GO</v>
          </cell>
          <cell r="Q1159" t="str">
            <v>AGROSUPER SHANGHAI</v>
          </cell>
          <cell r="R1159" t="str">
            <v>02</v>
          </cell>
          <cell r="S1159" t="str">
            <v>CHINA</v>
          </cell>
          <cell r="T1159" t="str">
            <v>000021 SHANGHAI, CHINA</v>
          </cell>
          <cell r="U1159" t="str">
            <v>200002390</v>
          </cell>
          <cell r="V1159" t="str">
            <v>Agrosuper China Co., Ltd.</v>
          </cell>
          <cell r="W1159" t="str">
            <v/>
          </cell>
          <cell r="X1159" t="str">
            <v>CIF</v>
          </cell>
          <cell r="Y1159" t="str">
            <v>CTA CTE O CRED.DIRECTO</v>
          </cell>
          <cell r="Z1159" t="str">
            <v>CONGELADO</v>
          </cell>
          <cell r="AA1159" t="str">
            <v>CABEZA</v>
          </cell>
          <cell r="AB1159" t="str">
            <v>CABEZA ENTERA</v>
          </cell>
          <cell r="AC1159" t="str">
            <v>CABEZA ENTERA S/L</v>
          </cell>
          <cell r="AD1159" t="str">
            <v>NA</v>
          </cell>
        </row>
        <row r="1160">
          <cell r="D1160">
            <v>1022639</v>
          </cell>
          <cell r="E1160" t="str">
            <v>GO CAB BCA ENT S/L@ CJ 20K AS</v>
          </cell>
          <cell r="F1160">
            <v>24000</v>
          </cell>
          <cell r="G1160" t="str">
            <v>KG</v>
          </cell>
          <cell r="H1160" t="str">
            <v>PLANTA LO MIRANDA</v>
          </cell>
          <cell r="I1160" t="str">
            <v>CONFIRMADO</v>
          </cell>
          <cell r="J1160">
            <v>44832</v>
          </cell>
          <cell r="K1160">
            <v>44841</v>
          </cell>
          <cell r="L1160">
            <v>44879</v>
          </cell>
          <cell r="M1160"/>
          <cell r="N1160"/>
          <cell r="O1160" t="str">
            <v>U007 AGROSUPER S.A.</v>
          </cell>
          <cell r="P1160" t="str">
            <v>00GO</v>
          </cell>
          <cell r="Q1160" t="str">
            <v>AGROSUPER SHANGHAI</v>
          </cell>
          <cell r="R1160" t="str">
            <v>02</v>
          </cell>
          <cell r="S1160" t="str">
            <v>CHINA</v>
          </cell>
          <cell r="T1160" t="str">
            <v>000021 SHANGHAI, CHINA</v>
          </cell>
          <cell r="U1160" t="str">
            <v>200002390</v>
          </cell>
          <cell r="V1160" t="str">
            <v>Agrosuper China Co., Ltd.</v>
          </cell>
          <cell r="W1160" t="str">
            <v/>
          </cell>
          <cell r="X1160" t="str">
            <v>CIF</v>
          </cell>
          <cell r="Y1160" t="str">
            <v>CTA CTE O CRED.DIRECTO</v>
          </cell>
          <cell r="Z1160" t="str">
            <v>CONGELADO</v>
          </cell>
          <cell r="AA1160" t="str">
            <v>CABEZA</v>
          </cell>
          <cell r="AB1160" t="str">
            <v>CABEZA ENTERA</v>
          </cell>
          <cell r="AC1160" t="str">
            <v>CABEZA ENTERA S/L</v>
          </cell>
          <cell r="AD1160" t="str">
            <v>NA</v>
          </cell>
        </row>
        <row r="1161">
          <cell r="D1161">
            <v>1022639</v>
          </cell>
          <cell r="E1161" t="str">
            <v>GO CAB BCA ENT S/L@ CJ 20K AS</v>
          </cell>
          <cell r="F1161">
            <v>24000</v>
          </cell>
          <cell r="G1161" t="str">
            <v>KG</v>
          </cell>
          <cell r="H1161" t="str">
            <v>PLANTA LO MIRANDA</v>
          </cell>
          <cell r="I1161" t="str">
            <v>CONFIRMADO</v>
          </cell>
          <cell r="J1161">
            <v>44832</v>
          </cell>
          <cell r="K1161">
            <v>44841</v>
          </cell>
          <cell r="L1161"/>
          <cell r="M1161"/>
          <cell r="N1161"/>
          <cell r="O1161" t="str">
            <v>U007 AGROSUPER S.A.</v>
          </cell>
          <cell r="P1161" t="str">
            <v>00GO</v>
          </cell>
          <cell r="Q1161" t="str">
            <v>AGROSUPER SHANGHAI</v>
          </cell>
          <cell r="R1161" t="str">
            <v>02</v>
          </cell>
          <cell r="S1161" t="str">
            <v>CHINA</v>
          </cell>
          <cell r="T1161" t="str">
            <v>000021 SHANGHAI, CHINA</v>
          </cell>
          <cell r="U1161" t="str">
            <v>200002390</v>
          </cell>
          <cell r="V1161" t="str">
            <v>Agrosuper China Co., Ltd.</v>
          </cell>
          <cell r="W1161" t="str">
            <v/>
          </cell>
          <cell r="X1161" t="str">
            <v>CIF</v>
          </cell>
          <cell r="Y1161" t="str">
            <v>CTA CTE O CRED.DIRECTO</v>
          </cell>
          <cell r="Z1161" t="str">
            <v>CONGELADO</v>
          </cell>
          <cell r="AA1161" t="str">
            <v>CABEZA</v>
          </cell>
          <cell r="AB1161" t="str">
            <v>CABEZA ENTERA</v>
          </cell>
          <cell r="AC1161" t="str">
            <v>CABEZA ENTERA S/L</v>
          </cell>
          <cell r="AD1161" t="str">
            <v>NA</v>
          </cell>
        </row>
        <row r="1162">
          <cell r="D1162">
            <v>1022639</v>
          </cell>
          <cell r="E1162" t="str">
            <v>GO CAB BCA ENT S/L@ CJ 20K AS</v>
          </cell>
          <cell r="F1162">
            <v>24000</v>
          </cell>
          <cell r="G1162" t="str">
            <v>KG</v>
          </cell>
          <cell r="H1162" t="str">
            <v>PLANTA LO MIRANDA</v>
          </cell>
          <cell r="I1162" t="str">
            <v>EN PRODUCCION</v>
          </cell>
          <cell r="J1162">
            <v>44832</v>
          </cell>
          <cell r="K1162">
            <v>44841</v>
          </cell>
          <cell r="L1162"/>
          <cell r="M1162"/>
          <cell r="N1162"/>
          <cell r="O1162" t="str">
            <v>U007 AGROSUPER S.A.</v>
          </cell>
          <cell r="P1162" t="str">
            <v>00GO</v>
          </cell>
          <cell r="Q1162" t="str">
            <v>AGROSUPER SHANGHAI</v>
          </cell>
          <cell r="R1162" t="str">
            <v>02</v>
          </cell>
          <cell r="S1162" t="str">
            <v>CHINA</v>
          </cell>
          <cell r="T1162" t="str">
            <v>000021 SHANGHAI, CHINA</v>
          </cell>
          <cell r="U1162" t="str">
            <v>200002390</v>
          </cell>
          <cell r="V1162" t="str">
            <v>Agrosuper China Co., Ltd.</v>
          </cell>
          <cell r="W1162" t="str">
            <v/>
          </cell>
          <cell r="X1162" t="str">
            <v>CIF</v>
          </cell>
          <cell r="Y1162" t="str">
            <v>CTA CTE O CRED.DIRECTO</v>
          </cell>
          <cell r="Z1162" t="str">
            <v>CONGELADO</v>
          </cell>
          <cell r="AA1162" t="str">
            <v>CABEZA</v>
          </cell>
          <cell r="AB1162" t="str">
            <v>CABEZA ENTERA</v>
          </cell>
          <cell r="AC1162" t="str">
            <v>CABEZA ENTERA S/L</v>
          </cell>
          <cell r="AD1162" t="str">
            <v>NA</v>
          </cell>
        </row>
        <row r="1163">
          <cell r="D1163">
            <v>1022639</v>
          </cell>
          <cell r="E1163" t="str">
            <v>GO CAB BCA ENT S/L@ CJ 20K AS</v>
          </cell>
          <cell r="F1163">
            <v>24000</v>
          </cell>
          <cell r="G1163" t="str">
            <v>KG</v>
          </cell>
          <cell r="H1163" t="str">
            <v>PLANTA LO MIRANDA</v>
          </cell>
          <cell r="I1163" t="str">
            <v>EN PRODUCCION</v>
          </cell>
          <cell r="J1163">
            <v>44832</v>
          </cell>
          <cell r="K1163">
            <v>44841</v>
          </cell>
          <cell r="L1163"/>
          <cell r="M1163"/>
          <cell r="N1163"/>
          <cell r="O1163" t="str">
            <v>U007 AGROSUPER S.A.</v>
          </cell>
          <cell r="P1163" t="str">
            <v>00GO</v>
          </cell>
          <cell r="Q1163" t="str">
            <v>AGROSUPER SHANGHAI</v>
          </cell>
          <cell r="R1163" t="str">
            <v>02</v>
          </cell>
          <cell r="S1163" t="str">
            <v>CHINA</v>
          </cell>
          <cell r="T1163" t="str">
            <v>000302 TIANJIN XINGANG, CHINA</v>
          </cell>
          <cell r="U1163" t="str">
            <v>200002390</v>
          </cell>
          <cell r="V1163" t="str">
            <v>Agrosuper China Co., Ltd.</v>
          </cell>
          <cell r="W1163" t="str">
            <v/>
          </cell>
          <cell r="X1163" t="str">
            <v>CIF</v>
          </cell>
          <cell r="Y1163" t="str">
            <v>CTA CTE O CRED.DIRECTO</v>
          </cell>
          <cell r="Z1163" t="str">
            <v>CONGELADO</v>
          </cell>
          <cell r="AA1163" t="str">
            <v>CABEZA</v>
          </cell>
          <cell r="AB1163" t="str">
            <v>CABEZA ENTERA</v>
          </cell>
          <cell r="AC1163" t="str">
            <v>CABEZA ENTERA S/L</v>
          </cell>
          <cell r="AD1163" t="str">
            <v>NA</v>
          </cell>
        </row>
        <row r="1164">
          <cell r="D1164">
            <v>1022639</v>
          </cell>
          <cell r="E1164" t="str">
            <v>GO CAB BCA ENT S/L@ CJ 20K AS</v>
          </cell>
          <cell r="F1164">
            <v>24000</v>
          </cell>
          <cell r="G1164" t="str">
            <v>KG</v>
          </cell>
          <cell r="H1164" t="str">
            <v>PLANTA LO MIRANDA</v>
          </cell>
          <cell r="I1164" t="str">
            <v>EN PRODUCCION</v>
          </cell>
          <cell r="J1164">
            <v>44832</v>
          </cell>
          <cell r="K1164">
            <v>44841</v>
          </cell>
          <cell r="L1164"/>
          <cell r="M1164"/>
          <cell r="N1164"/>
          <cell r="O1164" t="str">
            <v>U007 AGROSUPER S.A.</v>
          </cell>
          <cell r="P1164" t="str">
            <v>00GO</v>
          </cell>
          <cell r="Q1164" t="str">
            <v>AGROSUPER SHANGHAI</v>
          </cell>
          <cell r="R1164" t="str">
            <v>02</v>
          </cell>
          <cell r="S1164" t="str">
            <v>CHINA</v>
          </cell>
          <cell r="T1164" t="str">
            <v>000302 TIANJIN XINGANG, CHINA</v>
          </cell>
          <cell r="U1164" t="str">
            <v>200002390</v>
          </cell>
          <cell r="V1164" t="str">
            <v>Agrosuper China Co., Ltd.</v>
          </cell>
          <cell r="W1164" t="str">
            <v/>
          </cell>
          <cell r="X1164" t="str">
            <v>CIF</v>
          </cell>
          <cell r="Y1164" t="str">
            <v>CTA CTE O CRED.DIRECTO</v>
          </cell>
          <cell r="Z1164" t="str">
            <v>CONGELADO</v>
          </cell>
          <cell r="AA1164" t="str">
            <v>CABEZA</v>
          </cell>
          <cell r="AB1164" t="str">
            <v>CABEZA ENTERA</v>
          </cell>
          <cell r="AC1164" t="str">
            <v>CABEZA ENTERA S/L</v>
          </cell>
          <cell r="AD1164" t="str">
            <v>NA</v>
          </cell>
        </row>
        <row r="1165">
          <cell r="D1165">
            <v>1022639</v>
          </cell>
          <cell r="E1165" t="str">
            <v>GO CAB BCA ENT S/L@ CJ 20K AS</v>
          </cell>
          <cell r="F1165">
            <v>24000</v>
          </cell>
          <cell r="G1165" t="str">
            <v>KG</v>
          </cell>
          <cell r="H1165" t="str">
            <v>PLANTA LO MIRANDA</v>
          </cell>
          <cell r="I1165" t="str">
            <v>EN PRODUCCION</v>
          </cell>
          <cell r="J1165">
            <v>44832</v>
          </cell>
          <cell r="K1165">
            <v>44841</v>
          </cell>
          <cell r="L1165"/>
          <cell r="M1165"/>
          <cell r="N1165"/>
          <cell r="O1165" t="str">
            <v>U007 AGROSUPER S.A.</v>
          </cell>
          <cell r="P1165" t="str">
            <v>00GO</v>
          </cell>
          <cell r="Q1165" t="str">
            <v>AGROSUPER SHANGHAI</v>
          </cell>
          <cell r="R1165" t="str">
            <v>02</v>
          </cell>
          <cell r="S1165" t="str">
            <v>CHINA</v>
          </cell>
          <cell r="T1165" t="str">
            <v>000302 TIANJIN XINGANG, CHINA</v>
          </cell>
          <cell r="U1165" t="str">
            <v>200002390</v>
          </cell>
          <cell r="V1165" t="str">
            <v>Agrosuper China Co., Ltd.</v>
          </cell>
          <cell r="W1165" t="str">
            <v/>
          </cell>
          <cell r="X1165" t="str">
            <v>CIF</v>
          </cell>
          <cell r="Y1165" t="str">
            <v>CTA CTE O CRED.DIRECTO</v>
          </cell>
          <cell r="Z1165" t="str">
            <v>CONGELADO</v>
          </cell>
          <cell r="AA1165" t="str">
            <v>CABEZA</v>
          </cell>
          <cell r="AB1165" t="str">
            <v>CABEZA ENTERA</v>
          </cell>
          <cell r="AC1165" t="str">
            <v>CABEZA ENTERA S/L</v>
          </cell>
          <cell r="AD1165" t="str">
            <v>NA</v>
          </cell>
        </row>
        <row r="1166">
          <cell r="D1166">
            <v>1022639</v>
          </cell>
          <cell r="E1166" t="str">
            <v>GO CAB BCA ENT S/L@ CJ 20K AS</v>
          </cell>
          <cell r="F1166">
            <v>24000</v>
          </cell>
          <cell r="G1166" t="str">
            <v>KG</v>
          </cell>
          <cell r="H1166" t="str">
            <v>PLANTA LO MIRANDA</v>
          </cell>
          <cell r="I1166" t="str">
            <v>EN PRODUCCION</v>
          </cell>
          <cell r="J1166">
            <v>44832</v>
          </cell>
          <cell r="K1166">
            <v>44841</v>
          </cell>
          <cell r="L1166"/>
          <cell r="M1166"/>
          <cell r="N1166"/>
          <cell r="O1166" t="str">
            <v>U007 AGROSUPER S.A.</v>
          </cell>
          <cell r="P1166" t="str">
            <v>00GO</v>
          </cell>
          <cell r="Q1166" t="str">
            <v>AGROSUPER SHANGHAI</v>
          </cell>
          <cell r="R1166" t="str">
            <v>02</v>
          </cell>
          <cell r="S1166" t="str">
            <v>CHINA</v>
          </cell>
          <cell r="T1166" t="str">
            <v>000302 TIANJIN XINGANG, CHINA</v>
          </cell>
          <cell r="U1166" t="str">
            <v>200002390</v>
          </cell>
          <cell r="V1166" t="str">
            <v>Agrosuper China Co., Ltd.</v>
          </cell>
          <cell r="W1166" t="str">
            <v/>
          </cell>
          <cell r="X1166" t="str">
            <v>CIF</v>
          </cell>
          <cell r="Y1166" t="str">
            <v>CTA CTE O CRED.DIRECTO</v>
          </cell>
          <cell r="Z1166" t="str">
            <v>CONGELADO</v>
          </cell>
          <cell r="AA1166" t="str">
            <v>CABEZA</v>
          </cell>
          <cell r="AB1166" t="str">
            <v>CABEZA ENTERA</v>
          </cell>
          <cell r="AC1166" t="str">
            <v>CABEZA ENTERA S/L</v>
          </cell>
          <cell r="AD1166" t="str">
            <v>NA</v>
          </cell>
        </row>
        <row r="1167">
          <cell r="D1167">
            <v>1022639</v>
          </cell>
          <cell r="E1167" t="str">
            <v>GO CAB BCA ENT S/L@ CJ 20K AS</v>
          </cell>
          <cell r="F1167">
            <v>24000</v>
          </cell>
          <cell r="G1167" t="str">
            <v>KG</v>
          </cell>
          <cell r="H1167" t="str">
            <v>PLANTA LO MIRANDA</v>
          </cell>
          <cell r="I1167" t="str">
            <v>EN PRODUCCION</v>
          </cell>
          <cell r="J1167">
            <v>44832</v>
          </cell>
          <cell r="K1167">
            <v>44841</v>
          </cell>
          <cell r="L1167"/>
          <cell r="M1167"/>
          <cell r="N1167"/>
          <cell r="O1167" t="str">
            <v>U007 AGROSUPER S.A.</v>
          </cell>
          <cell r="P1167" t="str">
            <v>00GO</v>
          </cell>
          <cell r="Q1167" t="str">
            <v>AGROSUPER SHANGHAI</v>
          </cell>
          <cell r="R1167" t="str">
            <v>02</v>
          </cell>
          <cell r="S1167" t="str">
            <v>CHINA</v>
          </cell>
          <cell r="T1167" t="str">
            <v>000302 TIANJIN XINGANG, CHINA</v>
          </cell>
          <cell r="U1167" t="str">
            <v>200002390</v>
          </cell>
          <cell r="V1167" t="str">
            <v>Agrosuper China Co., Ltd.</v>
          </cell>
          <cell r="W1167" t="str">
            <v/>
          </cell>
          <cell r="X1167" t="str">
            <v>CIF</v>
          </cell>
          <cell r="Y1167" t="str">
            <v>CTA CTE O CRED.DIRECTO</v>
          </cell>
          <cell r="Z1167" t="str">
            <v>CONGELADO</v>
          </cell>
          <cell r="AA1167" t="str">
            <v>CABEZA</v>
          </cell>
          <cell r="AB1167" t="str">
            <v>CABEZA ENTERA</v>
          </cell>
          <cell r="AC1167" t="str">
            <v>CABEZA ENTERA S/L</v>
          </cell>
          <cell r="AD1167" t="str">
            <v>NA</v>
          </cell>
        </row>
        <row r="1168">
          <cell r="D1168">
            <v>1023291</v>
          </cell>
          <cell r="E1168" t="str">
            <v>GO HSO COSTILLA 4X 5KG @ CJ 20K AS</v>
          </cell>
          <cell r="F1168">
            <v>24000</v>
          </cell>
          <cell r="G1168" t="str">
            <v>KG</v>
          </cell>
          <cell r="H1168" t="str">
            <v>PLANTA LO MIRANDA</v>
          </cell>
          <cell r="I1168" t="str">
            <v>CONFIRMADO</v>
          </cell>
          <cell r="J1168">
            <v>44832</v>
          </cell>
          <cell r="K1168">
            <v>44841</v>
          </cell>
          <cell r="L1168">
            <v>44879</v>
          </cell>
          <cell r="M1168"/>
          <cell r="N1168"/>
          <cell r="O1168" t="str">
            <v>U007 AGROSUPER S.A.</v>
          </cell>
          <cell r="P1168" t="str">
            <v>00GO</v>
          </cell>
          <cell r="Q1168" t="str">
            <v>AGROSUPER SHANGHAI</v>
          </cell>
          <cell r="R1168" t="str">
            <v>02</v>
          </cell>
          <cell r="S1168" t="str">
            <v>CHINA</v>
          </cell>
          <cell r="T1168" t="str">
            <v>000020 YANTIAN, CHINA</v>
          </cell>
          <cell r="U1168" t="str">
            <v>200002390</v>
          </cell>
          <cell r="V1168" t="str">
            <v>Agrosuper China Co., Ltd.</v>
          </cell>
          <cell r="W1168" t="str">
            <v/>
          </cell>
          <cell r="X1168" t="str">
            <v>CIF</v>
          </cell>
          <cell r="Y1168" t="str">
            <v>CTA CTE O CRED.DIRECTO</v>
          </cell>
          <cell r="Z1168" t="str">
            <v>CONGELADO</v>
          </cell>
          <cell r="AA1168" t="str">
            <v>HUESOS</v>
          </cell>
          <cell r="AB1168" t="str">
            <v>HUESOS CUARTO CENTRAL</v>
          </cell>
          <cell r="AC1168" t="str">
            <v>HUESOS CUATRO CENTRAL COSTILLAR</v>
          </cell>
          <cell r="AD1168" t="str">
            <v>NA</v>
          </cell>
        </row>
        <row r="1169">
          <cell r="D1169">
            <v>1022291</v>
          </cell>
          <cell r="E1169" t="str">
            <v>GO PERNILM B@ BO CJ 20K AS</v>
          </cell>
          <cell r="F1169">
            <v>24000</v>
          </cell>
          <cell r="G1169" t="str">
            <v>KG</v>
          </cell>
          <cell r="H1169" t="str">
            <v>PLANTA LO MIRANDA</v>
          </cell>
          <cell r="I1169" t="str">
            <v>EN PRODUCCION</v>
          </cell>
          <cell r="J1169">
            <v>44832</v>
          </cell>
          <cell r="K1169">
            <v>44841</v>
          </cell>
          <cell r="L1169"/>
          <cell r="M1169"/>
          <cell r="N1169"/>
          <cell r="O1169" t="str">
            <v>U007 AGROSUPER S.A.</v>
          </cell>
          <cell r="P1169" t="str">
            <v>00GO</v>
          </cell>
          <cell r="Q1169" t="str">
            <v>AGROSUPER SHANGHAI</v>
          </cell>
          <cell r="R1169" t="str">
            <v>02</v>
          </cell>
          <cell r="S1169" t="str">
            <v>CHINA</v>
          </cell>
          <cell r="T1169" t="str">
            <v>000021 SHANGHAI, CHINA</v>
          </cell>
          <cell r="U1169" t="str">
            <v>200002390</v>
          </cell>
          <cell r="V1169" t="str">
            <v>Agrosuper China Co., Ltd.</v>
          </cell>
          <cell r="W1169" t="str">
            <v/>
          </cell>
          <cell r="X1169" t="str">
            <v>CIF</v>
          </cell>
          <cell r="Y1169" t="str">
            <v>CTA CTE O CRED.DIRECTO</v>
          </cell>
          <cell r="Z1169" t="str">
            <v>CONGELADO</v>
          </cell>
          <cell r="AA1169" t="str">
            <v>PERNIL</v>
          </cell>
          <cell r="AB1169" t="str">
            <v>PERNIL MANO</v>
          </cell>
          <cell r="AC1169" t="str">
            <v>PERNIL MANO B</v>
          </cell>
          <cell r="AD1169" t="str">
            <v>NA</v>
          </cell>
        </row>
        <row r="1170">
          <cell r="D1170">
            <v>1023109</v>
          </cell>
          <cell r="E1170" t="str">
            <v>GO RECO 20/80 @ CJ 20K AS</v>
          </cell>
          <cell r="F1170">
            <v>24000</v>
          </cell>
          <cell r="G1170" t="str">
            <v>KG</v>
          </cell>
          <cell r="H1170" t="str">
            <v>PLANTA LO MIRANDA</v>
          </cell>
          <cell r="I1170" t="str">
            <v>CONFIRMADO</v>
          </cell>
          <cell r="J1170">
            <v>44832</v>
          </cell>
          <cell r="K1170">
            <v>44841</v>
          </cell>
          <cell r="L1170">
            <v>44865</v>
          </cell>
          <cell r="M1170"/>
          <cell r="N1170"/>
          <cell r="O1170" t="str">
            <v>U007 AGROSUPER S.A.</v>
          </cell>
          <cell r="P1170" t="str">
            <v>00GO</v>
          </cell>
          <cell r="Q1170" t="str">
            <v>AGROSUPER SHANGHAI</v>
          </cell>
          <cell r="R1170" t="str">
            <v>02</v>
          </cell>
          <cell r="S1170" t="str">
            <v>CHINA</v>
          </cell>
          <cell r="T1170" t="str">
            <v>000021 SHANGHAI, CHINA</v>
          </cell>
          <cell r="U1170" t="str">
            <v>200002390</v>
          </cell>
          <cell r="V1170" t="str">
            <v>Agrosuper China Co., Ltd.</v>
          </cell>
          <cell r="W1170" t="str">
            <v/>
          </cell>
          <cell r="X1170" t="str">
            <v>CIF</v>
          </cell>
          <cell r="Y1170" t="str">
            <v>CTA CTE O CRED.DIRECTO</v>
          </cell>
          <cell r="Z1170" t="str">
            <v>CONGELADO</v>
          </cell>
          <cell r="AA1170" t="str">
            <v>GRASAS</v>
          </cell>
          <cell r="AB1170" t="str">
            <v>GRASA GORDURA</v>
          </cell>
          <cell r="AC1170" t="str">
            <v>SUBPROD GRASA GORDURA REBAJE</v>
          </cell>
          <cell r="AD1170" t="str">
            <v>NA</v>
          </cell>
        </row>
        <row r="1171">
          <cell r="D1171">
            <v>1023109</v>
          </cell>
          <cell r="E1171" t="str">
            <v>GO RECO 20/80 @ CJ 20K AS</v>
          </cell>
          <cell r="F1171">
            <v>24000</v>
          </cell>
          <cell r="G1171" t="str">
            <v>KG</v>
          </cell>
          <cell r="H1171" t="str">
            <v>PLANTA LO MIRANDA</v>
          </cell>
          <cell r="I1171" t="str">
            <v>SOBRE INGRESO</v>
          </cell>
          <cell r="J1171">
            <v>44832</v>
          </cell>
          <cell r="K1171">
            <v>44841</v>
          </cell>
          <cell r="L1171"/>
          <cell r="M1171"/>
          <cell r="N1171"/>
          <cell r="O1171" t="str">
            <v>U007 AGROSUPER S.A.</v>
          </cell>
          <cell r="P1171" t="str">
            <v>00GO</v>
          </cell>
          <cell r="Q1171" t="str">
            <v>AGROSUPER SHANGHAI</v>
          </cell>
          <cell r="R1171" t="str">
            <v>02</v>
          </cell>
          <cell r="S1171" t="str">
            <v>CHINA</v>
          </cell>
          <cell r="T1171" t="str">
            <v>000021 SHANGHAI, CHINA</v>
          </cell>
          <cell r="U1171" t="str">
            <v>200002390</v>
          </cell>
          <cell r="V1171" t="str">
            <v>Agrosuper China Co., Ltd.</v>
          </cell>
          <cell r="W1171" t="str">
            <v/>
          </cell>
          <cell r="X1171" t="str">
            <v>CIF</v>
          </cell>
          <cell r="Y1171" t="str">
            <v>CTA CTE O CRED.DIRECTO</v>
          </cell>
          <cell r="Z1171" t="str">
            <v>CONGELADO</v>
          </cell>
          <cell r="AA1171" t="str">
            <v>GRASAS</v>
          </cell>
          <cell r="AB1171" t="str">
            <v>GRASA GORDURA</v>
          </cell>
          <cell r="AC1171" t="str">
            <v>SUBPROD GRASA GORDURA REBAJE</v>
          </cell>
          <cell r="AD1171" t="str">
            <v>NA</v>
          </cell>
        </row>
        <row r="1172">
          <cell r="D1172">
            <v>1023109</v>
          </cell>
          <cell r="E1172" t="str">
            <v>GO RECO 20/80 @ CJ 20K AS</v>
          </cell>
          <cell r="F1172">
            <v>24000</v>
          </cell>
          <cell r="G1172" t="str">
            <v>KG</v>
          </cell>
          <cell r="H1172" t="str">
            <v>PLANTA LO MIRANDA</v>
          </cell>
          <cell r="I1172" t="str">
            <v>SOBRE INGRESO</v>
          </cell>
          <cell r="J1172">
            <v>44832</v>
          </cell>
          <cell r="K1172">
            <v>44841</v>
          </cell>
          <cell r="L1172"/>
          <cell r="M1172"/>
          <cell r="N1172"/>
          <cell r="O1172" t="str">
            <v>U007 AGROSUPER S.A.</v>
          </cell>
          <cell r="P1172" t="str">
            <v>00GO</v>
          </cell>
          <cell r="Q1172" t="str">
            <v>AGROSUPER SHANGHAI</v>
          </cell>
          <cell r="R1172" t="str">
            <v>02</v>
          </cell>
          <cell r="S1172" t="str">
            <v>CHINA</v>
          </cell>
          <cell r="T1172" t="str">
            <v>000021 SHANGHAI, CHINA</v>
          </cell>
          <cell r="U1172" t="str">
            <v>200002390</v>
          </cell>
          <cell r="V1172" t="str">
            <v>Agrosuper China Co., Ltd.</v>
          </cell>
          <cell r="W1172" t="str">
            <v/>
          </cell>
          <cell r="X1172" t="str">
            <v>CIF</v>
          </cell>
          <cell r="Y1172" t="str">
            <v>CTA CTE O CRED.DIRECTO</v>
          </cell>
          <cell r="Z1172" t="str">
            <v>CONGELADO</v>
          </cell>
          <cell r="AA1172" t="str">
            <v>GRASAS</v>
          </cell>
          <cell r="AB1172" t="str">
            <v>GRASA GORDURA</v>
          </cell>
          <cell r="AC1172" t="str">
            <v>SUBPROD GRASA GORDURA REBAJE</v>
          </cell>
          <cell r="AD1172" t="str">
            <v>NA</v>
          </cell>
        </row>
        <row r="1173">
          <cell r="D1173">
            <v>1022186</v>
          </cell>
          <cell r="E1173" t="str">
            <v>GO RESTO TIRA HSO CTRO@ BO CJ 20K AS</v>
          </cell>
          <cell r="F1173">
            <v>24000</v>
          </cell>
          <cell r="G1173" t="str">
            <v>KG</v>
          </cell>
          <cell r="H1173" t="str">
            <v>PLANTA LO MIRANDA</v>
          </cell>
          <cell r="I1173" t="str">
            <v>CONFIRMADO</v>
          </cell>
          <cell r="J1173">
            <v>44832</v>
          </cell>
          <cell r="K1173">
            <v>44841</v>
          </cell>
          <cell r="L1173">
            <v>44872</v>
          </cell>
          <cell r="M1173"/>
          <cell r="N1173"/>
          <cell r="O1173" t="str">
            <v>U007 AGROSUPER S.A.</v>
          </cell>
          <cell r="P1173" t="str">
            <v>00GO</v>
          </cell>
          <cell r="Q1173" t="str">
            <v>AGROSUPER SHANGHAI</v>
          </cell>
          <cell r="R1173" t="str">
            <v>02</v>
          </cell>
          <cell r="S1173" t="str">
            <v>CHINA</v>
          </cell>
          <cell r="T1173" t="str">
            <v>000302 TIANJIN XINGANG, CHINA</v>
          </cell>
          <cell r="U1173" t="str">
            <v>200002390</v>
          </cell>
          <cell r="V1173" t="str">
            <v>Agrosuper China Co., Ltd.</v>
          </cell>
          <cell r="W1173" t="str">
            <v/>
          </cell>
          <cell r="X1173" t="str">
            <v>CIF</v>
          </cell>
          <cell r="Y1173" t="str">
            <v>CTA CTE O CRED.DIRECTO</v>
          </cell>
          <cell r="Z1173" t="str">
            <v>CONGELADO</v>
          </cell>
          <cell r="AA1173" t="str">
            <v>HUESOS</v>
          </cell>
          <cell r="AB1173" t="str">
            <v>HUESOS CUARTO CENTRAL</v>
          </cell>
          <cell r="AC1173" t="str">
            <v>HUESOS CUARTO CENTRAL RESTO TIRA HUESO</v>
          </cell>
          <cell r="AD1173" t="str">
            <v>NA</v>
          </cell>
        </row>
        <row r="1174">
          <cell r="D1174">
            <v>1022186</v>
          </cell>
          <cell r="E1174" t="str">
            <v>GO RESTO TIRA HSO CTRO@ BO CJ 20K AS</v>
          </cell>
          <cell r="F1174">
            <v>24000</v>
          </cell>
          <cell r="G1174" t="str">
            <v>KG</v>
          </cell>
          <cell r="H1174" t="str">
            <v>PLANTA LO MIRANDA</v>
          </cell>
          <cell r="I1174" t="str">
            <v>EN PRODUCCION</v>
          </cell>
          <cell r="J1174">
            <v>44832</v>
          </cell>
          <cell r="K1174">
            <v>44841</v>
          </cell>
          <cell r="L1174"/>
          <cell r="M1174"/>
          <cell r="N1174"/>
          <cell r="O1174" t="str">
            <v>U007 AGROSUPER S.A.</v>
          </cell>
          <cell r="P1174" t="str">
            <v>00GO</v>
          </cell>
          <cell r="Q1174" t="str">
            <v>AGROSUPER SHANGHAI</v>
          </cell>
          <cell r="R1174" t="str">
            <v>02</v>
          </cell>
          <cell r="S1174" t="str">
            <v>CHINA</v>
          </cell>
          <cell r="T1174" t="str">
            <v>000302 TIANJIN XINGANG, CHINA</v>
          </cell>
          <cell r="U1174" t="str">
            <v>200002390</v>
          </cell>
          <cell r="V1174" t="str">
            <v>Agrosuper China Co., Ltd.</v>
          </cell>
          <cell r="W1174" t="str">
            <v/>
          </cell>
          <cell r="X1174" t="str">
            <v>CIF</v>
          </cell>
          <cell r="Y1174" t="str">
            <v>CTA CTE O CRED.DIRECTO</v>
          </cell>
          <cell r="Z1174" t="str">
            <v>CONGELADO</v>
          </cell>
          <cell r="AA1174" t="str">
            <v>HUESOS</v>
          </cell>
          <cell r="AB1174" t="str">
            <v>HUESOS CUARTO CENTRAL</v>
          </cell>
          <cell r="AC1174" t="str">
            <v>HUESOS CUARTO CENTRAL RESTO TIRA HUESO</v>
          </cell>
          <cell r="AD1174" t="str">
            <v>NA</v>
          </cell>
        </row>
        <row r="1175">
          <cell r="D1175">
            <v>1022378</v>
          </cell>
          <cell r="E1175" t="str">
            <v>GO RESTO TIRA HSO@ FI CJ 10K AS</v>
          </cell>
          <cell r="F1175">
            <v>24000</v>
          </cell>
          <cell r="G1175" t="str">
            <v>KG</v>
          </cell>
          <cell r="H1175" t="str">
            <v>PLANTA LO MIRANDA</v>
          </cell>
          <cell r="I1175" t="str">
            <v>CONFIRMADO</v>
          </cell>
          <cell r="J1175">
            <v>44832</v>
          </cell>
          <cell r="K1175">
            <v>44841</v>
          </cell>
          <cell r="L1175"/>
          <cell r="M1175"/>
          <cell r="N1175"/>
          <cell r="O1175" t="str">
            <v>U007 AGROSUPER S.A.</v>
          </cell>
          <cell r="P1175" t="str">
            <v>00GO</v>
          </cell>
          <cell r="Q1175" t="str">
            <v>AGROSUPER SHANGHAI</v>
          </cell>
          <cell r="R1175" t="str">
            <v>02</v>
          </cell>
          <cell r="S1175" t="str">
            <v>CHINA</v>
          </cell>
          <cell r="T1175" t="str">
            <v>000020 YANTIAN, CHINA</v>
          </cell>
          <cell r="U1175" t="str">
            <v>200002390</v>
          </cell>
          <cell r="V1175" t="str">
            <v>Agrosuper China Co., Ltd.</v>
          </cell>
          <cell r="W1175" t="str">
            <v/>
          </cell>
          <cell r="X1175" t="str">
            <v>CIF</v>
          </cell>
          <cell r="Y1175" t="str">
            <v>CTA CTE O CRED.DIRECTO</v>
          </cell>
          <cell r="Z1175" t="str">
            <v>CONGELADO</v>
          </cell>
          <cell r="AA1175" t="str">
            <v>HUESOS</v>
          </cell>
          <cell r="AB1175" t="str">
            <v>HUESOS CUARTO CENTRAL</v>
          </cell>
          <cell r="AC1175" t="str">
            <v>HUESOS CUARTO CENTRAL RESTO TIRA HUESO</v>
          </cell>
          <cell r="AD1175" t="str">
            <v>NA</v>
          </cell>
        </row>
        <row r="1176">
          <cell r="D1176">
            <v>1022378</v>
          </cell>
          <cell r="E1176" t="str">
            <v>GO RESTO TIRA HSO@ FI CJ 10K AS</v>
          </cell>
          <cell r="F1176">
            <v>24000</v>
          </cell>
          <cell r="G1176" t="str">
            <v>KG</v>
          </cell>
          <cell r="H1176" t="str">
            <v>PLANTA LO MIRANDA</v>
          </cell>
          <cell r="I1176" t="str">
            <v>EN PRODUCCION</v>
          </cell>
          <cell r="J1176">
            <v>44832</v>
          </cell>
          <cell r="K1176">
            <v>44841</v>
          </cell>
          <cell r="L1176"/>
          <cell r="M1176"/>
          <cell r="N1176"/>
          <cell r="O1176" t="str">
            <v>U007 AGROSUPER S.A.</v>
          </cell>
          <cell r="P1176" t="str">
            <v>00GO</v>
          </cell>
          <cell r="Q1176" t="str">
            <v>AGROSUPER SHANGHAI</v>
          </cell>
          <cell r="R1176" t="str">
            <v>02</v>
          </cell>
          <cell r="S1176" t="str">
            <v>CHINA</v>
          </cell>
          <cell r="T1176" t="str">
            <v>000020 YANTIAN, CHINA</v>
          </cell>
          <cell r="U1176" t="str">
            <v>200002390</v>
          </cell>
          <cell r="V1176" t="str">
            <v>Agrosuper China Co., Ltd.</v>
          </cell>
          <cell r="W1176" t="str">
            <v/>
          </cell>
          <cell r="X1176" t="str">
            <v>CIF</v>
          </cell>
          <cell r="Y1176" t="str">
            <v>CTA CTE O CRED.DIRECTO</v>
          </cell>
          <cell r="Z1176" t="str">
            <v>CONGELADO</v>
          </cell>
          <cell r="AA1176" t="str">
            <v>HUESOS</v>
          </cell>
          <cell r="AB1176" t="str">
            <v>HUESOS CUARTO CENTRAL</v>
          </cell>
          <cell r="AC1176" t="str">
            <v>HUESOS CUARTO CENTRAL RESTO TIRA HUESO</v>
          </cell>
          <cell r="AD1176" t="str">
            <v>NA</v>
          </cell>
        </row>
        <row r="1177">
          <cell r="D1177">
            <v>1030566</v>
          </cell>
          <cell r="E1177" t="str">
            <v>PV CTRO PTA ALA B MA@ BO CJ SO</v>
          </cell>
          <cell r="F1177">
            <v>24000</v>
          </cell>
          <cell r="G1177" t="str">
            <v>KG</v>
          </cell>
          <cell r="H1177" t="str">
            <v>PLANTA LO MIRANDA</v>
          </cell>
          <cell r="I1177" t="str">
            <v>EN PRODUCCION</v>
          </cell>
          <cell r="J1177">
            <v>44832</v>
          </cell>
          <cell r="K1177">
            <v>44841</v>
          </cell>
          <cell r="L1177"/>
          <cell r="M1177"/>
          <cell r="N1177"/>
          <cell r="O1177" t="str">
            <v>U007 AGROSUPER S.A.</v>
          </cell>
          <cell r="P1177" t="str">
            <v>00GO</v>
          </cell>
          <cell r="Q1177" t="str">
            <v>AGROSUPER SHANGHAI</v>
          </cell>
          <cell r="R1177" t="str">
            <v>03</v>
          </cell>
          <cell r="S1177" t="str">
            <v>CHINA</v>
          </cell>
          <cell r="T1177" t="str">
            <v>000020 YANTIAN, CHINA</v>
          </cell>
          <cell r="U1177" t="str">
            <v>200002390</v>
          </cell>
          <cell r="V1177" t="str">
            <v>Agrosuper China Co., Ltd.</v>
          </cell>
          <cell r="W1177" t="str">
            <v/>
          </cell>
          <cell r="X1177" t="str">
            <v>CIF</v>
          </cell>
          <cell r="Y1177" t="str">
            <v>CTA CTE O CRED.DIRECTO</v>
          </cell>
          <cell r="Z1177" t="str">
            <v>CONGELADO</v>
          </cell>
          <cell r="AA1177" t="str">
            <v>ALA</v>
          </cell>
          <cell r="AB1177" t="str">
            <v>ALA CENTRO PUNTA</v>
          </cell>
          <cell r="AC1177" t="str">
            <v>ALA CENTRO PUNTA</v>
          </cell>
          <cell r="AD1177" t="str">
            <v>NA</v>
          </cell>
        </row>
        <row r="1178">
          <cell r="D1178">
            <v>1030525</v>
          </cell>
          <cell r="E1178" t="str">
            <v>PV TRU ALA@ EX BLO CJ 15K SO</v>
          </cell>
          <cell r="F1178">
            <v>24000</v>
          </cell>
          <cell r="G1178" t="str">
            <v>KG</v>
          </cell>
          <cell r="H1178" t="str">
            <v>SOPRAVAL PLANTA / CECINAS 2</v>
          </cell>
          <cell r="I1178" t="str">
            <v>CONFIRMADO</v>
          </cell>
          <cell r="J1178">
            <v>44832</v>
          </cell>
          <cell r="K1178">
            <v>44841</v>
          </cell>
          <cell r="L1178">
            <v>44880</v>
          </cell>
          <cell r="M1178"/>
          <cell r="N1178"/>
          <cell r="O1178" t="str">
            <v>U007 AGROSUPER S.A.</v>
          </cell>
          <cell r="P1178" t="str">
            <v>00GO</v>
          </cell>
          <cell r="Q1178" t="str">
            <v>AGROSUPER SHANGHAI</v>
          </cell>
          <cell r="R1178" t="str">
            <v>03</v>
          </cell>
          <cell r="S1178" t="str">
            <v>CHINA</v>
          </cell>
          <cell r="T1178" t="str">
            <v>000021 SHANGHAI, CHINA</v>
          </cell>
          <cell r="U1178" t="str">
            <v>200002390</v>
          </cell>
          <cell r="V1178" t="str">
            <v>Agrosuper China Co., Ltd.</v>
          </cell>
          <cell r="W1178" t="str">
            <v/>
          </cell>
          <cell r="X1178" t="str">
            <v>CIF</v>
          </cell>
          <cell r="Y1178" t="str">
            <v>CTA CTE O CRED.DIRECTO</v>
          </cell>
          <cell r="Z1178" t="str">
            <v>CONGELADO</v>
          </cell>
          <cell r="AA1178" t="str">
            <v>ALA</v>
          </cell>
          <cell r="AB1178" t="str">
            <v>ALA TRUTRO</v>
          </cell>
          <cell r="AC1178" t="str">
            <v>ALA TRUTRO NORMAL</v>
          </cell>
          <cell r="AD1178" t="str">
            <v>NA</v>
          </cell>
        </row>
        <row r="1179">
          <cell r="D1179">
            <v>1030525</v>
          </cell>
          <cell r="E1179" t="str">
            <v>PV TRU ALA@ EX BLO CJ 15K SO</v>
          </cell>
          <cell r="F1179">
            <v>24000</v>
          </cell>
          <cell r="G1179" t="str">
            <v>KG</v>
          </cell>
          <cell r="H1179" t="str">
            <v>SOPRAVAL PLANTA / CECINAS 2</v>
          </cell>
          <cell r="I1179" t="str">
            <v>CONFIRMADO</v>
          </cell>
          <cell r="J1179">
            <v>44832</v>
          </cell>
          <cell r="K1179">
            <v>44841</v>
          </cell>
          <cell r="L1179">
            <v>44878</v>
          </cell>
          <cell r="M1179"/>
          <cell r="N1179"/>
          <cell r="O1179" t="str">
            <v>U007 AGROSUPER S.A.</v>
          </cell>
          <cell r="P1179" t="str">
            <v>00GO</v>
          </cell>
          <cell r="Q1179" t="str">
            <v>AGROSUPER SHANGHAI</v>
          </cell>
          <cell r="R1179" t="str">
            <v>03</v>
          </cell>
          <cell r="S1179" t="str">
            <v>CHINA</v>
          </cell>
          <cell r="T1179" t="str">
            <v>000021 SHANGHAI, CHINA</v>
          </cell>
          <cell r="U1179" t="str">
            <v>200002390</v>
          </cell>
          <cell r="V1179" t="str">
            <v>Agrosuper China Co., Ltd.</v>
          </cell>
          <cell r="W1179" t="str">
            <v/>
          </cell>
          <cell r="X1179" t="str">
            <v>CIF</v>
          </cell>
          <cell r="Y1179" t="str">
            <v>CTA CTE O CRED.DIRECTO</v>
          </cell>
          <cell r="Z1179" t="str">
            <v>CONGELADO</v>
          </cell>
          <cell r="AA1179" t="str">
            <v>ALA</v>
          </cell>
          <cell r="AB1179" t="str">
            <v>ALA TRUTRO</v>
          </cell>
          <cell r="AC1179" t="str">
            <v>ALA TRUTRO NORMAL</v>
          </cell>
          <cell r="AD1179" t="str">
            <v>NA</v>
          </cell>
        </row>
        <row r="1180">
          <cell r="D1180">
            <v>1030525</v>
          </cell>
          <cell r="E1180" t="str">
            <v>PV TRU ALA@ EX BLO CJ 15K SO</v>
          </cell>
          <cell r="F1180">
            <v>12000</v>
          </cell>
          <cell r="G1180" t="str">
            <v>KG</v>
          </cell>
          <cell r="H1180" t="str">
            <v>PLANTA LO MIRANDA</v>
          </cell>
          <cell r="I1180" t="str">
            <v>EN PRODUCCION</v>
          </cell>
          <cell r="J1180">
            <v>44832</v>
          </cell>
          <cell r="K1180">
            <v>44841</v>
          </cell>
          <cell r="L1180"/>
          <cell r="M1180"/>
          <cell r="N1180"/>
          <cell r="O1180" t="str">
            <v>U007 AGROSUPER S.A.</v>
          </cell>
          <cell r="P1180" t="str">
            <v>00GO</v>
          </cell>
          <cell r="Q1180" t="str">
            <v>AGROSUPER SHANGHAI</v>
          </cell>
          <cell r="R1180" t="str">
            <v>03</v>
          </cell>
          <cell r="S1180" t="str">
            <v>CHINA</v>
          </cell>
          <cell r="T1180" t="str">
            <v>000020 YANTIAN, CHINA</v>
          </cell>
          <cell r="U1180" t="str">
            <v>200002390</v>
          </cell>
          <cell r="V1180" t="str">
            <v>Agrosuper China Co., Ltd.</v>
          </cell>
          <cell r="W1180" t="str">
            <v/>
          </cell>
          <cell r="X1180" t="str">
            <v>CIF</v>
          </cell>
          <cell r="Y1180" t="str">
            <v>CTA CTE O CRED.DIRECTO</v>
          </cell>
          <cell r="Z1180" t="str">
            <v>CONGELADO</v>
          </cell>
          <cell r="AA1180" t="str">
            <v>ALA</v>
          </cell>
          <cell r="AB1180" t="str">
            <v>ALA TRUTRO</v>
          </cell>
          <cell r="AC1180" t="str">
            <v>ALA TRUTRO NORMAL</v>
          </cell>
          <cell r="AD1180" t="str">
            <v>NA</v>
          </cell>
        </row>
        <row r="1181">
          <cell r="D1181">
            <v>1030566</v>
          </cell>
          <cell r="E1181" t="str">
            <v>PV CTRO PTA ALA B MA@ BO CJ SO</v>
          </cell>
          <cell r="F1181">
            <v>12000</v>
          </cell>
          <cell r="G1181" t="str">
            <v>KG</v>
          </cell>
          <cell r="H1181" t="str">
            <v>PLANTA LO MIRANDA</v>
          </cell>
          <cell r="I1181" t="str">
            <v>EN PRODUCCION</v>
          </cell>
          <cell r="J1181">
            <v>44832</v>
          </cell>
          <cell r="K1181">
            <v>44841</v>
          </cell>
          <cell r="L1181"/>
          <cell r="M1181"/>
          <cell r="N1181"/>
          <cell r="O1181" t="str">
            <v>U007 AGROSUPER S.A.</v>
          </cell>
          <cell r="P1181" t="str">
            <v>00GO</v>
          </cell>
          <cell r="Q1181" t="str">
            <v>AGROSUPER SHANGHAI</v>
          </cell>
          <cell r="R1181" t="str">
            <v>03</v>
          </cell>
          <cell r="S1181" t="str">
            <v>CHINA</v>
          </cell>
          <cell r="T1181" t="str">
            <v>000020 YANTIAN, CHINA</v>
          </cell>
          <cell r="U1181" t="str">
            <v>200002390</v>
          </cell>
          <cell r="V1181" t="str">
            <v>Agrosuper China Co., Ltd.</v>
          </cell>
          <cell r="W1181" t="str">
            <v/>
          </cell>
          <cell r="X1181" t="str">
            <v>CIF</v>
          </cell>
          <cell r="Y1181" t="str">
            <v>CTA CTE O CRED.DIRECTO</v>
          </cell>
          <cell r="Z1181" t="str">
            <v>CONGELADO</v>
          </cell>
          <cell r="AA1181" t="str">
            <v>ALA</v>
          </cell>
          <cell r="AB1181" t="str">
            <v>ALA CENTRO PUNTA</v>
          </cell>
          <cell r="AC1181" t="str">
            <v>ALA CENTRO PUNTA</v>
          </cell>
          <cell r="AD1181" t="str">
            <v>NA</v>
          </cell>
        </row>
        <row r="1182">
          <cell r="D1182">
            <v>1030685</v>
          </cell>
          <cell r="E1182" t="str">
            <v>PV CTRO PTA ALA@ BO CJ 15K AS</v>
          </cell>
          <cell r="F1182">
            <v>24000</v>
          </cell>
          <cell r="G1182" t="str">
            <v>KG</v>
          </cell>
          <cell r="H1182" t="str">
            <v>SOPRAVAL PLANTA / CECINAS 2</v>
          </cell>
          <cell r="I1182" t="str">
            <v>A PROGRAMAR</v>
          </cell>
          <cell r="J1182">
            <v>44832</v>
          </cell>
          <cell r="K1182">
            <v>44841</v>
          </cell>
          <cell r="L1182">
            <v>44880</v>
          </cell>
          <cell r="M1182"/>
          <cell r="N1182"/>
          <cell r="O1182" t="str">
            <v>U007 AGROSUPER S.A.</v>
          </cell>
          <cell r="P1182" t="str">
            <v>00GO</v>
          </cell>
          <cell r="Q1182" t="str">
            <v>AGROSUPER SHANGHAI</v>
          </cell>
          <cell r="R1182" t="str">
            <v>03</v>
          </cell>
          <cell r="S1182" t="str">
            <v>CHINA</v>
          </cell>
          <cell r="T1182" t="str">
            <v>000021 SHANGHAI, CHINA</v>
          </cell>
          <cell r="U1182" t="str">
            <v>200002390</v>
          </cell>
          <cell r="V1182" t="str">
            <v>Agrosuper China Co., Ltd.</v>
          </cell>
          <cell r="W1182" t="str">
            <v/>
          </cell>
          <cell r="X1182" t="str">
            <v>CIF</v>
          </cell>
          <cell r="Y1182" t="str">
            <v>CTA CTE O CRED.DIRECTO</v>
          </cell>
          <cell r="Z1182" t="str">
            <v>CONGELADO</v>
          </cell>
          <cell r="AA1182" t="str">
            <v>ALA</v>
          </cell>
          <cell r="AB1182" t="str">
            <v>ALA CENTRO PUNTA</v>
          </cell>
          <cell r="AC1182" t="str">
            <v>ALA CENTRO PUNTA</v>
          </cell>
          <cell r="AD1182" t="str">
            <v>NA</v>
          </cell>
        </row>
        <row r="1183">
          <cell r="D1183">
            <v>1030685</v>
          </cell>
          <cell r="E1183" t="str">
            <v>PV CTRO PTA ALA@ BO CJ 15K AS</v>
          </cell>
          <cell r="F1183">
            <v>24000</v>
          </cell>
          <cell r="G1183" t="str">
            <v>KG</v>
          </cell>
          <cell r="H1183" t="str">
            <v>SOPRAVAL PLANTA / CECINAS 2</v>
          </cell>
          <cell r="I1183" t="str">
            <v>CONFIRMADO</v>
          </cell>
          <cell r="J1183">
            <v>44832</v>
          </cell>
          <cell r="K1183">
            <v>44841</v>
          </cell>
          <cell r="L1183">
            <v>44878</v>
          </cell>
          <cell r="M1183"/>
          <cell r="N1183"/>
          <cell r="O1183" t="str">
            <v>U007 AGROSUPER S.A.</v>
          </cell>
          <cell r="P1183" t="str">
            <v>00GO</v>
          </cell>
          <cell r="Q1183" t="str">
            <v>AGROSUPER SHANGHAI</v>
          </cell>
          <cell r="R1183" t="str">
            <v>03</v>
          </cell>
          <cell r="S1183" t="str">
            <v>CHINA</v>
          </cell>
          <cell r="T1183" t="str">
            <v>000021 SHANGHAI, CHINA</v>
          </cell>
          <cell r="U1183" t="str">
            <v>200002390</v>
          </cell>
          <cell r="V1183" t="str">
            <v>Agrosuper China Co., Ltd.</v>
          </cell>
          <cell r="W1183" t="str">
            <v/>
          </cell>
          <cell r="X1183" t="str">
            <v>CIF</v>
          </cell>
          <cell r="Y1183" t="str">
            <v>CTA CTE O CRED.DIRECTO</v>
          </cell>
          <cell r="Z1183" t="str">
            <v>CONGELADO</v>
          </cell>
          <cell r="AA1183" t="str">
            <v>ALA</v>
          </cell>
          <cell r="AB1183" t="str">
            <v>ALA CENTRO PUNTA</v>
          </cell>
          <cell r="AC1183" t="str">
            <v>ALA CENTRO PUNTA</v>
          </cell>
          <cell r="AD1183" t="str">
            <v>NA</v>
          </cell>
        </row>
        <row r="1184">
          <cell r="D1184">
            <v>1030683</v>
          </cell>
          <cell r="E1184" t="str">
            <v>PV TRU LARG@ BO CJ 15K AS</v>
          </cell>
          <cell r="F1184">
            <v>24000</v>
          </cell>
          <cell r="G1184" t="str">
            <v>KG</v>
          </cell>
          <cell r="H1184" t="str">
            <v>SOPRAVAL PLANTA / CECINAS 2</v>
          </cell>
          <cell r="I1184" t="str">
            <v>CONFIRMADO</v>
          </cell>
          <cell r="J1184">
            <v>44832</v>
          </cell>
          <cell r="K1184">
            <v>44841</v>
          </cell>
          <cell r="L1184"/>
          <cell r="M1184"/>
          <cell r="N1184"/>
          <cell r="O1184" t="str">
            <v>U007 AGROSUPER S.A.</v>
          </cell>
          <cell r="P1184" t="str">
            <v>00GO</v>
          </cell>
          <cell r="Q1184" t="str">
            <v>AGROSUPER SHANGHAI</v>
          </cell>
          <cell r="R1184" t="str">
            <v>03</v>
          </cell>
          <cell r="S1184" t="str">
            <v>CHINA</v>
          </cell>
          <cell r="T1184" t="str">
            <v>000302 TIANJIN XINGANG, CHINA</v>
          </cell>
          <cell r="U1184" t="str">
            <v>200002390</v>
          </cell>
          <cell r="V1184" t="str">
            <v>Agrosuper China Co., Ltd.</v>
          </cell>
          <cell r="W1184" t="str">
            <v/>
          </cell>
          <cell r="X1184" t="str">
            <v>CIF</v>
          </cell>
          <cell r="Y1184" t="str">
            <v>CTA CTE O CRED.DIRECTO</v>
          </cell>
          <cell r="Z1184" t="str">
            <v>CONGELADO</v>
          </cell>
          <cell r="AA1184" t="str">
            <v>TRUTRO</v>
          </cell>
          <cell r="AB1184" t="str">
            <v>TRUTRO LARGO</v>
          </cell>
          <cell r="AC1184" t="str">
            <v>TRUTRO LARGO NORMAL</v>
          </cell>
          <cell r="AD1184" t="str">
            <v>NA</v>
          </cell>
        </row>
        <row r="1185">
          <cell r="D1185">
            <v>1030683</v>
          </cell>
          <cell r="E1185" t="str">
            <v>PV TRU LARG@ BO CJ 15K AS</v>
          </cell>
          <cell r="F1185">
            <v>24000</v>
          </cell>
          <cell r="G1185" t="str">
            <v>KG</v>
          </cell>
          <cell r="H1185" t="str">
            <v>SOPRAVAL PLANTA / CECINAS 2</v>
          </cell>
          <cell r="I1185" t="str">
            <v>CONFIRMADO</v>
          </cell>
          <cell r="J1185">
            <v>44832</v>
          </cell>
          <cell r="K1185">
            <v>44841</v>
          </cell>
          <cell r="L1185">
            <v>44865</v>
          </cell>
          <cell r="M1185"/>
          <cell r="N1185"/>
          <cell r="O1185" t="str">
            <v>U007 AGROSUPER S.A.</v>
          </cell>
          <cell r="P1185" t="str">
            <v>00GO</v>
          </cell>
          <cell r="Q1185" t="str">
            <v>AGROSUPER SHANGHAI</v>
          </cell>
          <cell r="R1185" t="str">
            <v>03</v>
          </cell>
          <cell r="S1185" t="str">
            <v>CHINA</v>
          </cell>
          <cell r="T1185" t="str">
            <v>000302 TIANJIN XINGANG, CHINA</v>
          </cell>
          <cell r="U1185" t="str">
            <v>200002390</v>
          </cell>
          <cell r="V1185" t="str">
            <v>Agrosuper China Co., Ltd.</v>
          </cell>
          <cell r="W1185" t="str">
            <v/>
          </cell>
          <cell r="X1185" t="str">
            <v>CIF</v>
          </cell>
          <cell r="Y1185" t="str">
            <v>CTA CTE O CRED.DIRECTO</v>
          </cell>
          <cell r="Z1185" t="str">
            <v>CONGELADO</v>
          </cell>
          <cell r="AA1185" t="str">
            <v>TRUTRO</v>
          </cell>
          <cell r="AB1185" t="str">
            <v>TRUTRO LARGO</v>
          </cell>
          <cell r="AC1185" t="str">
            <v>TRUTRO LARGO NORMAL</v>
          </cell>
          <cell r="AD1185" t="str">
            <v>NA</v>
          </cell>
        </row>
        <row r="1186">
          <cell r="D1186">
            <v>1030683</v>
          </cell>
          <cell r="E1186" t="str">
            <v>PV TRU LARG@ BO CJ 15K AS</v>
          </cell>
          <cell r="F1186">
            <v>24000</v>
          </cell>
          <cell r="G1186" t="str">
            <v>KG</v>
          </cell>
          <cell r="H1186" t="str">
            <v>SOPRAVAL PLANTA / CECINAS 2</v>
          </cell>
          <cell r="I1186" t="str">
            <v>CONFIRMADO</v>
          </cell>
          <cell r="J1186">
            <v>44832</v>
          </cell>
          <cell r="K1186">
            <v>44841</v>
          </cell>
          <cell r="L1186">
            <v>44878</v>
          </cell>
          <cell r="M1186"/>
          <cell r="N1186"/>
          <cell r="O1186" t="str">
            <v>U007 AGROSUPER S.A.</v>
          </cell>
          <cell r="P1186" t="str">
            <v>00GO</v>
          </cell>
          <cell r="Q1186" t="str">
            <v>AGROSUPER SHANGHAI</v>
          </cell>
          <cell r="R1186" t="str">
            <v>03</v>
          </cell>
          <cell r="S1186" t="str">
            <v>CHINA</v>
          </cell>
          <cell r="T1186" t="str">
            <v>000021 SHANGHAI, CHINA</v>
          </cell>
          <cell r="U1186" t="str">
            <v>200002390</v>
          </cell>
          <cell r="V1186" t="str">
            <v>Agrosuper China Co., Ltd.</v>
          </cell>
          <cell r="W1186" t="str">
            <v/>
          </cell>
          <cell r="X1186" t="str">
            <v>CIF</v>
          </cell>
          <cell r="Y1186" t="str">
            <v>CTA CTE O CRED.DIRECTO</v>
          </cell>
          <cell r="Z1186" t="str">
            <v>CONGELADO</v>
          </cell>
          <cell r="AA1186" t="str">
            <v>TRUTRO</v>
          </cell>
          <cell r="AB1186" t="str">
            <v>TRUTRO LARGO</v>
          </cell>
          <cell r="AC1186" t="str">
            <v>TRUTRO LARGO NORMAL</v>
          </cell>
          <cell r="AD1186" t="str">
            <v>NA</v>
          </cell>
        </row>
        <row r="1187">
          <cell r="D1187">
            <v>1030683</v>
          </cell>
          <cell r="E1187" t="str">
            <v>PV TRU LARG@ BO CJ 15K AS</v>
          </cell>
          <cell r="F1187">
            <v>24000</v>
          </cell>
          <cell r="G1187" t="str">
            <v>KG</v>
          </cell>
          <cell r="H1187" t="str">
            <v>SOPRAVAL PLANTA / CECINAS 2</v>
          </cell>
          <cell r="I1187" t="str">
            <v>CONFIRMADO</v>
          </cell>
          <cell r="J1187">
            <v>44832</v>
          </cell>
          <cell r="K1187">
            <v>44841</v>
          </cell>
          <cell r="L1187">
            <v>44879</v>
          </cell>
          <cell r="M1187"/>
          <cell r="N1187"/>
          <cell r="O1187" t="str">
            <v>U007 AGROSUPER S.A.</v>
          </cell>
          <cell r="P1187" t="str">
            <v>00GO</v>
          </cell>
          <cell r="Q1187" t="str">
            <v>AGROSUPER SHANGHAI</v>
          </cell>
          <cell r="R1187" t="str">
            <v>03</v>
          </cell>
          <cell r="S1187" t="str">
            <v>CHINA</v>
          </cell>
          <cell r="T1187" t="str">
            <v>000021 SHANGHAI, CHINA</v>
          </cell>
          <cell r="U1187" t="str">
            <v>200002390</v>
          </cell>
          <cell r="V1187" t="str">
            <v>Agrosuper China Co., Ltd.</v>
          </cell>
          <cell r="W1187" t="str">
            <v/>
          </cell>
          <cell r="X1187" t="str">
            <v>CIF</v>
          </cell>
          <cell r="Y1187" t="str">
            <v>CTA CTE O CRED.DIRECTO</v>
          </cell>
          <cell r="Z1187" t="str">
            <v>CONGELADO</v>
          </cell>
          <cell r="AA1187" t="str">
            <v>TRUTRO</v>
          </cell>
          <cell r="AB1187" t="str">
            <v>TRUTRO LARGO</v>
          </cell>
          <cell r="AC1187" t="str">
            <v>TRUTRO LARGO NORMAL</v>
          </cell>
          <cell r="AD1187" t="str">
            <v>NA</v>
          </cell>
        </row>
        <row r="1188">
          <cell r="D1188">
            <v>1030683</v>
          </cell>
          <cell r="E1188" t="str">
            <v>PV TRU LARG@ BO CJ 15K AS</v>
          </cell>
          <cell r="F1188">
            <v>24000</v>
          </cell>
          <cell r="G1188" t="str">
            <v>KG</v>
          </cell>
          <cell r="H1188" t="str">
            <v>SOPRAVAL PLANTA / CECINAS 2</v>
          </cell>
          <cell r="I1188" t="str">
            <v>CONFIRMADO</v>
          </cell>
          <cell r="J1188">
            <v>44832</v>
          </cell>
          <cell r="K1188">
            <v>44841</v>
          </cell>
          <cell r="L1188"/>
          <cell r="M1188"/>
          <cell r="N1188"/>
          <cell r="O1188" t="str">
            <v>U007 AGROSUPER S.A.</v>
          </cell>
          <cell r="P1188" t="str">
            <v>00GO</v>
          </cell>
          <cell r="Q1188" t="str">
            <v>AGROSUPER SHANGHAI</v>
          </cell>
          <cell r="R1188" t="str">
            <v>03</v>
          </cell>
          <cell r="S1188" t="str">
            <v>CHINA</v>
          </cell>
          <cell r="T1188" t="str">
            <v>000021 SHANGHAI, CHINA</v>
          </cell>
          <cell r="U1188" t="str">
            <v>200002390</v>
          </cell>
          <cell r="V1188" t="str">
            <v>Agrosuper China Co., Ltd.</v>
          </cell>
          <cell r="W1188" t="str">
            <v/>
          </cell>
          <cell r="X1188" t="str">
            <v>CIF</v>
          </cell>
          <cell r="Y1188" t="str">
            <v>CTA CTE O CRED.DIRECTO</v>
          </cell>
          <cell r="Z1188" t="str">
            <v>CONGELADO</v>
          </cell>
          <cell r="AA1188" t="str">
            <v>TRUTRO</v>
          </cell>
          <cell r="AB1188" t="str">
            <v>TRUTRO LARGO</v>
          </cell>
          <cell r="AC1188" t="str">
            <v>TRUTRO LARGO NORMAL</v>
          </cell>
          <cell r="AD1188" t="str">
            <v>NA</v>
          </cell>
        </row>
        <row r="1189">
          <cell r="D1189">
            <v>1030683</v>
          </cell>
          <cell r="E1189" t="str">
            <v>PV TRU LARG@ BO CJ 15K AS</v>
          </cell>
          <cell r="F1189">
            <v>24000</v>
          </cell>
          <cell r="G1189" t="str">
            <v>KG</v>
          </cell>
          <cell r="H1189" t="str">
            <v>SOPRAVAL PLANTA / CECINAS 2</v>
          </cell>
          <cell r="I1189" t="str">
            <v>EN PRODUCCION</v>
          </cell>
          <cell r="J1189">
            <v>44832</v>
          </cell>
          <cell r="K1189">
            <v>44841</v>
          </cell>
          <cell r="L1189"/>
          <cell r="M1189"/>
          <cell r="N1189"/>
          <cell r="O1189" t="str">
            <v>U007 AGROSUPER S.A.</v>
          </cell>
          <cell r="P1189" t="str">
            <v>00GO</v>
          </cell>
          <cell r="Q1189" t="str">
            <v>AGROSUPER SHANGHAI</v>
          </cell>
          <cell r="R1189" t="str">
            <v>03</v>
          </cell>
          <cell r="S1189" t="str">
            <v>CHINA</v>
          </cell>
          <cell r="T1189" t="str">
            <v>000021 SHANGHAI, CHINA</v>
          </cell>
          <cell r="U1189" t="str">
            <v>200002390</v>
          </cell>
          <cell r="V1189" t="str">
            <v>Agrosuper China Co., Ltd.</v>
          </cell>
          <cell r="W1189" t="str">
            <v/>
          </cell>
          <cell r="X1189" t="str">
            <v>CIF</v>
          </cell>
          <cell r="Y1189" t="str">
            <v>CTA CTE O CRED.DIRECTO</v>
          </cell>
          <cell r="Z1189" t="str">
            <v>CONGELADO</v>
          </cell>
          <cell r="AA1189" t="str">
            <v>TRUTRO</v>
          </cell>
          <cell r="AB1189" t="str">
            <v>TRUTRO LARGO</v>
          </cell>
          <cell r="AC1189" t="str">
            <v>TRUTRO LARGO NORMAL</v>
          </cell>
          <cell r="AD1189" t="str">
            <v>NA</v>
          </cell>
        </row>
        <row r="1190">
          <cell r="D1190">
            <v>1030683</v>
          </cell>
          <cell r="E1190" t="str">
            <v>PV TRU LARG@ BO CJ 15K AS</v>
          </cell>
          <cell r="F1190">
            <v>24000</v>
          </cell>
          <cell r="G1190" t="str">
            <v>KG</v>
          </cell>
          <cell r="H1190" t="str">
            <v>SOPRAVAL PLANTA / CECINAS 2</v>
          </cell>
          <cell r="I1190" t="str">
            <v>EN PRODUCCION</v>
          </cell>
          <cell r="J1190">
            <v>44832</v>
          </cell>
          <cell r="K1190">
            <v>44841</v>
          </cell>
          <cell r="L1190"/>
          <cell r="M1190"/>
          <cell r="N1190"/>
          <cell r="O1190" t="str">
            <v>U007 AGROSUPER S.A.</v>
          </cell>
          <cell r="P1190" t="str">
            <v>00GO</v>
          </cell>
          <cell r="Q1190" t="str">
            <v>AGROSUPER SHANGHAI</v>
          </cell>
          <cell r="R1190" t="str">
            <v>03</v>
          </cell>
          <cell r="S1190" t="str">
            <v>CHINA</v>
          </cell>
          <cell r="T1190" t="str">
            <v>000021 SHANGHAI, CHINA</v>
          </cell>
          <cell r="U1190" t="str">
            <v>200002390</v>
          </cell>
          <cell r="V1190" t="str">
            <v>Agrosuper China Co., Ltd.</v>
          </cell>
          <cell r="W1190" t="str">
            <v/>
          </cell>
          <cell r="X1190" t="str">
            <v>CIF</v>
          </cell>
          <cell r="Y1190" t="str">
            <v>CTA CTE O CRED.DIRECTO</v>
          </cell>
          <cell r="Z1190" t="str">
            <v>CONGELADO</v>
          </cell>
          <cell r="AA1190" t="str">
            <v>TRUTRO</v>
          </cell>
          <cell r="AB1190" t="str">
            <v>TRUTRO LARGO</v>
          </cell>
          <cell r="AC1190" t="str">
            <v>TRUTRO LARGO NORMAL</v>
          </cell>
          <cell r="AD1190" t="str">
            <v>NA</v>
          </cell>
        </row>
        <row r="1191">
          <cell r="D1191">
            <v>1030683</v>
          </cell>
          <cell r="E1191" t="str">
            <v>PV TRU LARG@ BO CJ 15K AS</v>
          </cell>
          <cell r="F1191">
            <v>24000</v>
          </cell>
          <cell r="G1191" t="str">
            <v>KG</v>
          </cell>
          <cell r="H1191" t="str">
            <v>SOPRAVAL PLANTA / CECINAS 2</v>
          </cell>
          <cell r="I1191" t="str">
            <v>EN PRODUCCION</v>
          </cell>
          <cell r="J1191">
            <v>44832</v>
          </cell>
          <cell r="K1191">
            <v>44841</v>
          </cell>
          <cell r="L1191"/>
          <cell r="M1191"/>
          <cell r="N1191"/>
          <cell r="O1191" t="str">
            <v>U007 AGROSUPER S.A.</v>
          </cell>
          <cell r="P1191" t="str">
            <v>00GO</v>
          </cell>
          <cell r="Q1191" t="str">
            <v>AGROSUPER SHANGHAI</v>
          </cell>
          <cell r="R1191" t="str">
            <v>03</v>
          </cell>
          <cell r="S1191" t="str">
            <v>CHINA</v>
          </cell>
          <cell r="T1191" t="str">
            <v>000021 SHANGHAI, CHINA</v>
          </cell>
          <cell r="U1191" t="str">
            <v>200002390</v>
          </cell>
          <cell r="V1191" t="str">
            <v>Agrosuper China Co., Ltd.</v>
          </cell>
          <cell r="W1191" t="str">
            <v/>
          </cell>
          <cell r="X1191" t="str">
            <v>CIF</v>
          </cell>
          <cell r="Y1191" t="str">
            <v>CTA CTE O CRED.DIRECTO</v>
          </cell>
          <cell r="Z1191" t="str">
            <v>CONGELADO</v>
          </cell>
          <cell r="AA1191" t="str">
            <v>TRUTRO</v>
          </cell>
          <cell r="AB1191" t="str">
            <v>TRUTRO LARGO</v>
          </cell>
          <cell r="AC1191" t="str">
            <v>TRUTRO LARGO NORMAL</v>
          </cell>
          <cell r="AD1191" t="str">
            <v>NA</v>
          </cell>
        </row>
        <row r="1192">
          <cell r="D1192">
            <v>1030683</v>
          </cell>
          <cell r="E1192" t="str">
            <v>PV TRU LARG@ BO CJ 15K AS</v>
          </cell>
          <cell r="F1192">
            <v>24000</v>
          </cell>
          <cell r="G1192" t="str">
            <v>KG</v>
          </cell>
          <cell r="H1192" t="str">
            <v>SOPRAVAL PLANTA / CECINAS 2</v>
          </cell>
          <cell r="I1192" t="str">
            <v>EN PRODUCCION</v>
          </cell>
          <cell r="J1192">
            <v>44832</v>
          </cell>
          <cell r="K1192">
            <v>44841</v>
          </cell>
          <cell r="L1192"/>
          <cell r="M1192"/>
          <cell r="N1192"/>
          <cell r="O1192" t="str">
            <v>U007 AGROSUPER S.A.</v>
          </cell>
          <cell r="P1192" t="str">
            <v>00GO</v>
          </cell>
          <cell r="Q1192" t="str">
            <v>AGROSUPER SHANGHAI</v>
          </cell>
          <cell r="R1192" t="str">
            <v>03</v>
          </cell>
          <cell r="S1192" t="str">
            <v>CHINA</v>
          </cell>
          <cell r="T1192" t="str">
            <v>000021 SHANGHAI, CHINA</v>
          </cell>
          <cell r="U1192" t="str">
            <v>200002390</v>
          </cell>
          <cell r="V1192" t="str">
            <v>Agrosuper China Co., Ltd.</v>
          </cell>
          <cell r="W1192" t="str">
            <v/>
          </cell>
          <cell r="X1192" t="str">
            <v>CIF</v>
          </cell>
          <cell r="Y1192" t="str">
            <v>CTA CTE O CRED.DIRECTO</v>
          </cell>
          <cell r="Z1192" t="str">
            <v>CONGELADO</v>
          </cell>
          <cell r="AA1192" t="str">
            <v>TRUTRO</v>
          </cell>
          <cell r="AB1192" t="str">
            <v>TRUTRO LARGO</v>
          </cell>
          <cell r="AC1192" t="str">
            <v>TRUTRO LARGO NORMAL</v>
          </cell>
          <cell r="AD1192" t="str">
            <v>NA</v>
          </cell>
        </row>
        <row r="1193">
          <cell r="D1193">
            <v>1030683</v>
          </cell>
          <cell r="E1193" t="str">
            <v>PV TRU LARG@ BO CJ 15K AS</v>
          </cell>
          <cell r="F1193">
            <v>24000</v>
          </cell>
          <cell r="G1193" t="str">
            <v>KG</v>
          </cell>
          <cell r="H1193" t="str">
            <v>SOPRAVAL PLANTA / CECINAS 2</v>
          </cell>
          <cell r="I1193" t="str">
            <v>EN PRODUCCION</v>
          </cell>
          <cell r="J1193">
            <v>44832</v>
          </cell>
          <cell r="K1193">
            <v>44841</v>
          </cell>
          <cell r="L1193"/>
          <cell r="M1193"/>
          <cell r="N1193"/>
          <cell r="O1193" t="str">
            <v>U007 AGROSUPER S.A.</v>
          </cell>
          <cell r="P1193" t="str">
            <v>00GO</v>
          </cell>
          <cell r="Q1193" t="str">
            <v>AGROSUPER SHANGHAI</v>
          </cell>
          <cell r="R1193" t="str">
            <v>03</v>
          </cell>
          <cell r="S1193" t="str">
            <v>CHINA</v>
          </cell>
          <cell r="T1193" t="str">
            <v>000021 SHANGHAI, CHINA</v>
          </cell>
          <cell r="U1193" t="str">
            <v>200002390</v>
          </cell>
          <cell r="V1193" t="str">
            <v>Agrosuper China Co., Ltd.</v>
          </cell>
          <cell r="W1193" t="str">
            <v/>
          </cell>
          <cell r="X1193" t="str">
            <v>CIF</v>
          </cell>
          <cell r="Y1193" t="str">
            <v>CTA CTE O CRED.DIRECTO</v>
          </cell>
          <cell r="Z1193" t="str">
            <v>CONGELADO</v>
          </cell>
          <cell r="AA1193" t="str">
            <v>TRUTRO</v>
          </cell>
          <cell r="AB1193" t="str">
            <v>TRUTRO LARGO</v>
          </cell>
          <cell r="AC1193" t="str">
            <v>TRUTRO LARGO NORMAL</v>
          </cell>
          <cell r="AD1193" t="str">
            <v>NA</v>
          </cell>
        </row>
        <row r="1194">
          <cell r="D1194">
            <v>1030683</v>
          </cell>
          <cell r="E1194" t="str">
            <v>PV TRU LARG@ BO CJ 15K AS</v>
          </cell>
          <cell r="F1194">
            <v>24000</v>
          </cell>
          <cell r="G1194" t="str">
            <v>KG</v>
          </cell>
          <cell r="H1194" t="str">
            <v>SOPRAVAL PLANTA / CECINAS 2</v>
          </cell>
          <cell r="I1194" t="str">
            <v>EN PRODUCCION</v>
          </cell>
          <cell r="J1194">
            <v>44832</v>
          </cell>
          <cell r="K1194">
            <v>44841</v>
          </cell>
          <cell r="L1194"/>
          <cell r="M1194"/>
          <cell r="N1194"/>
          <cell r="O1194" t="str">
            <v>U007 AGROSUPER S.A.</v>
          </cell>
          <cell r="P1194" t="str">
            <v>00GO</v>
          </cell>
          <cell r="Q1194" t="str">
            <v>AGROSUPER SHANGHAI</v>
          </cell>
          <cell r="R1194" t="str">
            <v>03</v>
          </cell>
          <cell r="S1194" t="str">
            <v>CHINA</v>
          </cell>
          <cell r="T1194" t="str">
            <v>000021 SHANGHAI, CHINA</v>
          </cell>
          <cell r="U1194" t="str">
            <v>200002390</v>
          </cell>
          <cell r="V1194" t="str">
            <v>Agrosuper China Co., Ltd.</v>
          </cell>
          <cell r="W1194" t="str">
            <v/>
          </cell>
          <cell r="X1194" t="str">
            <v>CIF</v>
          </cell>
          <cell r="Y1194" t="str">
            <v>CTA CTE O CRED.DIRECTO</v>
          </cell>
          <cell r="Z1194" t="str">
            <v>CONGELADO</v>
          </cell>
          <cell r="AA1194" t="str">
            <v>TRUTRO</v>
          </cell>
          <cell r="AB1194" t="str">
            <v>TRUTRO LARGO</v>
          </cell>
          <cell r="AC1194" t="str">
            <v>TRUTRO LARGO NORMAL</v>
          </cell>
          <cell r="AD1194" t="str">
            <v>NA</v>
          </cell>
        </row>
        <row r="1195">
          <cell r="D1195">
            <v>1030683</v>
          </cell>
          <cell r="E1195" t="str">
            <v>PV TRU LARG@ BO CJ 15K AS</v>
          </cell>
          <cell r="F1195">
            <v>24000</v>
          </cell>
          <cell r="G1195" t="str">
            <v>KG</v>
          </cell>
          <cell r="H1195" t="str">
            <v>SOPRAVAL PLANTA / CECINAS 2</v>
          </cell>
          <cell r="I1195" t="str">
            <v>EN PRODUCCION</v>
          </cell>
          <cell r="J1195">
            <v>44832</v>
          </cell>
          <cell r="K1195">
            <v>44841</v>
          </cell>
          <cell r="L1195"/>
          <cell r="M1195"/>
          <cell r="N1195"/>
          <cell r="O1195" t="str">
            <v>U007 AGROSUPER S.A.</v>
          </cell>
          <cell r="P1195" t="str">
            <v>00GO</v>
          </cell>
          <cell r="Q1195" t="str">
            <v>AGROSUPER SHANGHAI</v>
          </cell>
          <cell r="R1195" t="str">
            <v>03</v>
          </cell>
          <cell r="S1195" t="str">
            <v>CHINA</v>
          </cell>
          <cell r="T1195" t="str">
            <v>000021 SHANGHAI, CHINA</v>
          </cell>
          <cell r="U1195" t="str">
            <v>200002390</v>
          </cell>
          <cell r="V1195" t="str">
            <v>Agrosuper China Co., Ltd.</v>
          </cell>
          <cell r="W1195" t="str">
            <v/>
          </cell>
          <cell r="X1195" t="str">
            <v>CIF</v>
          </cell>
          <cell r="Y1195" t="str">
            <v>CTA CTE O CRED.DIRECTO</v>
          </cell>
          <cell r="Z1195" t="str">
            <v>CONGELADO</v>
          </cell>
          <cell r="AA1195" t="str">
            <v>TRUTRO</v>
          </cell>
          <cell r="AB1195" t="str">
            <v>TRUTRO LARGO</v>
          </cell>
          <cell r="AC1195" t="str">
            <v>TRUTRO LARGO NORMAL</v>
          </cell>
          <cell r="AD1195" t="str">
            <v>NA</v>
          </cell>
        </row>
        <row r="1196">
          <cell r="D1196">
            <v>1030683</v>
          </cell>
          <cell r="E1196" t="str">
            <v>PV TRU LARG@ BO CJ 15K AS</v>
          </cell>
          <cell r="F1196">
            <v>19000</v>
          </cell>
          <cell r="G1196" t="str">
            <v>KG</v>
          </cell>
          <cell r="H1196" t="str">
            <v>SOPRAVAL PLANTA / CECINAS 2</v>
          </cell>
          <cell r="I1196" t="str">
            <v>EN PRODUCCION</v>
          </cell>
          <cell r="J1196">
            <v>44832</v>
          </cell>
          <cell r="K1196">
            <v>44841</v>
          </cell>
          <cell r="L1196"/>
          <cell r="M1196"/>
          <cell r="N1196"/>
          <cell r="O1196" t="str">
            <v>U007 AGROSUPER S.A.</v>
          </cell>
          <cell r="P1196" t="str">
            <v>00GO</v>
          </cell>
          <cell r="Q1196" t="str">
            <v>AGROSUPER SHANGHAI</v>
          </cell>
          <cell r="R1196" t="str">
            <v>03</v>
          </cell>
          <cell r="S1196" t="str">
            <v>CHINA</v>
          </cell>
          <cell r="T1196" t="str">
            <v>000021 SHANGHAI, CHINA</v>
          </cell>
          <cell r="U1196" t="str">
            <v>200002390</v>
          </cell>
          <cell r="V1196" t="str">
            <v>Agrosuper China Co., Ltd.</v>
          </cell>
          <cell r="W1196" t="str">
            <v/>
          </cell>
          <cell r="X1196" t="str">
            <v>CIF</v>
          </cell>
          <cell r="Y1196" t="str">
            <v>CTA CTE O CRED.DIRECTO</v>
          </cell>
          <cell r="Z1196" t="str">
            <v>CONGELADO</v>
          </cell>
          <cell r="AA1196" t="str">
            <v>TRUTRO</v>
          </cell>
          <cell r="AB1196" t="str">
            <v>TRUTRO LARGO</v>
          </cell>
          <cell r="AC1196" t="str">
            <v>TRUTRO LARGO NORMAL</v>
          </cell>
          <cell r="AD1196" t="str">
            <v>NA</v>
          </cell>
        </row>
        <row r="1197">
          <cell r="D1197">
            <v>1030791</v>
          </cell>
          <cell r="E1197" t="str">
            <v>PV MA TRU LAR@ BO CJ 15K AS</v>
          </cell>
          <cell r="F1197">
            <v>5000</v>
          </cell>
          <cell r="G1197" t="str">
            <v>KG</v>
          </cell>
          <cell r="H1197" t="str">
            <v>SOPRAVAL PLANTA / CECINAS 2</v>
          </cell>
          <cell r="I1197" t="str">
            <v>EN PRODUCCION</v>
          </cell>
          <cell r="J1197">
            <v>44832</v>
          </cell>
          <cell r="K1197">
            <v>44841</v>
          </cell>
          <cell r="L1197"/>
          <cell r="M1197"/>
          <cell r="N1197"/>
          <cell r="O1197" t="str">
            <v>U007 AGROSUPER S.A.</v>
          </cell>
          <cell r="P1197" t="str">
            <v>00GO</v>
          </cell>
          <cell r="Q1197" t="str">
            <v>AGROSUPER SHANGHAI</v>
          </cell>
          <cell r="R1197" t="str">
            <v>03</v>
          </cell>
          <cell r="S1197" t="str">
            <v>CHINA</v>
          </cell>
          <cell r="T1197" t="str">
            <v>000021 SHANGHAI, CHINA</v>
          </cell>
          <cell r="U1197" t="str">
            <v>200002390</v>
          </cell>
          <cell r="V1197" t="str">
            <v>Agrosuper China Co., Ltd.</v>
          </cell>
          <cell r="W1197" t="str">
            <v/>
          </cell>
          <cell r="X1197" t="str">
            <v>CIF</v>
          </cell>
          <cell r="Y1197" t="str">
            <v>CTA CTE O CRED.DIRECTO</v>
          </cell>
          <cell r="Z1197" t="str">
            <v>CONGELADO</v>
          </cell>
          <cell r="AA1197" t="str">
            <v>TRUTRO</v>
          </cell>
          <cell r="AB1197" t="str">
            <v>TRUTRO LARGO</v>
          </cell>
          <cell r="AC1197" t="str">
            <v>TRUTRO LARGO NORMAL</v>
          </cell>
          <cell r="AD1197" t="str">
            <v>NA</v>
          </cell>
        </row>
        <row r="1198">
          <cell r="D1198">
            <v>1030686</v>
          </cell>
          <cell r="E1198" t="str">
            <v>PV COG S/PIEL MA@ BO CJ 15K AS</v>
          </cell>
          <cell r="F1198">
            <v>24000</v>
          </cell>
          <cell r="G1198" t="str">
            <v>KG</v>
          </cell>
          <cell r="H1198" t="str">
            <v>SOPRAVAL PLANTA / CECINAS 2</v>
          </cell>
          <cell r="I1198" t="str">
            <v>CONFIRMADO</v>
          </cell>
          <cell r="J1198">
            <v>44832</v>
          </cell>
          <cell r="K1198">
            <v>44841</v>
          </cell>
          <cell r="L1198">
            <v>44880</v>
          </cell>
          <cell r="M1198"/>
          <cell r="N1198"/>
          <cell r="O1198" t="str">
            <v>U007 AGROSUPER S.A.</v>
          </cell>
          <cell r="P1198" t="str">
            <v>00GO</v>
          </cell>
          <cell r="Q1198" t="str">
            <v>AGROSUPER SHANGHAI</v>
          </cell>
          <cell r="R1198" t="str">
            <v>03</v>
          </cell>
          <cell r="S1198" t="str">
            <v>CHINA</v>
          </cell>
          <cell r="T1198" t="str">
            <v>000021 SHANGHAI, CHINA</v>
          </cell>
          <cell r="U1198" t="str">
            <v>200002390</v>
          </cell>
          <cell r="V1198" t="str">
            <v>Agrosuper China Co., Ltd.</v>
          </cell>
          <cell r="W1198" t="str">
            <v/>
          </cell>
          <cell r="X1198" t="str">
            <v>CIF</v>
          </cell>
          <cell r="Y1198" t="str">
            <v>CTA CTE O CRED.DIRECTO</v>
          </cell>
          <cell r="Z1198" t="str">
            <v>CONGELADO</v>
          </cell>
          <cell r="AA1198" t="str">
            <v>MENUDENCIAS</v>
          </cell>
          <cell r="AB1198" t="str">
            <v>MENUDENCIAS COGOTE</v>
          </cell>
          <cell r="AC1198" t="str">
            <v>MENUDENCIAS COGOTE MACHO</v>
          </cell>
          <cell r="AD1198" t="str">
            <v>NA</v>
          </cell>
        </row>
        <row r="1199">
          <cell r="D1199">
            <v>1030686</v>
          </cell>
          <cell r="E1199" t="str">
            <v>PV COG S/PIEL MA@ BO CJ 15K AS</v>
          </cell>
          <cell r="F1199">
            <v>24000</v>
          </cell>
          <cell r="G1199" t="str">
            <v>KG</v>
          </cell>
          <cell r="H1199" t="str">
            <v>SOPRAVAL PLANTA / CECINAS 2</v>
          </cell>
          <cell r="I1199" t="str">
            <v>CONFIRMADO</v>
          </cell>
          <cell r="J1199">
            <v>44832</v>
          </cell>
          <cell r="K1199">
            <v>44841</v>
          </cell>
          <cell r="L1199">
            <v>44876</v>
          </cell>
          <cell r="M1199"/>
          <cell r="N1199"/>
          <cell r="O1199" t="str">
            <v>U007 AGROSUPER S.A.</v>
          </cell>
          <cell r="P1199" t="str">
            <v>00GO</v>
          </cell>
          <cell r="Q1199" t="str">
            <v>AGROSUPER SHANGHAI</v>
          </cell>
          <cell r="R1199" t="str">
            <v>03</v>
          </cell>
          <cell r="S1199" t="str">
            <v>CHINA</v>
          </cell>
          <cell r="T1199" t="str">
            <v>000021 SHANGHAI, CHINA</v>
          </cell>
          <cell r="U1199" t="str">
            <v>200002390</v>
          </cell>
          <cell r="V1199" t="str">
            <v>Agrosuper China Co., Ltd.</v>
          </cell>
          <cell r="W1199" t="str">
            <v/>
          </cell>
          <cell r="X1199" t="str">
            <v>CIF</v>
          </cell>
          <cell r="Y1199" t="str">
            <v>CTA CTE O CRED.DIRECTO</v>
          </cell>
          <cell r="Z1199" t="str">
            <v>CONGELADO</v>
          </cell>
          <cell r="AA1199" t="str">
            <v>MENUDENCIAS</v>
          </cell>
          <cell r="AB1199" t="str">
            <v>MENUDENCIAS COGOTE</v>
          </cell>
          <cell r="AC1199" t="str">
            <v>MENUDENCIAS COGOTE MACHO</v>
          </cell>
          <cell r="AD1199" t="str">
            <v>NA</v>
          </cell>
        </row>
        <row r="1200">
          <cell r="D1200">
            <v>1030686</v>
          </cell>
          <cell r="E1200" t="str">
            <v>PV COG S/PIEL MA@ BO CJ 15K AS</v>
          </cell>
          <cell r="F1200">
            <v>24000</v>
          </cell>
          <cell r="G1200" t="str">
            <v>KG</v>
          </cell>
          <cell r="H1200" t="str">
            <v>SOPRAVAL PLANTA / CECINAS 2</v>
          </cell>
          <cell r="I1200" t="str">
            <v>EN PRODUCCION</v>
          </cell>
          <cell r="J1200">
            <v>44832</v>
          </cell>
          <cell r="K1200">
            <v>44841</v>
          </cell>
          <cell r="L1200"/>
          <cell r="M1200"/>
          <cell r="N1200"/>
          <cell r="O1200" t="str">
            <v>U007 AGROSUPER S.A.</v>
          </cell>
          <cell r="P1200" t="str">
            <v>00GO</v>
          </cell>
          <cell r="Q1200" t="str">
            <v>AGROSUPER SHANGHAI</v>
          </cell>
          <cell r="R1200" t="str">
            <v>03</v>
          </cell>
          <cell r="S1200" t="str">
            <v>CHINA</v>
          </cell>
          <cell r="T1200" t="str">
            <v>000021 SHANGHAI, CHINA</v>
          </cell>
          <cell r="U1200" t="str">
            <v>200002390</v>
          </cell>
          <cell r="V1200" t="str">
            <v>Agrosuper China Co., Ltd.</v>
          </cell>
          <cell r="W1200" t="str">
            <v/>
          </cell>
          <cell r="X1200" t="str">
            <v>CIF</v>
          </cell>
          <cell r="Y1200" t="str">
            <v>CTA CTE O CRED.DIRECTO</v>
          </cell>
          <cell r="Z1200" t="str">
            <v>CONGELADO</v>
          </cell>
          <cell r="AA1200" t="str">
            <v>MENUDENCIAS</v>
          </cell>
          <cell r="AB1200" t="str">
            <v>MENUDENCIAS COGOTE</v>
          </cell>
          <cell r="AC1200" t="str">
            <v>MENUDENCIAS COGOTE MACHO</v>
          </cell>
          <cell r="AD1200" t="str">
            <v>NA</v>
          </cell>
        </row>
        <row r="1201">
          <cell r="D1201">
            <v>1030686</v>
          </cell>
          <cell r="E1201" t="str">
            <v>PV COG S/PIEL MA@ BO CJ 15K AS</v>
          </cell>
          <cell r="F1201">
            <v>24000</v>
          </cell>
          <cell r="G1201" t="str">
            <v>KG</v>
          </cell>
          <cell r="H1201" t="str">
            <v>SOPRAVAL PLANTA / CECINAS 2</v>
          </cell>
          <cell r="I1201" t="str">
            <v>EN PRODUCCION</v>
          </cell>
          <cell r="J1201">
            <v>44832</v>
          </cell>
          <cell r="K1201">
            <v>44841</v>
          </cell>
          <cell r="L1201"/>
          <cell r="M1201"/>
          <cell r="N1201"/>
          <cell r="O1201" t="str">
            <v>U007 AGROSUPER S.A.</v>
          </cell>
          <cell r="P1201" t="str">
            <v>00GO</v>
          </cell>
          <cell r="Q1201" t="str">
            <v>AGROSUPER SHANGHAI</v>
          </cell>
          <cell r="R1201" t="str">
            <v>03</v>
          </cell>
          <cell r="S1201" t="str">
            <v>CHINA</v>
          </cell>
          <cell r="T1201" t="str">
            <v>000021 SHANGHAI, CHINA</v>
          </cell>
          <cell r="U1201" t="str">
            <v>200002390</v>
          </cell>
          <cell r="V1201" t="str">
            <v>Agrosuper China Co., Ltd.</v>
          </cell>
          <cell r="W1201" t="str">
            <v/>
          </cell>
          <cell r="X1201" t="str">
            <v>CIF</v>
          </cell>
          <cell r="Y1201" t="str">
            <v>CTA CTE O CRED.DIRECTO</v>
          </cell>
          <cell r="Z1201" t="str">
            <v>CONGELADO</v>
          </cell>
          <cell r="AA1201" t="str">
            <v>MENUDENCIAS</v>
          </cell>
          <cell r="AB1201" t="str">
            <v>MENUDENCIAS COGOTE</v>
          </cell>
          <cell r="AC1201" t="str">
            <v>MENUDENCIAS COGOTE MACHO</v>
          </cell>
          <cell r="AD1201" t="str">
            <v>NA</v>
          </cell>
        </row>
        <row r="1202">
          <cell r="D1202">
            <v>1030686</v>
          </cell>
          <cell r="E1202" t="str">
            <v>PV COG S/PIEL MA@ BO CJ 15K AS</v>
          </cell>
          <cell r="F1202">
            <v>24000</v>
          </cell>
          <cell r="G1202" t="str">
            <v>KG</v>
          </cell>
          <cell r="H1202" t="str">
            <v>SOPRAVAL PLANTA / CECINAS 2</v>
          </cell>
          <cell r="I1202" t="str">
            <v>EN PRODUCCION</v>
          </cell>
          <cell r="J1202">
            <v>44832</v>
          </cell>
          <cell r="K1202">
            <v>44841</v>
          </cell>
          <cell r="L1202"/>
          <cell r="M1202"/>
          <cell r="N1202"/>
          <cell r="O1202" t="str">
            <v>U007 AGROSUPER S.A.</v>
          </cell>
          <cell r="P1202" t="str">
            <v>00GO</v>
          </cell>
          <cell r="Q1202" t="str">
            <v>AGROSUPER SHANGHAI</v>
          </cell>
          <cell r="R1202" t="str">
            <v>03</v>
          </cell>
          <cell r="S1202" t="str">
            <v>CHINA</v>
          </cell>
          <cell r="T1202" t="str">
            <v>000021 SHANGHAI, CHINA</v>
          </cell>
          <cell r="U1202" t="str">
            <v>200002390</v>
          </cell>
          <cell r="V1202" t="str">
            <v>Agrosuper China Co., Ltd.</v>
          </cell>
          <cell r="W1202" t="str">
            <v/>
          </cell>
          <cell r="X1202" t="str">
            <v>CIF</v>
          </cell>
          <cell r="Y1202" t="str">
            <v>CTA CTE O CRED.DIRECTO</v>
          </cell>
          <cell r="Z1202" t="str">
            <v>CONGELADO</v>
          </cell>
          <cell r="AA1202" t="str">
            <v>MENUDENCIAS</v>
          </cell>
          <cell r="AB1202" t="str">
            <v>MENUDENCIAS COGOTE</v>
          </cell>
          <cell r="AC1202" t="str">
            <v>MENUDENCIAS COGOTE MACHO</v>
          </cell>
          <cell r="AD1202" t="str">
            <v>NA</v>
          </cell>
        </row>
        <row r="1203">
          <cell r="D1203">
            <v>1021385</v>
          </cell>
          <cell r="E1203" t="str">
            <v>GO CUE GRANEL ESP CC@ CJ 20K AS</v>
          </cell>
          <cell r="F1203">
            <v>24000</v>
          </cell>
          <cell r="G1203" t="str">
            <v>KG</v>
          </cell>
          <cell r="H1203" t="str">
            <v>PLANTA ROSARIO</v>
          </cell>
          <cell r="I1203" t="str">
            <v>A PROGRAMAR</v>
          </cell>
          <cell r="J1203">
            <v>44832</v>
          </cell>
          <cell r="K1203">
            <v>44844</v>
          </cell>
          <cell r="L1203"/>
          <cell r="M1203"/>
          <cell r="N1203"/>
          <cell r="O1203" t="str">
            <v>U007 AGROSUPER S.A.</v>
          </cell>
          <cell r="P1203" t="str">
            <v>00AS</v>
          </cell>
          <cell r="Q1203" t="str">
            <v>AGRO SUDAMERICA</v>
          </cell>
          <cell r="R1203" t="str">
            <v>02</v>
          </cell>
          <cell r="S1203" t="str">
            <v>COSTA RICA</v>
          </cell>
          <cell r="T1203" t="str">
            <v>000206 CALDERA, PUERTO</v>
          </cell>
          <cell r="U1203" t="str">
            <v>200002916</v>
          </cell>
          <cell r="V1203" t="str">
            <v>Corporación Pipasa, S.R.L.</v>
          </cell>
          <cell r="W1203" t="str">
            <v/>
          </cell>
          <cell r="X1203" t="str">
            <v>CIP</v>
          </cell>
          <cell r="Y1203" t="str">
            <v>CTA CTE O CRED.DIRECTO</v>
          </cell>
          <cell r="Z1203" t="str">
            <v>CONGELADO</v>
          </cell>
          <cell r="AA1203" t="str">
            <v>CUEROS</v>
          </cell>
          <cell r="AB1203" t="str">
            <v>CUERO MIXTO</v>
          </cell>
          <cell r="AC1203" t="str">
            <v>CUERO GRANEL ESPECIAL</v>
          </cell>
          <cell r="AD1203" t="str">
            <v>EX</v>
          </cell>
        </row>
        <row r="1204">
          <cell r="D1204">
            <v>1020848</v>
          </cell>
          <cell r="E1204" t="str">
            <v>GO LOM CTRO 27@ CJ 20K AS</v>
          </cell>
          <cell r="F1204">
            <v>24000</v>
          </cell>
          <cell r="G1204" t="str">
            <v>KG</v>
          </cell>
          <cell r="H1204" t="str">
            <v>PLANTA ROSARIO</v>
          </cell>
          <cell r="I1204" t="str">
            <v>CONFIRMADO</v>
          </cell>
          <cell r="J1204">
            <v>44832</v>
          </cell>
          <cell r="K1204">
            <v>44844</v>
          </cell>
          <cell r="L1204"/>
          <cell r="M1204"/>
          <cell r="N1204"/>
          <cell r="O1204" t="str">
            <v>U007 AGROSUPER S.A.</v>
          </cell>
          <cell r="P1204" t="str">
            <v>00AS</v>
          </cell>
          <cell r="Q1204" t="str">
            <v>AGRO SUDAMERICA</v>
          </cell>
          <cell r="R1204" t="str">
            <v>02</v>
          </cell>
          <cell r="S1204" t="str">
            <v>COLOMBIA</v>
          </cell>
          <cell r="T1204" t="str">
            <v>000218 CARTAGENA, PUERTO</v>
          </cell>
          <cell r="U1204" t="str">
            <v>200004228</v>
          </cell>
          <cell r="V1204" t="str">
            <v>IMP. Y COM.  DE ALIMENTOS R &amp; B S.A</v>
          </cell>
          <cell r="W1204" t="str">
            <v>***</v>
          </cell>
          <cell r="X1204" t="str">
            <v>CIF</v>
          </cell>
          <cell r="Y1204" t="str">
            <v>CTA CTE O CRED.DIRECTO</v>
          </cell>
          <cell r="Z1204" t="str">
            <v>CONGELADO</v>
          </cell>
          <cell r="AA1204" t="str">
            <v>LOMO</v>
          </cell>
          <cell r="AB1204" t="str">
            <v>LOMO CENTRO</v>
          </cell>
          <cell r="AC1204" t="str">
            <v>LOMO CENTRO 27 S/FILETE</v>
          </cell>
          <cell r="AD1204" t="str">
            <v>EX</v>
          </cell>
        </row>
        <row r="1205">
          <cell r="D1205">
            <v>1020086</v>
          </cell>
          <cell r="E1205" t="str">
            <v>GO LOM CTRO 27 S/F@ VA CJ T-F AS</v>
          </cell>
          <cell r="F1205">
            <v>24000</v>
          </cell>
          <cell r="G1205" t="str">
            <v>KG</v>
          </cell>
          <cell r="H1205" t="str">
            <v>PLANTA ROSARIO</v>
          </cell>
          <cell r="I1205" t="str">
            <v>EMITIDO</v>
          </cell>
          <cell r="J1205">
            <v>44832</v>
          </cell>
          <cell r="K1205">
            <v>44854</v>
          </cell>
          <cell r="L1205"/>
          <cell r="M1205"/>
          <cell r="N1205"/>
          <cell r="O1205" t="str">
            <v>U007 AGROSUPER S.A.</v>
          </cell>
          <cell r="P1205" t="str">
            <v>00AS</v>
          </cell>
          <cell r="Q1205" t="str">
            <v>AGRO SUDAMERICA</v>
          </cell>
          <cell r="R1205" t="str">
            <v>02</v>
          </cell>
          <cell r="S1205" t="str">
            <v>COLOMBIA</v>
          </cell>
          <cell r="T1205" t="str">
            <v>000218 CARTAGENA, PUERTO</v>
          </cell>
          <cell r="U1205" t="str">
            <v>200004228</v>
          </cell>
          <cell r="V1205" t="str">
            <v>IMP. Y COM.  DE ALIMENTOS R &amp; B S.A</v>
          </cell>
          <cell r="W1205" t="str">
            <v>****</v>
          </cell>
          <cell r="X1205" t="str">
            <v>CIF</v>
          </cell>
          <cell r="Y1205" t="str">
            <v>CTA CTE O CRED.DIRECTO</v>
          </cell>
          <cell r="Z1205" t="str">
            <v>CONGELADO</v>
          </cell>
          <cell r="AA1205" t="str">
            <v>LOMO</v>
          </cell>
          <cell r="AB1205" t="str">
            <v>LOMO CENTRO</v>
          </cell>
          <cell r="AC1205" t="str">
            <v>LOMO CENTRO 27 S/FILETE</v>
          </cell>
          <cell r="AD1205" t="str">
            <v>EX</v>
          </cell>
        </row>
        <row r="1206">
          <cell r="D1206">
            <v>1012534</v>
          </cell>
          <cell r="E1206" t="str">
            <v>PO PECH C/H C/P BLO@ CJ 20K AS</v>
          </cell>
          <cell r="F1206">
            <v>20000</v>
          </cell>
          <cell r="G1206" t="str">
            <v>KG</v>
          </cell>
          <cell r="H1206" t="str">
            <v>F. SAN VICENTE</v>
          </cell>
          <cell r="I1206" t="str">
            <v>EN PRODUCCION</v>
          </cell>
          <cell r="J1206">
            <v>44832</v>
          </cell>
          <cell r="K1206">
            <v>44842</v>
          </cell>
          <cell r="L1206"/>
          <cell r="M1206"/>
          <cell r="N1206"/>
          <cell r="O1206" t="str">
            <v>U020 AGROSUPER COMER ALIM</v>
          </cell>
          <cell r="P1206" t="str">
            <v>00AM</v>
          </cell>
          <cell r="Q1206" t="str">
            <v>AGRO MEXICO</v>
          </cell>
          <cell r="R1206" t="str">
            <v>01</v>
          </cell>
          <cell r="S1206" t="str">
            <v>MEXICO</v>
          </cell>
          <cell r="T1206" t="str">
            <v>000050 MANZANILLO, PUERTO</v>
          </cell>
          <cell r="U1206" t="str">
            <v>200000432</v>
          </cell>
          <cell r="V1206" t="str">
            <v>Productos Alimenticios Super</v>
          </cell>
          <cell r="W1206" t="str">
            <v/>
          </cell>
          <cell r="X1206" t="str">
            <v>CIF</v>
          </cell>
          <cell r="Y1206" t="str">
            <v>CTA CTE O CRED.DIRECTO</v>
          </cell>
          <cell r="Z1206" t="str">
            <v>CONGELADO</v>
          </cell>
          <cell r="AA1206" t="str">
            <v>PECHUGA</v>
          </cell>
          <cell r="AB1206" t="str">
            <v>PECHUGA ENTERA</v>
          </cell>
          <cell r="AC1206" t="str">
            <v>PECHUGA ENTERA SELECCIÓN</v>
          </cell>
          <cell r="AD1206" t="str">
            <v>NA</v>
          </cell>
        </row>
        <row r="1207">
          <cell r="D1207">
            <v>1012534</v>
          </cell>
          <cell r="E1207" t="str">
            <v>PO PECH C/H C/P BLO@ CJ 20K AS</v>
          </cell>
          <cell r="F1207">
            <v>20000</v>
          </cell>
          <cell r="G1207" t="str">
            <v>KG</v>
          </cell>
          <cell r="H1207" t="str">
            <v>F. SAN VICENTE</v>
          </cell>
          <cell r="I1207" t="str">
            <v>EN PRODUCCION</v>
          </cell>
          <cell r="J1207">
            <v>44832</v>
          </cell>
          <cell r="K1207">
            <v>44840</v>
          </cell>
          <cell r="L1207"/>
          <cell r="M1207"/>
          <cell r="N1207"/>
          <cell r="O1207" t="str">
            <v>U020 AGROSUPER COMER ALIM</v>
          </cell>
          <cell r="P1207" t="str">
            <v>00AM</v>
          </cell>
          <cell r="Q1207" t="str">
            <v>AGRO MEXICO</v>
          </cell>
          <cell r="R1207" t="str">
            <v>01</v>
          </cell>
          <cell r="S1207" t="str">
            <v>MEXICO</v>
          </cell>
          <cell r="T1207" t="str">
            <v>000050 MANZANILLO, PUERTO</v>
          </cell>
          <cell r="U1207" t="str">
            <v>200000432</v>
          </cell>
          <cell r="V1207" t="str">
            <v>Productos Alimenticios Super</v>
          </cell>
          <cell r="W1207" t="str">
            <v/>
          </cell>
          <cell r="X1207" t="str">
            <v>CIF</v>
          </cell>
          <cell r="Y1207" t="str">
            <v>CTA CTE O CRED.DIRECTO</v>
          </cell>
          <cell r="Z1207" t="str">
            <v>CONGELADO</v>
          </cell>
          <cell r="AA1207" t="str">
            <v>PECHUGA</v>
          </cell>
          <cell r="AB1207" t="str">
            <v>PECHUGA ENTERA</v>
          </cell>
          <cell r="AC1207" t="str">
            <v>PECHUGA ENTERA SELECCIÓN</v>
          </cell>
          <cell r="AD1207" t="str">
            <v>NA</v>
          </cell>
        </row>
        <row r="1208">
          <cell r="D1208">
            <v>1012534</v>
          </cell>
          <cell r="E1208" t="str">
            <v>PO PECH C/H C/P BLO@ CJ 20K AS</v>
          </cell>
          <cell r="F1208">
            <v>20000</v>
          </cell>
          <cell r="G1208" t="str">
            <v>KG</v>
          </cell>
          <cell r="H1208" t="str">
            <v>F. SAN VICENTE</v>
          </cell>
          <cell r="I1208" t="str">
            <v>EN PRODUCCION</v>
          </cell>
          <cell r="J1208">
            <v>44832</v>
          </cell>
          <cell r="K1208">
            <v>44844</v>
          </cell>
          <cell r="L1208"/>
          <cell r="M1208"/>
          <cell r="N1208"/>
          <cell r="O1208" t="str">
            <v>U020 AGROSUPER COMER ALIM</v>
          </cell>
          <cell r="P1208" t="str">
            <v>00AM</v>
          </cell>
          <cell r="Q1208" t="str">
            <v>AGRO MEXICO</v>
          </cell>
          <cell r="R1208" t="str">
            <v>01</v>
          </cell>
          <cell r="S1208" t="str">
            <v>MEXICO</v>
          </cell>
          <cell r="T1208" t="str">
            <v>000050 MANZANILLO, PUERTO</v>
          </cell>
          <cell r="U1208" t="str">
            <v>200000432</v>
          </cell>
          <cell r="V1208" t="str">
            <v>Productos Alimenticios Super</v>
          </cell>
          <cell r="W1208" t="str">
            <v/>
          </cell>
          <cell r="X1208" t="str">
            <v>CIF</v>
          </cell>
          <cell r="Y1208" t="str">
            <v>CTA CTE O CRED.DIRECTO</v>
          </cell>
          <cell r="Z1208" t="str">
            <v>CONGELADO</v>
          </cell>
          <cell r="AA1208" t="str">
            <v>PECHUGA</v>
          </cell>
          <cell r="AB1208" t="str">
            <v>PECHUGA ENTERA</v>
          </cell>
          <cell r="AC1208" t="str">
            <v>PECHUGA ENTERA SELECCIÓN</v>
          </cell>
          <cell r="AD1208" t="str">
            <v>NA</v>
          </cell>
        </row>
        <row r="1209">
          <cell r="D1209">
            <v>1012534</v>
          </cell>
          <cell r="E1209" t="str">
            <v>PO PECH C/H C/P BLO@ CJ 20K AS</v>
          </cell>
          <cell r="F1209">
            <v>20000</v>
          </cell>
          <cell r="G1209" t="str">
            <v>KG</v>
          </cell>
          <cell r="H1209" t="str">
            <v>F. SAN VICENTE</v>
          </cell>
          <cell r="I1209" t="str">
            <v>EN PRODUCCION</v>
          </cell>
          <cell r="J1209">
            <v>44832</v>
          </cell>
          <cell r="K1209">
            <v>44844</v>
          </cell>
          <cell r="L1209"/>
          <cell r="M1209"/>
          <cell r="N1209"/>
          <cell r="O1209" t="str">
            <v>U020 AGROSUPER COMER ALIM</v>
          </cell>
          <cell r="P1209" t="str">
            <v>00AM</v>
          </cell>
          <cell r="Q1209" t="str">
            <v>AGRO MEXICO</v>
          </cell>
          <cell r="R1209" t="str">
            <v>01</v>
          </cell>
          <cell r="S1209" t="str">
            <v>MEXICO</v>
          </cell>
          <cell r="T1209" t="str">
            <v>000050 MANZANILLO, PUERTO</v>
          </cell>
          <cell r="U1209" t="str">
            <v>200000432</v>
          </cell>
          <cell r="V1209" t="str">
            <v>Productos Alimenticios Super</v>
          </cell>
          <cell r="W1209" t="str">
            <v/>
          </cell>
          <cell r="X1209" t="str">
            <v>CIF</v>
          </cell>
          <cell r="Y1209" t="str">
            <v>CTA CTE O CRED.DIRECTO</v>
          </cell>
          <cell r="Z1209" t="str">
            <v>CONGELADO</v>
          </cell>
          <cell r="AA1209" t="str">
            <v>PECHUGA</v>
          </cell>
          <cell r="AB1209" t="str">
            <v>PECHUGA ENTERA</v>
          </cell>
          <cell r="AC1209" t="str">
            <v>PECHUGA ENTERA SELECCIÓN</v>
          </cell>
          <cell r="AD1209" t="str">
            <v>NA</v>
          </cell>
        </row>
        <row r="1210">
          <cell r="D1210">
            <v>1022709</v>
          </cell>
          <cell r="E1210" t="str">
            <v>GO PPPNA 57@ BO CJ AS</v>
          </cell>
          <cell r="F1210">
            <v>24000</v>
          </cell>
          <cell r="G1210" t="str">
            <v>KG</v>
          </cell>
          <cell r="H1210" t="str">
            <v>PLANTA ROSARIO</v>
          </cell>
          <cell r="I1210" t="str">
            <v>A PROGRAMAR</v>
          </cell>
          <cell r="J1210">
            <v>44832</v>
          </cell>
          <cell r="K1210">
            <v>44844</v>
          </cell>
          <cell r="L1210">
            <v>44879</v>
          </cell>
          <cell r="M1210"/>
          <cell r="N1210"/>
          <cell r="O1210" t="str">
            <v>U007 AGROSUPER S.A.</v>
          </cell>
          <cell r="P1210" t="str">
            <v>00AS</v>
          </cell>
          <cell r="Q1210" t="str">
            <v>AGRO SUDAMERICA</v>
          </cell>
          <cell r="R1210" t="str">
            <v>02</v>
          </cell>
          <cell r="S1210" t="str">
            <v>COLOMBIA</v>
          </cell>
          <cell r="T1210" t="str">
            <v>000023 BUENAVENTURA, PUERTO</v>
          </cell>
          <cell r="U1210" t="str">
            <v>200002729</v>
          </cell>
          <cell r="V1210" t="str">
            <v>INDUSTRIA DE ALIMENTOS CARBEL S.A</v>
          </cell>
          <cell r="W1210" t="str">
            <v>***</v>
          </cell>
          <cell r="X1210" t="str">
            <v>CIF</v>
          </cell>
          <cell r="Y1210" t="str">
            <v>CTA CTE O CRED.DIRECTO</v>
          </cell>
          <cell r="Z1210" t="str">
            <v>CONGELADO</v>
          </cell>
          <cell r="AA1210" t="str">
            <v>PIERNA</v>
          </cell>
          <cell r="AB1210" t="str">
            <v>PIERNA PULPA</v>
          </cell>
          <cell r="AC1210" t="str">
            <v>PIERNA PULPA 57</v>
          </cell>
          <cell r="AD1210" t="str">
            <v>EX</v>
          </cell>
        </row>
        <row r="1211">
          <cell r="D1211">
            <v>1022709</v>
          </cell>
          <cell r="E1211" t="str">
            <v>GO PPPNA 57@ BO CJ AS</v>
          </cell>
          <cell r="F1211">
            <v>24000</v>
          </cell>
          <cell r="G1211" t="str">
            <v>KG</v>
          </cell>
          <cell r="H1211" t="str">
            <v>PLANTA ROSARIO</v>
          </cell>
          <cell r="I1211" t="str">
            <v>EN PRODUCCION</v>
          </cell>
          <cell r="J1211">
            <v>44832</v>
          </cell>
          <cell r="K1211">
            <v>44859</v>
          </cell>
          <cell r="L1211"/>
          <cell r="M1211"/>
          <cell r="N1211"/>
          <cell r="O1211" t="str">
            <v>U007 AGROSUPER S.A.</v>
          </cell>
          <cell r="P1211" t="str">
            <v>00AS</v>
          </cell>
          <cell r="Q1211" t="str">
            <v>AGRO SUDAMERICA</v>
          </cell>
          <cell r="R1211" t="str">
            <v>02</v>
          </cell>
          <cell r="S1211" t="str">
            <v>COLOMBIA</v>
          </cell>
          <cell r="T1211" t="str">
            <v>000023 BUENAVENTURA, PUERTO</v>
          </cell>
          <cell r="U1211" t="str">
            <v>200002729</v>
          </cell>
          <cell r="V1211" t="str">
            <v>INDUSTRIA DE ALIMENTOS CARBEL S.A</v>
          </cell>
          <cell r="W1211" t="str">
            <v>***</v>
          </cell>
          <cell r="X1211" t="str">
            <v>CIF</v>
          </cell>
          <cell r="Y1211" t="str">
            <v>CTA CTE O CRED.DIRECTO</v>
          </cell>
          <cell r="Z1211" t="str">
            <v>CONGELADO</v>
          </cell>
          <cell r="AA1211" t="str">
            <v>PIERNA</v>
          </cell>
          <cell r="AB1211" t="str">
            <v>PIERNA PULPA</v>
          </cell>
          <cell r="AC1211" t="str">
            <v>PIERNA PULPA 57</v>
          </cell>
          <cell r="AD1211" t="str">
            <v>EX</v>
          </cell>
        </row>
        <row r="1212">
          <cell r="D1212">
            <v>1020412</v>
          </cell>
          <cell r="E1212" t="str">
            <v>GO CNE LONG@ CJ T-F AS</v>
          </cell>
          <cell r="F1212">
            <v>24000</v>
          </cell>
          <cell r="G1212" t="str">
            <v>KG</v>
          </cell>
          <cell r="H1212" t="str">
            <v>PLANTA ROSARIO</v>
          </cell>
          <cell r="I1212" t="str">
            <v>CONFIRMADO</v>
          </cell>
          <cell r="J1212">
            <v>44832</v>
          </cell>
          <cell r="K1212">
            <v>44864</v>
          </cell>
          <cell r="L1212"/>
          <cell r="M1212"/>
          <cell r="N1212"/>
          <cell r="O1212" t="str">
            <v>U007 AGROSUPER S.A.</v>
          </cell>
          <cell r="P1212" t="str">
            <v>00AS</v>
          </cell>
          <cell r="Q1212" t="str">
            <v>AGRO SUDAMERICA</v>
          </cell>
          <cell r="R1212" t="str">
            <v>02</v>
          </cell>
          <cell r="S1212" t="str">
            <v>COLOMBIA</v>
          </cell>
          <cell r="T1212" t="str">
            <v>000218 CARTAGENA, PUERTO</v>
          </cell>
          <cell r="U1212" t="str">
            <v>200003895</v>
          </cell>
          <cell r="V1212" t="str">
            <v>COM. HERMANOS ALVAREZ NUÑEZ SAS</v>
          </cell>
          <cell r="W1212" t="str">
            <v/>
          </cell>
          <cell r="X1212" t="str">
            <v>CIF</v>
          </cell>
          <cell r="Y1212" t="str">
            <v>CTA CTE O CRED.DIRECTO</v>
          </cell>
          <cell r="Z1212" t="str">
            <v>CONGELADO</v>
          </cell>
          <cell r="AA1212" t="str">
            <v>RECORTES</v>
          </cell>
          <cell r="AB1212" t="str">
            <v>RECORTES NO MAGRO</v>
          </cell>
          <cell r="AC1212" t="str">
            <v>RECORTES NO MAGRO CARNE DE LONGANIZA</v>
          </cell>
          <cell r="AD1212" t="str">
            <v>EX</v>
          </cell>
        </row>
        <row r="1213">
          <cell r="D1213">
            <v>1020412</v>
          </cell>
          <cell r="E1213" t="str">
            <v>GO CNE LONG@ CJ T-F AS</v>
          </cell>
          <cell r="F1213">
            <v>24000</v>
          </cell>
          <cell r="G1213" t="str">
            <v>KG</v>
          </cell>
          <cell r="H1213" t="str">
            <v>PLANTA ROSARIO</v>
          </cell>
          <cell r="I1213" t="str">
            <v>CONFIRMADO</v>
          </cell>
          <cell r="J1213">
            <v>44832</v>
          </cell>
          <cell r="K1213">
            <v>44864</v>
          </cell>
          <cell r="L1213"/>
          <cell r="M1213"/>
          <cell r="N1213"/>
          <cell r="O1213" t="str">
            <v>U007 AGROSUPER S.A.</v>
          </cell>
          <cell r="P1213" t="str">
            <v>00AS</v>
          </cell>
          <cell r="Q1213" t="str">
            <v>AGRO SUDAMERICA</v>
          </cell>
          <cell r="R1213" t="str">
            <v>02</v>
          </cell>
          <cell r="S1213" t="str">
            <v>COLOMBIA</v>
          </cell>
          <cell r="T1213" t="str">
            <v>000218 CARTAGENA, PUERTO</v>
          </cell>
          <cell r="U1213" t="str">
            <v>200003895</v>
          </cell>
          <cell r="V1213" t="str">
            <v>COM. HERMANOS ALVAREZ NUÑEZ SAS</v>
          </cell>
          <cell r="W1213" t="str">
            <v/>
          </cell>
          <cell r="X1213" t="str">
            <v>CIF</v>
          </cell>
          <cell r="Y1213" t="str">
            <v>CTA CTE O CRED.DIRECTO</v>
          </cell>
          <cell r="Z1213" t="str">
            <v>CONGELADO</v>
          </cell>
          <cell r="AA1213" t="str">
            <v>RECORTES</v>
          </cell>
          <cell r="AB1213" t="str">
            <v>RECORTES NO MAGRO</v>
          </cell>
          <cell r="AC1213" t="str">
            <v>RECORTES NO MAGRO CARNE DE LONGANIZA</v>
          </cell>
          <cell r="AD1213" t="str">
            <v>EX</v>
          </cell>
        </row>
        <row r="1214">
          <cell r="D1214">
            <v>1022923</v>
          </cell>
          <cell r="E1214" t="str">
            <v>GO GORD LOM TOCINO@ CJ 20K AS</v>
          </cell>
          <cell r="F1214">
            <v>24000</v>
          </cell>
          <cell r="G1214" t="str">
            <v>KG</v>
          </cell>
          <cell r="H1214" t="str">
            <v>PLANTA LO MIRANDA</v>
          </cell>
          <cell r="I1214" t="str">
            <v>EMITIDO</v>
          </cell>
          <cell r="J1214">
            <v>44832</v>
          </cell>
          <cell r="K1214">
            <v>44851</v>
          </cell>
          <cell r="L1214"/>
          <cell r="M1214"/>
          <cell r="N1214"/>
          <cell r="O1214" t="str">
            <v>U007 AGROSUPER S.A.</v>
          </cell>
          <cell r="P1214" t="str">
            <v>00AS</v>
          </cell>
          <cell r="Q1214" t="str">
            <v>AGRO SUDAMERICA</v>
          </cell>
          <cell r="R1214" t="str">
            <v>02</v>
          </cell>
          <cell r="S1214" t="str">
            <v>URUGUAY</v>
          </cell>
          <cell r="T1214" t="str">
            <v>000074 MONTEVIDEO, TERRESTRE</v>
          </cell>
          <cell r="U1214" t="str">
            <v>200001829</v>
          </cell>
          <cell r="V1214" t="str">
            <v>Establecimientos Juan Sarubbi S.A</v>
          </cell>
          <cell r="W1214" t="str">
            <v/>
          </cell>
          <cell r="X1214" t="str">
            <v>CIP</v>
          </cell>
          <cell r="Y1214" t="str">
            <v>CTA CTE O CRED.DIRECTO</v>
          </cell>
          <cell r="Z1214" t="str">
            <v>CONGELADO</v>
          </cell>
          <cell r="AA1214" t="str">
            <v>GRASAS</v>
          </cell>
          <cell r="AB1214" t="str">
            <v>GRASA GORDURA</v>
          </cell>
          <cell r="AC1214" t="str">
            <v>SUBPROD GRASA GORDURA LOMO TOCINO</v>
          </cell>
          <cell r="AD1214" t="str">
            <v>EX</v>
          </cell>
        </row>
        <row r="1215">
          <cell r="D1215">
            <v>1022924</v>
          </cell>
          <cell r="E1215" t="str">
            <v>GO LOM TOCINO@ CJ 20K AS</v>
          </cell>
          <cell r="F1215">
            <v>24000</v>
          </cell>
          <cell r="G1215" t="str">
            <v>KG</v>
          </cell>
          <cell r="H1215" t="str">
            <v>PLANTA LO MIRANDA</v>
          </cell>
          <cell r="I1215" t="str">
            <v>CONFIRMADO</v>
          </cell>
          <cell r="J1215">
            <v>44832</v>
          </cell>
          <cell r="K1215">
            <v>44839</v>
          </cell>
          <cell r="L1215"/>
          <cell r="M1215"/>
          <cell r="N1215"/>
          <cell r="O1215" t="str">
            <v>U007 AGROSUPER S.A.</v>
          </cell>
          <cell r="P1215" t="str">
            <v>00AS</v>
          </cell>
          <cell r="Q1215" t="str">
            <v>AGRO SUDAMERICA</v>
          </cell>
          <cell r="R1215" t="str">
            <v>02</v>
          </cell>
          <cell r="S1215" t="str">
            <v>URUGUAY</v>
          </cell>
          <cell r="T1215" t="str">
            <v>000074 MONTEVIDEO, TERRESTRE</v>
          </cell>
          <cell r="U1215" t="str">
            <v>200001829</v>
          </cell>
          <cell r="V1215" t="str">
            <v>Establecimientos Juan Sarubbi S.A</v>
          </cell>
          <cell r="W1215" t="str">
            <v/>
          </cell>
          <cell r="X1215" t="str">
            <v>CIP</v>
          </cell>
          <cell r="Y1215" t="str">
            <v>CTA CTE O CRED.DIRECTO</v>
          </cell>
          <cell r="Z1215" t="str">
            <v>CONGELADO</v>
          </cell>
          <cell r="AA1215" t="str">
            <v>GRASAS</v>
          </cell>
          <cell r="AB1215" t="str">
            <v>GRASA LOMO TOCINO</v>
          </cell>
          <cell r="AC1215" t="str">
            <v>GRASA LOMO TOCINO</v>
          </cell>
          <cell r="AD1215" t="str">
            <v>EX</v>
          </cell>
        </row>
        <row r="1216">
          <cell r="D1216">
            <v>1022924</v>
          </cell>
          <cell r="E1216" t="str">
            <v>GO LOM TOCINO@ CJ 20K AS</v>
          </cell>
          <cell r="F1216">
            <v>24000</v>
          </cell>
          <cell r="G1216" t="str">
            <v>KG</v>
          </cell>
          <cell r="H1216" t="str">
            <v>PLANTA LO MIRANDA</v>
          </cell>
          <cell r="I1216" t="str">
            <v>CONFIRMADO</v>
          </cell>
          <cell r="J1216">
            <v>44832</v>
          </cell>
          <cell r="K1216">
            <v>44839</v>
          </cell>
          <cell r="L1216"/>
          <cell r="M1216"/>
          <cell r="N1216"/>
          <cell r="O1216" t="str">
            <v>U007 AGROSUPER S.A.</v>
          </cell>
          <cell r="P1216" t="str">
            <v>00AS</v>
          </cell>
          <cell r="Q1216" t="str">
            <v>AGRO SUDAMERICA</v>
          </cell>
          <cell r="R1216" t="str">
            <v>02</v>
          </cell>
          <cell r="S1216" t="str">
            <v>URUGUAY</v>
          </cell>
          <cell r="T1216" t="str">
            <v>000074 MONTEVIDEO, TERRESTRE</v>
          </cell>
          <cell r="U1216" t="str">
            <v>200001829</v>
          </cell>
          <cell r="V1216" t="str">
            <v>Establecimientos Juan Sarubbi S.A</v>
          </cell>
          <cell r="W1216" t="str">
            <v/>
          </cell>
          <cell r="X1216" t="str">
            <v>CIP</v>
          </cell>
          <cell r="Y1216" t="str">
            <v>CTA CTE O CRED.DIRECTO</v>
          </cell>
          <cell r="Z1216" t="str">
            <v>CONGELADO</v>
          </cell>
          <cell r="AA1216" t="str">
            <v>GRASAS</v>
          </cell>
          <cell r="AB1216" t="str">
            <v>GRASA LOMO TOCINO</v>
          </cell>
          <cell r="AC1216" t="str">
            <v>GRASA LOMO TOCINO</v>
          </cell>
          <cell r="AD1216" t="str">
            <v>EX</v>
          </cell>
        </row>
        <row r="1217">
          <cell r="D1217">
            <v>1023318</v>
          </cell>
          <cell r="E1217" t="str">
            <v>GO RECO 80/20 @ BO CJ 20K AS</v>
          </cell>
          <cell r="F1217">
            <v>24000</v>
          </cell>
          <cell r="G1217" t="str">
            <v>KG</v>
          </cell>
          <cell r="H1217" t="str">
            <v>PLANTA LO MIRANDA</v>
          </cell>
          <cell r="I1217" t="str">
            <v>EN PRODUCCION</v>
          </cell>
          <cell r="J1217">
            <v>44832</v>
          </cell>
          <cell r="K1217">
            <v>44840</v>
          </cell>
          <cell r="L1217"/>
          <cell r="M1217"/>
          <cell r="N1217"/>
          <cell r="O1217" t="str">
            <v>U020 AGROSUPER COMER ALIM</v>
          </cell>
          <cell r="P1217" t="str">
            <v>00AM</v>
          </cell>
          <cell r="Q1217" t="str">
            <v>AGRO MEXICO</v>
          </cell>
          <cell r="R1217" t="str">
            <v>02</v>
          </cell>
          <cell r="S1217" t="str">
            <v>MEXICO</v>
          </cell>
          <cell r="T1217" t="str">
            <v>000050 MANZANILLO, PUERTO</v>
          </cell>
          <cell r="U1217" t="str">
            <v>200000432</v>
          </cell>
          <cell r="V1217" t="str">
            <v>Productos Alimenticios Super</v>
          </cell>
          <cell r="W1217" t="str">
            <v/>
          </cell>
          <cell r="X1217" t="str">
            <v>CIF</v>
          </cell>
          <cell r="Y1217" t="str">
            <v>CTA CTE O CRED.DIRECTO</v>
          </cell>
          <cell r="Z1217" t="str">
            <v>CONGELADO</v>
          </cell>
          <cell r="AA1217" t="str">
            <v>RECORTES</v>
          </cell>
          <cell r="AB1217" t="str">
            <v>RECORTES NO MAGRO</v>
          </cell>
          <cell r="AC1217" t="str">
            <v>RECORTES NO MAGRO TRIMING 80/20</v>
          </cell>
          <cell r="AD1217" t="str">
            <v>NA</v>
          </cell>
        </row>
        <row r="1218">
          <cell r="D1218">
            <v>1021936</v>
          </cell>
          <cell r="E1218" t="str">
            <v>GO PPPAL PIMENTADA@ CJ 20K AS</v>
          </cell>
          <cell r="F1218">
            <v>24000</v>
          </cell>
          <cell r="G1218" t="str">
            <v>KG</v>
          </cell>
          <cell r="H1218" t="str">
            <v>PLANTA ROSARIO</v>
          </cell>
          <cell r="I1218" t="str">
            <v>PROGRAMADO</v>
          </cell>
          <cell r="J1218">
            <v>44833</v>
          </cell>
          <cell r="K1218">
            <v>44847</v>
          </cell>
          <cell r="L1218"/>
          <cell r="M1218"/>
          <cell r="N1218"/>
          <cell r="O1218" t="str">
            <v>U007 AGROSUPER S.A.</v>
          </cell>
          <cell r="P1218" t="str">
            <v>00AJ</v>
          </cell>
          <cell r="Q1218" t="str">
            <v>ANDES ASIA</v>
          </cell>
          <cell r="R1218" t="str">
            <v>02</v>
          </cell>
          <cell r="S1218" t="str">
            <v>JAPÓN</v>
          </cell>
          <cell r="T1218" t="str">
            <v>2000 YOKOHAMA (ADUANA PRINCIPA</v>
          </cell>
          <cell r="U1218" t="str">
            <v>200000018</v>
          </cell>
          <cell r="V1218" t="str">
            <v>Andes Asia, Inc.</v>
          </cell>
          <cell r="W1218" t="str">
            <v>AA2849</v>
          </cell>
          <cell r="X1218" t="str">
            <v>CIF</v>
          </cell>
          <cell r="Y1218" t="str">
            <v>CTA CTE O CRED.DIRECTO</v>
          </cell>
          <cell r="Z1218" t="str">
            <v>CONGELADO</v>
          </cell>
          <cell r="AA1218" t="str">
            <v>PALETA</v>
          </cell>
          <cell r="AB1218" t="str">
            <v>PALETA PULPA</v>
          </cell>
          <cell r="AC1218" t="str">
            <v>PALETA PULPA JAPON</v>
          </cell>
          <cell r="AD1218" t="str">
            <v>NA</v>
          </cell>
        </row>
        <row r="1219">
          <cell r="D1219">
            <v>1022918</v>
          </cell>
          <cell r="E1219" t="str">
            <v>GO LOM TOCINO@ CJ 20K AA</v>
          </cell>
          <cell r="F1219">
            <v>24000</v>
          </cell>
          <cell r="G1219" t="str">
            <v>KG</v>
          </cell>
          <cell r="H1219" t="str">
            <v>PLANTA LO MIRANDA</v>
          </cell>
          <cell r="I1219" t="str">
            <v>CONFIRMADO</v>
          </cell>
          <cell r="J1219">
            <v>44833</v>
          </cell>
          <cell r="K1219">
            <v>44847</v>
          </cell>
          <cell r="L1219"/>
          <cell r="M1219"/>
          <cell r="N1219"/>
          <cell r="O1219" t="str">
            <v>U007 AGROSUPER S.A.</v>
          </cell>
          <cell r="P1219" t="str">
            <v>00AJ</v>
          </cell>
          <cell r="Q1219" t="str">
            <v>ANDES ASIA</v>
          </cell>
          <cell r="R1219" t="str">
            <v>02</v>
          </cell>
          <cell r="S1219" t="str">
            <v>JAPÓN</v>
          </cell>
          <cell r="T1219" t="str">
            <v>2000 YOKOHAMA (ADUANA PRINCIPA</v>
          </cell>
          <cell r="U1219" t="str">
            <v>200000018</v>
          </cell>
          <cell r="V1219" t="str">
            <v>Andes Asia, Inc.</v>
          </cell>
          <cell r="W1219" t="str">
            <v>AA2850</v>
          </cell>
          <cell r="X1219" t="str">
            <v>CIF</v>
          </cell>
          <cell r="Y1219" t="str">
            <v>CTA CTE O CRED.DIRECTO</v>
          </cell>
          <cell r="Z1219" t="str">
            <v>CONGELADO</v>
          </cell>
          <cell r="AA1219" t="str">
            <v>GRASAS</v>
          </cell>
          <cell r="AB1219" t="str">
            <v>GRASA LOMO TOCINO</v>
          </cell>
          <cell r="AC1219" t="str">
            <v>GRASA LOMO TOCINO JAPÓN</v>
          </cell>
          <cell r="AD1219" t="str">
            <v>NA</v>
          </cell>
        </row>
        <row r="1220">
          <cell r="D1220">
            <v>1022914</v>
          </cell>
          <cell r="E1220" t="str">
            <v>GO LOM TOCINO @ BO CJ 20K AS</v>
          </cell>
          <cell r="F1220">
            <v>24000</v>
          </cell>
          <cell r="G1220" t="str">
            <v>KG</v>
          </cell>
          <cell r="H1220" t="str">
            <v>PLANTA LO MIRANDA</v>
          </cell>
          <cell r="I1220" t="str">
            <v>EN PRODUCCION</v>
          </cell>
          <cell r="J1220">
            <v>44833</v>
          </cell>
          <cell r="K1220">
            <v>44847</v>
          </cell>
          <cell r="L1220"/>
          <cell r="M1220"/>
          <cell r="N1220"/>
          <cell r="O1220" t="str">
            <v>U007 AGROSUPER S.A.</v>
          </cell>
          <cell r="P1220" t="str">
            <v>00AJ</v>
          </cell>
          <cell r="Q1220" t="str">
            <v>ANDES ASIA</v>
          </cell>
          <cell r="R1220" t="str">
            <v>02</v>
          </cell>
          <cell r="S1220" t="str">
            <v>JAPÓN</v>
          </cell>
          <cell r="T1220" t="str">
            <v>2000 YOKOHAMA (ADUANA PRINCIPA</v>
          </cell>
          <cell r="U1220" t="str">
            <v>200000018</v>
          </cell>
          <cell r="V1220" t="str">
            <v>Andes Asia, Inc.</v>
          </cell>
          <cell r="W1220" t="str">
            <v>AA2851</v>
          </cell>
          <cell r="X1220" t="str">
            <v>CIF</v>
          </cell>
          <cell r="Y1220" t="str">
            <v>CTA CTE O CRED.DIRECTO</v>
          </cell>
          <cell r="Z1220" t="str">
            <v>CONGELADO</v>
          </cell>
          <cell r="AA1220" t="str">
            <v>GRASAS</v>
          </cell>
          <cell r="AB1220" t="str">
            <v>GRASA LOMO TOCINO</v>
          </cell>
          <cell r="AC1220" t="str">
            <v>GRASA LOMO TOCINO JAPÓN</v>
          </cell>
          <cell r="AD1220" t="str">
            <v>NA</v>
          </cell>
        </row>
        <row r="1221">
          <cell r="D1221">
            <v>1021936</v>
          </cell>
          <cell r="E1221" t="str">
            <v>GO PPPAL PIMENTADA@ CJ 20K AS</v>
          </cell>
          <cell r="F1221">
            <v>24000</v>
          </cell>
          <cell r="G1221" t="str">
            <v>KG</v>
          </cell>
          <cell r="H1221" t="str">
            <v>PLANTA LO MIRANDA</v>
          </cell>
          <cell r="I1221" t="str">
            <v>A PROGRAMAR</v>
          </cell>
          <cell r="J1221">
            <v>44833</v>
          </cell>
          <cell r="K1221">
            <v>44854</v>
          </cell>
          <cell r="L1221"/>
          <cell r="M1221"/>
          <cell r="N1221"/>
          <cell r="O1221" t="str">
            <v>U007 AGROSUPER S.A.</v>
          </cell>
          <cell r="P1221" t="str">
            <v>00AJ</v>
          </cell>
          <cell r="Q1221" t="str">
            <v>ANDES ASIA</v>
          </cell>
          <cell r="R1221" t="str">
            <v>02</v>
          </cell>
          <cell r="S1221" t="str">
            <v>JAPÓN</v>
          </cell>
          <cell r="T1221" t="str">
            <v>2000 YOKOHAMA (ADUANA PRINCIPA</v>
          </cell>
          <cell r="U1221" t="str">
            <v>200000018</v>
          </cell>
          <cell r="V1221" t="str">
            <v>Andes Asia, Inc.</v>
          </cell>
          <cell r="W1221" t="str">
            <v>AA2852</v>
          </cell>
          <cell r="X1221" t="str">
            <v>CIF</v>
          </cell>
          <cell r="Y1221" t="str">
            <v>CTA CTE O CRED.DIRECTO</v>
          </cell>
          <cell r="Z1221" t="str">
            <v>CONGELADO</v>
          </cell>
          <cell r="AA1221" t="str">
            <v>PALETA</v>
          </cell>
          <cell r="AB1221" t="str">
            <v>PALETA PULPA</v>
          </cell>
          <cell r="AC1221" t="str">
            <v>PALETA PULPA JAPON</v>
          </cell>
          <cell r="AD1221" t="str">
            <v>NA</v>
          </cell>
        </row>
        <row r="1222">
          <cell r="D1222">
            <v>1021936</v>
          </cell>
          <cell r="E1222" t="str">
            <v>GO PPPAL PIMENTADA@ CJ 20K AS</v>
          </cell>
          <cell r="F1222">
            <v>24000</v>
          </cell>
          <cell r="G1222" t="str">
            <v>KG</v>
          </cell>
          <cell r="H1222" t="str">
            <v>PLANTA LO MIRANDA</v>
          </cell>
          <cell r="I1222" t="str">
            <v>A PROGRAMAR</v>
          </cell>
          <cell r="J1222">
            <v>44833</v>
          </cell>
          <cell r="K1222">
            <v>44854</v>
          </cell>
          <cell r="L1222">
            <v>44876</v>
          </cell>
          <cell r="M1222"/>
          <cell r="N1222"/>
          <cell r="O1222" t="str">
            <v>U007 AGROSUPER S.A.</v>
          </cell>
          <cell r="P1222" t="str">
            <v>00AJ</v>
          </cell>
          <cell r="Q1222" t="str">
            <v>ANDES ASIA</v>
          </cell>
          <cell r="R1222" t="str">
            <v>02</v>
          </cell>
          <cell r="S1222" t="str">
            <v>JAPÓN</v>
          </cell>
          <cell r="T1222" t="str">
            <v>2000 YOKOHAMA (ADUANA PRINCIPA</v>
          </cell>
          <cell r="U1222" t="str">
            <v>200000018</v>
          </cell>
          <cell r="V1222" t="str">
            <v>Andes Asia, Inc.</v>
          </cell>
          <cell r="W1222" t="str">
            <v>AA2853</v>
          </cell>
          <cell r="X1222" t="str">
            <v>CIF</v>
          </cell>
          <cell r="Y1222" t="str">
            <v>CTA CTE O CRED.DIRECTO</v>
          </cell>
          <cell r="Z1222" t="str">
            <v>CONGELADO</v>
          </cell>
          <cell r="AA1222" t="str">
            <v>PALETA</v>
          </cell>
          <cell r="AB1222" t="str">
            <v>PALETA PULPA</v>
          </cell>
          <cell r="AC1222" t="str">
            <v>PALETA PULPA JAPON</v>
          </cell>
          <cell r="AD1222" t="str">
            <v>NA</v>
          </cell>
        </row>
        <row r="1223">
          <cell r="D1223">
            <v>1021936</v>
          </cell>
          <cell r="E1223" t="str">
            <v>GO PPPAL PIMENTADA@ CJ 20K AS</v>
          </cell>
          <cell r="F1223">
            <v>24000</v>
          </cell>
          <cell r="G1223" t="str">
            <v>KG</v>
          </cell>
          <cell r="H1223" t="str">
            <v>PLANTA LO MIRANDA</v>
          </cell>
          <cell r="I1223" t="str">
            <v>A PROGRAMAR</v>
          </cell>
          <cell r="J1223">
            <v>44833</v>
          </cell>
          <cell r="K1223">
            <v>44854</v>
          </cell>
          <cell r="L1223">
            <v>44877</v>
          </cell>
          <cell r="M1223"/>
          <cell r="N1223"/>
          <cell r="O1223" t="str">
            <v>U007 AGROSUPER S.A.</v>
          </cell>
          <cell r="P1223" t="str">
            <v>00AJ</v>
          </cell>
          <cell r="Q1223" t="str">
            <v>ANDES ASIA</v>
          </cell>
          <cell r="R1223" t="str">
            <v>02</v>
          </cell>
          <cell r="S1223" t="str">
            <v>JAPÓN</v>
          </cell>
          <cell r="T1223" t="str">
            <v>2000 YOKOHAMA (ADUANA PRINCIPA</v>
          </cell>
          <cell r="U1223" t="str">
            <v>200000018</v>
          </cell>
          <cell r="V1223" t="str">
            <v>Andes Asia, Inc.</v>
          </cell>
          <cell r="W1223" t="str">
            <v>AA2854</v>
          </cell>
          <cell r="X1223" t="str">
            <v>CIF</v>
          </cell>
          <cell r="Y1223" t="str">
            <v>CTA CTE O CRED.DIRECTO</v>
          </cell>
          <cell r="Z1223" t="str">
            <v>CONGELADO</v>
          </cell>
          <cell r="AA1223" t="str">
            <v>PALETA</v>
          </cell>
          <cell r="AB1223" t="str">
            <v>PALETA PULPA</v>
          </cell>
          <cell r="AC1223" t="str">
            <v>PALETA PULPA JAPON</v>
          </cell>
          <cell r="AD1223" t="str">
            <v>NA</v>
          </cell>
        </row>
        <row r="1224">
          <cell r="D1224">
            <v>1021936</v>
          </cell>
          <cell r="E1224" t="str">
            <v>GO PPPAL PIMENTADA@ CJ 20K AS</v>
          </cell>
          <cell r="F1224">
            <v>24000</v>
          </cell>
          <cell r="G1224" t="str">
            <v>KG</v>
          </cell>
          <cell r="H1224" t="str">
            <v>PLANTA LO MIRANDA</v>
          </cell>
          <cell r="I1224" t="str">
            <v>A PROGRAMAR</v>
          </cell>
          <cell r="J1224">
            <v>44833</v>
          </cell>
          <cell r="K1224">
            <v>44854</v>
          </cell>
          <cell r="L1224">
            <v>44877</v>
          </cell>
          <cell r="M1224"/>
          <cell r="N1224"/>
          <cell r="O1224" t="str">
            <v>U007 AGROSUPER S.A.</v>
          </cell>
          <cell r="P1224" t="str">
            <v>00AJ</v>
          </cell>
          <cell r="Q1224" t="str">
            <v>ANDES ASIA</v>
          </cell>
          <cell r="R1224" t="str">
            <v>02</v>
          </cell>
          <cell r="S1224" t="str">
            <v>JAPÓN</v>
          </cell>
          <cell r="T1224" t="str">
            <v>2000 YOKOHAMA (ADUANA PRINCIPA</v>
          </cell>
          <cell r="U1224" t="str">
            <v>200000018</v>
          </cell>
          <cell r="V1224" t="str">
            <v>Andes Asia, Inc.</v>
          </cell>
          <cell r="W1224" t="str">
            <v>AA2855</v>
          </cell>
          <cell r="X1224" t="str">
            <v>CIF</v>
          </cell>
          <cell r="Y1224" t="str">
            <v>CTA CTE O CRED.DIRECTO</v>
          </cell>
          <cell r="Z1224" t="str">
            <v>CONGELADO</v>
          </cell>
          <cell r="AA1224" t="str">
            <v>PALETA</v>
          </cell>
          <cell r="AB1224" t="str">
            <v>PALETA PULPA</v>
          </cell>
          <cell r="AC1224" t="str">
            <v>PALETA PULPA JAPON</v>
          </cell>
          <cell r="AD1224" t="str">
            <v>NA</v>
          </cell>
        </row>
        <row r="1225">
          <cell r="D1225">
            <v>1021936</v>
          </cell>
          <cell r="E1225" t="str">
            <v>GO PPPAL PIMENTADA@ CJ 20K AS</v>
          </cell>
          <cell r="F1225">
            <v>24000</v>
          </cell>
          <cell r="G1225" t="str">
            <v>KG</v>
          </cell>
          <cell r="H1225" t="str">
            <v>PLANTA LO MIRANDA</v>
          </cell>
          <cell r="I1225" t="str">
            <v>A PROGRAMAR</v>
          </cell>
          <cell r="J1225">
            <v>44833</v>
          </cell>
          <cell r="K1225">
            <v>44854</v>
          </cell>
          <cell r="L1225">
            <v>44878</v>
          </cell>
          <cell r="M1225"/>
          <cell r="N1225"/>
          <cell r="O1225" t="str">
            <v>U007 AGROSUPER S.A.</v>
          </cell>
          <cell r="P1225" t="str">
            <v>00AJ</v>
          </cell>
          <cell r="Q1225" t="str">
            <v>ANDES ASIA</v>
          </cell>
          <cell r="R1225" t="str">
            <v>02</v>
          </cell>
          <cell r="S1225" t="str">
            <v>JAPÓN</v>
          </cell>
          <cell r="T1225" t="str">
            <v>2000 YOKOHAMA (ADUANA PRINCIPA</v>
          </cell>
          <cell r="U1225" t="str">
            <v>200000018</v>
          </cell>
          <cell r="V1225" t="str">
            <v>Andes Asia, Inc.</v>
          </cell>
          <cell r="W1225" t="str">
            <v>AA2856</v>
          </cell>
          <cell r="X1225" t="str">
            <v>CIF</v>
          </cell>
          <cell r="Y1225" t="str">
            <v>CTA CTE O CRED.DIRECTO</v>
          </cell>
          <cell r="Z1225" t="str">
            <v>CONGELADO</v>
          </cell>
          <cell r="AA1225" t="str">
            <v>PALETA</v>
          </cell>
          <cell r="AB1225" t="str">
            <v>PALETA PULPA</v>
          </cell>
          <cell r="AC1225" t="str">
            <v>PALETA PULPA JAPON</v>
          </cell>
          <cell r="AD1225" t="str">
            <v>NA</v>
          </cell>
        </row>
        <row r="1226">
          <cell r="D1226">
            <v>1022918</v>
          </cell>
          <cell r="E1226" t="str">
            <v>GO LOM TOCINO@ CJ 20K AA</v>
          </cell>
          <cell r="F1226">
            <v>24000</v>
          </cell>
          <cell r="G1226" t="str">
            <v>KG</v>
          </cell>
          <cell r="H1226" t="str">
            <v>PLANTA LO MIRANDA</v>
          </cell>
          <cell r="I1226" t="str">
            <v>EN PRODUCCION</v>
          </cell>
          <cell r="J1226">
            <v>44833</v>
          </cell>
          <cell r="K1226">
            <v>44854</v>
          </cell>
          <cell r="L1226"/>
          <cell r="M1226"/>
          <cell r="N1226"/>
          <cell r="O1226" t="str">
            <v>U007 AGROSUPER S.A.</v>
          </cell>
          <cell r="P1226" t="str">
            <v>00AJ</v>
          </cell>
          <cell r="Q1226" t="str">
            <v>ANDES ASIA</v>
          </cell>
          <cell r="R1226" t="str">
            <v>02</v>
          </cell>
          <cell r="S1226" t="str">
            <v>JAPÓN</v>
          </cell>
          <cell r="T1226" t="str">
            <v>2000 YOKOHAMA (ADUANA PRINCIPA</v>
          </cell>
          <cell r="U1226" t="str">
            <v>200000018</v>
          </cell>
          <cell r="V1226" t="str">
            <v>Andes Asia, Inc.</v>
          </cell>
          <cell r="W1226" t="str">
            <v>AA2857</v>
          </cell>
          <cell r="X1226" t="str">
            <v>CIF</v>
          </cell>
          <cell r="Y1226" t="str">
            <v>CTA CTE O CRED.DIRECTO</v>
          </cell>
          <cell r="Z1226" t="str">
            <v>CONGELADO</v>
          </cell>
          <cell r="AA1226" t="str">
            <v>GRASAS</v>
          </cell>
          <cell r="AB1226" t="str">
            <v>GRASA LOMO TOCINO</v>
          </cell>
          <cell r="AC1226" t="str">
            <v>GRASA LOMO TOCINO JAPÓN</v>
          </cell>
          <cell r="AD1226" t="str">
            <v>NA</v>
          </cell>
        </row>
        <row r="1227">
          <cell r="D1227">
            <v>1021936</v>
          </cell>
          <cell r="E1227" t="str">
            <v>GO PPPAL PIMENTADA@ CJ 20K AS</v>
          </cell>
          <cell r="F1227">
            <v>24000</v>
          </cell>
          <cell r="G1227" t="str">
            <v>KG</v>
          </cell>
          <cell r="H1227" t="str">
            <v>PLANTA LO MIRANDA</v>
          </cell>
          <cell r="I1227" t="str">
            <v>A PROGRAMAR</v>
          </cell>
          <cell r="J1227">
            <v>44833</v>
          </cell>
          <cell r="K1227">
            <v>44861</v>
          </cell>
          <cell r="L1227">
            <v>44879</v>
          </cell>
          <cell r="M1227"/>
          <cell r="N1227"/>
          <cell r="O1227" t="str">
            <v>U007 AGROSUPER S.A.</v>
          </cell>
          <cell r="P1227" t="str">
            <v>00AJ</v>
          </cell>
          <cell r="Q1227" t="str">
            <v>ANDES ASIA</v>
          </cell>
          <cell r="R1227" t="str">
            <v>02</v>
          </cell>
          <cell r="S1227" t="str">
            <v>JAPÓN</v>
          </cell>
          <cell r="T1227" t="str">
            <v>2000 YOKOHAMA (ADUANA PRINCIPA</v>
          </cell>
          <cell r="U1227" t="str">
            <v>200000018</v>
          </cell>
          <cell r="V1227" t="str">
            <v>Andes Asia, Inc.</v>
          </cell>
          <cell r="W1227" t="str">
            <v>AA2858</v>
          </cell>
          <cell r="X1227" t="str">
            <v>CIF</v>
          </cell>
          <cell r="Y1227" t="str">
            <v>CTA CTE O CRED.DIRECTO</v>
          </cell>
          <cell r="Z1227" t="str">
            <v>CONGELADO</v>
          </cell>
          <cell r="AA1227" t="str">
            <v>PALETA</v>
          </cell>
          <cell r="AB1227" t="str">
            <v>PALETA PULPA</v>
          </cell>
          <cell r="AC1227" t="str">
            <v>PALETA PULPA JAPON</v>
          </cell>
          <cell r="AD1227" t="str">
            <v>NA</v>
          </cell>
        </row>
        <row r="1228">
          <cell r="D1228">
            <v>1021936</v>
          </cell>
          <cell r="E1228" t="str">
            <v>GO PPPAL PIMENTADA@ CJ 20K AS</v>
          </cell>
          <cell r="F1228">
            <v>24000</v>
          </cell>
          <cell r="G1228" t="str">
            <v>KG</v>
          </cell>
          <cell r="H1228" t="str">
            <v>PLANTA LO MIRANDA</v>
          </cell>
          <cell r="I1228" t="str">
            <v>A PROGRAMAR</v>
          </cell>
          <cell r="J1228">
            <v>44833</v>
          </cell>
          <cell r="K1228">
            <v>44861</v>
          </cell>
          <cell r="L1228">
            <v>44879</v>
          </cell>
          <cell r="M1228"/>
          <cell r="N1228"/>
          <cell r="O1228" t="str">
            <v>U007 AGROSUPER S.A.</v>
          </cell>
          <cell r="P1228" t="str">
            <v>00AJ</v>
          </cell>
          <cell r="Q1228" t="str">
            <v>ANDES ASIA</v>
          </cell>
          <cell r="R1228" t="str">
            <v>02</v>
          </cell>
          <cell r="S1228" t="str">
            <v>JAPÓN</v>
          </cell>
          <cell r="T1228" t="str">
            <v>2000 YOKOHAMA (ADUANA PRINCIPA</v>
          </cell>
          <cell r="U1228" t="str">
            <v>200000018</v>
          </cell>
          <cell r="V1228" t="str">
            <v>Andes Asia, Inc.</v>
          </cell>
          <cell r="W1228" t="str">
            <v>AA2859</v>
          </cell>
          <cell r="X1228" t="str">
            <v>CIF</v>
          </cell>
          <cell r="Y1228" t="str">
            <v>CTA CTE O CRED.DIRECTO</v>
          </cell>
          <cell r="Z1228" t="str">
            <v>CONGELADO</v>
          </cell>
          <cell r="AA1228" t="str">
            <v>PALETA</v>
          </cell>
          <cell r="AB1228" t="str">
            <v>PALETA PULPA</v>
          </cell>
          <cell r="AC1228" t="str">
            <v>PALETA PULPA JAPON</v>
          </cell>
          <cell r="AD1228" t="str">
            <v>NA</v>
          </cell>
        </row>
        <row r="1229">
          <cell r="D1229">
            <v>1021936</v>
          </cell>
          <cell r="E1229" t="str">
            <v>GO PPPAL PIMENTADA@ CJ 20K AS</v>
          </cell>
          <cell r="F1229">
            <v>24000</v>
          </cell>
          <cell r="G1229" t="str">
            <v>KG</v>
          </cell>
          <cell r="H1229" t="str">
            <v>PLANTA LO MIRANDA</v>
          </cell>
          <cell r="I1229" t="str">
            <v>A PROGRAMAR</v>
          </cell>
          <cell r="J1229">
            <v>44833</v>
          </cell>
          <cell r="K1229">
            <v>44861</v>
          </cell>
          <cell r="L1229"/>
          <cell r="M1229"/>
          <cell r="N1229"/>
          <cell r="O1229" t="str">
            <v>U007 AGROSUPER S.A.</v>
          </cell>
          <cell r="P1229" t="str">
            <v>00AJ</v>
          </cell>
          <cell r="Q1229" t="str">
            <v>ANDES ASIA</v>
          </cell>
          <cell r="R1229" t="str">
            <v>02</v>
          </cell>
          <cell r="S1229" t="str">
            <v>JAPÓN</v>
          </cell>
          <cell r="T1229" t="str">
            <v>2000 YOKOHAMA (ADUANA PRINCIPA</v>
          </cell>
          <cell r="U1229" t="str">
            <v>200000018</v>
          </cell>
          <cell r="V1229" t="str">
            <v>Andes Asia, Inc.</v>
          </cell>
          <cell r="W1229" t="str">
            <v>AA2860</v>
          </cell>
          <cell r="X1229" t="str">
            <v>CIF</v>
          </cell>
          <cell r="Y1229" t="str">
            <v>CTA CTE O CRED.DIRECTO</v>
          </cell>
          <cell r="Z1229" t="str">
            <v>CONGELADO</v>
          </cell>
          <cell r="AA1229" t="str">
            <v>PALETA</v>
          </cell>
          <cell r="AB1229" t="str">
            <v>PALETA PULPA</v>
          </cell>
          <cell r="AC1229" t="str">
            <v>PALETA PULPA JAPON</v>
          </cell>
          <cell r="AD1229" t="str">
            <v>NA</v>
          </cell>
        </row>
        <row r="1230">
          <cell r="D1230">
            <v>1021936</v>
          </cell>
          <cell r="E1230" t="str">
            <v>GO PPPAL PIMENTADA@ CJ 20K AS</v>
          </cell>
          <cell r="F1230">
            <v>24000</v>
          </cell>
          <cell r="G1230" t="str">
            <v>KG</v>
          </cell>
          <cell r="H1230" t="str">
            <v>PLANTA LO MIRANDA</v>
          </cell>
          <cell r="I1230" t="str">
            <v>A PROGRAMAR</v>
          </cell>
          <cell r="J1230">
            <v>44833</v>
          </cell>
          <cell r="K1230">
            <v>44861</v>
          </cell>
          <cell r="L1230"/>
          <cell r="M1230"/>
          <cell r="N1230"/>
          <cell r="O1230" t="str">
            <v>U007 AGROSUPER S.A.</v>
          </cell>
          <cell r="P1230" t="str">
            <v>00AJ</v>
          </cell>
          <cell r="Q1230" t="str">
            <v>ANDES ASIA</v>
          </cell>
          <cell r="R1230" t="str">
            <v>02</v>
          </cell>
          <cell r="S1230" t="str">
            <v>JAPÓN</v>
          </cell>
          <cell r="T1230" t="str">
            <v>2000 YOKOHAMA (ADUANA PRINCIPA</v>
          </cell>
          <cell r="U1230" t="str">
            <v>200000018</v>
          </cell>
          <cell r="V1230" t="str">
            <v>Andes Asia, Inc.</v>
          </cell>
          <cell r="W1230" t="str">
            <v>AA2861</v>
          </cell>
          <cell r="X1230" t="str">
            <v>CIF</v>
          </cell>
          <cell r="Y1230" t="str">
            <v>CTA CTE O CRED.DIRECTO</v>
          </cell>
          <cell r="Z1230" t="str">
            <v>CONGELADO</v>
          </cell>
          <cell r="AA1230" t="str">
            <v>PALETA</v>
          </cell>
          <cell r="AB1230" t="str">
            <v>PALETA PULPA</v>
          </cell>
          <cell r="AC1230" t="str">
            <v>PALETA PULPA JAPON</v>
          </cell>
          <cell r="AD1230" t="str">
            <v>NA</v>
          </cell>
        </row>
        <row r="1231">
          <cell r="D1231">
            <v>1022914</v>
          </cell>
          <cell r="E1231" t="str">
            <v>GO LOM TOCINO @ BO CJ 20K AS</v>
          </cell>
          <cell r="F1231">
            <v>24000</v>
          </cell>
          <cell r="G1231" t="str">
            <v>KG</v>
          </cell>
          <cell r="H1231" t="str">
            <v>PLANTA LO MIRANDA</v>
          </cell>
          <cell r="I1231" t="str">
            <v>EN PRODUCCION</v>
          </cell>
          <cell r="J1231">
            <v>44833</v>
          </cell>
          <cell r="K1231">
            <v>44861</v>
          </cell>
          <cell r="L1231"/>
          <cell r="M1231"/>
          <cell r="N1231"/>
          <cell r="O1231" t="str">
            <v>U007 AGROSUPER S.A.</v>
          </cell>
          <cell r="P1231" t="str">
            <v>00AJ</v>
          </cell>
          <cell r="Q1231" t="str">
            <v>ANDES ASIA</v>
          </cell>
          <cell r="R1231" t="str">
            <v>02</v>
          </cell>
          <cell r="S1231" t="str">
            <v>JAPÓN</v>
          </cell>
          <cell r="T1231" t="str">
            <v>2000 YOKOHAMA (ADUANA PRINCIPA</v>
          </cell>
          <cell r="U1231" t="str">
            <v>200000018</v>
          </cell>
          <cell r="V1231" t="str">
            <v>Andes Asia, Inc.</v>
          </cell>
          <cell r="W1231" t="str">
            <v>AA2862</v>
          </cell>
          <cell r="X1231" t="str">
            <v>CIF</v>
          </cell>
          <cell r="Y1231" t="str">
            <v>CTA CTE O CRED.DIRECTO</v>
          </cell>
          <cell r="Z1231" t="str">
            <v>CONGELADO</v>
          </cell>
          <cell r="AA1231" t="str">
            <v>GRASAS</v>
          </cell>
          <cell r="AB1231" t="str">
            <v>GRASA LOMO TOCINO</v>
          </cell>
          <cell r="AC1231" t="str">
            <v>GRASA LOMO TOCINO JAPÓN</v>
          </cell>
          <cell r="AD1231" t="str">
            <v>NA</v>
          </cell>
        </row>
        <row r="1232">
          <cell r="D1232">
            <v>1021936</v>
          </cell>
          <cell r="E1232" t="str">
            <v>GO PPPAL PIMENTADA@ CJ 20K AS</v>
          </cell>
          <cell r="F1232">
            <v>24000</v>
          </cell>
          <cell r="G1232" t="str">
            <v>KG</v>
          </cell>
          <cell r="H1232" t="str">
            <v>PLANTA LO MIRANDA</v>
          </cell>
          <cell r="I1232" t="str">
            <v>A PROGRAMAR</v>
          </cell>
          <cell r="J1232">
            <v>44833</v>
          </cell>
          <cell r="K1232">
            <v>44847</v>
          </cell>
          <cell r="L1232"/>
          <cell r="M1232"/>
          <cell r="N1232"/>
          <cell r="O1232" t="str">
            <v>U007 AGROSUPER S.A.</v>
          </cell>
          <cell r="P1232" t="str">
            <v>00AJ</v>
          </cell>
          <cell r="Q1232" t="str">
            <v>ANDES ASIA</v>
          </cell>
          <cell r="R1232" t="str">
            <v>02</v>
          </cell>
          <cell r="S1232" t="str">
            <v>JAPÓN</v>
          </cell>
          <cell r="T1232" t="str">
            <v>2000 YOKOHAMA (ADUANA PRINCIPA</v>
          </cell>
          <cell r="U1232" t="str">
            <v>200000018</v>
          </cell>
          <cell r="V1232" t="str">
            <v>Andes Asia, Inc.</v>
          </cell>
          <cell r="W1232" t="str">
            <v>AA2845</v>
          </cell>
          <cell r="X1232" t="str">
            <v>CIF</v>
          </cell>
          <cell r="Y1232" t="str">
            <v>CTA CTE O CRED.DIRECTO</v>
          </cell>
          <cell r="Z1232" t="str">
            <v>CONGELADO</v>
          </cell>
          <cell r="AA1232" t="str">
            <v>PALETA</v>
          </cell>
          <cell r="AB1232" t="str">
            <v>PALETA PULPA</v>
          </cell>
          <cell r="AC1232" t="str">
            <v>PALETA PULPA JAPON</v>
          </cell>
          <cell r="AD1232" t="str">
            <v>NA</v>
          </cell>
        </row>
        <row r="1233">
          <cell r="D1233">
            <v>1021936</v>
          </cell>
          <cell r="E1233" t="str">
            <v>GO PPPAL PIMENTADA@ CJ 20K AS</v>
          </cell>
          <cell r="F1233">
            <v>24000</v>
          </cell>
          <cell r="G1233" t="str">
            <v>KG</v>
          </cell>
          <cell r="H1233" t="str">
            <v>PLANTA LO MIRANDA</v>
          </cell>
          <cell r="I1233" t="str">
            <v>A PROGRAMAR</v>
          </cell>
          <cell r="J1233">
            <v>44833</v>
          </cell>
          <cell r="K1233">
            <v>44847</v>
          </cell>
          <cell r="L1233"/>
          <cell r="M1233"/>
          <cell r="N1233"/>
          <cell r="O1233" t="str">
            <v>U007 AGROSUPER S.A.</v>
          </cell>
          <cell r="P1233" t="str">
            <v>00AJ</v>
          </cell>
          <cell r="Q1233" t="str">
            <v>ANDES ASIA</v>
          </cell>
          <cell r="R1233" t="str">
            <v>02</v>
          </cell>
          <cell r="S1233" t="str">
            <v>JAPÓN</v>
          </cell>
          <cell r="T1233" t="str">
            <v>2000 YOKOHAMA (ADUANA PRINCIPA</v>
          </cell>
          <cell r="U1233" t="str">
            <v>200000018</v>
          </cell>
          <cell r="V1233" t="str">
            <v>Andes Asia, Inc.</v>
          </cell>
          <cell r="W1233" t="str">
            <v>AA2846</v>
          </cell>
          <cell r="X1233" t="str">
            <v>CIF</v>
          </cell>
          <cell r="Y1233" t="str">
            <v>CTA CTE O CRED.DIRECTO</v>
          </cell>
          <cell r="Z1233" t="str">
            <v>CONGELADO</v>
          </cell>
          <cell r="AA1233" t="str">
            <v>PALETA</v>
          </cell>
          <cell r="AB1233" t="str">
            <v>PALETA PULPA</v>
          </cell>
          <cell r="AC1233" t="str">
            <v>PALETA PULPA JAPON</v>
          </cell>
          <cell r="AD1233" t="str">
            <v>NA</v>
          </cell>
        </row>
        <row r="1234">
          <cell r="D1234">
            <v>1020848</v>
          </cell>
          <cell r="E1234" t="str">
            <v>GO LOM CTRO 27@ CJ 20K AS</v>
          </cell>
          <cell r="F1234">
            <v>24000</v>
          </cell>
          <cell r="G1234" t="str">
            <v>KG</v>
          </cell>
          <cell r="H1234" t="str">
            <v>PLANTA ROSARIO</v>
          </cell>
          <cell r="I1234" t="str">
            <v>A PROGRAMAR</v>
          </cell>
          <cell r="J1234">
            <v>44833</v>
          </cell>
          <cell r="K1234">
            <v>44849</v>
          </cell>
          <cell r="L1234">
            <v>44863</v>
          </cell>
          <cell r="M1234"/>
          <cell r="N1234"/>
          <cell r="O1234" t="str">
            <v>U007 AGROSUPER S.A.</v>
          </cell>
          <cell r="P1234" t="str">
            <v>00AS</v>
          </cell>
          <cell r="Q1234" t="str">
            <v>AGRO SUDAMERICA</v>
          </cell>
          <cell r="R1234" t="str">
            <v>02</v>
          </cell>
          <cell r="S1234" t="str">
            <v>COSTA RICA</v>
          </cell>
          <cell r="T1234" t="str">
            <v>000206 CALDERA, PUERTO</v>
          </cell>
          <cell r="U1234" t="str">
            <v>200002586</v>
          </cell>
          <cell r="V1234" t="str">
            <v>Exportadora PMT S.A.</v>
          </cell>
          <cell r="W1234" t="str">
            <v/>
          </cell>
          <cell r="X1234" t="str">
            <v>CIF</v>
          </cell>
          <cell r="Y1234" t="str">
            <v>CTA CTE O CRED.DIRECTO</v>
          </cell>
          <cell r="Z1234" t="str">
            <v>CONGELADO</v>
          </cell>
          <cell r="AA1234" t="str">
            <v>LOMO</v>
          </cell>
          <cell r="AB1234" t="str">
            <v>LOMO CENTRO</v>
          </cell>
          <cell r="AC1234" t="str">
            <v>LOMO CENTRO 27 S/FILETE</v>
          </cell>
          <cell r="AD1234" t="str">
            <v>EX</v>
          </cell>
        </row>
        <row r="1235">
          <cell r="D1235">
            <v>1020848</v>
          </cell>
          <cell r="E1235" t="str">
            <v>GO LOM CTRO 27@ CJ 20K AS</v>
          </cell>
          <cell r="F1235">
            <v>24000</v>
          </cell>
          <cell r="G1235" t="str">
            <v>KG</v>
          </cell>
          <cell r="H1235" t="str">
            <v>PLANTA ROSARIO</v>
          </cell>
          <cell r="I1235" t="str">
            <v>EN PRODUCCION</v>
          </cell>
          <cell r="J1235">
            <v>44833</v>
          </cell>
          <cell r="K1235">
            <v>44859</v>
          </cell>
          <cell r="L1235"/>
          <cell r="M1235"/>
          <cell r="N1235"/>
          <cell r="O1235" t="str">
            <v>U007 AGROSUPER S.A.</v>
          </cell>
          <cell r="P1235" t="str">
            <v>00AS</v>
          </cell>
          <cell r="Q1235" t="str">
            <v>AGRO SUDAMERICA</v>
          </cell>
          <cell r="R1235" t="str">
            <v>02</v>
          </cell>
          <cell r="S1235" t="str">
            <v>COLOMBIA</v>
          </cell>
          <cell r="T1235" t="str">
            <v>000218 CARTAGENA, PUERTO</v>
          </cell>
          <cell r="U1235" t="str">
            <v>200004247</v>
          </cell>
          <cell r="V1235" t="str">
            <v>Mer-k-pollos del Caribe SAS</v>
          </cell>
          <cell r="W1235" t="str">
            <v>***</v>
          </cell>
          <cell r="X1235" t="str">
            <v>CIF</v>
          </cell>
          <cell r="Y1235" t="str">
            <v>PAGO ANTIC. – PAGO C/COPIA DOC</v>
          </cell>
          <cell r="Z1235" t="str">
            <v>CONGELADO</v>
          </cell>
          <cell r="AA1235" t="str">
            <v>LOMO</v>
          </cell>
          <cell r="AB1235" t="str">
            <v>LOMO CENTRO</v>
          </cell>
          <cell r="AC1235" t="str">
            <v>LOMO CENTRO 27 S/FILETE</v>
          </cell>
          <cell r="AD1235" t="str">
            <v>EX</v>
          </cell>
        </row>
        <row r="1236">
          <cell r="D1236">
            <v>1012278</v>
          </cell>
          <cell r="E1236" t="str">
            <v>PO TRU ALA MEX@ CJ 9K AS</v>
          </cell>
          <cell r="F1236">
            <v>20007</v>
          </cell>
          <cell r="G1236" t="str">
            <v>KG</v>
          </cell>
          <cell r="H1236" t="str">
            <v>F. SAN VICENTE</v>
          </cell>
          <cell r="I1236" t="str">
            <v>A PROGRAMAR</v>
          </cell>
          <cell r="J1236">
            <v>44833</v>
          </cell>
          <cell r="K1236">
            <v>44855</v>
          </cell>
          <cell r="L1236">
            <v>44876</v>
          </cell>
          <cell r="M1236"/>
          <cell r="N1236"/>
          <cell r="O1236" t="str">
            <v>U020 AGROSUPER COMER ALIM</v>
          </cell>
          <cell r="P1236" t="str">
            <v>00AM</v>
          </cell>
          <cell r="Q1236" t="str">
            <v>AGRO MEXICO</v>
          </cell>
          <cell r="R1236" t="str">
            <v>01</v>
          </cell>
          <cell r="S1236" t="str">
            <v>MEXICO</v>
          </cell>
          <cell r="T1236" t="str">
            <v>000050 MANZANILLO, PUERTO</v>
          </cell>
          <cell r="U1236" t="str">
            <v>200000432</v>
          </cell>
          <cell r="V1236" t="str">
            <v>Productos Alimenticios Super</v>
          </cell>
          <cell r="W1236" t="str">
            <v/>
          </cell>
          <cell r="X1236" t="str">
            <v>CIF</v>
          </cell>
          <cell r="Y1236" t="str">
            <v>CTA CTE O CRED.DIRECTO</v>
          </cell>
          <cell r="Z1236" t="str">
            <v>CONGELADO</v>
          </cell>
          <cell r="AA1236" t="str">
            <v>ALA</v>
          </cell>
          <cell r="AB1236" t="str">
            <v>ALA TRUTRO</v>
          </cell>
          <cell r="AC1236" t="str">
            <v>ALA TRUTRO NORMAL</v>
          </cell>
          <cell r="AD1236" t="str">
            <v>NA</v>
          </cell>
        </row>
        <row r="1237">
          <cell r="D1237">
            <v>1012278</v>
          </cell>
          <cell r="E1237" t="str">
            <v>PO TRU ALA MEX@ CJ 9K AS</v>
          </cell>
          <cell r="F1237">
            <v>20007</v>
          </cell>
          <cell r="G1237" t="str">
            <v>KG</v>
          </cell>
          <cell r="H1237" t="str">
            <v>F. SAN VICENTE</v>
          </cell>
          <cell r="I1237" t="str">
            <v>EN PRODUCCION</v>
          </cell>
          <cell r="J1237">
            <v>44833</v>
          </cell>
          <cell r="K1237">
            <v>44862</v>
          </cell>
          <cell r="L1237"/>
          <cell r="M1237"/>
          <cell r="N1237"/>
          <cell r="O1237" t="str">
            <v>U020 AGROSUPER COMER ALIM</v>
          </cell>
          <cell r="P1237" t="str">
            <v>00AM</v>
          </cell>
          <cell r="Q1237" t="str">
            <v>AGRO MEXICO</v>
          </cell>
          <cell r="R1237" t="str">
            <v>01</v>
          </cell>
          <cell r="S1237" t="str">
            <v>MEXICO</v>
          </cell>
          <cell r="T1237" t="str">
            <v>000050 MANZANILLO, PUERTO</v>
          </cell>
          <cell r="U1237" t="str">
            <v>200000432</v>
          </cell>
          <cell r="V1237" t="str">
            <v>Productos Alimenticios Super</v>
          </cell>
          <cell r="W1237" t="str">
            <v/>
          </cell>
          <cell r="X1237" t="str">
            <v>CIF</v>
          </cell>
          <cell r="Y1237" t="str">
            <v>CTA CTE O CRED.DIRECTO</v>
          </cell>
          <cell r="Z1237" t="str">
            <v>CONGELADO</v>
          </cell>
          <cell r="AA1237" t="str">
            <v>ALA</v>
          </cell>
          <cell r="AB1237" t="str">
            <v>ALA TRUTRO</v>
          </cell>
          <cell r="AC1237" t="str">
            <v>ALA TRUTRO NORMAL</v>
          </cell>
          <cell r="AD1237" t="str">
            <v>NA</v>
          </cell>
        </row>
        <row r="1238">
          <cell r="D1238">
            <v>1012278</v>
          </cell>
          <cell r="E1238" t="str">
            <v>PO TRU ALA MEX@ CJ 9K AS</v>
          </cell>
          <cell r="F1238">
            <v>20007</v>
          </cell>
          <cell r="G1238" t="str">
            <v>KG</v>
          </cell>
          <cell r="H1238" t="str">
            <v>F. SAN VICENTE</v>
          </cell>
          <cell r="I1238" t="str">
            <v>PROGRAMADO</v>
          </cell>
          <cell r="J1238">
            <v>44833</v>
          </cell>
          <cell r="K1238">
            <v>44848</v>
          </cell>
          <cell r="L1238">
            <v>44865</v>
          </cell>
          <cell r="M1238"/>
          <cell r="N1238"/>
          <cell r="O1238" t="str">
            <v>U020 AGROSUPER COMER ALIM</v>
          </cell>
          <cell r="P1238" t="str">
            <v>00AM</v>
          </cell>
          <cell r="Q1238" t="str">
            <v>AGRO MEXICO</v>
          </cell>
          <cell r="R1238" t="str">
            <v>01</v>
          </cell>
          <cell r="S1238" t="str">
            <v>MEXICO</v>
          </cell>
          <cell r="T1238" t="str">
            <v>000050 MANZANILLO, PUERTO</v>
          </cell>
          <cell r="U1238" t="str">
            <v>200000432</v>
          </cell>
          <cell r="V1238" t="str">
            <v>Productos Alimenticios Super</v>
          </cell>
          <cell r="W1238" t="str">
            <v/>
          </cell>
          <cell r="X1238" t="str">
            <v>CIF</v>
          </cell>
          <cell r="Y1238" t="str">
            <v>CTA CTE O CRED.DIRECTO</v>
          </cell>
          <cell r="Z1238" t="str">
            <v>CONGELADO</v>
          </cell>
          <cell r="AA1238" t="str">
            <v>ALA</v>
          </cell>
          <cell r="AB1238" t="str">
            <v>ALA TRUTRO</v>
          </cell>
          <cell r="AC1238" t="str">
            <v>ALA TRUTRO NORMAL</v>
          </cell>
          <cell r="AD1238" t="str">
            <v>NA</v>
          </cell>
        </row>
        <row r="1239">
          <cell r="D1239">
            <v>1012278</v>
          </cell>
          <cell r="E1239" t="str">
            <v>PO TRU ALA MEX@ CJ 9K AS</v>
          </cell>
          <cell r="F1239">
            <v>20007</v>
          </cell>
          <cell r="G1239" t="str">
            <v>KG</v>
          </cell>
          <cell r="H1239" t="str">
            <v>F. SAN VICENTE</v>
          </cell>
          <cell r="I1239" t="str">
            <v>A PROGRAMAR</v>
          </cell>
          <cell r="J1239">
            <v>44833</v>
          </cell>
          <cell r="K1239">
            <v>44855</v>
          </cell>
          <cell r="L1239">
            <v>44879</v>
          </cell>
          <cell r="M1239"/>
          <cell r="N1239"/>
          <cell r="O1239" t="str">
            <v>U020 AGROSUPER COMER ALIM</v>
          </cell>
          <cell r="P1239" t="str">
            <v>00AM</v>
          </cell>
          <cell r="Q1239" t="str">
            <v>AGRO MEXICO</v>
          </cell>
          <cell r="R1239" t="str">
            <v>01</v>
          </cell>
          <cell r="S1239" t="str">
            <v>MEXICO</v>
          </cell>
          <cell r="T1239" t="str">
            <v>000050 MANZANILLO, PUERTO</v>
          </cell>
          <cell r="U1239" t="str">
            <v>200000432</v>
          </cell>
          <cell r="V1239" t="str">
            <v>Productos Alimenticios Super</v>
          </cell>
          <cell r="W1239" t="str">
            <v/>
          </cell>
          <cell r="X1239" t="str">
            <v>CIF</v>
          </cell>
          <cell r="Y1239" t="str">
            <v>CTA CTE O CRED.DIRECTO</v>
          </cell>
          <cell r="Z1239" t="str">
            <v>CONGELADO</v>
          </cell>
          <cell r="AA1239" t="str">
            <v>ALA</v>
          </cell>
          <cell r="AB1239" t="str">
            <v>ALA TRUTRO</v>
          </cell>
          <cell r="AC1239" t="str">
            <v>ALA TRUTRO NORMAL</v>
          </cell>
          <cell r="AD1239" t="str">
            <v>NA</v>
          </cell>
        </row>
        <row r="1240">
          <cell r="D1240">
            <v>1011151</v>
          </cell>
          <cell r="E1240" t="str">
            <v>PO FILE MEX@ CJ 9K AS</v>
          </cell>
          <cell r="F1240">
            <v>20007</v>
          </cell>
          <cell r="G1240" t="str">
            <v>KG</v>
          </cell>
          <cell r="H1240" t="str">
            <v>F. SAN VICENTE</v>
          </cell>
          <cell r="I1240" t="str">
            <v>A PROGRAMAR</v>
          </cell>
          <cell r="J1240">
            <v>44833</v>
          </cell>
          <cell r="K1240">
            <v>44862</v>
          </cell>
          <cell r="L1240"/>
          <cell r="M1240"/>
          <cell r="N1240"/>
          <cell r="O1240" t="str">
            <v>U020 AGROSUPER COMER ALIM</v>
          </cell>
          <cell r="P1240" t="str">
            <v>00AM</v>
          </cell>
          <cell r="Q1240" t="str">
            <v>AGRO MEXICO</v>
          </cell>
          <cell r="R1240" t="str">
            <v>01</v>
          </cell>
          <cell r="S1240" t="str">
            <v>MEXICO</v>
          </cell>
          <cell r="T1240" t="str">
            <v>000050 MANZANILLO, PUERTO</v>
          </cell>
          <cell r="U1240" t="str">
            <v>200000432</v>
          </cell>
          <cell r="V1240" t="str">
            <v>Productos Alimenticios Super</v>
          </cell>
          <cell r="W1240" t="str">
            <v/>
          </cell>
          <cell r="X1240" t="str">
            <v>CIF</v>
          </cell>
          <cell r="Y1240" t="str">
            <v>CTA CTE O CRED.DIRECTO</v>
          </cell>
          <cell r="Z1240" t="str">
            <v>CONGELADO</v>
          </cell>
          <cell r="AA1240" t="str">
            <v>FILETE</v>
          </cell>
          <cell r="AB1240" t="str">
            <v>FILETE</v>
          </cell>
          <cell r="AC1240" t="str">
            <v>FILETE NORMAL</v>
          </cell>
          <cell r="AD1240" t="str">
            <v>NA</v>
          </cell>
        </row>
        <row r="1241">
          <cell r="D1241">
            <v>1011127</v>
          </cell>
          <cell r="E1241" t="str">
            <v>PO PCHDEH RANDOM MR MEX@ CJ 10K AS</v>
          </cell>
          <cell r="F1241">
            <v>22800</v>
          </cell>
          <cell r="G1241" t="str">
            <v>KG</v>
          </cell>
          <cell r="H1241" t="str">
            <v>F. SAN VICENTE</v>
          </cell>
          <cell r="I1241" t="str">
            <v>PROGRAMADO</v>
          </cell>
          <cell r="J1241">
            <v>44833</v>
          </cell>
          <cell r="K1241">
            <v>44862</v>
          </cell>
          <cell r="L1241">
            <v>44872</v>
          </cell>
          <cell r="M1241"/>
          <cell r="N1241"/>
          <cell r="O1241" t="str">
            <v>U020 AGROSUPER COMER ALIM</v>
          </cell>
          <cell r="P1241" t="str">
            <v>00AM</v>
          </cell>
          <cell r="Q1241" t="str">
            <v>AGRO MEXICO</v>
          </cell>
          <cell r="R1241" t="str">
            <v>01</v>
          </cell>
          <cell r="S1241" t="str">
            <v>MEXICO</v>
          </cell>
          <cell r="T1241" t="str">
            <v>000050 MANZANILLO, PUERTO</v>
          </cell>
          <cell r="U1241" t="str">
            <v>200000432</v>
          </cell>
          <cell r="V1241" t="str">
            <v>Productos Alimenticios Super</v>
          </cell>
          <cell r="W1241" t="str">
            <v/>
          </cell>
          <cell r="X1241" t="str">
            <v>CIF</v>
          </cell>
          <cell r="Y1241" t="str">
            <v>CTA CTE O CRED.DIRECTO</v>
          </cell>
          <cell r="Z1241" t="str">
            <v>CONGELADO</v>
          </cell>
          <cell r="AA1241" t="str">
            <v>PECHUGA DESH</v>
          </cell>
          <cell r="AB1241" t="str">
            <v>PECHUGA DESH S/PIEL S/GRASA S/FILETE</v>
          </cell>
          <cell r="AC1241" t="str">
            <v>PECHUGA DESH S/CALIBRE</v>
          </cell>
          <cell r="AD1241" t="str">
            <v>NA</v>
          </cell>
        </row>
        <row r="1242">
          <cell r="D1242">
            <v>1011127</v>
          </cell>
          <cell r="E1242" t="str">
            <v>PO PCHDEH RANDOM MR MEX@ CJ 10K AS</v>
          </cell>
          <cell r="F1242">
            <v>22800</v>
          </cell>
          <cell r="G1242" t="str">
            <v>KG</v>
          </cell>
          <cell r="H1242" t="str">
            <v>PLANTA LO MIRANDA</v>
          </cell>
          <cell r="I1242" t="str">
            <v>PROGRAMADO</v>
          </cell>
          <cell r="J1242">
            <v>44833</v>
          </cell>
          <cell r="K1242">
            <v>44855</v>
          </cell>
          <cell r="L1242">
            <v>44870</v>
          </cell>
          <cell r="M1242"/>
          <cell r="N1242"/>
          <cell r="O1242" t="str">
            <v>U020 AGROSUPER COMER ALIM</v>
          </cell>
          <cell r="P1242" t="str">
            <v>00AM</v>
          </cell>
          <cell r="Q1242" t="str">
            <v>AGRO MEXICO</v>
          </cell>
          <cell r="R1242" t="str">
            <v>01</v>
          </cell>
          <cell r="S1242" t="str">
            <v>MEXICO</v>
          </cell>
          <cell r="T1242" t="str">
            <v>000050 MANZANILLO, PUERTO</v>
          </cell>
          <cell r="U1242" t="str">
            <v>200000432</v>
          </cell>
          <cell r="V1242" t="str">
            <v>Productos Alimenticios Super</v>
          </cell>
          <cell r="W1242" t="str">
            <v/>
          </cell>
          <cell r="X1242" t="str">
            <v>CIF</v>
          </cell>
          <cell r="Y1242" t="str">
            <v>CTA CTE O CRED.DIRECTO</v>
          </cell>
          <cell r="Z1242" t="str">
            <v>CONGELADO</v>
          </cell>
          <cell r="AA1242" t="str">
            <v>PECHUGA DESH</v>
          </cell>
          <cell r="AB1242" t="str">
            <v>PECHUGA DESH S/PIEL S/GRASA S/FILETE</v>
          </cell>
          <cell r="AC1242" t="str">
            <v>PECHUGA DESH S/CALIBRE</v>
          </cell>
          <cell r="AD1242" t="str">
            <v>NA</v>
          </cell>
        </row>
        <row r="1243">
          <cell r="D1243">
            <v>1011127</v>
          </cell>
          <cell r="E1243" t="str">
            <v>PO PCHDEH RANDOM MR MEX@ CJ 10K AS</v>
          </cell>
          <cell r="F1243">
            <v>22800</v>
          </cell>
          <cell r="G1243" t="str">
            <v>KG</v>
          </cell>
          <cell r="H1243" t="str">
            <v>F. SAN VICENTE</v>
          </cell>
          <cell r="I1243" t="str">
            <v>A PROGRAMAR</v>
          </cell>
          <cell r="J1243">
            <v>44833</v>
          </cell>
          <cell r="K1243">
            <v>44862</v>
          </cell>
          <cell r="L1243">
            <v>44877</v>
          </cell>
          <cell r="M1243"/>
          <cell r="N1243"/>
          <cell r="O1243" t="str">
            <v>U020 AGROSUPER COMER ALIM</v>
          </cell>
          <cell r="P1243" t="str">
            <v>00AM</v>
          </cell>
          <cell r="Q1243" t="str">
            <v>AGRO MEXICO</v>
          </cell>
          <cell r="R1243" t="str">
            <v>01</v>
          </cell>
          <cell r="S1243" t="str">
            <v>MEXICO</v>
          </cell>
          <cell r="T1243" t="str">
            <v>000050 MANZANILLO, PUERTO</v>
          </cell>
          <cell r="U1243" t="str">
            <v>200000432</v>
          </cell>
          <cell r="V1243" t="str">
            <v>Productos Alimenticios Super</v>
          </cell>
          <cell r="W1243" t="str">
            <v/>
          </cell>
          <cell r="X1243" t="str">
            <v>CIF</v>
          </cell>
          <cell r="Y1243" t="str">
            <v>CTA CTE O CRED.DIRECTO</v>
          </cell>
          <cell r="Z1243" t="str">
            <v>CONGELADO</v>
          </cell>
          <cell r="AA1243" t="str">
            <v>PECHUGA DESH</v>
          </cell>
          <cell r="AB1243" t="str">
            <v>PECHUGA DESH S/PIEL S/GRASA S/FILETE</v>
          </cell>
          <cell r="AC1243" t="str">
            <v>PECHUGA DESH S/CALIBRE</v>
          </cell>
          <cell r="AD1243" t="str">
            <v>NA</v>
          </cell>
        </row>
        <row r="1244">
          <cell r="D1244">
            <v>1011127</v>
          </cell>
          <cell r="E1244" t="str">
            <v>PO PCHDEH RANDOM MR MEX@ CJ 10K AS</v>
          </cell>
          <cell r="F1244">
            <v>22800</v>
          </cell>
          <cell r="G1244" t="str">
            <v>KG</v>
          </cell>
          <cell r="H1244" t="str">
            <v>F. SAN VICENTE</v>
          </cell>
          <cell r="I1244" t="str">
            <v>A PROGRAMAR</v>
          </cell>
          <cell r="J1244">
            <v>44833</v>
          </cell>
          <cell r="K1244">
            <v>44862</v>
          </cell>
          <cell r="L1244">
            <v>44879</v>
          </cell>
          <cell r="M1244"/>
          <cell r="N1244"/>
          <cell r="O1244" t="str">
            <v>U020 AGROSUPER COMER ALIM</v>
          </cell>
          <cell r="P1244" t="str">
            <v>00AM</v>
          </cell>
          <cell r="Q1244" t="str">
            <v>AGRO MEXICO</v>
          </cell>
          <cell r="R1244" t="str">
            <v>01</v>
          </cell>
          <cell r="S1244" t="str">
            <v>MEXICO</v>
          </cell>
          <cell r="T1244" t="str">
            <v>000050 MANZANILLO, PUERTO</v>
          </cell>
          <cell r="U1244" t="str">
            <v>200000432</v>
          </cell>
          <cell r="V1244" t="str">
            <v>Productos Alimenticios Super</v>
          </cell>
          <cell r="W1244" t="str">
            <v/>
          </cell>
          <cell r="X1244" t="str">
            <v>CIF</v>
          </cell>
          <cell r="Y1244" t="str">
            <v>CTA CTE O CRED.DIRECTO</v>
          </cell>
          <cell r="Z1244" t="str">
            <v>CONGELADO</v>
          </cell>
          <cell r="AA1244" t="str">
            <v>PECHUGA DESH</v>
          </cell>
          <cell r="AB1244" t="str">
            <v>PECHUGA DESH S/PIEL S/GRASA S/FILETE</v>
          </cell>
          <cell r="AC1244" t="str">
            <v>PECHUGA DESH S/CALIBRE</v>
          </cell>
          <cell r="AD1244" t="str">
            <v>NA</v>
          </cell>
        </row>
        <row r="1245">
          <cell r="D1245">
            <v>1011127</v>
          </cell>
          <cell r="E1245" t="str">
            <v>PO PCHDEH RANDOM MR MEX@ CJ 10K AS</v>
          </cell>
          <cell r="F1245">
            <v>22800</v>
          </cell>
          <cell r="G1245" t="str">
            <v>KG</v>
          </cell>
          <cell r="H1245" t="str">
            <v>F. SAN VICENTE</v>
          </cell>
          <cell r="I1245" t="str">
            <v>A PROGRAMAR</v>
          </cell>
          <cell r="J1245">
            <v>44833</v>
          </cell>
          <cell r="K1245">
            <v>44862</v>
          </cell>
          <cell r="L1245"/>
          <cell r="M1245"/>
          <cell r="N1245"/>
          <cell r="O1245" t="str">
            <v>U020 AGROSUPER COMER ALIM</v>
          </cell>
          <cell r="P1245" t="str">
            <v>00AM</v>
          </cell>
          <cell r="Q1245" t="str">
            <v>AGRO MEXICO</v>
          </cell>
          <cell r="R1245" t="str">
            <v>01</v>
          </cell>
          <cell r="S1245" t="str">
            <v>MEXICO</v>
          </cell>
          <cell r="T1245" t="str">
            <v>000050 MANZANILLO, PUERTO</v>
          </cell>
          <cell r="U1245" t="str">
            <v>200000432</v>
          </cell>
          <cell r="V1245" t="str">
            <v>Productos Alimenticios Super</v>
          </cell>
          <cell r="W1245" t="str">
            <v/>
          </cell>
          <cell r="X1245" t="str">
            <v>CIF</v>
          </cell>
          <cell r="Y1245" t="str">
            <v>CTA CTE O CRED.DIRECTO</v>
          </cell>
          <cell r="Z1245" t="str">
            <v>CONGELADO</v>
          </cell>
          <cell r="AA1245" t="str">
            <v>PECHUGA DESH</v>
          </cell>
          <cell r="AB1245" t="str">
            <v>PECHUGA DESH S/PIEL S/GRASA S/FILETE</v>
          </cell>
          <cell r="AC1245" t="str">
            <v>PECHUGA DESH S/CALIBRE</v>
          </cell>
          <cell r="AD1245" t="str">
            <v>NA</v>
          </cell>
        </row>
        <row r="1246">
          <cell r="D1246">
            <v>1011127</v>
          </cell>
          <cell r="E1246" t="str">
            <v>PO PCHDEH RANDOM MR MEX@ CJ 10K AS</v>
          </cell>
          <cell r="F1246">
            <v>22800</v>
          </cell>
          <cell r="G1246" t="str">
            <v>KG</v>
          </cell>
          <cell r="H1246" t="str">
            <v>F. SAN VICENTE</v>
          </cell>
          <cell r="I1246" t="str">
            <v>A PROGRAMAR</v>
          </cell>
          <cell r="J1246">
            <v>44833</v>
          </cell>
          <cell r="K1246">
            <v>44862</v>
          </cell>
          <cell r="L1246"/>
          <cell r="M1246"/>
          <cell r="N1246"/>
          <cell r="O1246" t="str">
            <v>U020 AGROSUPER COMER ALIM</v>
          </cell>
          <cell r="P1246" t="str">
            <v>00AM</v>
          </cell>
          <cell r="Q1246" t="str">
            <v>AGRO MEXICO</v>
          </cell>
          <cell r="R1246" t="str">
            <v>01</v>
          </cell>
          <cell r="S1246" t="str">
            <v>MEXICO</v>
          </cell>
          <cell r="T1246" t="str">
            <v>000050 MANZANILLO, PUERTO</v>
          </cell>
          <cell r="U1246" t="str">
            <v>200000432</v>
          </cell>
          <cell r="V1246" t="str">
            <v>Productos Alimenticios Super</v>
          </cell>
          <cell r="W1246" t="str">
            <v/>
          </cell>
          <cell r="X1246" t="str">
            <v>CIF</v>
          </cell>
          <cell r="Y1246" t="str">
            <v>CTA CTE O CRED.DIRECTO</v>
          </cell>
          <cell r="Z1246" t="str">
            <v>CONGELADO</v>
          </cell>
          <cell r="AA1246" t="str">
            <v>PECHUGA DESH</v>
          </cell>
          <cell r="AB1246" t="str">
            <v>PECHUGA DESH S/PIEL S/GRASA S/FILETE</v>
          </cell>
          <cell r="AC1246" t="str">
            <v>PECHUGA DESH S/CALIBRE</v>
          </cell>
          <cell r="AD1246" t="str">
            <v>NA</v>
          </cell>
        </row>
        <row r="1247">
          <cell r="D1247">
            <v>1023421</v>
          </cell>
          <cell r="E1247" t="str">
            <v>GO COS 79@ BO CJ 20K AS</v>
          </cell>
          <cell r="F1247">
            <v>24000</v>
          </cell>
          <cell r="G1247" t="str">
            <v>KG</v>
          </cell>
          <cell r="H1247" t="str">
            <v>PRECISA</v>
          </cell>
          <cell r="I1247" t="str">
            <v>PROGRAMADO</v>
          </cell>
          <cell r="J1247">
            <v>44833</v>
          </cell>
          <cell r="K1247">
            <v>44848</v>
          </cell>
          <cell r="L1247">
            <v>44865</v>
          </cell>
          <cell r="M1247"/>
          <cell r="N1247"/>
          <cell r="O1247" t="str">
            <v>U020 AGROSUPER COMER ALIM</v>
          </cell>
          <cell r="P1247" t="str">
            <v>00AM</v>
          </cell>
          <cell r="Q1247" t="str">
            <v>AGRO MEXICO</v>
          </cell>
          <cell r="R1247" t="str">
            <v>02</v>
          </cell>
          <cell r="S1247" t="str">
            <v>MEXICO</v>
          </cell>
          <cell r="T1247" t="str">
            <v>000050 MANZANILLO, PUERTO</v>
          </cell>
          <cell r="U1247" t="str">
            <v>200000432</v>
          </cell>
          <cell r="V1247" t="str">
            <v>Productos Alimenticios Super</v>
          </cell>
          <cell r="W1247" t="str">
            <v/>
          </cell>
          <cell r="X1247" t="str">
            <v>CIF</v>
          </cell>
          <cell r="Y1247" t="str">
            <v>CTA CTE O CRED.DIRECTO</v>
          </cell>
          <cell r="Z1247" t="str">
            <v>CONGELADO</v>
          </cell>
          <cell r="AA1247" t="str">
            <v>COST-PEC</v>
          </cell>
          <cell r="AB1247" t="str">
            <v>COST-PEC ENTERO</v>
          </cell>
          <cell r="AC1247" t="str">
            <v>COST-PEC ENTERO COSTILLAR 79</v>
          </cell>
          <cell r="AD1247" t="str">
            <v>NA</v>
          </cell>
        </row>
        <row r="1248">
          <cell r="D1248">
            <v>1021272</v>
          </cell>
          <cell r="E1248" t="str">
            <v>GO PNA FORRO@ BO CJ 20K AS</v>
          </cell>
          <cell r="F1248">
            <v>24000</v>
          </cell>
          <cell r="G1248" t="str">
            <v>KG</v>
          </cell>
          <cell r="H1248" t="str">
            <v>PLANTA LO MIRANDA</v>
          </cell>
          <cell r="I1248" t="str">
            <v>A PROGRAMAR</v>
          </cell>
          <cell r="J1248">
            <v>44833</v>
          </cell>
          <cell r="K1248">
            <v>44855</v>
          </cell>
          <cell r="L1248">
            <v>44872</v>
          </cell>
          <cell r="M1248"/>
          <cell r="N1248"/>
          <cell r="O1248" t="str">
            <v>U020 AGROSUPER COMER ALIM</v>
          </cell>
          <cell r="P1248" t="str">
            <v>00AM</v>
          </cell>
          <cell r="Q1248" t="str">
            <v>AGRO MEXICO</v>
          </cell>
          <cell r="R1248" t="str">
            <v>02</v>
          </cell>
          <cell r="S1248" t="str">
            <v>MEXICO</v>
          </cell>
          <cell r="T1248" t="str">
            <v>000050 MANZANILLO, PUERTO</v>
          </cell>
          <cell r="U1248" t="str">
            <v>200000432</v>
          </cell>
          <cell r="V1248" t="str">
            <v>Productos Alimenticios Super</v>
          </cell>
          <cell r="W1248" t="str">
            <v/>
          </cell>
          <cell r="X1248" t="str">
            <v>CIF</v>
          </cell>
          <cell r="Y1248" t="str">
            <v>CTA CTE O CRED.DIRECTO</v>
          </cell>
          <cell r="Z1248" t="str">
            <v>CONGELADO</v>
          </cell>
          <cell r="AA1248" t="str">
            <v>CUEROS</v>
          </cell>
          <cell r="AB1248" t="str">
            <v>CUERO FORRO</v>
          </cell>
          <cell r="AC1248" t="str">
            <v>CUERO FORRO PIERNA</v>
          </cell>
          <cell r="AD1248" t="str">
            <v>NA</v>
          </cell>
        </row>
        <row r="1249">
          <cell r="D1249">
            <v>1021272</v>
          </cell>
          <cell r="E1249" t="str">
            <v>GO PNA FORRO@ BO CJ 20K AS</v>
          </cell>
          <cell r="F1249">
            <v>24000</v>
          </cell>
          <cell r="G1249" t="str">
            <v>KG</v>
          </cell>
          <cell r="H1249" t="str">
            <v>PLANTA LO MIRANDA</v>
          </cell>
          <cell r="I1249" t="str">
            <v>A PROGRAMAR</v>
          </cell>
          <cell r="J1249">
            <v>44833</v>
          </cell>
          <cell r="K1249">
            <v>44862</v>
          </cell>
          <cell r="L1249">
            <v>44879</v>
          </cell>
          <cell r="M1249"/>
          <cell r="N1249"/>
          <cell r="O1249" t="str">
            <v>U020 AGROSUPER COMER ALIM</v>
          </cell>
          <cell r="P1249" t="str">
            <v>00AM</v>
          </cell>
          <cell r="Q1249" t="str">
            <v>AGRO MEXICO</v>
          </cell>
          <cell r="R1249" t="str">
            <v>02</v>
          </cell>
          <cell r="S1249" t="str">
            <v>MEXICO</v>
          </cell>
          <cell r="T1249" t="str">
            <v>000050 MANZANILLO, PUERTO</v>
          </cell>
          <cell r="U1249" t="str">
            <v>200000432</v>
          </cell>
          <cell r="V1249" t="str">
            <v>Productos Alimenticios Super</v>
          </cell>
          <cell r="W1249" t="str">
            <v/>
          </cell>
          <cell r="X1249" t="str">
            <v>CIF</v>
          </cell>
          <cell r="Y1249" t="str">
            <v>CTA CTE O CRED.DIRECTO</v>
          </cell>
          <cell r="Z1249" t="str">
            <v>CONGELADO</v>
          </cell>
          <cell r="AA1249" t="str">
            <v>CUEROS</v>
          </cell>
          <cell r="AB1249" t="str">
            <v>CUERO FORRO</v>
          </cell>
          <cell r="AC1249" t="str">
            <v>CUERO FORRO PIERNA</v>
          </cell>
          <cell r="AD1249" t="str">
            <v>NA</v>
          </cell>
        </row>
        <row r="1250">
          <cell r="D1250">
            <v>1021272</v>
          </cell>
          <cell r="E1250" t="str">
            <v>GO PNA FORRO@ BO CJ 20K AS</v>
          </cell>
          <cell r="F1250">
            <v>24000</v>
          </cell>
          <cell r="G1250" t="str">
            <v>KG</v>
          </cell>
          <cell r="H1250" t="str">
            <v>PLANTA LO MIRANDA</v>
          </cell>
          <cell r="I1250" t="str">
            <v>A PROGRAMAR</v>
          </cell>
          <cell r="J1250">
            <v>44833</v>
          </cell>
          <cell r="K1250">
            <v>44855</v>
          </cell>
          <cell r="L1250">
            <v>44875</v>
          </cell>
          <cell r="M1250"/>
          <cell r="N1250"/>
          <cell r="O1250" t="str">
            <v>U020 AGROSUPER COMER ALIM</v>
          </cell>
          <cell r="P1250" t="str">
            <v>00AM</v>
          </cell>
          <cell r="Q1250" t="str">
            <v>AGRO MEXICO</v>
          </cell>
          <cell r="R1250" t="str">
            <v>02</v>
          </cell>
          <cell r="S1250" t="str">
            <v>MEXICO</v>
          </cell>
          <cell r="T1250" t="str">
            <v>000050 MANZANILLO, PUERTO</v>
          </cell>
          <cell r="U1250" t="str">
            <v>200000432</v>
          </cell>
          <cell r="V1250" t="str">
            <v>Productos Alimenticios Super</v>
          </cell>
          <cell r="W1250" t="str">
            <v/>
          </cell>
          <cell r="X1250" t="str">
            <v>CIF</v>
          </cell>
          <cell r="Y1250" t="str">
            <v>CTA CTE O CRED.DIRECTO</v>
          </cell>
          <cell r="Z1250" t="str">
            <v>CONGELADO</v>
          </cell>
          <cell r="AA1250" t="str">
            <v>CUEROS</v>
          </cell>
          <cell r="AB1250" t="str">
            <v>CUERO FORRO</v>
          </cell>
          <cell r="AC1250" t="str">
            <v>CUERO FORRO PIERNA</v>
          </cell>
          <cell r="AD1250" t="str">
            <v>NA</v>
          </cell>
        </row>
        <row r="1251">
          <cell r="D1251">
            <v>1021272</v>
          </cell>
          <cell r="E1251" t="str">
            <v>GO PNA FORRO@ BO CJ 20K AS</v>
          </cell>
          <cell r="F1251">
            <v>24000</v>
          </cell>
          <cell r="G1251" t="str">
            <v>KG</v>
          </cell>
          <cell r="H1251" t="str">
            <v>PLANTA LO MIRANDA</v>
          </cell>
          <cell r="I1251" t="str">
            <v>CONFIRMADO</v>
          </cell>
          <cell r="J1251">
            <v>44833</v>
          </cell>
          <cell r="K1251">
            <v>44862</v>
          </cell>
          <cell r="L1251"/>
          <cell r="M1251"/>
          <cell r="N1251"/>
          <cell r="O1251" t="str">
            <v>U020 AGROSUPER COMER ALIM</v>
          </cell>
          <cell r="P1251" t="str">
            <v>00AM</v>
          </cell>
          <cell r="Q1251" t="str">
            <v>AGRO MEXICO</v>
          </cell>
          <cell r="R1251" t="str">
            <v>02</v>
          </cell>
          <cell r="S1251" t="str">
            <v>MEXICO</v>
          </cell>
          <cell r="T1251" t="str">
            <v>000050 MANZANILLO, PUERTO</v>
          </cell>
          <cell r="U1251" t="str">
            <v>200000432</v>
          </cell>
          <cell r="V1251" t="str">
            <v>Productos Alimenticios Super</v>
          </cell>
          <cell r="W1251" t="str">
            <v/>
          </cell>
          <cell r="X1251" t="str">
            <v>CIF</v>
          </cell>
          <cell r="Y1251" t="str">
            <v>CTA CTE O CRED.DIRECTO</v>
          </cell>
          <cell r="Z1251" t="str">
            <v>CONGELADO</v>
          </cell>
          <cell r="AA1251" t="str">
            <v>CUEROS</v>
          </cell>
          <cell r="AB1251" t="str">
            <v>CUERO FORRO</v>
          </cell>
          <cell r="AC1251" t="str">
            <v>CUERO FORRO PIERNA</v>
          </cell>
          <cell r="AD1251" t="str">
            <v>NA</v>
          </cell>
        </row>
        <row r="1252">
          <cell r="D1252">
            <v>1021272</v>
          </cell>
          <cell r="E1252" t="str">
            <v>GO PNA FORRO@ BO CJ 20K AS</v>
          </cell>
          <cell r="F1252">
            <v>24000</v>
          </cell>
          <cell r="G1252" t="str">
            <v>KG</v>
          </cell>
          <cell r="H1252" t="str">
            <v>PLANTA LO MIRANDA</v>
          </cell>
          <cell r="I1252" t="str">
            <v>A PROGRAMAR</v>
          </cell>
          <cell r="J1252">
            <v>44833</v>
          </cell>
          <cell r="K1252">
            <v>44848</v>
          </cell>
          <cell r="L1252">
            <v>44871</v>
          </cell>
          <cell r="M1252"/>
          <cell r="N1252"/>
          <cell r="O1252" t="str">
            <v>U020 AGROSUPER COMER ALIM</v>
          </cell>
          <cell r="P1252" t="str">
            <v>00AM</v>
          </cell>
          <cell r="Q1252" t="str">
            <v>AGRO MEXICO</v>
          </cell>
          <cell r="R1252" t="str">
            <v>02</v>
          </cell>
          <cell r="S1252" t="str">
            <v>MEXICO</v>
          </cell>
          <cell r="T1252" t="str">
            <v>000050 MANZANILLO, PUERTO</v>
          </cell>
          <cell r="U1252" t="str">
            <v>200000432</v>
          </cell>
          <cell r="V1252" t="str">
            <v>Productos Alimenticios Super</v>
          </cell>
          <cell r="W1252" t="str">
            <v/>
          </cell>
          <cell r="X1252" t="str">
            <v>CIF</v>
          </cell>
          <cell r="Y1252" t="str">
            <v>CTA CTE O CRED.DIRECTO</v>
          </cell>
          <cell r="Z1252" t="str">
            <v>CONGELADO</v>
          </cell>
          <cell r="AA1252" t="str">
            <v>CUEROS</v>
          </cell>
          <cell r="AB1252" t="str">
            <v>CUERO FORRO</v>
          </cell>
          <cell r="AC1252" t="str">
            <v>CUERO FORRO PIERNA</v>
          </cell>
          <cell r="AD1252" t="str">
            <v>NA</v>
          </cell>
        </row>
        <row r="1253">
          <cell r="D1253">
            <v>1021272</v>
          </cell>
          <cell r="E1253" t="str">
            <v>GO PNA FORRO@ BO CJ 20K AS</v>
          </cell>
          <cell r="F1253">
            <v>24000</v>
          </cell>
          <cell r="G1253" t="str">
            <v>KG</v>
          </cell>
          <cell r="H1253" t="str">
            <v>PLANTA LO MIRANDA</v>
          </cell>
          <cell r="I1253" t="str">
            <v>A PROGRAMAR</v>
          </cell>
          <cell r="J1253">
            <v>44833</v>
          </cell>
          <cell r="K1253">
            <v>44855</v>
          </cell>
          <cell r="L1253">
            <v>44877</v>
          </cell>
          <cell r="M1253"/>
          <cell r="N1253"/>
          <cell r="O1253" t="str">
            <v>U020 AGROSUPER COMER ALIM</v>
          </cell>
          <cell r="P1253" t="str">
            <v>00AM</v>
          </cell>
          <cell r="Q1253" t="str">
            <v>AGRO MEXICO</v>
          </cell>
          <cell r="R1253" t="str">
            <v>02</v>
          </cell>
          <cell r="S1253" t="str">
            <v>MEXICO</v>
          </cell>
          <cell r="T1253" t="str">
            <v>000050 MANZANILLO, PUERTO</v>
          </cell>
          <cell r="U1253" t="str">
            <v>200000432</v>
          </cell>
          <cell r="V1253" t="str">
            <v>Productos Alimenticios Super</v>
          </cell>
          <cell r="W1253" t="str">
            <v/>
          </cell>
          <cell r="X1253" t="str">
            <v>CIF</v>
          </cell>
          <cell r="Y1253" t="str">
            <v>CTA CTE O CRED.DIRECTO</v>
          </cell>
          <cell r="Z1253" t="str">
            <v>CONGELADO</v>
          </cell>
          <cell r="AA1253" t="str">
            <v>CUEROS</v>
          </cell>
          <cell r="AB1253" t="str">
            <v>CUERO FORRO</v>
          </cell>
          <cell r="AC1253" t="str">
            <v>CUERO FORRO PIERNA</v>
          </cell>
          <cell r="AD1253" t="str">
            <v>NA</v>
          </cell>
        </row>
        <row r="1254">
          <cell r="D1254">
            <v>1021596</v>
          </cell>
          <cell r="E1254" t="str">
            <v>GO CUE GRANEL ESP CC@ CJ 20K AS</v>
          </cell>
          <cell r="F1254">
            <v>24002</v>
          </cell>
          <cell r="G1254" t="str">
            <v>KG</v>
          </cell>
          <cell r="H1254" t="str">
            <v>PLANTA LO MIRANDA</v>
          </cell>
          <cell r="I1254" t="str">
            <v>EN PRODUCCION</v>
          </cell>
          <cell r="J1254">
            <v>44833</v>
          </cell>
          <cell r="K1254">
            <v>44862</v>
          </cell>
          <cell r="L1254"/>
          <cell r="M1254"/>
          <cell r="N1254"/>
          <cell r="O1254" t="str">
            <v>U020 AGROSUPER COMER ALIM</v>
          </cell>
          <cell r="P1254" t="str">
            <v>00AM</v>
          </cell>
          <cell r="Q1254" t="str">
            <v>AGRO MEXICO</v>
          </cell>
          <cell r="R1254" t="str">
            <v>02</v>
          </cell>
          <cell r="S1254" t="str">
            <v>MEXICO</v>
          </cell>
          <cell r="T1254" t="str">
            <v>000050 MANZANILLO, PUERTO</v>
          </cell>
          <cell r="U1254" t="str">
            <v>200000432</v>
          </cell>
          <cell r="V1254" t="str">
            <v>Productos Alimenticios Super</v>
          </cell>
          <cell r="W1254" t="str">
            <v/>
          </cell>
          <cell r="X1254" t="str">
            <v>CIF</v>
          </cell>
          <cell r="Y1254" t="str">
            <v>CTA CTE O CRED.DIRECTO</v>
          </cell>
          <cell r="Z1254" t="str">
            <v>CONGELADO</v>
          </cell>
          <cell r="AA1254" t="str">
            <v>CUEROS</v>
          </cell>
          <cell r="AB1254" t="str">
            <v>CUERO MIXTO</v>
          </cell>
          <cell r="AC1254" t="str">
            <v>CUERO GRANEL ESPECIAL</v>
          </cell>
          <cell r="AD1254" t="str">
            <v>NA</v>
          </cell>
        </row>
        <row r="1255">
          <cell r="D1255">
            <v>1021026</v>
          </cell>
          <cell r="E1255" t="str">
            <v>GO GORD REBAJE@ CJ 20K AS</v>
          </cell>
          <cell r="F1255">
            <v>24002</v>
          </cell>
          <cell r="G1255" t="str">
            <v>KG</v>
          </cell>
          <cell r="H1255" t="str">
            <v>PLANTA LO MIRANDA</v>
          </cell>
          <cell r="I1255" t="str">
            <v>A PROGRAMAR</v>
          </cell>
          <cell r="J1255">
            <v>44833</v>
          </cell>
          <cell r="K1255">
            <v>44841</v>
          </cell>
          <cell r="L1255">
            <v>44856</v>
          </cell>
          <cell r="M1255"/>
          <cell r="N1255"/>
          <cell r="O1255" t="str">
            <v>U020 AGROSUPER COMER ALIM</v>
          </cell>
          <cell r="P1255" t="str">
            <v>00AM</v>
          </cell>
          <cell r="Q1255" t="str">
            <v>AGRO MEXICO</v>
          </cell>
          <cell r="R1255" t="str">
            <v>02</v>
          </cell>
          <cell r="S1255" t="str">
            <v>MEXICO</v>
          </cell>
          <cell r="T1255" t="str">
            <v>000050 MANZANILLO, PUERTO</v>
          </cell>
          <cell r="U1255" t="str">
            <v>200000432</v>
          </cell>
          <cell r="V1255" t="str">
            <v>Productos Alimenticios Super</v>
          </cell>
          <cell r="W1255" t="str">
            <v/>
          </cell>
          <cell r="X1255" t="str">
            <v>CIF</v>
          </cell>
          <cell r="Y1255" t="str">
            <v>CTA CTE O CRED.DIRECTO</v>
          </cell>
          <cell r="Z1255" t="str">
            <v>CONGELADO</v>
          </cell>
          <cell r="AA1255" t="str">
            <v>GRASAS</v>
          </cell>
          <cell r="AB1255" t="str">
            <v>GRASA GORDURA</v>
          </cell>
          <cell r="AC1255" t="str">
            <v>SUBPROD GRASA GORDURA REBAJE</v>
          </cell>
          <cell r="AD1255" t="str">
            <v>NA</v>
          </cell>
        </row>
        <row r="1256">
          <cell r="D1256">
            <v>1021874</v>
          </cell>
          <cell r="E1256" t="str">
            <v>GO GORD CHIC@ CJ 20K AS</v>
          </cell>
          <cell r="F1256">
            <v>24002</v>
          </cell>
          <cell r="G1256" t="str">
            <v>KG</v>
          </cell>
          <cell r="H1256" t="str">
            <v>PLANTA LO MIRANDA</v>
          </cell>
          <cell r="I1256" t="str">
            <v>A PROGRAMAR</v>
          </cell>
          <cell r="J1256">
            <v>44833</v>
          </cell>
          <cell r="K1256">
            <v>44848</v>
          </cell>
          <cell r="L1256">
            <v>44869</v>
          </cell>
          <cell r="M1256"/>
          <cell r="N1256"/>
          <cell r="O1256" t="str">
            <v>U020 AGROSUPER COMER ALIM</v>
          </cell>
          <cell r="P1256" t="str">
            <v>00AM</v>
          </cell>
          <cell r="Q1256" t="str">
            <v>AGRO MEXICO</v>
          </cell>
          <cell r="R1256" t="str">
            <v>02</v>
          </cell>
          <cell r="S1256" t="str">
            <v>MEXICO</v>
          </cell>
          <cell r="T1256" t="str">
            <v>000050 MANZANILLO, PUERTO</v>
          </cell>
          <cell r="U1256" t="str">
            <v>200000432</v>
          </cell>
          <cell r="V1256" t="str">
            <v>Productos Alimenticios Super</v>
          </cell>
          <cell r="W1256" t="str">
            <v/>
          </cell>
          <cell r="X1256" t="str">
            <v>CIF</v>
          </cell>
          <cell r="Y1256" t="str">
            <v>CTA CTE O CRED.DIRECTO</v>
          </cell>
          <cell r="Z1256" t="str">
            <v>CONGELADO</v>
          </cell>
          <cell r="AA1256" t="str">
            <v>GRASAS</v>
          </cell>
          <cell r="AB1256" t="str">
            <v>GRASA GORDURA</v>
          </cell>
          <cell r="AC1256" t="str">
            <v>SUBPROD GRASA GORDURA CHICA</v>
          </cell>
          <cell r="AD1256" t="str">
            <v>NA</v>
          </cell>
        </row>
        <row r="1257">
          <cell r="D1257">
            <v>1021874</v>
          </cell>
          <cell r="E1257" t="str">
            <v>GO GORD CHIC@ CJ 20K AS</v>
          </cell>
          <cell r="F1257">
            <v>24002</v>
          </cell>
          <cell r="G1257" t="str">
            <v>KG</v>
          </cell>
          <cell r="H1257" t="str">
            <v>PLANTA LO MIRANDA</v>
          </cell>
          <cell r="I1257" t="str">
            <v>A PROGRAMAR</v>
          </cell>
          <cell r="J1257">
            <v>44833</v>
          </cell>
          <cell r="K1257">
            <v>44855</v>
          </cell>
          <cell r="L1257">
            <v>44873</v>
          </cell>
          <cell r="M1257"/>
          <cell r="N1257"/>
          <cell r="O1257" t="str">
            <v>U020 AGROSUPER COMER ALIM</v>
          </cell>
          <cell r="P1257" t="str">
            <v>00AM</v>
          </cell>
          <cell r="Q1257" t="str">
            <v>AGRO MEXICO</v>
          </cell>
          <cell r="R1257" t="str">
            <v>02</v>
          </cell>
          <cell r="S1257" t="str">
            <v>MEXICO</v>
          </cell>
          <cell r="T1257" t="str">
            <v>000050 MANZANILLO, PUERTO</v>
          </cell>
          <cell r="U1257" t="str">
            <v>200000432</v>
          </cell>
          <cell r="V1257" t="str">
            <v>Productos Alimenticios Super</v>
          </cell>
          <cell r="W1257" t="str">
            <v/>
          </cell>
          <cell r="X1257" t="str">
            <v>CIF</v>
          </cell>
          <cell r="Y1257" t="str">
            <v>CTA CTE O CRED.DIRECTO</v>
          </cell>
          <cell r="Z1257" t="str">
            <v>CONGELADO</v>
          </cell>
          <cell r="AA1257" t="str">
            <v>GRASAS</v>
          </cell>
          <cell r="AB1257" t="str">
            <v>GRASA GORDURA</v>
          </cell>
          <cell r="AC1257" t="str">
            <v>SUBPROD GRASA GORDURA CHICA</v>
          </cell>
          <cell r="AD1257" t="str">
            <v>NA</v>
          </cell>
        </row>
        <row r="1258">
          <cell r="D1258">
            <v>1021874</v>
          </cell>
          <cell r="E1258" t="str">
            <v>GO GORD CHIC@ CJ 20K AS</v>
          </cell>
          <cell r="F1258">
            <v>24002</v>
          </cell>
          <cell r="G1258" t="str">
            <v>KG</v>
          </cell>
          <cell r="H1258" t="str">
            <v>PLANTA LO MIRANDA</v>
          </cell>
          <cell r="I1258" t="str">
            <v>A PROGRAMAR</v>
          </cell>
          <cell r="J1258">
            <v>44833</v>
          </cell>
          <cell r="K1258">
            <v>44862</v>
          </cell>
          <cell r="L1258">
            <v>44879</v>
          </cell>
          <cell r="M1258"/>
          <cell r="N1258"/>
          <cell r="O1258" t="str">
            <v>U020 AGROSUPER COMER ALIM</v>
          </cell>
          <cell r="P1258" t="str">
            <v>00AM</v>
          </cell>
          <cell r="Q1258" t="str">
            <v>AGRO MEXICO</v>
          </cell>
          <cell r="R1258" t="str">
            <v>02</v>
          </cell>
          <cell r="S1258" t="str">
            <v>MEXICO</v>
          </cell>
          <cell r="T1258" t="str">
            <v>000050 MANZANILLO, PUERTO</v>
          </cell>
          <cell r="U1258" t="str">
            <v>200000432</v>
          </cell>
          <cell r="V1258" t="str">
            <v>Productos Alimenticios Super</v>
          </cell>
          <cell r="W1258" t="str">
            <v/>
          </cell>
          <cell r="X1258" t="str">
            <v>CIF</v>
          </cell>
          <cell r="Y1258" t="str">
            <v>CTA CTE O CRED.DIRECTO</v>
          </cell>
          <cell r="Z1258" t="str">
            <v>CONGELADO</v>
          </cell>
          <cell r="AA1258" t="str">
            <v>GRASAS</v>
          </cell>
          <cell r="AB1258" t="str">
            <v>GRASA GORDURA</v>
          </cell>
          <cell r="AC1258" t="str">
            <v>SUBPROD GRASA GORDURA CHICA</v>
          </cell>
          <cell r="AD1258" t="str">
            <v>NA</v>
          </cell>
        </row>
        <row r="1259">
          <cell r="D1259">
            <v>1021874</v>
          </cell>
          <cell r="E1259" t="str">
            <v>GO GORD CHIC@ CJ 20K AS</v>
          </cell>
          <cell r="F1259">
            <v>24002</v>
          </cell>
          <cell r="G1259" t="str">
            <v>KG</v>
          </cell>
          <cell r="H1259" t="str">
            <v>PLANTA LO MIRANDA</v>
          </cell>
          <cell r="I1259" t="str">
            <v>A PROGRAMAR</v>
          </cell>
          <cell r="J1259">
            <v>44833</v>
          </cell>
          <cell r="K1259">
            <v>44848</v>
          </cell>
          <cell r="L1259">
            <v>44870</v>
          </cell>
          <cell r="M1259"/>
          <cell r="N1259"/>
          <cell r="O1259" t="str">
            <v>U020 AGROSUPER COMER ALIM</v>
          </cell>
          <cell r="P1259" t="str">
            <v>00AM</v>
          </cell>
          <cell r="Q1259" t="str">
            <v>AGRO MEXICO</v>
          </cell>
          <cell r="R1259" t="str">
            <v>02</v>
          </cell>
          <cell r="S1259" t="str">
            <v>MEXICO</v>
          </cell>
          <cell r="T1259" t="str">
            <v>000050 MANZANILLO, PUERTO</v>
          </cell>
          <cell r="U1259" t="str">
            <v>200000432</v>
          </cell>
          <cell r="V1259" t="str">
            <v>Productos Alimenticios Super</v>
          </cell>
          <cell r="W1259" t="str">
            <v/>
          </cell>
          <cell r="X1259" t="str">
            <v>CIF</v>
          </cell>
          <cell r="Y1259" t="str">
            <v>CTA CTE O CRED.DIRECTO</v>
          </cell>
          <cell r="Z1259" t="str">
            <v>CONGELADO</v>
          </cell>
          <cell r="AA1259" t="str">
            <v>GRASAS</v>
          </cell>
          <cell r="AB1259" t="str">
            <v>GRASA GORDURA</v>
          </cell>
          <cell r="AC1259" t="str">
            <v>SUBPROD GRASA GORDURA CHICA</v>
          </cell>
          <cell r="AD1259" t="str">
            <v>NA</v>
          </cell>
        </row>
        <row r="1260">
          <cell r="D1260">
            <v>1021874</v>
          </cell>
          <cell r="E1260" t="str">
            <v>GO GORD CHIC@ CJ 20K AS</v>
          </cell>
          <cell r="F1260">
            <v>24002</v>
          </cell>
          <cell r="G1260" t="str">
            <v>KG</v>
          </cell>
          <cell r="H1260" t="str">
            <v>PLANTA LO MIRANDA</v>
          </cell>
          <cell r="I1260" t="str">
            <v>A PROGRAMAR</v>
          </cell>
          <cell r="J1260">
            <v>44833</v>
          </cell>
          <cell r="K1260">
            <v>44855</v>
          </cell>
          <cell r="L1260">
            <v>44875</v>
          </cell>
          <cell r="M1260"/>
          <cell r="N1260"/>
          <cell r="O1260" t="str">
            <v>U020 AGROSUPER COMER ALIM</v>
          </cell>
          <cell r="P1260" t="str">
            <v>00AM</v>
          </cell>
          <cell r="Q1260" t="str">
            <v>AGRO MEXICO</v>
          </cell>
          <cell r="R1260" t="str">
            <v>02</v>
          </cell>
          <cell r="S1260" t="str">
            <v>MEXICO</v>
          </cell>
          <cell r="T1260" t="str">
            <v>000050 MANZANILLO, PUERTO</v>
          </cell>
          <cell r="U1260" t="str">
            <v>200000432</v>
          </cell>
          <cell r="V1260" t="str">
            <v>Productos Alimenticios Super</v>
          </cell>
          <cell r="W1260" t="str">
            <v/>
          </cell>
          <cell r="X1260" t="str">
            <v>CIF</v>
          </cell>
          <cell r="Y1260" t="str">
            <v>CTA CTE O CRED.DIRECTO</v>
          </cell>
          <cell r="Z1260" t="str">
            <v>CONGELADO</v>
          </cell>
          <cell r="AA1260" t="str">
            <v>GRASAS</v>
          </cell>
          <cell r="AB1260" t="str">
            <v>GRASA GORDURA</v>
          </cell>
          <cell r="AC1260" t="str">
            <v>SUBPROD GRASA GORDURA CHICA</v>
          </cell>
          <cell r="AD1260" t="str">
            <v>NA</v>
          </cell>
        </row>
        <row r="1261">
          <cell r="D1261">
            <v>1021874</v>
          </cell>
          <cell r="E1261" t="str">
            <v>GO GORD CHIC@ CJ 20K AS</v>
          </cell>
          <cell r="F1261">
            <v>24002</v>
          </cell>
          <cell r="G1261" t="str">
            <v>KG</v>
          </cell>
          <cell r="H1261" t="str">
            <v>PLANTA LO MIRANDA</v>
          </cell>
          <cell r="I1261" t="str">
            <v>A PROGRAMAR</v>
          </cell>
          <cell r="J1261">
            <v>44833</v>
          </cell>
          <cell r="K1261">
            <v>44862</v>
          </cell>
          <cell r="L1261">
            <v>44882</v>
          </cell>
          <cell r="M1261"/>
          <cell r="N1261"/>
          <cell r="O1261" t="str">
            <v>U020 AGROSUPER COMER ALIM</v>
          </cell>
          <cell r="P1261" t="str">
            <v>00AM</v>
          </cell>
          <cell r="Q1261" t="str">
            <v>AGRO MEXICO</v>
          </cell>
          <cell r="R1261" t="str">
            <v>02</v>
          </cell>
          <cell r="S1261" t="str">
            <v>MEXICO</v>
          </cell>
          <cell r="T1261" t="str">
            <v>000050 MANZANILLO, PUERTO</v>
          </cell>
          <cell r="U1261" t="str">
            <v>200000432</v>
          </cell>
          <cell r="V1261" t="str">
            <v>Productos Alimenticios Super</v>
          </cell>
          <cell r="W1261" t="str">
            <v/>
          </cell>
          <cell r="X1261" t="str">
            <v>CIF</v>
          </cell>
          <cell r="Y1261" t="str">
            <v>CTA CTE O CRED.DIRECTO</v>
          </cell>
          <cell r="Z1261" t="str">
            <v>CONGELADO</v>
          </cell>
          <cell r="AA1261" t="str">
            <v>GRASAS</v>
          </cell>
          <cell r="AB1261" t="str">
            <v>GRASA GORDURA</v>
          </cell>
          <cell r="AC1261" t="str">
            <v>SUBPROD GRASA GORDURA CHICA</v>
          </cell>
          <cell r="AD1261" t="str">
            <v>NA</v>
          </cell>
        </row>
        <row r="1262">
          <cell r="D1262">
            <v>1021874</v>
          </cell>
          <cell r="E1262" t="str">
            <v>GO GORD CHIC@ CJ 20K AS</v>
          </cell>
          <cell r="F1262">
            <v>24002</v>
          </cell>
          <cell r="G1262" t="str">
            <v>KG</v>
          </cell>
          <cell r="H1262" t="str">
            <v>PLANTA LO MIRANDA</v>
          </cell>
          <cell r="I1262" t="str">
            <v>A PROGRAMAR</v>
          </cell>
          <cell r="J1262">
            <v>44833</v>
          </cell>
          <cell r="K1262">
            <v>44855</v>
          </cell>
          <cell r="L1262">
            <v>44876</v>
          </cell>
          <cell r="M1262"/>
          <cell r="N1262"/>
          <cell r="O1262" t="str">
            <v>U020 AGROSUPER COMER ALIM</v>
          </cell>
          <cell r="P1262" t="str">
            <v>00AM</v>
          </cell>
          <cell r="Q1262" t="str">
            <v>AGRO MEXICO</v>
          </cell>
          <cell r="R1262" t="str">
            <v>02</v>
          </cell>
          <cell r="S1262" t="str">
            <v>MEXICO</v>
          </cell>
          <cell r="T1262" t="str">
            <v>000050 MANZANILLO, PUERTO</v>
          </cell>
          <cell r="U1262" t="str">
            <v>200000432</v>
          </cell>
          <cell r="V1262" t="str">
            <v>Productos Alimenticios Super</v>
          </cell>
          <cell r="W1262" t="str">
            <v/>
          </cell>
          <cell r="X1262" t="str">
            <v>CIF</v>
          </cell>
          <cell r="Y1262" t="str">
            <v>CTA CTE O CRED.DIRECTO</v>
          </cell>
          <cell r="Z1262" t="str">
            <v>CONGELADO</v>
          </cell>
          <cell r="AA1262" t="str">
            <v>GRASAS</v>
          </cell>
          <cell r="AB1262" t="str">
            <v>GRASA GORDURA</v>
          </cell>
          <cell r="AC1262" t="str">
            <v>SUBPROD GRASA GORDURA CHICA</v>
          </cell>
          <cell r="AD1262" t="str">
            <v>NA</v>
          </cell>
        </row>
        <row r="1263">
          <cell r="D1263">
            <v>1021874</v>
          </cell>
          <cell r="E1263" t="str">
            <v>GO GORD CHIC@ CJ 20K AS</v>
          </cell>
          <cell r="F1263">
            <v>24002</v>
          </cell>
          <cell r="G1263" t="str">
            <v>KG</v>
          </cell>
          <cell r="H1263" t="str">
            <v>PLANTA LO MIRANDA</v>
          </cell>
          <cell r="I1263" t="str">
            <v>CONFIRMADO</v>
          </cell>
          <cell r="J1263">
            <v>44833</v>
          </cell>
          <cell r="K1263">
            <v>44862</v>
          </cell>
          <cell r="L1263"/>
          <cell r="M1263"/>
          <cell r="N1263"/>
          <cell r="O1263" t="str">
            <v>U020 AGROSUPER COMER ALIM</v>
          </cell>
          <cell r="P1263" t="str">
            <v>00AM</v>
          </cell>
          <cell r="Q1263" t="str">
            <v>AGRO MEXICO</v>
          </cell>
          <cell r="R1263" t="str">
            <v>02</v>
          </cell>
          <cell r="S1263" t="str">
            <v>MEXICO</v>
          </cell>
          <cell r="T1263" t="str">
            <v>000050 MANZANILLO, PUERTO</v>
          </cell>
          <cell r="U1263" t="str">
            <v>200000432</v>
          </cell>
          <cell r="V1263" t="str">
            <v>Productos Alimenticios Super</v>
          </cell>
          <cell r="W1263" t="str">
            <v/>
          </cell>
          <cell r="X1263" t="str">
            <v>CIF</v>
          </cell>
          <cell r="Y1263" t="str">
            <v>CTA CTE O CRED.DIRECTO</v>
          </cell>
          <cell r="Z1263" t="str">
            <v>CONGELADO</v>
          </cell>
          <cell r="AA1263" t="str">
            <v>GRASAS</v>
          </cell>
          <cell r="AB1263" t="str">
            <v>GRASA GORDURA</v>
          </cell>
          <cell r="AC1263" t="str">
            <v>SUBPROD GRASA GORDURA CHICA</v>
          </cell>
          <cell r="AD1263" t="str">
            <v>NA</v>
          </cell>
        </row>
        <row r="1264">
          <cell r="D1264">
            <v>1021874</v>
          </cell>
          <cell r="E1264" t="str">
            <v>GO GORD CHIC@ CJ 20K AS</v>
          </cell>
          <cell r="F1264">
            <v>24002</v>
          </cell>
          <cell r="G1264" t="str">
            <v>KG</v>
          </cell>
          <cell r="H1264" t="str">
            <v>PLANTA LO MIRANDA</v>
          </cell>
          <cell r="I1264" t="str">
            <v>A PROGRAMAR</v>
          </cell>
          <cell r="J1264">
            <v>44833</v>
          </cell>
          <cell r="K1264">
            <v>44848</v>
          </cell>
          <cell r="L1264">
            <v>44872</v>
          </cell>
          <cell r="M1264"/>
          <cell r="N1264"/>
          <cell r="O1264" t="str">
            <v>U020 AGROSUPER COMER ALIM</v>
          </cell>
          <cell r="P1264" t="str">
            <v>00AM</v>
          </cell>
          <cell r="Q1264" t="str">
            <v>AGRO MEXICO</v>
          </cell>
          <cell r="R1264" t="str">
            <v>02</v>
          </cell>
          <cell r="S1264" t="str">
            <v>MEXICO</v>
          </cell>
          <cell r="T1264" t="str">
            <v>000050 MANZANILLO, PUERTO</v>
          </cell>
          <cell r="U1264" t="str">
            <v>200000432</v>
          </cell>
          <cell r="V1264" t="str">
            <v>Productos Alimenticios Super</v>
          </cell>
          <cell r="W1264" t="str">
            <v/>
          </cell>
          <cell r="X1264" t="str">
            <v>CIF</v>
          </cell>
          <cell r="Y1264" t="str">
            <v>CTA CTE O CRED.DIRECTO</v>
          </cell>
          <cell r="Z1264" t="str">
            <v>CONGELADO</v>
          </cell>
          <cell r="AA1264" t="str">
            <v>GRASAS</v>
          </cell>
          <cell r="AB1264" t="str">
            <v>GRASA GORDURA</v>
          </cell>
          <cell r="AC1264" t="str">
            <v>SUBPROD GRASA GORDURA CHICA</v>
          </cell>
          <cell r="AD1264" t="str">
            <v>NA</v>
          </cell>
        </row>
        <row r="1265">
          <cell r="D1265">
            <v>1021874</v>
          </cell>
          <cell r="E1265" t="str">
            <v>GO GORD CHIC@ CJ 20K AS</v>
          </cell>
          <cell r="F1265">
            <v>24002</v>
          </cell>
          <cell r="G1265" t="str">
            <v>KG</v>
          </cell>
          <cell r="H1265" t="str">
            <v>PLANTA LO MIRANDA</v>
          </cell>
          <cell r="I1265" t="str">
            <v>A PROGRAMAR</v>
          </cell>
          <cell r="J1265">
            <v>44833</v>
          </cell>
          <cell r="K1265">
            <v>44855</v>
          </cell>
          <cell r="L1265">
            <v>44877</v>
          </cell>
          <cell r="M1265"/>
          <cell r="N1265"/>
          <cell r="O1265" t="str">
            <v>U020 AGROSUPER COMER ALIM</v>
          </cell>
          <cell r="P1265" t="str">
            <v>00AM</v>
          </cell>
          <cell r="Q1265" t="str">
            <v>AGRO MEXICO</v>
          </cell>
          <cell r="R1265" t="str">
            <v>02</v>
          </cell>
          <cell r="S1265" t="str">
            <v>MEXICO</v>
          </cell>
          <cell r="T1265" t="str">
            <v>000050 MANZANILLO, PUERTO</v>
          </cell>
          <cell r="U1265" t="str">
            <v>200000432</v>
          </cell>
          <cell r="V1265" t="str">
            <v>Productos Alimenticios Super</v>
          </cell>
          <cell r="W1265" t="str">
            <v/>
          </cell>
          <cell r="X1265" t="str">
            <v>CIF</v>
          </cell>
          <cell r="Y1265" t="str">
            <v>CTA CTE O CRED.DIRECTO</v>
          </cell>
          <cell r="Z1265" t="str">
            <v>CONGELADO</v>
          </cell>
          <cell r="AA1265" t="str">
            <v>GRASAS</v>
          </cell>
          <cell r="AB1265" t="str">
            <v>GRASA GORDURA</v>
          </cell>
          <cell r="AC1265" t="str">
            <v>SUBPROD GRASA GORDURA CHICA</v>
          </cell>
          <cell r="AD1265" t="str">
            <v>NA</v>
          </cell>
        </row>
        <row r="1266">
          <cell r="D1266">
            <v>1021874</v>
          </cell>
          <cell r="E1266" t="str">
            <v>GO GORD CHIC@ CJ 20K AS</v>
          </cell>
          <cell r="F1266">
            <v>24002</v>
          </cell>
          <cell r="G1266" t="str">
            <v>KG</v>
          </cell>
          <cell r="H1266" t="str">
            <v>PLANTA LO MIRANDA</v>
          </cell>
          <cell r="I1266" t="str">
            <v>EN PRODUCCION</v>
          </cell>
          <cell r="J1266">
            <v>44833</v>
          </cell>
          <cell r="K1266">
            <v>44862</v>
          </cell>
          <cell r="L1266"/>
          <cell r="M1266"/>
          <cell r="N1266"/>
          <cell r="O1266" t="str">
            <v>U020 AGROSUPER COMER ALIM</v>
          </cell>
          <cell r="P1266" t="str">
            <v>00AM</v>
          </cell>
          <cell r="Q1266" t="str">
            <v>AGRO MEXICO</v>
          </cell>
          <cell r="R1266" t="str">
            <v>02</v>
          </cell>
          <cell r="S1266" t="str">
            <v>MEXICO</v>
          </cell>
          <cell r="T1266" t="str">
            <v>000050 MANZANILLO, PUERTO</v>
          </cell>
          <cell r="U1266" t="str">
            <v>200000432</v>
          </cell>
          <cell r="V1266" t="str">
            <v>Productos Alimenticios Super</v>
          </cell>
          <cell r="W1266" t="str">
            <v/>
          </cell>
          <cell r="X1266" t="str">
            <v>CIF</v>
          </cell>
          <cell r="Y1266" t="str">
            <v>CTA CTE O CRED.DIRECTO</v>
          </cell>
          <cell r="Z1266" t="str">
            <v>CONGELADO</v>
          </cell>
          <cell r="AA1266" t="str">
            <v>GRASAS</v>
          </cell>
          <cell r="AB1266" t="str">
            <v>GRASA GORDURA</v>
          </cell>
          <cell r="AC1266" t="str">
            <v>SUBPROD GRASA GORDURA CHICA</v>
          </cell>
          <cell r="AD1266" t="str">
            <v>NA</v>
          </cell>
        </row>
        <row r="1267">
          <cell r="D1267">
            <v>1021874</v>
          </cell>
          <cell r="E1267" t="str">
            <v>GO GORD CHIC@ CJ 20K AS</v>
          </cell>
          <cell r="F1267">
            <v>24002</v>
          </cell>
          <cell r="G1267" t="str">
            <v>KG</v>
          </cell>
          <cell r="H1267" t="str">
            <v>PLANTA LO MIRANDA</v>
          </cell>
          <cell r="I1267" t="str">
            <v>A PROGRAMAR</v>
          </cell>
          <cell r="J1267">
            <v>44833</v>
          </cell>
          <cell r="K1267">
            <v>44848</v>
          </cell>
          <cell r="L1267">
            <v>44872</v>
          </cell>
          <cell r="M1267"/>
          <cell r="N1267"/>
          <cell r="O1267" t="str">
            <v>U020 AGROSUPER COMER ALIM</v>
          </cell>
          <cell r="P1267" t="str">
            <v>00AM</v>
          </cell>
          <cell r="Q1267" t="str">
            <v>AGRO MEXICO</v>
          </cell>
          <cell r="R1267" t="str">
            <v>02</v>
          </cell>
          <cell r="S1267" t="str">
            <v>MEXICO</v>
          </cell>
          <cell r="T1267" t="str">
            <v>000050 MANZANILLO, PUERTO</v>
          </cell>
          <cell r="U1267" t="str">
            <v>200000432</v>
          </cell>
          <cell r="V1267" t="str">
            <v>Productos Alimenticios Super</v>
          </cell>
          <cell r="W1267" t="str">
            <v/>
          </cell>
          <cell r="X1267" t="str">
            <v>CIF</v>
          </cell>
          <cell r="Y1267" t="str">
            <v>CTA CTE O CRED.DIRECTO</v>
          </cell>
          <cell r="Z1267" t="str">
            <v>CONGELADO</v>
          </cell>
          <cell r="AA1267" t="str">
            <v>GRASAS</v>
          </cell>
          <cell r="AB1267" t="str">
            <v>GRASA GORDURA</v>
          </cell>
          <cell r="AC1267" t="str">
            <v>SUBPROD GRASA GORDURA CHICA</v>
          </cell>
          <cell r="AD1267" t="str">
            <v>NA</v>
          </cell>
        </row>
        <row r="1268">
          <cell r="D1268">
            <v>1021874</v>
          </cell>
          <cell r="E1268" t="str">
            <v>GO GORD CHIC@ CJ 20K AS</v>
          </cell>
          <cell r="F1268">
            <v>24002</v>
          </cell>
          <cell r="G1268" t="str">
            <v>KG</v>
          </cell>
          <cell r="H1268" t="str">
            <v>PLANTA LO MIRANDA</v>
          </cell>
          <cell r="I1268" t="str">
            <v>A PROGRAMAR</v>
          </cell>
          <cell r="J1268">
            <v>44833</v>
          </cell>
          <cell r="K1268">
            <v>44855</v>
          </cell>
          <cell r="L1268">
            <v>44877</v>
          </cell>
          <cell r="M1268"/>
          <cell r="N1268"/>
          <cell r="O1268" t="str">
            <v>U020 AGROSUPER COMER ALIM</v>
          </cell>
          <cell r="P1268" t="str">
            <v>00AM</v>
          </cell>
          <cell r="Q1268" t="str">
            <v>AGRO MEXICO</v>
          </cell>
          <cell r="R1268" t="str">
            <v>02</v>
          </cell>
          <cell r="S1268" t="str">
            <v>MEXICO</v>
          </cell>
          <cell r="T1268" t="str">
            <v>000050 MANZANILLO, PUERTO</v>
          </cell>
          <cell r="U1268" t="str">
            <v>200000432</v>
          </cell>
          <cell r="V1268" t="str">
            <v>Productos Alimenticios Super</v>
          </cell>
          <cell r="W1268" t="str">
            <v/>
          </cell>
          <cell r="X1268" t="str">
            <v>CIF</v>
          </cell>
          <cell r="Y1268" t="str">
            <v>CTA CTE O CRED.DIRECTO</v>
          </cell>
          <cell r="Z1268" t="str">
            <v>CONGELADO</v>
          </cell>
          <cell r="AA1268" t="str">
            <v>GRASAS</v>
          </cell>
          <cell r="AB1268" t="str">
            <v>GRASA GORDURA</v>
          </cell>
          <cell r="AC1268" t="str">
            <v>SUBPROD GRASA GORDURA CHICA</v>
          </cell>
          <cell r="AD1268" t="str">
            <v>NA</v>
          </cell>
        </row>
        <row r="1269">
          <cell r="D1269">
            <v>1021874</v>
          </cell>
          <cell r="E1269" t="str">
            <v>GO GORD CHIC@ CJ 20K AS</v>
          </cell>
          <cell r="F1269">
            <v>24002</v>
          </cell>
          <cell r="G1269" t="str">
            <v>KG</v>
          </cell>
          <cell r="H1269" t="str">
            <v>PLANTA LO MIRANDA</v>
          </cell>
          <cell r="I1269" t="str">
            <v>EN PRODUCCION</v>
          </cell>
          <cell r="J1269">
            <v>44833</v>
          </cell>
          <cell r="K1269">
            <v>44862</v>
          </cell>
          <cell r="L1269"/>
          <cell r="M1269"/>
          <cell r="N1269"/>
          <cell r="O1269" t="str">
            <v>U020 AGROSUPER COMER ALIM</v>
          </cell>
          <cell r="P1269" t="str">
            <v>00AM</v>
          </cell>
          <cell r="Q1269" t="str">
            <v>AGRO MEXICO</v>
          </cell>
          <cell r="R1269" t="str">
            <v>02</v>
          </cell>
          <cell r="S1269" t="str">
            <v>MEXICO</v>
          </cell>
          <cell r="T1269" t="str">
            <v>000050 MANZANILLO, PUERTO</v>
          </cell>
          <cell r="U1269" t="str">
            <v>200000432</v>
          </cell>
          <cell r="V1269" t="str">
            <v>Productos Alimenticios Super</v>
          </cell>
          <cell r="W1269" t="str">
            <v/>
          </cell>
          <cell r="X1269" t="str">
            <v>CIF</v>
          </cell>
          <cell r="Y1269" t="str">
            <v>CTA CTE O CRED.DIRECTO</v>
          </cell>
          <cell r="Z1269" t="str">
            <v>CONGELADO</v>
          </cell>
          <cell r="AA1269" t="str">
            <v>GRASAS</v>
          </cell>
          <cell r="AB1269" t="str">
            <v>GRASA GORDURA</v>
          </cell>
          <cell r="AC1269" t="str">
            <v>SUBPROD GRASA GORDURA CHICA</v>
          </cell>
          <cell r="AD1269" t="str">
            <v>NA</v>
          </cell>
        </row>
        <row r="1270">
          <cell r="D1270">
            <v>1023219</v>
          </cell>
          <cell r="E1270" t="str">
            <v>GO PERNILP@ BO CJ 20K AS</v>
          </cell>
          <cell r="F1270">
            <v>24000</v>
          </cell>
          <cell r="G1270" t="str">
            <v>KG</v>
          </cell>
          <cell r="H1270" t="str">
            <v>PLANTA LO MIRANDA</v>
          </cell>
          <cell r="I1270" t="str">
            <v>A PROGRAMAR</v>
          </cell>
          <cell r="J1270">
            <v>44833</v>
          </cell>
          <cell r="K1270">
            <v>44855</v>
          </cell>
          <cell r="L1270">
            <v>44868</v>
          </cell>
          <cell r="M1270"/>
          <cell r="N1270"/>
          <cell r="O1270" t="str">
            <v>U020 AGROSUPER COMER ALIM</v>
          </cell>
          <cell r="P1270" t="str">
            <v>00AM</v>
          </cell>
          <cell r="Q1270" t="str">
            <v>AGRO MEXICO</v>
          </cell>
          <cell r="R1270" t="str">
            <v>02</v>
          </cell>
          <cell r="S1270" t="str">
            <v>MEXICO</v>
          </cell>
          <cell r="T1270" t="str">
            <v>000050 MANZANILLO, PUERTO</v>
          </cell>
          <cell r="U1270" t="str">
            <v>200000432</v>
          </cell>
          <cell r="V1270" t="str">
            <v>Productos Alimenticios Super</v>
          </cell>
          <cell r="W1270" t="str">
            <v/>
          </cell>
          <cell r="X1270" t="str">
            <v>CIF</v>
          </cell>
          <cell r="Y1270" t="str">
            <v>CTA CTE O CRED.DIRECTO</v>
          </cell>
          <cell r="Z1270" t="str">
            <v>CONGELADO</v>
          </cell>
          <cell r="AA1270" t="str">
            <v>PERNIL</v>
          </cell>
          <cell r="AB1270" t="str">
            <v>PERNIL PIERNA</v>
          </cell>
          <cell r="AC1270" t="str">
            <v>PERNIL PIERNA NORMAL</v>
          </cell>
          <cell r="AD1270" t="str">
            <v>NA</v>
          </cell>
        </row>
        <row r="1271">
          <cell r="D1271">
            <v>1023219</v>
          </cell>
          <cell r="E1271" t="str">
            <v>GO PERNILP@ BO CJ 20K AS</v>
          </cell>
          <cell r="F1271">
            <v>24000</v>
          </cell>
          <cell r="G1271" t="str">
            <v>KG</v>
          </cell>
          <cell r="H1271" t="str">
            <v>PLANTA LO MIRANDA</v>
          </cell>
          <cell r="I1271" t="str">
            <v>A PROGRAMAR</v>
          </cell>
          <cell r="J1271">
            <v>44833</v>
          </cell>
          <cell r="K1271">
            <v>44862</v>
          </cell>
          <cell r="L1271"/>
          <cell r="M1271"/>
          <cell r="N1271"/>
          <cell r="O1271" t="str">
            <v>U020 AGROSUPER COMER ALIM</v>
          </cell>
          <cell r="P1271" t="str">
            <v>00AM</v>
          </cell>
          <cell r="Q1271" t="str">
            <v>AGRO MEXICO</v>
          </cell>
          <cell r="R1271" t="str">
            <v>02</v>
          </cell>
          <cell r="S1271" t="str">
            <v>MEXICO</v>
          </cell>
          <cell r="T1271" t="str">
            <v>000050 MANZANILLO, PUERTO</v>
          </cell>
          <cell r="U1271" t="str">
            <v>200000432</v>
          </cell>
          <cell r="V1271" t="str">
            <v>Productos Alimenticios Super</v>
          </cell>
          <cell r="W1271" t="str">
            <v/>
          </cell>
          <cell r="X1271" t="str">
            <v>CIF</v>
          </cell>
          <cell r="Y1271" t="str">
            <v>CTA CTE O CRED.DIRECTO</v>
          </cell>
          <cell r="Z1271" t="str">
            <v>CONGELADO</v>
          </cell>
          <cell r="AA1271" t="str">
            <v>PERNIL</v>
          </cell>
          <cell r="AB1271" t="str">
            <v>PERNIL PIERNA</v>
          </cell>
          <cell r="AC1271" t="str">
            <v>PERNIL PIERNA NORMAL</v>
          </cell>
          <cell r="AD1271" t="str">
            <v>NA</v>
          </cell>
        </row>
        <row r="1272">
          <cell r="D1272">
            <v>1023319</v>
          </cell>
          <cell r="E1272" t="str">
            <v>GO RECO 90/10 @ BO CJ 20K AS</v>
          </cell>
          <cell r="F1272">
            <v>24000</v>
          </cell>
          <cell r="G1272" t="str">
            <v>KG</v>
          </cell>
          <cell r="H1272" t="str">
            <v>PLANTA LO MIRANDA</v>
          </cell>
          <cell r="I1272" t="str">
            <v>EN PRODUCCION</v>
          </cell>
          <cell r="J1272">
            <v>44833</v>
          </cell>
          <cell r="K1272">
            <v>44848</v>
          </cell>
          <cell r="L1272"/>
          <cell r="M1272"/>
          <cell r="N1272"/>
          <cell r="O1272" t="str">
            <v>U020 AGROSUPER COMER ALIM</v>
          </cell>
          <cell r="P1272" t="str">
            <v>00AM</v>
          </cell>
          <cell r="Q1272" t="str">
            <v>AGRO MEXICO</v>
          </cell>
          <cell r="R1272" t="str">
            <v>02</v>
          </cell>
          <cell r="S1272" t="str">
            <v>MEXICO</v>
          </cell>
          <cell r="T1272" t="str">
            <v>000050 MANZANILLO, PUERTO</v>
          </cell>
          <cell r="U1272" t="str">
            <v>200000432</v>
          </cell>
          <cell r="V1272" t="str">
            <v>Productos Alimenticios Super</v>
          </cell>
          <cell r="W1272" t="str">
            <v/>
          </cell>
          <cell r="X1272" t="str">
            <v>CIF</v>
          </cell>
          <cell r="Y1272" t="str">
            <v>CTA CTE O CRED.DIRECTO</v>
          </cell>
          <cell r="Z1272" t="str">
            <v>CONGELADO</v>
          </cell>
          <cell r="AA1272" t="str">
            <v>RECORTES</v>
          </cell>
          <cell r="AB1272" t="str">
            <v>RECORTES NO MAGRO</v>
          </cell>
          <cell r="AC1272" t="str">
            <v>RECORTES NO MAGRO TRIMING 90/10</v>
          </cell>
          <cell r="AD1272" t="str">
            <v>NA</v>
          </cell>
        </row>
        <row r="1273">
          <cell r="D1273">
            <v>1023218</v>
          </cell>
          <cell r="E1273" t="str">
            <v>GO ESTOMAGO POUCH@ 20K AS</v>
          </cell>
          <cell r="F1273">
            <v>24000</v>
          </cell>
          <cell r="G1273" t="str">
            <v>KG</v>
          </cell>
          <cell r="H1273" t="str">
            <v>PLANTA LO MIRANDA</v>
          </cell>
          <cell r="I1273" t="str">
            <v>EN PRODUCCION</v>
          </cell>
          <cell r="J1273">
            <v>44833</v>
          </cell>
          <cell r="K1273">
            <v>44855</v>
          </cell>
          <cell r="L1273"/>
          <cell r="M1273"/>
          <cell r="N1273"/>
          <cell r="O1273" t="str">
            <v>U020 AGROSUPER COMER ALIM</v>
          </cell>
          <cell r="P1273" t="str">
            <v>00AM</v>
          </cell>
          <cell r="Q1273" t="str">
            <v>AGRO MEXICO</v>
          </cell>
          <cell r="R1273" t="str">
            <v>02</v>
          </cell>
          <cell r="S1273" t="str">
            <v>MEXICO</v>
          </cell>
          <cell r="T1273" t="str">
            <v>000050 MANZANILLO, PUERTO</v>
          </cell>
          <cell r="U1273" t="str">
            <v>200000432</v>
          </cell>
          <cell r="V1273" t="str">
            <v>Productos Alimenticios Super</v>
          </cell>
          <cell r="W1273" t="str">
            <v/>
          </cell>
          <cell r="X1273" t="str">
            <v>CIF</v>
          </cell>
          <cell r="Y1273" t="str">
            <v>CTA CTE O CRED.DIRECTO</v>
          </cell>
          <cell r="Z1273" t="str">
            <v>CONGELADO</v>
          </cell>
          <cell r="AA1273" t="str">
            <v>SUBPROD</v>
          </cell>
          <cell r="AB1273" t="str">
            <v>SUBPROD VISCERAS</v>
          </cell>
          <cell r="AC1273" t="str">
            <v>SUBPROD VISCERAS ESTÓMAGO</v>
          </cell>
          <cell r="AD1273" t="str">
            <v>NA</v>
          </cell>
        </row>
        <row r="1274">
          <cell r="D1274">
            <v>1023218</v>
          </cell>
          <cell r="E1274" t="str">
            <v>GO ESTOMAGO POUCH@ 20K AS</v>
          </cell>
          <cell r="F1274">
            <v>24000</v>
          </cell>
          <cell r="G1274" t="str">
            <v>KG</v>
          </cell>
          <cell r="H1274" t="str">
            <v>PLANTA LO MIRANDA</v>
          </cell>
          <cell r="I1274" t="str">
            <v>EN PRODUCCION</v>
          </cell>
          <cell r="J1274">
            <v>44833</v>
          </cell>
          <cell r="K1274">
            <v>44862</v>
          </cell>
          <cell r="L1274"/>
          <cell r="M1274"/>
          <cell r="N1274"/>
          <cell r="O1274" t="str">
            <v>U020 AGROSUPER COMER ALIM</v>
          </cell>
          <cell r="P1274" t="str">
            <v>00AM</v>
          </cell>
          <cell r="Q1274" t="str">
            <v>AGRO MEXICO</v>
          </cell>
          <cell r="R1274" t="str">
            <v>02</v>
          </cell>
          <cell r="S1274" t="str">
            <v>MEXICO</v>
          </cell>
          <cell r="T1274" t="str">
            <v>000050 MANZANILLO, PUERTO</v>
          </cell>
          <cell r="U1274" t="str">
            <v>200000432</v>
          </cell>
          <cell r="V1274" t="str">
            <v>Productos Alimenticios Super</v>
          </cell>
          <cell r="W1274" t="str">
            <v/>
          </cell>
          <cell r="X1274" t="str">
            <v>CIF</v>
          </cell>
          <cell r="Y1274" t="str">
            <v>CTA CTE O CRED.DIRECTO</v>
          </cell>
          <cell r="Z1274" t="str">
            <v>CONGELADO</v>
          </cell>
          <cell r="AA1274" t="str">
            <v>SUBPROD</v>
          </cell>
          <cell r="AB1274" t="str">
            <v>SUBPROD VISCERAS</v>
          </cell>
          <cell r="AC1274" t="str">
            <v>SUBPROD VISCERAS ESTÓMAGO</v>
          </cell>
          <cell r="AD1274" t="str">
            <v>NA</v>
          </cell>
        </row>
        <row r="1275">
          <cell r="D1275">
            <v>1023218</v>
          </cell>
          <cell r="E1275" t="str">
            <v>GO ESTOMAGO POUCH@ 20K AS</v>
          </cell>
          <cell r="F1275">
            <v>24000</v>
          </cell>
          <cell r="G1275" t="str">
            <v>KG</v>
          </cell>
          <cell r="H1275" t="str">
            <v>PLANTA LO MIRANDA</v>
          </cell>
          <cell r="I1275" t="str">
            <v>EN PRODUCCION</v>
          </cell>
          <cell r="J1275">
            <v>44833</v>
          </cell>
          <cell r="K1275">
            <v>44841</v>
          </cell>
          <cell r="L1275"/>
          <cell r="M1275"/>
          <cell r="N1275"/>
          <cell r="O1275" t="str">
            <v>U020 AGROSUPER COMER ALIM</v>
          </cell>
          <cell r="P1275" t="str">
            <v>00AM</v>
          </cell>
          <cell r="Q1275" t="str">
            <v>AGRO MEXICO</v>
          </cell>
          <cell r="R1275" t="str">
            <v>02</v>
          </cell>
          <cell r="S1275" t="str">
            <v>MEXICO</v>
          </cell>
          <cell r="T1275" t="str">
            <v>000050 MANZANILLO, PUERTO</v>
          </cell>
          <cell r="U1275" t="str">
            <v>200000432</v>
          </cell>
          <cell r="V1275" t="str">
            <v>Productos Alimenticios Super</v>
          </cell>
          <cell r="W1275" t="str">
            <v/>
          </cell>
          <cell r="X1275" t="str">
            <v>CIF</v>
          </cell>
          <cell r="Y1275" t="str">
            <v>CTA CTE O CRED.DIRECTO</v>
          </cell>
          <cell r="Z1275" t="str">
            <v>CONGELADO</v>
          </cell>
          <cell r="AA1275" t="str">
            <v>SUBPROD</v>
          </cell>
          <cell r="AB1275" t="str">
            <v>SUBPROD VISCERAS</v>
          </cell>
          <cell r="AC1275" t="str">
            <v>SUBPROD VISCERAS ESTÓMAGO</v>
          </cell>
          <cell r="AD1275" t="str">
            <v>NA</v>
          </cell>
        </row>
        <row r="1276">
          <cell r="D1276">
            <v>1030337</v>
          </cell>
          <cell r="E1276" t="str">
            <v>PV PCHDEH@ BLO CJ 15K SO</v>
          </cell>
          <cell r="F1276">
            <v>24000</v>
          </cell>
          <cell r="G1276" t="str">
            <v>KG</v>
          </cell>
          <cell r="H1276" t="str">
            <v>SOPRAVAL PLANTA / CECINAS 2</v>
          </cell>
          <cell r="I1276" t="str">
            <v>A PROGRAMAR</v>
          </cell>
          <cell r="J1276">
            <v>44833</v>
          </cell>
          <cell r="K1276">
            <v>44862</v>
          </cell>
          <cell r="L1276"/>
          <cell r="M1276"/>
          <cell r="N1276"/>
          <cell r="O1276" t="str">
            <v>U020 AGROSUPER COMER ALIM</v>
          </cell>
          <cell r="P1276" t="str">
            <v>00AM</v>
          </cell>
          <cell r="Q1276" t="str">
            <v>AGRO MEXICO</v>
          </cell>
          <cell r="R1276" t="str">
            <v>03</v>
          </cell>
          <cell r="S1276" t="str">
            <v>MEXICO</v>
          </cell>
          <cell r="T1276" t="str">
            <v>000050 MANZANILLO, PUERTO</v>
          </cell>
          <cell r="U1276" t="str">
            <v>200000432</v>
          </cell>
          <cell r="V1276" t="str">
            <v>Productos Alimenticios Super</v>
          </cell>
          <cell r="W1276" t="str">
            <v/>
          </cell>
          <cell r="X1276" t="str">
            <v>CIF</v>
          </cell>
          <cell r="Y1276" t="str">
            <v>CTA CTE O CRED.DIRECTO</v>
          </cell>
          <cell r="Z1276" t="str">
            <v>CONGELADO</v>
          </cell>
          <cell r="AA1276" t="str">
            <v>PECH DESH</v>
          </cell>
          <cell r="AB1276" t="str">
            <v>PECH DESH S/PIEL</v>
          </cell>
          <cell r="AC1276" t="str">
            <v>PECH DESH S/PIEL NORMAL</v>
          </cell>
          <cell r="AD1276" t="str">
            <v>NA</v>
          </cell>
        </row>
        <row r="1277">
          <cell r="D1277">
            <v>1030658</v>
          </cell>
          <cell r="E1277" t="str">
            <v>PV TRUDEH CORT S/H S/P @ CJ AS</v>
          </cell>
          <cell r="F1277">
            <v>24017.360000000001</v>
          </cell>
          <cell r="G1277" t="str">
            <v>KG</v>
          </cell>
          <cell r="H1277" t="str">
            <v>SOPRAVAL PLANTA / CECINAS 2</v>
          </cell>
          <cell r="I1277" t="str">
            <v>A PROGRAMAR</v>
          </cell>
          <cell r="J1277">
            <v>44833</v>
          </cell>
          <cell r="K1277">
            <v>44855</v>
          </cell>
          <cell r="L1277">
            <v>44880</v>
          </cell>
          <cell r="M1277"/>
          <cell r="N1277"/>
          <cell r="O1277" t="str">
            <v>U020 AGROSUPER COMER ALIM</v>
          </cell>
          <cell r="P1277" t="str">
            <v>00AM</v>
          </cell>
          <cell r="Q1277" t="str">
            <v>AGRO MEXICO</v>
          </cell>
          <cell r="R1277" t="str">
            <v>03</v>
          </cell>
          <cell r="S1277" t="str">
            <v>MEXICO</v>
          </cell>
          <cell r="T1277" t="str">
            <v>000050 MANZANILLO, PUERTO</v>
          </cell>
          <cell r="U1277" t="str">
            <v>200000432</v>
          </cell>
          <cell r="V1277" t="str">
            <v>Productos Alimenticios Super</v>
          </cell>
          <cell r="W1277" t="str">
            <v/>
          </cell>
          <cell r="X1277" t="str">
            <v>CIF</v>
          </cell>
          <cell r="Y1277" t="str">
            <v>CTA CTE O CRED.DIRECTO</v>
          </cell>
          <cell r="Z1277" t="str">
            <v>CONGELADO</v>
          </cell>
          <cell r="AA1277" t="str">
            <v>TRUTRO DESH</v>
          </cell>
          <cell r="AB1277" t="str">
            <v>TRUTRO DESH CORTO</v>
          </cell>
          <cell r="AC1277" t="str">
            <v>TRUTRO DESH CORTO S/PIEL</v>
          </cell>
          <cell r="AD1277" t="str">
            <v>NA</v>
          </cell>
        </row>
        <row r="1278">
          <cell r="D1278">
            <v>1030658</v>
          </cell>
          <cell r="E1278" t="str">
            <v>PV TRUDEH CORT S/H S/P @ CJ AS</v>
          </cell>
          <cell r="F1278">
            <v>24017.360000000001</v>
          </cell>
          <cell r="G1278" t="str">
            <v>KG</v>
          </cell>
          <cell r="H1278" t="str">
            <v>SOPRAVAL PLANTA / CECINAS 2</v>
          </cell>
          <cell r="I1278" t="str">
            <v>A PROGRAMAR</v>
          </cell>
          <cell r="J1278">
            <v>44833</v>
          </cell>
          <cell r="K1278">
            <v>44862</v>
          </cell>
          <cell r="L1278">
            <v>44880</v>
          </cell>
          <cell r="M1278"/>
          <cell r="N1278"/>
          <cell r="O1278" t="str">
            <v>U020 AGROSUPER COMER ALIM</v>
          </cell>
          <cell r="P1278" t="str">
            <v>00AM</v>
          </cell>
          <cell r="Q1278" t="str">
            <v>AGRO MEXICO</v>
          </cell>
          <cell r="R1278" t="str">
            <v>03</v>
          </cell>
          <cell r="S1278" t="str">
            <v>MEXICO</v>
          </cell>
          <cell r="T1278" t="str">
            <v>000050 MANZANILLO, PUERTO</v>
          </cell>
          <cell r="U1278" t="str">
            <v>200000432</v>
          </cell>
          <cell r="V1278" t="str">
            <v>Productos Alimenticios Super</v>
          </cell>
          <cell r="W1278" t="str">
            <v/>
          </cell>
          <cell r="X1278" t="str">
            <v>CIF</v>
          </cell>
          <cell r="Y1278" t="str">
            <v>CTA CTE O CRED.DIRECTO</v>
          </cell>
          <cell r="Z1278" t="str">
            <v>CONGELADO</v>
          </cell>
          <cell r="AA1278" t="str">
            <v>TRUTRO DESH</v>
          </cell>
          <cell r="AB1278" t="str">
            <v>TRUTRO DESH CORTO</v>
          </cell>
          <cell r="AC1278" t="str">
            <v>TRUTRO DESH CORTO S/PIEL</v>
          </cell>
          <cell r="AD1278" t="str">
            <v>NA</v>
          </cell>
        </row>
        <row r="1279">
          <cell r="D1279">
            <v>1030658</v>
          </cell>
          <cell r="E1279" t="str">
            <v>PV TRUDEH CORT S/H S/P @ CJ AS</v>
          </cell>
          <cell r="F1279">
            <v>24017.360000000001</v>
          </cell>
          <cell r="G1279" t="str">
            <v>KG</v>
          </cell>
          <cell r="H1279" t="str">
            <v>SOPRAVAL PLANTA / CECINAS 2</v>
          </cell>
          <cell r="I1279" t="str">
            <v>A PROGRAMAR</v>
          </cell>
          <cell r="J1279">
            <v>44833</v>
          </cell>
          <cell r="K1279">
            <v>44848</v>
          </cell>
          <cell r="L1279">
            <v>44878</v>
          </cell>
          <cell r="M1279"/>
          <cell r="N1279"/>
          <cell r="O1279" t="str">
            <v>U020 AGROSUPER COMER ALIM</v>
          </cell>
          <cell r="P1279" t="str">
            <v>00AM</v>
          </cell>
          <cell r="Q1279" t="str">
            <v>AGRO MEXICO</v>
          </cell>
          <cell r="R1279" t="str">
            <v>03</v>
          </cell>
          <cell r="S1279" t="str">
            <v>MEXICO</v>
          </cell>
          <cell r="T1279" t="str">
            <v>000050 MANZANILLO, PUERTO</v>
          </cell>
          <cell r="U1279" t="str">
            <v>200000432</v>
          </cell>
          <cell r="V1279" t="str">
            <v>Productos Alimenticios Super</v>
          </cell>
          <cell r="W1279" t="str">
            <v/>
          </cell>
          <cell r="X1279" t="str">
            <v>CIF</v>
          </cell>
          <cell r="Y1279" t="str">
            <v>CTA CTE O CRED.DIRECTO</v>
          </cell>
          <cell r="Z1279" t="str">
            <v>CONGELADO</v>
          </cell>
          <cell r="AA1279" t="str">
            <v>TRUTRO DESH</v>
          </cell>
          <cell r="AB1279" t="str">
            <v>TRUTRO DESH CORTO</v>
          </cell>
          <cell r="AC1279" t="str">
            <v>TRUTRO DESH CORTO S/PIEL</v>
          </cell>
          <cell r="AD1279" t="str">
            <v>NA</v>
          </cell>
        </row>
        <row r="1280">
          <cell r="D1280">
            <v>1030658</v>
          </cell>
          <cell r="E1280" t="str">
            <v>PV TRUDEH CORT S/H S/P @ CJ AS</v>
          </cell>
          <cell r="F1280">
            <v>24017.360000000001</v>
          </cell>
          <cell r="G1280" t="str">
            <v>KG</v>
          </cell>
          <cell r="H1280" t="str">
            <v>SOPRAVAL PLANTA / CECINAS 2</v>
          </cell>
          <cell r="I1280" t="str">
            <v>A PROGRAMAR</v>
          </cell>
          <cell r="J1280">
            <v>44833</v>
          </cell>
          <cell r="K1280">
            <v>44855</v>
          </cell>
          <cell r="L1280">
            <v>44879</v>
          </cell>
          <cell r="M1280"/>
          <cell r="N1280"/>
          <cell r="O1280" t="str">
            <v>U020 AGROSUPER COMER ALIM</v>
          </cell>
          <cell r="P1280" t="str">
            <v>00AM</v>
          </cell>
          <cell r="Q1280" t="str">
            <v>AGRO MEXICO</v>
          </cell>
          <cell r="R1280" t="str">
            <v>03</v>
          </cell>
          <cell r="S1280" t="str">
            <v>MEXICO</v>
          </cell>
          <cell r="T1280" t="str">
            <v>000050 MANZANILLO, PUERTO</v>
          </cell>
          <cell r="U1280" t="str">
            <v>200000432</v>
          </cell>
          <cell r="V1280" t="str">
            <v>Productos Alimenticios Super</v>
          </cell>
          <cell r="W1280" t="str">
            <v/>
          </cell>
          <cell r="X1280" t="str">
            <v>CIF</v>
          </cell>
          <cell r="Y1280" t="str">
            <v>CTA CTE O CRED.DIRECTO</v>
          </cell>
          <cell r="Z1280" t="str">
            <v>CONGELADO</v>
          </cell>
          <cell r="AA1280" t="str">
            <v>TRUTRO DESH</v>
          </cell>
          <cell r="AB1280" t="str">
            <v>TRUTRO DESH CORTO</v>
          </cell>
          <cell r="AC1280" t="str">
            <v>TRUTRO DESH CORTO S/PIEL</v>
          </cell>
          <cell r="AD1280" t="str">
            <v>NA</v>
          </cell>
        </row>
        <row r="1281">
          <cell r="D1281">
            <v>1021270</v>
          </cell>
          <cell r="E1281" t="str">
            <v>GO FORRO PAL@ BO CJ 20K AS</v>
          </cell>
          <cell r="F1281">
            <v>24000</v>
          </cell>
          <cell r="G1281" t="str">
            <v>KG</v>
          </cell>
          <cell r="H1281" t="str">
            <v>PLANTA LO MIRANDA</v>
          </cell>
          <cell r="I1281" t="str">
            <v>CONFIRMADO</v>
          </cell>
          <cell r="J1281">
            <v>44833</v>
          </cell>
          <cell r="K1281">
            <v>44862</v>
          </cell>
          <cell r="L1281">
            <v>44881</v>
          </cell>
          <cell r="M1281"/>
          <cell r="N1281"/>
          <cell r="O1281" t="str">
            <v>U020 AGROSUPER COMER ALIM</v>
          </cell>
          <cell r="P1281" t="str">
            <v>00AM</v>
          </cell>
          <cell r="Q1281" t="str">
            <v>AGRO MEXICO</v>
          </cell>
          <cell r="R1281" t="str">
            <v>02</v>
          </cell>
          <cell r="S1281" t="str">
            <v>MEXICO</v>
          </cell>
          <cell r="T1281" t="str">
            <v>000051 MAZATLAN, PUERTO</v>
          </cell>
          <cell r="U1281" t="str">
            <v>200000432</v>
          </cell>
          <cell r="V1281" t="str">
            <v>Productos Alimenticios Super</v>
          </cell>
          <cell r="W1281" t="str">
            <v/>
          </cell>
          <cell r="X1281" t="str">
            <v>CIF</v>
          </cell>
          <cell r="Y1281" t="str">
            <v>CTA CTE O CRED.DIRECTO</v>
          </cell>
          <cell r="Z1281" t="str">
            <v>CONGELADO</v>
          </cell>
          <cell r="AA1281" t="str">
            <v>CUEROS</v>
          </cell>
          <cell r="AB1281" t="str">
            <v>CUERO FORRO</v>
          </cell>
          <cell r="AC1281" t="str">
            <v>CUERO FORRO PALETA</v>
          </cell>
          <cell r="AD1281" t="str">
            <v>NA</v>
          </cell>
        </row>
        <row r="1282">
          <cell r="D1282">
            <v>1021270</v>
          </cell>
          <cell r="E1282" t="str">
            <v>GO FORRO PAL@ BO CJ 20K AS</v>
          </cell>
          <cell r="F1282">
            <v>24000</v>
          </cell>
          <cell r="G1282" t="str">
            <v>KG</v>
          </cell>
          <cell r="H1282" t="str">
            <v>PLANTA LO MIRANDA</v>
          </cell>
          <cell r="I1282" t="str">
            <v>A PROGRAMAR</v>
          </cell>
          <cell r="J1282">
            <v>44833</v>
          </cell>
          <cell r="K1282">
            <v>44855</v>
          </cell>
          <cell r="L1282"/>
          <cell r="M1282"/>
          <cell r="N1282"/>
          <cell r="O1282" t="str">
            <v>U020 AGROSUPER COMER ALIM</v>
          </cell>
          <cell r="P1282" t="str">
            <v>00AM</v>
          </cell>
          <cell r="Q1282" t="str">
            <v>AGRO MEXICO</v>
          </cell>
          <cell r="R1282" t="str">
            <v>02</v>
          </cell>
          <cell r="S1282" t="str">
            <v>MEXICO</v>
          </cell>
          <cell r="T1282" t="str">
            <v>000051 MAZATLAN, PUERTO</v>
          </cell>
          <cell r="U1282" t="str">
            <v>200000432</v>
          </cell>
          <cell r="V1282" t="str">
            <v>Productos Alimenticios Super</v>
          </cell>
          <cell r="W1282" t="str">
            <v/>
          </cell>
          <cell r="X1282" t="str">
            <v>CIF</v>
          </cell>
          <cell r="Y1282" t="str">
            <v>CTA CTE O CRED.DIRECTO</v>
          </cell>
          <cell r="Z1282" t="str">
            <v>CONGELADO</v>
          </cell>
          <cell r="AA1282" t="str">
            <v>CUEROS</v>
          </cell>
          <cell r="AB1282" t="str">
            <v>CUERO FORRO</v>
          </cell>
          <cell r="AC1282" t="str">
            <v>CUERO FORRO PALETA</v>
          </cell>
          <cell r="AD1282" t="str">
            <v>NA</v>
          </cell>
        </row>
        <row r="1283">
          <cell r="D1283">
            <v>1021270</v>
          </cell>
          <cell r="E1283" t="str">
            <v>GO FORRO PAL@ BO CJ 20K AS</v>
          </cell>
          <cell r="F1283">
            <v>24000</v>
          </cell>
          <cell r="G1283" t="str">
            <v>KG</v>
          </cell>
          <cell r="H1283" t="str">
            <v>PLANTA LO MIRANDA</v>
          </cell>
          <cell r="I1283" t="str">
            <v>DECISION COMERCIAL</v>
          </cell>
          <cell r="J1283">
            <v>44833</v>
          </cell>
          <cell r="K1283">
            <v>44862</v>
          </cell>
          <cell r="L1283"/>
          <cell r="M1283"/>
          <cell r="N1283"/>
          <cell r="O1283" t="str">
            <v>U020 AGROSUPER COMER ALIM</v>
          </cell>
          <cell r="P1283" t="str">
            <v>00AM</v>
          </cell>
          <cell r="Q1283" t="str">
            <v>AGRO MEXICO</v>
          </cell>
          <cell r="R1283" t="str">
            <v>02</v>
          </cell>
          <cell r="S1283" t="str">
            <v>MEXICO</v>
          </cell>
          <cell r="T1283" t="str">
            <v>000051 MAZATLAN, PUERTO</v>
          </cell>
          <cell r="U1283" t="str">
            <v>200000432</v>
          </cell>
          <cell r="V1283" t="str">
            <v>Productos Alimenticios Super</v>
          </cell>
          <cell r="W1283" t="str">
            <v/>
          </cell>
          <cell r="X1283" t="str">
            <v>CIF</v>
          </cell>
          <cell r="Y1283" t="str">
            <v>CTA CTE O CRED.DIRECTO</v>
          </cell>
          <cell r="Z1283" t="str">
            <v>CONGELADO</v>
          </cell>
          <cell r="AA1283" t="str">
            <v>CUEROS</v>
          </cell>
          <cell r="AB1283" t="str">
            <v>CUERO FORRO</v>
          </cell>
          <cell r="AC1283" t="str">
            <v>CUERO FORRO PALETA</v>
          </cell>
          <cell r="AD1283" t="str">
            <v>NA</v>
          </cell>
        </row>
        <row r="1284">
          <cell r="D1284">
            <v>1021270</v>
          </cell>
          <cell r="E1284" t="str">
            <v>GO FORRO PAL@ BO CJ 20K AS</v>
          </cell>
          <cell r="F1284">
            <v>24000</v>
          </cell>
          <cell r="G1284" t="str">
            <v>KG</v>
          </cell>
          <cell r="H1284" t="str">
            <v>FRIGORÍFICO EL MILAGRO</v>
          </cell>
          <cell r="I1284" t="str">
            <v>PROGRAMADO</v>
          </cell>
          <cell r="J1284">
            <v>44833</v>
          </cell>
          <cell r="K1284">
            <v>44848</v>
          </cell>
          <cell r="L1284">
            <v>44876</v>
          </cell>
          <cell r="M1284"/>
          <cell r="N1284"/>
          <cell r="O1284" t="str">
            <v>U020 AGROSUPER COMER ALIM</v>
          </cell>
          <cell r="P1284" t="str">
            <v>00AM</v>
          </cell>
          <cell r="Q1284" t="str">
            <v>AGRO MEXICO</v>
          </cell>
          <cell r="R1284" t="str">
            <v>02</v>
          </cell>
          <cell r="S1284" t="str">
            <v>MEXICO</v>
          </cell>
          <cell r="T1284" t="str">
            <v>000051 MAZATLAN, PUERTO</v>
          </cell>
          <cell r="U1284" t="str">
            <v>200000432</v>
          </cell>
          <cell r="V1284" t="str">
            <v>Productos Alimenticios Super</v>
          </cell>
          <cell r="W1284" t="str">
            <v/>
          </cell>
          <cell r="X1284" t="str">
            <v>CIF</v>
          </cell>
          <cell r="Y1284" t="str">
            <v>CTA CTE O CRED.DIRECTO</v>
          </cell>
          <cell r="Z1284" t="str">
            <v>CONGELADO</v>
          </cell>
          <cell r="AA1284" t="str">
            <v>CUEROS</v>
          </cell>
          <cell r="AB1284" t="str">
            <v>CUERO FORRO</v>
          </cell>
          <cell r="AC1284" t="str">
            <v>CUERO FORRO PALETA</v>
          </cell>
          <cell r="AD1284" t="str">
            <v>NA</v>
          </cell>
        </row>
        <row r="1285">
          <cell r="D1285">
            <v>1021555</v>
          </cell>
          <cell r="E1285" t="str">
            <v>GO GRASA DESP PAPDA@ CJ 20K AS</v>
          </cell>
          <cell r="F1285">
            <v>24002</v>
          </cell>
          <cell r="G1285" t="str">
            <v>KG</v>
          </cell>
          <cell r="H1285" t="str">
            <v>PLANTA LO MIRANDA</v>
          </cell>
          <cell r="I1285" t="str">
            <v>CONFIRMADO</v>
          </cell>
          <cell r="J1285">
            <v>44833</v>
          </cell>
          <cell r="K1285">
            <v>44841</v>
          </cell>
          <cell r="L1285"/>
          <cell r="M1285"/>
          <cell r="N1285"/>
          <cell r="O1285" t="str">
            <v>U020 AGROSUPER COMER ALIM</v>
          </cell>
          <cell r="P1285" t="str">
            <v>00AM</v>
          </cell>
          <cell r="Q1285" t="str">
            <v>AGRO MEXICO</v>
          </cell>
          <cell r="R1285" t="str">
            <v>02</v>
          </cell>
          <cell r="S1285" t="str">
            <v>MEXICO</v>
          </cell>
          <cell r="T1285" t="str">
            <v>000051 MAZATLAN, PUERTO</v>
          </cell>
          <cell r="U1285" t="str">
            <v>200000432</v>
          </cell>
          <cell r="V1285" t="str">
            <v>Productos Alimenticios Super</v>
          </cell>
          <cell r="W1285" t="str">
            <v/>
          </cell>
          <cell r="X1285" t="str">
            <v>CIF</v>
          </cell>
          <cell r="Y1285" t="str">
            <v>CTA CTE O CRED.DIRECTO</v>
          </cell>
          <cell r="Z1285" t="str">
            <v>CONGELADO</v>
          </cell>
          <cell r="AA1285" t="str">
            <v>GRASAS</v>
          </cell>
          <cell r="AB1285" t="str">
            <v>GRASA GORDURA</v>
          </cell>
          <cell r="AC1285" t="str">
            <v>SUBPROD GRASA PAPADA</v>
          </cell>
          <cell r="AD1285" t="str">
            <v>NA</v>
          </cell>
        </row>
        <row r="1286">
          <cell r="D1286">
            <v>1021555</v>
          </cell>
          <cell r="E1286" t="str">
            <v>GO GRASA DESP PAPDA@ CJ 20K AS</v>
          </cell>
          <cell r="F1286">
            <v>24002</v>
          </cell>
          <cell r="G1286" t="str">
            <v>KG</v>
          </cell>
          <cell r="H1286" t="str">
            <v>PLANTA LO MIRANDA</v>
          </cell>
          <cell r="I1286" t="str">
            <v>EN PRODUCCION</v>
          </cell>
          <cell r="J1286">
            <v>44833</v>
          </cell>
          <cell r="K1286">
            <v>44841</v>
          </cell>
          <cell r="L1286"/>
          <cell r="M1286"/>
          <cell r="N1286"/>
          <cell r="O1286" t="str">
            <v>U020 AGROSUPER COMER ALIM</v>
          </cell>
          <cell r="P1286" t="str">
            <v>00AM</v>
          </cell>
          <cell r="Q1286" t="str">
            <v>AGRO MEXICO</v>
          </cell>
          <cell r="R1286" t="str">
            <v>02</v>
          </cell>
          <cell r="S1286" t="str">
            <v>MEXICO</v>
          </cell>
          <cell r="T1286" t="str">
            <v>000051 MAZATLAN, PUERTO</v>
          </cell>
          <cell r="U1286" t="str">
            <v>200000432</v>
          </cell>
          <cell r="V1286" t="str">
            <v>Productos Alimenticios Super</v>
          </cell>
          <cell r="W1286" t="str">
            <v/>
          </cell>
          <cell r="X1286" t="str">
            <v>CIF</v>
          </cell>
          <cell r="Y1286" t="str">
            <v>CTA CTE O CRED.DIRECTO</v>
          </cell>
          <cell r="Z1286" t="str">
            <v>CONGELADO</v>
          </cell>
          <cell r="AA1286" t="str">
            <v>GRASAS</v>
          </cell>
          <cell r="AB1286" t="str">
            <v>GRASA GORDURA</v>
          </cell>
          <cell r="AC1286" t="str">
            <v>SUBPROD GRASA PAPADA</v>
          </cell>
          <cell r="AD1286" t="str">
            <v>NA</v>
          </cell>
        </row>
        <row r="1287">
          <cell r="D1287">
            <v>1021555</v>
          </cell>
          <cell r="E1287" t="str">
            <v>GO GRASA DESP PAPDA@ CJ 20K AS</v>
          </cell>
          <cell r="F1287">
            <v>24002</v>
          </cell>
          <cell r="G1287" t="str">
            <v>KG</v>
          </cell>
          <cell r="H1287" t="str">
            <v>PLANTA LO MIRANDA</v>
          </cell>
          <cell r="I1287" t="str">
            <v>EN PRODUCCION</v>
          </cell>
          <cell r="J1287">
            <v>44833</v>
          </cell>
          <cell r="K1287">
            <v>44841</v>
          </cell>
          <cell r="L1287"/>
          <cell r="M1287"/>
          <cell r="N1287"/>
          <cell r="O1287" t="str">
            <v>U020 AGROSUPER COMER ALIM</v>
          </cell>
          <cell r="P1287" t="str">
            <v>00AM</v>
          </cell>
          <cell r="Q1287" t="str">
            <v>AGRO MEXICO</v>
          </cell>
          <cell r="R1287" t="str">
            <v>02</v>
          </cell>
          <cell r="S1287" t="str">
            <v>MEXICO</v>
          </cell>
          <cell r="T1287" t="str">
            <v>000051 MAZATLAN, PUERTO</v>
          </cell>
          <cell r="U1287" t="str">
            <v>200000432</v>
          </cell>
          <cell r="V1287" t="str">
            <v>Productos Alimenticios Super</v>
          </cell>
          <cell r="W1287" t="str">
            <v/>
          </cell>
          <cell r="X1287" t="str">
            <v>CIF</v>
          </cell>
          <cell r="Y1287" t="str">
            <v>CTA CTE O CRED.DIRECTO</v>
          </cell>
          <cell r="Z1287" t="str">
            <v>CONGELADO</v>
          </cell>
          <cell r="AA1287" t="str">
            <v>GRASAS</v>
          </cell>
          <cell r="AB1287" t="str">
            <v>GRASA GORDURA</v>
          </cell>
          <cell r="AC1287" t="str">
            <v>SUBPROD GRASA PAPADA</v>
          </cell>
          <cell r="AD1287" t="str">
            <v>NA</v>
          </cell>
        </row>
        <row r="1288">
          <cell r="D1288">
            <v>1020925</v>
          </cell>
          <cell r="E1288" t="str">
            <v>GO GRASA FORRO PNA LIMP@ CJ 20K AS</v>
          </cell>
          <cell r="F1288">
            <v>24000</v>
          </cell>
          <cell r="G1288" t="str">
            <v>KG</v>
          </cell>
          <cell r="H1288" t="str">
            <v>PLANTA ROSARIO</v>
          </cell>
          <cell r="I1288" t="str">
            <v>EMITIDO</v>
          </cell>
          <cell r="J1288">
            <v>44833</v>
          </cell>
          <cell r="K1288">
            <v>44855</v>
          </cell>
          <cell r="L1288"/>
          <cell r="M1288"/>
          <cell r="N1288"/>
          <cell r="O1288" t="str">
            <v>U007 AGROSUPER S.A.</v>
          </cell>
          <cell r="P1288" t="str">
            <v>00AS</v>
          </cell>
          <cell r="Q1288" t="str">
            <v>AGRO SUDAMERICA</v>
          </cell>
          <cell r="R1288" t="str">
            <v>02</v>
          </cell>
          <cell r="S1288" t="str">
            <v>ECUADOR</v>
          </cell>
          <cell r="T1288" t="str">
            <v>000027 GUAYAQUIL, PUERTO</v>
          </cell>
          <cell r="U1288" t="str">
            <v>200000529</v>
          </cell>
          <cell r="V1288" t="str">
            <v>'Piggi's Embutidos Pigem Cia. Ltda.</v>
          </cell>
          <cell r="W1288" t="str">
            <v>LO MIRANDA</v>
          </cell>
          <cell r="X1288" t="str">
            <v>CFR</v>
          </cell>
          <cell r="Y1288" t="str">
            <v>CTA CTE O CRED.DIRECTO</v>
          </cell>
          <cell r="Z1288" t="str">
            <v>CONGELADO</v>
          </cell>
          <cell r="AA1288" t="str">
            <v>GRASAS</v>
          </cell>
          <cell r="AB1288" t="str">
            <v>GRASA FORRO</v>
          </cell>
          <cell r="AC1288" t="str">
            <v>SUBPROD GRASA FORRO PIERNA LIMPIO</v>
          </cell>
          <cell r="AD1288" t="str">
            <v>EX</v>
          </cell>
        </row>
        <row r="1289">
          <cell r="D1289">
            <v>1022150</v>
          </cell>
          <cell r="E1289" t="str">
            <v>GO GORD CHIC@ CJ 20K AS</v>
          </cell>
          <cell r="F1289">
            <v>24000</v>
          </cell>
          <cell r="G1289" t="str">
            <v>KG</v>
          </cell>
          <cell r="H1289" t="str">
            <v>PLANTA ROSARIO</v>
          </cell>
          <cell r="I1289" t="str">
            <v>EMITIDO</v>
          </cell>
          <cell r="J1289">
            <v>44833</v>
          </cell>
          <cell r="K1289">
            <v>44855</v>
          </cell>
          <cell r="L1289"/>
          <cell r="M1289"/>
          <cell r="N1289"/>
          <cell r="O1289" t="str">
            <v>U007 AGROSUPER S.A.</v>
          </cell>
          <cell r="P1289" t="str">
            <v>00AS</v>
          </cell>
          <cell r="Q1289" t="str">
            <v>AGRO SUDAMERICA</v>
          </cell>
          <cell r="R1289" t="str">
            <v>02</v>
          </cell>
          <cell r="S1289" t="str">
            <v>ECUADOR</v>
          </cell>
          <cell r="T1289" t="str">
            <v>000027 GUAYAQUIL, PUERTO</v>
          </cell>
          <cell r="U1289" t="str">
            <v>200000529</v>
          </cell>
          <cell r="V1289" t="str">
            <v>'Piggi's Embutidos Pigem Cia. Ltda.</v>
          </cell>
          <cell r="W1289" t="str">
            <v>LO MIRANDA</v>
          </cell>
          <cell r="X1289" t="str">
            <v>CFR</v>
          </cell>
          <cell r="Y1289" t="str">
            <v>CTA CTE O CRED.DIRECTO</v>
          </cell>
          <cell r="Z1289" t="str">
            <v>CONGELADO</v>
          </cell>
          <cell r="AA1289" t="str">
            <v>GRASAS</v>
          </cell>
          <cell r="AB1289" t="str">
            <v>GRASA GORDURA</v>
          </cell>
          <cell r="AC1289" t="str">
            <v>SUBPROD GRASA GORDURA CHICA</v>
          </cell>
          <cell r="AD1289" t="str">
            <v>EX</v>
          </cell>
        </row>
        <row r="1290">
          <cell r="D1290">
            <v>1020086</v>
          </cell>
          <cell r="E1290" t="str">
            <v>GO LOM CTRO 27 S/F@ VA CJ T-F AS</v>
          </cell>
          <cell r="F1290">
            <v>24000</v>
          </cell>
          <cell r="G1290" t="str">
            <v>KG</v>
          </cell>
          <cell r="H1290" t="str">
            <v>PLANTA ROSARIO</v>
          </cell>
          <cell r="I1290" t="str">
            <v>EN PRODUCCION</v>
          </cell>
          <cell r="J1290">
            <v>44833</v>
          </cell>
          <cell r="K1290">
            <v>44864</v>
          </cell>
          <cell r="L1290"/>
          <cell r="M1290"/>
          <cell r="N1290"/>
          <cell r="O1290" t="str">
            <v>U007 AGROSUPER S.A.</v>
          </cell>
          <cell r="P1290" t="str">
            <v>00AS</v>
          </cell>
          <cell r="Q1290" t="str">
            <v>AGRO SUDAMERICA</v>
          </cell>
          <cell r="R1290" t="str">
            <v>02</v>
          </cell>
          <cell r="S1290" t="str">
            <v>COLOMBIA</v>
          </cell>
          <cell r="T1290" t="str">
            <v>000218 CARTAGENA, PUERTO</v>
          </cell>
          <cell r="U1290" t="str">
            <v>200002121</v>
          </cell>
          <cell r="V1290" t="str">
            <v>Compañía Internacional de Alimentos</v>
          </cell>
          <cell r="W1290" t="str">
            <v/>
          </cell>
          <cell r="X1290" t="str">
            <v>CIF</v>
          </cell>
          <cell r="Y1290" t="str">
            <v>CTA CTE O CRED.DIRECTO</v>
          </cell>
          <cell r="Z1290" t="str">
            <v>CONGELADO</v>
          </cell>
          <cell r="AA1290" t="str">
            <v>LOMO</v>
          </cell>
          <cell r="AB1290" t="str">
            <v>LOMO CENTRO</v>
          </cell>
          <cell r="AC1290" t="str">
            <v>LOMO CENTRO 27 S/FILETE</v>
          </cell>
          <cell r="AD1290" t="str">
            <v>EX</v>
          </cell>
        </row>
        <row r="1291">
          <cell r="D1291">
            <v>1021385</v>
          </cell>
          <cell r="E1291" t="str">
            <v>GO CUE GRANEL ESP CC@ CJ 20K AS</v>
          </cell>
          <cell r="F1291">
            <v>24000</v>
          </cell>
          <cell r="G1291" t="str">
            <v>KG</v>
          </cell>
          <cell r="H1291" t="str">
            <v>PLANTA ROSARIO</v>
          </cell>
          <cell r="I1291" t="str">
            <v>A PROGRAMAR</v>
          </cell>
          <cell r="J1291">
            <v>44833</v>
          </cell>
          <cell r="K1291">
            <v>44849</v>
          </cell>
          <cell r="L1291">
            <v>44866</v>
          </cell>
          <cell r="M1291"/>
          <cell r="N1291"/>
          <cell r="O1291" t="str">
            <v>U007 AGROSUPER S.A.</v>
          </cell>
          <cell r="P1291" t="str">
            <v>00AS</v>
          </cell>
          <cell r="Q1291" t="str">
            <v>AGRO SUDAMERICA</v>
          </cell>
          <cell r="R1291" t="str">
            <v>02</v>
          </cell>
          <cell r="S1291" t="str">
            <v>COSTA RICA</v>
          </cell>
          <cell r="T1291" t="str">
            <v>000206 CALDERA, PUERTO</v>
          </cell>
          <cell r="U1291" t="str">
            <v>200002916</v>
          </cell>
          <cell r="V1291" t="str">
            <v>Corporación Pipasa, S.R.L.</v>
          </cell>
          <cell r="W1291" t="str">
            <v>PO# 5500904247</v>
          </cell>
          <cell r="X1291" t="str">
            <v>CIP</v>
          </cell>
          <cell r="Y1291" t="str">
            <v>CTA CTE O CRED.DIRECTO</v>
          </cell>
          <cell r="Z1291" t="str">
            <v>CONGELADO</v>
          </cell>
          <cell r="AA1291" t="str">
            <v>CUEROS</v>
          </cell>
          <cell r="AB1291" t="str">
            <v>CUERO MIXTO</v>
          </cell>
          <cell r="AC1291" t="str">
            <v>CUERO GRANEL ESPECIAL</v>
          </cell>
          <cell r="AD1291" t="str">
            <v>EX</v>
          </cell>
        </row>
        <row r="1292">
          <cell r="D1292">
            <v>1011701</v>
          </cell>
          <cell r="E1292" t="str">
            <v>PO PCHDEH NMR@ CJ 20K AS</v>
          </cell>
          <cell r="F1292">
            <v>18149.999897335998</v>
          </cell>
          <cell r="G1292" t="str">
            <v>KG</v>
          </cell>
          <cell r="H1292" t="str">
            <v>F. SAN VICENTE</v>
          </cell>
          <cell r="I1292" t="str">
            <v>A PROGRAMAR</v>
          </cell>
          <cell r="J1292">
            <v>44833</v>
          </cell>
          <cell r="K1292">
            <v>44842</v>
          </cell>
          <cell r="L1292">
            <v>44862</v>
          </cell>
          <cell r="M1292"/>
          <cell r="N1292"/>
          <cell r="O1292" t="str">
            <v>U007 AGROSUPER S.A.</v>
          </cell>
          <cell r="P1292" t="str">
            <v>00AA</v>
          </cell>
          <cell r="Q1292" t="str">
            <v>AGRO AMERICA</v>
          </cell>
          <cell r="R1292" t="str">
            <v>01</v>
          </cell>
          <cell r="S1292" t="str">
            <v>EE.UU.</v>
          </cell>
          <cell r="T1292" t="str">
            <v>000113 PORT EVERGLADES, PUERTO</v>
          </cell>
          <cell r="U1292" t="str">
            <v>200000004</v>
          </cell>
          <cell r="V1292" t="str">
            <v>Agro America LLC</v>
          </cell>
          <cell r="W1292" t="str">
            <v>NCL</v>
          </cell>
          <cell r="X1292" t="str">
            <v>CIF</v>
          </cell>
          <cell r="Y1292" t="str">
            <v>CTA CTE O CRED.DIRECTO</v>
          </cell>
          <cell r="Z1292" t="str">
            <v>CONGELADO</v>
          </cell>
          <cell r="AA1292" t="str">
            <v>PECHUGA DESH</v>
          </cell>
          <cell r="AB1292" t="str">
            <v>PECHUGA DESH S/PIEL S/GRASA S/FILETE</v>
          </cell>
          <cell r="AC1292" t="str">
            <v>PECHUGA DESH S/CALIBRE</v>
          </cell>
          <cell r="AD1292" t="str">
            <v>NA</v>
          </cell>
        </row>
        <row r="1293">
          <cell r="D1293">
            <v>1021385</v>
          </cell>
          <cell r="E1293" t="str">
            <v>GO CUE GRANEL ESP CC@ CJ 20K AS</v>
          </cell>
          <cell r="F1293">
            <v>11109</v>
          </cell>
          <cell r="G1293" t="str">
            <v>KG</v>
          </cell>
          <cell r="H1293" t="str">
            <v>PLANTA ROSARIO</v>
          </cell>
          <cell r="I1293" t="str">
            <v>A PROGRAMAR</v>
          </cell>
          <cell r="J1293">
            <v>44833</v>
          </cell>
          <cell r="K1293">
            <v>44844</v>
          </cell>
          <cell r="L1293">
            <v>44862</v>
          </cell>
          <cell r="M1293"/>
          <cell r="N1293"/>
          <cell r="O1293" t="str">
            <v>U007 AGROSUPER S.A.</v>
          </cell>
          <cell r="P1293" t="str">
            <v>00AS</v>
          </cell>
          <cell r="Q1293" t="str">
            <v>AGRO SUDAMERICA</v>
          </cell>
          <cell r="R1293" t="str">
            <v>02</v>
          </cell>
          <cell r="S1293" t="str">
            <v>PERÚ</v>
          </cell>
          <cell r="T1293" t="str">
            <v>000059 CALLAO, PUERTO</v>
          </cell>
          <cell r="U1293" t="str">
            <v>200000196</v>
          </cell>
          <cell r="V1293" t="str">
            <v>Productos Razzeto &amp; Nestorovic SAC</v>
          </cell>
          <cell r="W1293" t="str">
            <v>***</v>
          </cell>
          <cell r="X1293" t="str">
            <v>CIF</v>
          </cell>
          <cell r="Y1293" t="str">
            <v>CTA CTE O CRED.DIRECTO</v>
          </cell>
          <cell r="Z1293" t="str">
            <v>CONGELADO</v>
          </cell>
          <cell r="AA1293" t="str">
            <v>CUEROS</v>
          </cell>
          <cell r="AB1293" t="str">
            <v>CUERO MIXTO</v>
          </cell>
          <cell r="AC1293" t="str">
            <v>CUERO GRANEL ESPECIAL</v>
          </cell>
          <cell r="AD1293" t="str">
            <v>EX</v>
          </cell>
        </row>
        <row r="1294">
          <cell r="D1294">
            <v>1021596</v>
          </cell>
          <cell r="E1294" t="str">
            <v>GO CUE GRANEL ESP CC@ CJ 20K AS</v>
          </cell>
          <cell r="F1294">
            <v>12891</v>
          </cell>
          <cell r="G1294" t="str">
            <v>KG</v>
          </cell>
          <cell r="H1294" t="str">
            <v>F. SAN VICENTE</v>
          </cell>
          <cell r="I1294" t="str">
            <v>A PROGRAMAR</v>
          </cell>
          <cell r="J1294">
            <v>44833</v>
          </cell>
          <cell r="K1294">
            <v>44844</v>
          </cell>
          <cell r="L1294">
            <v>44862</v>
          </cell>
          <cell r="M1294"/>
          <cell r="N1294"/>
          <cell r="O1294" t="str">
            <v>U007 AGROSUPER S.A.</v>
          </cell>
          <cell r="P1294" t="str">
            <v>00AS</v>
          </cell>
          <cell r="Q1294" t="str">
            <v>AGRO SUDAMERICA</v>
          </cell>
          <cell r="R1294" t="str">
            <v>02</v>
          </cell>
          <cell r="S1294" t="str">
            <v>PERÚ</v>
          </cell>
          <cell r="T1294" t="str">
            <v>000059 CALLAO, PUERTO</v>
          </cell>
          <cell r="U1294" t="str">
            <v>200000196</v>
          </cell>
          <cell r="V1294" t="str">
            <v>Productos Razzeto &amp; Nestorovic SAC</v>
          </cell>
          <cell r="W1294" t="str">
            <v>***</v>
          </cell>
          <cell r="X1294" t="str">
            <v>CIF</v>
          </cell>
          <cell r="Y1294" t="str">
            <v>CTA CTE O CRED.DIRECTO</v>
          </cell>
          <cell r="Z1294" t="str">
            <v>CONGELADO</v>
          </cell>
          <cell r="AA1294" t="str">
            <v>CUEROS</v>
          </cell>
          <cell r="AB1294" t="str">
            <v>CUERO MIXTO</v>
          </cell>
          <cell r="AC1294" t="str">
            <v>CUERO GRANEL ESPECIAL</v>
          </cell>
          <cell r="AD1294" t="str">
            <v>EX</v>
          </cell>
        </row>
        <row r="1295">
          <cell r="D1295">
            <v>1021092</v>
          </cell>
          <cell r="E1295" t="str">
            <v>GO TRIMING 85/15@ CJ T-F 20K AS</v>
          </cell>
          <cell r="F1295">
            <v>24000</v>
          </cell>
          <cell r="G1295" t="str">
            <v>KG</v>
          </cell>
          <cell r="H1295" t="str">
            <v>PLANTA ROSARIO</v>
          </cell>
          <cell r="I1295" t="str">
            <v>A PROGRAMAR</v>
          </cell>
          <cell r="J1295">
            <v>44833</v>
          </cell>
          <cell r="K1295">
            <v>44844</v>
          </cell>
          <cell r="L1295">
            <v>44876</v>
          </cell>
          <cell r="M1295"/>
          <cell r="N1295"/>
          <cell r="O1295" t="str">
            <v>U007 AGROSUPER S.A.</v>
          </cell>
          <cell r="P1295" t="str">
            <v>00AS</v>
          </cell>
          <cell r="Q1295" t="str">
            <v>AGRO SUDAMERICA</v>
          </cell>
          <cell r="R1295" t="str">
            <v>02</v>
          </cell>
          <cell r="S1295" t="str">
            <v>PERÚ</v>
          </cell>
          <cell r="T1295" t="str">
            <v>000059 CALLAO, PUERTO</v>
          </cell>
          <cell r="U1295" t="str">
            <v>200000196</v>
          </cell>
          <cell r="V1295" t="str">
            <v>Productos Razzeto &amp; Nestorovic SAC</v>
          </cell>
          <cell r="W1295" t="str">
            <v>***</v>
          </cell>
          <cell r="X1295" t="str">
            <v>CIF</v>
          </cell>
          <cell r="Y1295" t="str">
            <v>CTA CTE O CRED.DIRECTO</v>
          </cell>
          <cell r="Z1295" t="str">
            <v>CONGELADO</v>
          </cell>
          <cell r="AA1295" t="str">
            <v>RECORTES</v>
          </cell>
          <cell r="AB1295" t="str">
            <v>RECORTES NO MAGRO</v>
          </cell>
          <cell r="AC1295" t="str">
            <v>RECORTES NO MAGRO TRIMING 85/15</v>
          </cell>
          <cell r="AD1295" t="str">
            <v>EX</v>
          </cell>
        </row>
        <row r="1296">
          <cell r="D1296">
            <v>1021092</v>
          </cell>
          <cell r="E1296" t="str">
            <v>GO TRIMING 85/15@ CJ T-F 20K AS</v>
          </cell>
          <cell r="F1296">
            <v>24000</v>
          </cell>
          <cell r="G1296" t="str">
            <v>KG</v>
          </cell>
          <cell r="H1296" t="str">
            <v>PLANTA ROSARIO</v>
          </cell>
          <cell r="I1296" t="str">
            <v>A PROGRAMAR</v>
          </cell>
          <cell r="J1296">
            <v>44833</v>
          </cell>
          <cell r="K1296">
            <v>44854</v>
          </cell>
          <cell r="L1296">
            <v>44883</v>
          </cell>
          <cell r="M1296"/>
          <cell r="N1296"/>
          <cell r="O1296" t="str">
            <v>U007 AGROSUPER S.A.</v>
          </cell>
          <cell r="P1296" t="str">
            <v>00AS</v>
          </cell>
          <cell r="Q1296" t="str">
            <v>AGRO SUDAMERICA</v>
          </cell>
          <cell r="R1296" t="str">
            <v>02</v>
          </cell>
          <cell r="S1296" t="str">
            <v>PERÚ</v>
          </cell>
          <cell r="T1296" t="str">
            <v>000059 CALLAO, PUERTO</v>
          </cell>
          <cell r="U1296" t="str">
            <v>200000196</v>
          </cell>
          <cell r="V1296" t="str">
            <v>Productos Razzeto &amp; Nestorovic SAC</v>
          </cell>
          <cell r="W1296" t="str">
            <v>***</v>
          </cell>
          <cell r="X1296" t="str">
            <v>CIF</v>
          </cell>
          <cell r="Y1296" t="str">
            <v>CTA CTE O CRED.DIRECTO</v>
          </cell>
          <cell r="Z1296" t="str">
            <v>CONGELADO</v>
          </cell>
          <cell r="AA1296" t="str">
            <v>RECORTES</v>
          </cell>
          <cell r="AB1296" t="str">
            <v>RECORTES NO MAGRO</v>
          </cell>
          <cell r="AC1296" t="str">
            <v>RECORTES NO MAGRO TRIMING 85/15</v>
          </cell>
          <cell r="AD1296" t="str">
            <v>EX</v>
          </cell>
        </row>
        <row r="1297">
          <cell r="D1297">
            <v>1012107</v>
          </cell>
          <cell r="E1297" t="str">
            <v>PO PCHDEH 4OZ MR@ CJ AS</v>
          </cell>
          <cell r="F1297">
            <v>7983.2191999999995</v>
          </cell>
          <cell r="G1297" t="str">
            <v>KG</v>
          </cell>
          <cell r="H1297" t="str">
            <v>F. SAN VICENTE</v>
          </cell>
          <cell r="I1297" t="str">
            <v>EN PRODUCCION</v>
          </cell>
          <cell r="J1297">
            <v>44834</v>
          </cell>
          <cell r="K1297">
            <v>44840</v>
          </cell>
          <cell r="L1297"/>
          <cell r="M1297"/>
          <cell r="N1297"/>
          <cell r="O1297" t="str">
            <v>U007 AGROSUPER S.A.</v>
          </cell>
          <cell r="P1297" t="str">
            <v>00AA</v>
          </cell>
          <cell r="Q1297" t="str">
            <v>AGRO AMERICA</v>
          </cell>
          <cell r="R1297" t="str">
            <v>01</v>
          </cell>
          <cell r="S1297" t="str">
            <v>EE.UU.</v>
          </cell>
          <cell r="T1297" t="str">
            <v>000069 NEW YORK, PUERTO</v>
          </cell>
          <cell r="U1297" t="str">
            <v>200000004</v>
          </cell>
          <cell r="V1297" t="str">
            <v>Agro America LLC</v>
          </cell>
          <cell r="W1297" t="str">
            <v/>
          </cell>
          <cell r="X1297" t="str">
            <v>CIF</v>
          </cell>
          <cell r="Y1297" t="str">
            <v>CTA CTE O CRED.DIRECTO</v>
          </cell>
          <cell r="Z1297" t="str">
            <v>CONGELADO</v>
          </cell>
          <cell r="AA1297" t="str">
            <v>PECHUGA DESH</v>
          </cell>
          <cell r="AB1297" t="str">
            <v>PECHUGA DESH S/PIEL S/GRASA S/FILETE</v>
          </cell>
          <cell r="AC1297" t="str">
            <v>PECHUGA DESH 100-130 GR</v>
          </cell>
          <cell r="AD1297" t="str">
            <v>NA</v>
          </cell>
        </row>
        <row r="1298">
          <cell r="D1298">
            <v>1012519</v>
          </cell>
          <cell r="E1298" t="str">
            <v>PO PCHDEH 4OZ MR@ CJ AS</v>
          </cell>
          <cell r="F1298">
            <v>11974.828799999999</v>
          </cell>
          <cell r="G1298" t="str">
            <v>KG</v>
          </cell>
          <cell r="H1298" t="str">
            <v>F. SAN VICENTE</v>
          </cell>
          <cell r="I1298" t="str">
            <v>EN PRODUCCION</v>
          </cell>
          <cell r="J1298">
            <v>44834</v>
          </cell>
          <cell r="K1298">
            <v>44840</v>
          </cell>
          <cell r="L1298"/>
          <cell r="M1298"/>
          <cell r="N1298"/>
          <cell r="O1298" t="str">
            <v>U007 AGROSUPER S.A.</v>
          </cell>
          <cell r="P1298" t="str">
            <v>00AA</v>
          </cell>
          <cell r="Q1298" t="str">
            <v>AGRO AMERICA</v>
          </cell>
          <cell r="R1298" t="str">
            <v>01</v>
          </cell>
          <cell r="S1298" t="str">
            <v>EE.UU.</v>
          </cell>
          <cell r="T1298" t="str">
            <v>000069 NEW YORK, PUERTO</v>
          </cell>
          <cell r="U1298" t="str">
            <v>200000004</v>
          </cell>
          <cell r="V1298" t="str">
            <v>Agro America LLC</v>
          </cell>
          <cell r="W1298" t="str">
            <v/>
          </cell>
          <cell r="X1298" t="str">
            <v>CIF</v>
          </cell>
          <cell r="Y1298" t="str">
            <v>CTA CTE O CRED.DIRECTO</v>
          </cell>
          <cell r="Z1298" t="str">
            <v>CONGELADO</v>
          </cell>
          <cell r="AA1298" t="str">
            <v>PECHUGA DESH</v>
          </cell>
          <cell r="AB1298" t="str">
            <v>PECHUGA DESH S/PIEL S/GRASA S/FILETE</v>
          </cell>
          <cell r="AC1298" t="str">
            <v>PECHUGA DESH 120-170G</v>
          </cell>
          <cell r="AD1298" t="str">
            <v>NA</v>
          </cell>
        </row>
        <row r="1299">
          <cell r="D1299">
            <v>1012108</v>
          </cell>
          <cell r="E1299" t="str">
            <v>PO PCHDEH 5OZ MR@ CJ AS</v>
          </cell>
          <cell r="F1299">
            <v>9979.3768945759984</v>
          </cell>
          <cell r="G1299" t="str">
            <v>KG</v>
          </cell>
          <cell r="H1299" t="str">
            <v>F. SAN VICENTE</v>
          </cell>
          <cell r="I1299" t="str">
            <v>EN PRODUCCION</v>
          </cell>
          <cell r="J1299">
            <v>44834</v>
          </cell>
          <cell r="K1299">
            <v>44846</v>
          </cell>
          <cell r="L1299"/>
          <cell r="M1299"/>
          <cell r="N1299"/>
          <cell r="O1299" t="str">
            <v>U007 AGROSUPER S.A.</v>
          </cell>
          <cell r="P1299" t="str">
            <v>00AA</v>
          </cell>
          <cell r="Q1299" t="str">
            <v>AGRO AMERICA</v>
          </cell>
          <cell r="R1299" t="str">
            <v>01</v>
          </cell>
          <cell r="S1299" t="str">
            <v>EE.UU.</v>
          </cell>
          <cell r="T1299" t="str">
            <v>000113 PORT EVERGLADES, PUERTO</v>
          </cell>
          <cell r="U1299" t="str">
            <v>200000004</v>
          </cell>
          <cell r="V1299" t="str">
            <v>Agro America LLC</v>
          </cell>
          <cell r="W1299" t="str">
            <v/>
          </cell>
          <cell r="X1299" t="str">
            <v>CIF</v>
          </cell>
          <cell r="Y1299" t="str">
            <v>CTA CTE O CRED.DIRECTO</v>
          </cell>
          <cell r="Z1299" t="str">
            <v>CONGELADO</v>
          </cell>
          <cell r="AA1299" t="str">
            <v>PECHUGA DESH</v>
          </cell>
          <cell r="AB1299" t="str">
            <v>PECHUGA DESH S/PIEL S/GRASA S/FILETE</v>
          </cell>
          <cell r="AC1299" t="str">
            <v>PECHUGA DESH 130-160G</v>
          </cell>
          <cell r="AD1299" t="str">
            <v>NA</v>
          </cell>
        </row>
        <row r="1300">
          <cell r="D1300">
            <v>1012520</v>
          </cell>
          <cell r="E1300" t="str">
            <v>PO PCHDEH 5OZ MR@ CJ AS</v>
          </cell>
          <cell r="F1300">
            <v>9979.0239999999994</v>
          </cell>
          <cell r="G1300" t="str">
            <v>KG</v>
          </cell>
          <cell r="H1300" t="str">
            <v>F. SAN VICENTE</v>
          </cell>
          <cell r="I1300" t="str">
            <v>EN PRODUCCION</v>
          </cell>
          <cell r="J1300">
            <v>44834</v>
          </cell>
          <cell r="K1300">
            <v>44846</v>
          </cell>
          <cell r="L1300"/>
          <cell r="M1300"/>
          <cell r="N1300"/>
          <cell r="O1300" t="str">
            <v>U007 AGROSUPER S.A.</v>
          </cell>
          <cell r="P1300" t="str">
            <v>00AA</v>
          </cell>
          <cell r="Q1300" t="str">
            <v>AGRO AMERICA</v>
          </cell>
          <cell r="R1300" t="str">
            <v>01</v>
          </cell>
          <cell r="S1300" t="str">
            <v>EE.UU.</v>
          </cell>
          <cell r="T1300" t="str">
            <v>000113 PORT EVERGLADES, PUERTO</v>
          </cell>
          <cell r="U1300" t="str">
            <v>200000004</v>
          </cell>
          <cell r="V1300" t="str">
            <v>Agro America LLC</v>
          </cell>
          <cell r="W1300" t="str">
            <v/>
          </cell>
          <cell r="X1300" t="str">
            <v>CIF</v>
          </cell>
          <cell r="Y1300" t="str">
            <v>CTA CTE O CRED.DIRECTO</v>
          </cell>
          <cell r="Z1300" t="str">
            <v>CONGELADO</v>
          </cell>
          <cell r="AA1300" t="str">
            <v>PECHUGA DESH</v>
          </cell>
          <cell r="AB1300" t="str">
            <v>PECHUGA DESH S/PIEL S/GRASA S/FILETE</v>
          </cell>
          <cell r="AC1300" t="str">
            <v>PECHUGA DESH 120-170G</v>
          </cell>
          <cell r="AD1300" t="str">
            <v>NA</v>
          </cell>
        </row>
        <row r="1301">
          <cell r="D1301">
            <v>1012108</v>
          </cell>
          <cell r="E1301" t="str">
            <v>PO PCHDEH 5OZ MR@ CJ AS</v>
          </cell>
          <cell r="F1301">
            <v>20012.831934575999</v>
          </cell>
          <cell r="G1301" t="str">
            <v>KG</v>
          </cell>
          <cell r="H1301" t="str">
            <v>F. SAN VICENTE</v>
          </cell>
          <cell r="I1301" t="str">
            <v>EN PRODUCCION</v>
          </cell>
          <cell r="J1301">
            <v>44834</v>
          </cell>
          <cell r="K1301">
            <v>44845</v>
          </cell>
          <cell r="L1301"/>
          <cell r="M1301"/>
          <cell r="N1301"/>
          <cell r="O1301" t="str">
            <v>U007 AGROSUPER S.A.</v>
          </cell>
          <cell r="P1301" t="str">
            <v>00AA</v>
          </cell>
          <cell r="Q1301" t="str">
            <v>AGRO AMERICA</v>
          </cell>
          <cell r="R1301" t="str">
            <v>01</v>
          </cell>
          <cell r="S1301" t="str">
            <v>EE.UU.</v>
          </cell>
          <cell r="T1301" t="str">
            <v>000113 PORT EVERGLADES, PUERTO</v>
          </cell>
          <cell r="U1301" t="str">
            <v>200000004</v>
          </cell>
          <cell r="V1301" t="str">
            <v>Agro America LLC</v>
          </cell>
          <cell r="W1301" t="str">
            <v/>
          </cell>
          <cell r="X1301" t="str">
            <v>CIF</v>
          </cell>
          <cell r="Y1301" t="str">
            <v>CTA CTE O CRED.DIRECTO</v>
          </cell>
          <cell r="Z1301" t="str">
            <v>CONGELADO</v>
          </cell>
          <cell r="AA1301" t="str">
            <v>PECHUGA DESH</v>
          </cell>
          <cell r="AB1301" t="str">
            <v>PECHUGA DESH S/PIEL S/GRASA S/FILETE</v>
          </cell>
          <cell r="AC1301" t="str">
            <v>PECHUGA DESH 130-160G</v>
          </cell>
          <cell r="AD1301" t="str">
            <v>NA</v>
          </cell>
        </row>
        <row r="1302">
          <cell r="D1302">
            <v>1012108</v>
          </cell>
          <cell r="E1302" t="str">
            <v>PO PCHDEH 5OZ MR@ CJ AS</v>
          </cell>
          <cell r="F1302">
            <v>20012.831934575999</v>
          </cell>
          <cell r="G1302" t="str">
            <v>KG</v>
          </cell>
          <cell r="H1302" t="str">
            <v>F. SAN VICENTE</v>
          </cell>
          <cell r="I1302" t="str">
            <v>A PROGRAMAR</v>
          </cell>
          <cell r="J1302">
            <v>44834</v>
          </cell>
          <cell r="K1302">
            <v>44844</v>
          </cell>
          <cell r="L1302">
            <v>44879</v>
          </cell>
          <cell r="M1302"/>
          <cell r="N1302"/>
          <cell r="O1302" t="str">
            <v>U007 AGROSUPER S.A.</v>
          </cell>
          <cell r="P1302" t="str">
            <v>00AA</v>
          </cell>
          <cell r="Q1302" t="str">
            <v>AGRO AMERICA</v>
          </cell>
          <cell r="R1302" t="str">
            <v>01</v>
          </cell>
          <cell r="S1302" t="str">
            <v>EE.UU.</v>
          </cell>
          <cell r="T1302" t="str">
            <v>000144 NORFOLK, PUERTO</v>
          </cell>
          <cell r="U1302" t="str">
            <v>200000004</v>
          </cell>
          <cell r="V1302" t="str">
            <v>Agro America LLC</v>
          </cell>
          <cell r="W1302" t="str">
            <v/>
          </cell>
          <cell r="X1302" t="str">
            <v>CIF</v>
          </cell>
          <cell r="Y1302" t="str">
            <v>CTA CTE O CRED.DIRECTO</v>
          </cell>
          <cell r="Z1302" t="str">
            <v>CONGELADO</v>
          </cell>
          <cell r="AA1302" t="str">
            <v>PECHUGA DESH</v>
          </cell>
          <cell r="AB1302" t="str">
            <v>PECHUGA DESH S/PIEL S/GRASA S/FILETE</v>
          </cell>
          <cell r="AC1302" t="str">
            <v>PECHUGA DESH 130-160G</v>
          </cell>
          <cell r="AD1302" t="str">
            <v>NA</v>
          </cell>
        </row>
        <row r="1303">
          <cell r="D1303">
            <v>1012108</v>
          </cell>
          <cell r="E1303" t="str">
            <v>PO PCHDEH 5OZ MR@ CJ AS</v>
          </cell>
          <cell r="F1303">
            <v>20012.831934575999</v>
          </cell>
          <cell r="G1303" t="str">
            <v>KG</v>
          </cell>
          <cell r="H1303" t="str">
            <v>F. SAN VICENTE</v>
          </cell>
          <cell r="I1303" t="str">
            <v>A PROGRAMAR</v>
          </cell>
          <cell r="J1303">
            <v>44834</v>
          </cell>
          <cell r="K1303">
            <v>44843</v>
          </cell>
          <cell r="L1303">
            <v>44876</v>
          </cell>
          <cell r="M1303"/>
          <cell r="N1303"/>
          <cell r="O1303" t="str">
            <v>U007 AGROSUPER S.A.</v>
          </cell>
          <cell r="P1303" t="str">
            <v>00AA</v>
          </cell>
          <cell r="Q1303" t="str">
            <v>AGRO AMERICA</v>
          </cell>
          <cell r="R1303" t="str">
            <v>01</v>
          </cell>
          <cell r="S1303" t="str">
            <v>EE.UU.</v>
          </cell>
          <cell r="T1303" t="str">
            <v>000109 LONG BEACH, PUERTO</v>
          </cell>
          <cell r="U1303" t="str">
            <v>200000004</v>
          </cell>
          <cell r="V1303" t="str">
            <v>Agro America LLC</v>
          </cell>
          <cell r="W1303" t="str">
            <v/>
          </cell>
          <cell r="X1303" t="str">
            <v>CIF</v>
          </cell>
          <cell r="Y1303" t="str">
            <v>CTA CTE O CRED.DIRECTO</v>
          </cell>
          <cell r="Z1303" t="str">
            <v>CONGELADO</v>
          </cell>
          <cell r="AA1303" t="str">
            <v>PECHUGA DESH</v>
          </cell>
          <cell r="AB1303" t="str">
            <v>PECHUGA DESH S/PIEL S/GRASA S/FILETE</v>
          </cell>
          <cell r="AC1303" t="str">
            <v>PECHUGA DESH 130-160G</v>
          </cell>
          <cell r="AD1303" t="str">
            <v>NA</v>
          </cell>
        </row>
        <row r="1304">
          <cell r="D1304">
            <v>1012108</v>
          </cell>
          <cell r="E1304" t="str">
            <v>PO PCHDEH 5OZ MR@ CJ AS</v>
          </cell>
          <cell r="F1304">
            <v>20012.831934575999</v>
          </cell>
          <cell r="G1304" t="str">
            <v>KG</v>
          </cell>
          <cell r="H1304" t="str">
            <v>F. SAN VICENTE</v>
          </cell>
          <cell r="I1304" t="str">
            <v>A PROGRAMAR</v>
          </cell>
          <cell r="J1304">
            <v>44834</v>
          </cell>
          <cell r="K1304">
            <v>44842</v>
          </cell>
          <cell r="L1304">
            <v>44872</v>
          </cell>
          <cell r="M1304"/>
          <cell r="N1304"/>
          <cell r="O1304" t="str">
            <v>U007 AGROSUPER S.A.</v>
          </cell>
          <cell r="P1304" t="str">
            <v>00AA</v>
          </cell>
          <cell r="Q1304" t="str">
            <v>AGRO AMERICA</v>
          </cell>
          <cell r="R1304" t="str">
            <v>01</v>
          </cell>
          <cell r="S1304" t="str">
            <v>EE.UU.</v>
          </cell>
          <cell r="T1304" t="str">
            <v>000069 NEW YORK, PUERTO</v>
          </cell>
          <cell r="U1304" t="str">
            <v>200000004</v>
          </cell>
          <cell r="V1304" t="str">
            <v>Agro America LLC</v>
          </cell>
          <cell r="W1304" t="str">
            <v/>
          </cell>
          <cell r="X1304" t="str">
            <v>CIF</v>
          </cell>
          <cell r="Y1304" t="str">
            <v>CTA CTE O CRED.DIRECTO</v>
          </cell>
          <cell r="Z1304" t="str">
            <v>CONGELADO</v>
          </cell>
          <cell r="AA1304" t="str">
            <v>PECHUGA DESH</v>
          </cell>
          <cell r="AB1304" t="str">
            <v>PECHUGA DESH S/PIEL S/GRASA S/FILETE</v>
          </cell>
          <cell r="AC1304" t="str">
            <v>PECHUGA DESH 130-160G</v>
          </cell>
          <cell r="AD1304" t="str">
            <v>NA</v>
          </cell>
        </row>
        <row r="1305">
          <cell r="D1305">
            <v>1012164</v>
          </cell>
          <cell r="E1305" t="str">
            <v>PO ALA CTRO 4X10 MR@ ZI CJ 20K AS</v>
          </cell>
          <cell r="F1305">
            <v>19958.399987392</v>
          </cell>
          <cell r="G1305" t="str">
            <v>KG</v>
          </cell>
          <cell r="H1305" t="str">
            <v>F. SAN VICENTE</v>
          </cell>
          <cell r="I1305" t="str">
            <v>A PROGRAMAR</v>
          </cell>
          <cell r="J1305">
            <v>44834</v>
          </cell>
          <cell r="K1305">
            <v>44842</v>
          </cell>
          <cell r="L1305">
            <v>44872</v>
          </cell>
          <cell r="M1305"/>
          <cell r="N1305"/>
          <cell r="O1305" t="str">
            <v>U007 AGROSUPER S.A.</v>
          </cell>
          <cell r="P1305" t="str">
            <v>00AA</v>
          </cell>
          <cell r="Q1305" t="str">
            <v>AGRO AMERICA</v>
          </cell>
          <cell r="R1305" t="str">
            <v>01</v>
          </cell>
          <cell r="S1305" t="str">
            <v>EE.UU.</v>
          </cell>
          <cell r="T1305" t="str">
            <v>000069 NEW YORK, PUERTO</v>
          </cell>
          <cell r="U1305" t="str">
            <v>200000004</v>
          </cell>
          <cell r="V1305" t="str">
            <v>Agro America LLC</v>
          </cell>
          <cell r="W1305" t="str">
            <v/>
          </cell>
          <cell r="X1305" t="str">
            <v>CIF</v>
          </cell>
          <cell r="Y1305" t="str">
            <v>CTA CTE O CRED.DIRECTO</v>
          </cell>
          <cell r="Z1305" t="str">
            <v>CONGELADO</v>
          </cell>
          <cell r="AA1305" t="str">
            <v>ALA</v>
          </cell>
          <cell r="AB1305" t="str">
            <v>ALA CENTRO</v>
          </cell>
          <cell r="AC1305" t="str">
            <v>ALA CENTRO NORMAL</v>
          </cell>
          <cell r="AD1305" t="str">
            <v>NA</v>
          </cell>
        </row>
        <row r="1306">
          <cell r="D1306">
            <v>1020828</v>
          </cell>
          <cell r="E1306" t="str">
            <v>GO BB RIBS 20-24 OZ@ CJ 10K AS</v>
          </cell>
          <cell r="F1306">
            <v>11999.999980855999</v>
          </cell>
          <cell r="G1306" t="str">
            <v>KG</v>
          </cell>
          <cell r="H1306" t="str">
            <v>PLANTA LO MIRANDA</v>
          </cell>
          <cell r="I1306" t="str">
            <v>A PROGRAMAR</v>
          </cell>
          <cell r="J1306">
            <v>44834</v>
          </cell>
          <cell r="K1306">
            <v>44840</v>
          </cell>
          <cell r="L1306">
            <v>44873</v>
          </cell>
          <cell r="M1306"/>
          <cell r="N1306"/>
          <cell r="O1306" t="str">
            <v>U007 AGROSUPER S.A.</v>
          </cell>
          <cell r="P1306" t="str">
            <v>00AA</v>
          </cell>
          <cell r="Q1306" t="str">
            <v>AGRO AMERICA</v>
          </cell>
          <cell r="R1306" t="str">
            <v>02</v>
          </cell>
          <cell r="S1306" t="str">
            <v>EE.UU.</v>
          </cell>
          <cell r="T1306" t="str">
            <v>000139 HOUSTON, PUERTO</v>
          </cell>
          <cell r="U1306" t="str">
            <v>200000004</v>
          </cell>
          <cell r="V1306" t="str">
            <v>Agro America LLC</v>
          </cell>
          <cell r="W1306" t="str">
            <v/>
          </cell>
          <cell r="X1306" t="str">
            <v>CIF</v>
          </cell>
          <cell r="Y1306" t="str">
            <v>CTA CTE O CRED.DIRECTO</v>
          </cell>
          <cell r="Z1306" t="str">
            <v>CONGELADO</v>
          </cell>
          <cell r="AA1306" t="str">
            <v>CHULETA</v>
          </cell>
          <cell r="AB1306" t="str">
            <v>CHULETA HUESOS</v>
          </cell>
          <cell r="AC1306" t="str">
            <v>CHULETA HUESOS BABY BACK RIBS</v>
          </cell>
          <cell r="AD1306" t="str">
            <v>NA</v>
          </cell>
        </row>
        <row r="1307">
          <cell r="D1307">
            <v>1021538</v>
          </cell>
          <cell r="E1307" t="str">
            <v>GO PECHO BELLY S/P@ VP CJ AS</v>
          </cell>
          <cell r="F1307">
            <v>11999.999980855999</v>
          </cell>
          <cell r="G1307" t="str">
            <v>KG</v>
          </cell>
          <cell r="H1307" t="str">
            <v>PLANTA ROSARIO</v>
          </cell>
          <cell r="I1307" t="str">
            <v>A PROGRAMAR</v>
          </cell>
          <cell r="J1307">
            <v>44834</v>
          </cell>
          <cell r="K1307">
            <v>44840</v>
          </cell>
          <cell r="L1307">
            <v>44873</v>
          </cell>
          <cell r="M1307"/>
          <cell r="N1307"/>
          <cell r="O1307" t="str">
            <v>U007 AGROSUPER S.A.</v>
          </cell>
          <cell r="P1307" t="str">
            <v>00AA</v>
          </cell>
          <cell r="Q1307" t="str">
            <v>AGRO AMERICA</v>
          </cell>
          <cell r="R1307" t="str">
            <v>02</v>
          </cell>
          <cell r="S1307" t="str">
            <v>EE.UU.</v>
          </cell>
          <cell r="T1307" t="str">
            <v>000139 HOUSTON, PUERTO</v>
          </cell>
          <cell r="U1307" t="str">
            <v>200000004</v>
          </cell>
          <cell r="V1307" t="str">
            <v>Agro America LLC</v>
          </cell>
          <cell r="W1307" t="str">
            <v/>
          </cell>
          <cell r="X1307" t="str">
            <v>CIF</v>
          </cell>
          <cell r="Y1307" t="str">
            <v>CTA CTE O CRED.DIRECTO</v>
          </cell>
          <cell r="Z1307" t="str">
            <v>CONGELADO</v>
          </cell>
          <cell r="AA1307" t="str">
            <v>PANCETA</v>
          </cell>
          <cell r="AB1307" t="str">
            <v>PANCETA S/CUERO</v>
          </cell>
          <cell r="AC1307" t="str">
            <v>PANCETA S/CUERO BELLY</v>
          </cell>
          <cell r="AD1307" t="str">
            <v>NA</v>
          </cell>
        </row>
        <row r="1308">
          <cell r="D1308">
            <v>1021538</v>
          </cell>
          <cell r="E1308" t="str">
            <v>GO PECHO BELLY S/P@ VP CJ AS</v>
          </cell>
          <cell r="F1308">
            <v>24012.000191663999</v>
          </cell>
          <cell r="G1308" t="str">
            <v>KG</v>
          </cell>
          <cell r="H1308" t="str">
            <v>PLANTA LO MIRANDA</v>
          </cell>
          <cell r="I1308" t="str">
            <v>EN PRODUCCION</v>
          </cell>
          <cell r="J1308">
            <v>44834</v>
          </cell>
          <cell r="K1308">
            <v>44845</v>
          </cell>
          <cell r="L1308"/>
          <cell r="M1308"/>
          <cell r="N1308"/>
          <cell r="O1308" t="str">
            <v>U007 AGROSUPER S.A.</v>
          </cell>
          <cell r="P1308" t="str">
            <v>00AA</v>
          </cell>
          <cell r="Q1308" t="str">
            <v>AGRO AMERICA</v>
          </cell>
          <cell r="R1308" t="str">
            <v>02</v>
          </cell>
          <cell r="S1308" t="str">
            <v>EE.UU.</v>
          </cell>
          <cell r="T1308" t="str">
            <v>000139 HOUSTON, PUERTO</v>
          </cell>
          <cell r="U1308" t="str">
            <v>200000004</v>
          </cell>
          <cell r="V1308" t="str">
            <v>Agro America LLC</v>
          </cell>
          <cell r="W1308" t="str">
            <v/>
          </cell>
          <cell r="X1308" t="str">
            <v>CIF</v>
          </cell>
          <cell r="Y1308" t="str">
            <v>CTA CTE O CRED.DIRECTO</v>
          </cell>
          <cell r="Z1308" t="str">
            <v>CONGELADO</v>
          </cell>
          <cell r="AA1308" t="str">
            <v>PANCETA</v>
          </cell>
          <cell r="AB1308" t="str">
            <v>PANCETA S/CUERO</v>
          </cell>
          <cell r="AC1308" t="str">
            <v>PANCETA S/CUERO BELLY</v>
          </cell>
          <cell r="AD1308" t="str">
            <v>NA</v>
          </cell>
        </row>
        <row r="1309">
          <cell r="D1309">
            <v>1021538</v>
          </cell>
          <cell r="E1309" t="str">
            <v>GO PECHO BELLY S/P@ VP CJ AS</v>
          </cell>
          <cell r="F1309">
            <v>11999.999980855999</v>
          </cell>
          <cell r="G1309" t="str">
            <v>KG</v>
          </cell>
          <cell r="H1309" t="str">
            <v>PLANTA LO MIRANDA</v>
          </cell>
          <cell r="I1309" t="str">
            <v>A PROGRAMAR</v>
          </cell>
          <cell r="J1309">
            <v>44834</v>
          </cell>
          <cell r="K1309">
            <v>44844</v>
          </cell>
          <cell r="L1309">
            <v>44878</v>
          </cell>
          <cell r="M1309"/>
          <cell r="N1309"/>
          <cell r="O1309" t="str">
            <v>U007 AGROSUPER S.A.</v>
          </cell>
          <cell r="P1309" t="str">
            <v>00AA</v>
          </cell>
          <cell r="Q1309" t="str">
            <v>AGRO AMERICA</v>
          </cell>
          <cell r="R1309" t="str">
            <v>02</v>
          </cell>
          <cell r="S1309" t="str">
            <v>EE.UU.</v>
          </cell>
          <cell r="T1309" t="str">
            <v>000144 NORFOLK, PUERTO</v>
          </cell>
          <cell r="U1309" t="str">
            <v>200000004</v>
          </cell>
          <cell r="V1309" t="str">
            <v>Agro America LLC</v>
          </cell>
          <cell r="W1309" t="str">
            <v/>
          </cell>
          <cell r="X1309" t="str">
            <v>CIF</v>
          </cell>
          <cell r="Y1309" t="str">
            <v>CTA CTE O CRED.DIRECTO</v>
          </cell>
          <cell r="Z1309" t="str">
            <v>CONGELADO</v>
          </cell>
          <cell r="AA1309" t="str">
            <v>PANCETA</v>
          </cell>
          <cell r="AB1309" t="str">
            <v>PANCETA S/CUERO</v>
          </cell>
          <cell r="AC1309" t="str">
            <v>PANCETA S/CUERO BELLY</v>
          </cell>
          <cell r="AD1309" t="str">
            <v>NA</v>
          </cell>
        </row>
        <row r="1310">
          <cell r="D1310">
            <v>1020828</v>
          </cell>
          <cell r="E1310" t="str">
            <v>GO BB RIBS 20-24 OZ@ CJ 10K AS</v>
          </cell>
          <cell r="F1310">
            <v>11999.999980855999</v>
          </cell>
          <cell r="G1310" t="str">
            <v>KG</v>
          </cell>
          <cell r="H1310" t="str">
            <v>PLANTA ROSARIO</v>
          </cell>
          <cell r="I1310" t="str">
            <v>A PROGRAMAR</v>
          </cell>
          <cell r="J1310">
            <v>44834</v>
          </cell>
          <cell r="K1310">
            <v>44844</v>
          </cell>
          <cell r="L1310">
            <v>44878</v>
          </cell>
          <cell r="M1310"/>
          <cell r="N1310"/>
          <cell r="O1310" t="str">
            <v>U007 AGROSUPER S.A.</v>
          </cell>
          <cell r="P1310" t="str">
            <v>00AA</v>
          </cell>
          <cell r="Q1310" t="str">
            <v>AGRO AMERICA</v>
          </cell>
          <cell r="R1310" t="str">
            <v>02</v>
          </cell>
          <cell r="S1310" t="str">
            <v>EE.UU.</v>
          </cell>
          <cell r="T1310" t="str">
            <v>000144 NORFOLK, PUERTO</v>
          </cell>
          <cell r="U1310" t="str">
            <v>200000004</v>
          </cell>
          <cell r="V1310" t="str">
            <v>Agro America LLC</v>
          </cell>
          <cell r="W1310" t="str">
            <v/>
          </cell>
          <cell r="X1310" t="str">
            <v>CIF</v>
          </cell>
          <cell r="Y1310" t="str">
            <v>CTA CTE O CRED.DIRECTO</v>
          </cell>
          <cell r="Z1310" t="str">
            <v>CONGELADO</v>
          </cell>
          <cell r="AA1310" t="str">
            <v>CHULETA</v>
          </cell>
          <cell r="AB1310" t="str">
            <v>CHULETA HUESOS</v>
          </cell>
          <cell r="AC1310" t="str">
            <v>CHULETA HUESOS BABY BACK RIBS</v>
          </cell>
          <cell r="AD1310" t="str">
            <v>NA</v>
          </cell>
        </row>
        <row r="1311">
          <cell r="D1311">
            <v>1021538</v>
          </cell>
          <cell r="E1311" t="str">
            <v>GO PECHO BELLY S/P@ VP CJ AS</v>
          </cell>
          <cell r="F1311">
            <v>24012.000191663999</v>
          </cell>
          <cell r="G1311" t="str">
            <v>KG</v>
          </cell>
          <cell r="H1311" t="str">
            <v>PLANTA LO MIRANDA</v>
          </cell>
          <cell r="I1311" t="str">
            <v>A PROGRAMAR</v>
          </cell>
          <cell r="J1311">
            <v>44834</v>
          </cell>
          <cell r="K1311">
            <v>44843</v>
          </cell>
          <cell r="L1311">
            <v>44874</v>
          </cell>
          <cell r="M1311"/>
          <cell r="N1311"/>
          <cell r="O1311" t="str">
            <v>U007 AGROSUPER S.A.</v>
          </cell>
          <cell r="P1311" t="str">
            <v>00AA</v>
          </cell>
          <cell r="Q1311" t="str">
            <v>AGRO AMERICA</v>
          </cell>
          <cell r="R1311" t="str">
            <v>02</v>
          </cell>
          <cell r="S1311" t="str">
            <v>EE.UU.</v>
          </cell>
          <cell r="T1311" t="str">
            <v>000069 NEW YORK, PUERTO</v>
          </cell>
          <cell r="U1311" t="str">
            <v>200000004</v>
          </cell>
          <cell r="V1311" t="str">
            <v>Agro America LLC</v>
          </cell>
          <cell r="W1311" t="str">
            <v/>
          </cell>
          <cell r="X1311" t="str">
            <v>CIF</v>
          </cell>
          <cell r="Y1311" t="str">
            <v>CTA CTE O CRED.DIRECTO</v>
          </cell>
          <cell r="Z1311" t="str">
            <v>CONGELADO</v>
          </cell>
          <cell r="AA1311" t="str">
            <v>PANCETA</v>
          </cell>
          <cell r="AB1311" t="str">
            <v>PANCETA S/CUERO</v>
          </cell>
          <cell r="AC1311" t="str">
            <v>PANCETA S/CUERO BELLY</v>
          </cell>
          <cell r="AD1311" t="str">
            <v>NA</v>
          </cell>
        </row>
        <row r="1312">
          <cell r="D1312">
            <v>1021538</v>
          </cell>
          <cell r="E1312" t="str">
            <v>GO PECHO BELLY S/P@ VP CJ AS</v>
          </cell>
          <cell r="F1312">
            <v>24012.000191663999</v>
          </cell>
          <cell r="G1312" t="str">
            <v>KG</v>
          </cell>
          <cell r="H1312" t="str">
            <v>PLANTA LO MIRANDA</v>
          </cell>
          <cell r="I1312" t="str">
            <v>A PROGRAMAR</v>
          </cell>
          <cell r="J1312">
            <v>44834</v>
          </cell>
          <cell r="K1312">
            <v>44842</v>
          </cell>
          <cell r="L1312">
            <v>44871</v>
          </cell>
          <cell r="M1312"/>
          <cell r="N1312"/>
          <cell r="O1312" t="str">
            <v>U007 AGROSUPER S.A.</v>
          </cell>
          <cell r="P1312" t="str">
            <v>00AA</v>
          </cell>
          <cell r="Q1312" t="str">
            <v>AGRO AMERICA</v>
          </cell>
          <cell r="R1312" t="str">
            <v>02</v>
          </cell>
          <cell r="S1312" t="str">
            <v>EE.UU.</v>
          </cell>
          <cell r="T1312" t="str">
            <v>000069 NEW YORK, PUERTO</v>
          </cell>
          <cell r="U1312" t="str">
            <v>200000004</v>
          </cell>
          <cell r="V1312" t="str">
            <v>Agro America LLC</v>
          </cell>
          <cell r="W1312" t="str">
            <v/>
          </cell>
          <cell r="X1312" t="str">
            <v>CIF</v>
          </cell>
          <cell r="Y1312" t="str">
            <v>CTA CTE O CRED.DIRECTO</v>
          </cell>
          <cell r="Z1312" t="str">
            <v>CONGELADO</v>
          </cell>
          <cell r="AA1312" t="str">
            <v>PANCETA</v>
          </cell>
          <cell r="AB1312" t="str">
            <v>PANCETA S/CUERO</v>
          </cell>
          <cell r="AC1312" t="str">
            <v>PANCETA S/CUERO BELLY</v>
          </cell>
          <cell r="AD1312" t="str">
            <v>NA</v>
          </cell>
        </row>
        <row r="1313">
          <cell r="D1313">
            <v>1012518</v>
          </cell>
          <cell r="E1313" t="str">
            <v>PO FILE S/T  RC´S 8X5@ CJ AS</v>
          </cell>
          <cell r="F1313">
            <v>18143.999782359999</v>
          </cell>
          <cell r="G1313" t="str">
            <v>KG</v>
          </cell>
          <cell r="H1313" t="str">
            <v>F. SAN VICENTE</v>
          </cell>
          <cell r="I1313" t="str">
            <v>A PROGRAMAR</v>
          </cell>
          <cell r="J1313">
            <v>44834</v>
          </cell>
          <cell r="K1313">
            <v>44846</v>
          </cell>
          <cell r="L1313">
            <v>44870</v>
          </cell>
          <cell r="M1313"/>
          <cell r="N1313"/>
          <cell r="O1313" t="str">
            <v>U007 AGROSUPER S.A.</v>
          </cell>
          <cell r="P1313" t="str">
            <v>00AA</v>
          </cell>
          <cell r="Q1313" t="str">
            <v>AGRO AMERICA</v>
          </cell>
          <cell r="R1313" t="str">
            <v>01</v>
          </cell>
          <cell r="S1313" t="str">
            <v>EE.UU.</v>
          </cell>
          <cell r="T1313" t="str">
            <v>000527 PORT HUENEME, CA</v>
          </cell>
          <cell r="U1313" t="str">
            <v>200000004</v>
          </cell>
          <cell r="V1313" t="str">
            <v>Agro America LLC</v>
          </cell>
          <cell r="W1313" t="str">
            <v/>
          </cell>
          <cell r="X1313" t="str">
            <v>CIF</v>
          </cell>
          <cell r="Y1313" t="str">
            <v>CTA CTE O CRED.DIRECTO</v>
          </cell>
          <cell r="Z1313" t="str">
            <v>CONGELADO</v>
          </cell>
          <cell r="AA1313" t="str">
            <v>FILETE</v>
          </cell>
          <cell r="AB1313" t="str">
            <v>FILETE</v>
          </cell>
          <cell r="AC1313" t="str">
            <v>FILETE NORMAL</v>
          </cell>
          <cell r="AD1313" t="str">
            <v>NA</v>
          </cell>
        </row>
        <row r="1314">
          <cell r="D1314">
            <v>1012518</v>
          </cell>
          <cell r="E1314" t="str">
            <v>PO FILE S/T  RC´S 8X5@ CJ AS</v>
          </cell>
          <cell r="F1314">
            <v>18143.999782359999</v>
          </cell>
          <cell r="G1314" t="str">
            <v>KG</v>
          </cell>
          <cell r="H1314" t="str">
            <v>F. SAN VICENTE</v>
          </cell>
          <cell r="I1314" t="str">
            <v>A PROGRAMAR</v>
          </cell>
          <cell r="J1314">
            <v>44834</v>
          </cell>
          <cell r="K1314">
            <v>44845</v>
          </cell>
          <cell r="L1314">
            <v>44880</v>
          </cell>
          <cell r="M1314"/>
          <cell r="N1314"/>
          <cell r="O1314" t="str">
            <v>U007 AGROSUPER S.A.</v>
          </cell>
          <cell r="P1314" t="str">
            <v>00AA</v>
          </cell>
          <cell r="Q1314" t="str">
            <v>AGRO AMERICA</v>
          </cell>
          <cell r="R1314" t="str">
            <v>01</v>
          </cell>
          <cell r="S1314" t="str">
            <v>EE.UU.</v>
          </cell>
          <cell r="T1314" t="str">
            <v>000117 SEATTLE, PUERTO</v>
          </cell>
          <cell r="U1314" t="str">
            <v>200000004</v>
          </cell>
          <cell r="V1314" t="str">
            <v>Agro America LLC</v>
          </cell>
          <cell r="W1314" t="str">
            <v/>
          </cell>
          <cell r="X1314" t="str">
            <v>CIF</v>
          </cell>
          <cell r="Y1314" t="str">
            <v>CTA CTE O CRED.DIRECTO</v>
          </cell>
          <cell r="Z1314" t="str">
            <v>CONGELADO</v>
          </cell>
          <cell r="AA1314" t="str">
            <v>FILETE</v>
          </cell>
          <cell r="AB1314" t="str">
            <v>FILETE</v>
          </cell>
          <cell r="AC1314" t="str">
            <v>FILETE NORMAL</v>
          </cell>
          <cell r="AD1314" t="str">
            <v>NA</v>
          </cell>
        </row>
        <row r="1315">
          <cell r="D1315">
            <v>1012518</v>
          </cell>
          <cell r="E1315" t="str">
            <v>PO FILE S/T  RC´S 8X5@ CJ AS</v>
          </cell>
          <cell r="F1315">
            <v>18143.999782359999</v>
          </cell>
          <cell r="G1315" t="str">
            <v>KG</v>
          </cell>
          <cell r="H1315" t="str">
            <v>F. SAN VICENTE</v>
          </cell>
          <cell r="I1315" t="str">
            <v>A PROGRAMAR</v>
          </cell>
          <cell r="J1315">
            <v>44834</v>
          </cell>
          <cell r="K1315">
            <v>44844</v>
          </cell>
          <cell r="L1315">
            <v>44878</v>
          </cell>
          <cell r="M1315"/>
          <cell r="N1315"/>
          <cell r="O1315" t="str">
            <v>U007 AGROSUPER S.A.</v>
          </cell>
          <cell r="P1315" t="str">
            <v>00AA</v>
          </cell>
          <cell r="Q1315" t="str">
            <v>AGRO AMERICA</v>
          </cell>
          <cell r="R1315" t="str">
            <v>01</v>
          </cell>
          <cell r="S1315" t="str">
            <v>EE.UU.</v>
          </cell>
          <cell r="T1315" t="str">
            <v>000527 PORT HUENEME, CA</v>
          </cell>
          <cell r="U1315" t="str">
            <v>200000004</v>
          </cell>
          <cell r="V1315" t="str">
            <v>Agro America LLC</v>
          </cell>
          <cell r="W1315" t="str">
            <v/>
          </cell>
          <cell r="X1315" t="str">
            <v>CIF</v>
          </cell>
          <cell r="Y1315" t="str">
            <v>CTA CTE O CRED.DIRECTO</v>
          </cell>
          <cell r="Z1315" t="str">
            <v>CONGELADO</v>
          </cell>
          <cell r="AA1315" t="str">
            <v>FILETE</v>
          </cell>
          <cell r="AB1315" t="str">
            <v>FILETE</v>
          </cell>
          <cell r="AC1315" t="str">
            <v>FILETE NORMAL</v>
          </cell>
          <cell r="AD1315" t="str">
            <v>NA</v>
          </cell>
        </row>
        <row r="1316">
          <cell r="D1316">
            <v>1012518</v>
          </cell>
          <cell r="E1316" t="str">
            <v>PO FILE S/T  RC´S 8X5@ CJ AS</v>
          </cell>
          <cell r="F1316">
            <v>18143.999782359999</v>
          </cell>
          <cell r="G1316" t="str">
            <v>KG</v>
          </cell>
          <cell r="H1316" t="str">
            <v>PLANTA LO MIRANDA</v>
          </cell>
          <cell r="I1316" t="str">
            <v>PROGRAMADO</v>
          </cell>
          <cell r="J1316">
            <v>44834</v>
          </cell>
          <cell r="K1316">
            <v>44843</v>
          </cell>
          <cell r="L1316">
            <v>44872</v>
          </cell>
          <cell r="M1316"/>
          <cell r="N1316"/>
          <cell r="O1316" t="str">
            <v>U007 AGROSUPER S.A.</v>
          </cell>
          <cell r="P1316" t="str">
            <v>00AA</v>
          </cell>
          <cell r="Q1316" t="str">
            <v>AGRO AMERICA</v>
          </cell>
          <cell r="R1316" t="str">
            <v>01</v>
          </cell>
          <cell r="S1316" t="str">
            <v>EE.UU.</v>
          </cell>
          <cell r="T1316" t="str">
            <v>000527 PORT HUENEME, CA</v>
          </cell>
          <cell r="U1316" t="str">
            <v>200000004</v>
          </cell>
          <cell r="V1316" t="str">
            <v>Agro America LLC</v>
          </cell>
          <cell r="W1316" t="str">
            <v/>
          </cell>
          <cell r="X1316" t="str">
            <v>CIF</v>
          </cell>
          <cell r="Y1316" t="str">
            <v>CTA CTE O CRED.DIRECTO</v>
          </cell>
          <cell r="Z1316" t="str">
            <v>CONGELADO</v>
          </cell>
          <cell r="AA1316" t="str">
            <v>FILETE</v>
          </cell>
          <cell r="AB1316" t="str">
            <v>FILETE</v>
          </cell>
          <cell r="AC1316" t="str">
            <v>FILETE NORMAL</v>
          </cell>
          <cell r="AD1316" t="str">
            <v>NA</v>
          </cell>
        </row>
        <row r="1317">
          <cell r="D1317">
            <v>1030355</v>
          </cell>
          <cell r="E1317" t="str">
            <v>PV RABADILLA@ BO CJ 10K AS</v>
          </cell>
          <cell r="F1317">
            <v>24000</v>
          </cell>
          <cell r="G1317" t="str">
            <v>KG</v>
          </cell>
          <cell r="H1317" t="str">
            <v>SOPRAVAL PLANTA / CECINAS 2</v>
          </cell>
          <cell r="I1317" t="str">
            <v>CONFIRMADO</v>
          </cell>
          <cell r="J1317">
            <v>44834</v>
          </cell>
          <cell r="K1317">
            <v>44849</v>
          </cell>
          <cell r="L1317">
            <v>44882</v>
          </cell>
          <cell r="M1317"/>
          <cell r="N1317"/>
          <cell r="O1317" t="str">
            <v>U020 AGROSUPER COMER ALIM</v>
          </cell>
          <cell r="P1317" t="str">
            <v>00AE</v>
          </cell>
          <cell r="Q1317" t="str">
            <v>AGRO EUROPA</v>
          </cell>
          <cell r="R1317" t="str">
            <v>03</v>
          </cell>
          <cell r="S1317" t="str">
            <v>GABÓN</v>
          </cell>
          <cell r="T1317" t="str">
            <v>000030 LIBREVILLE, PUERTO</v>
          </cell>
          <cell r="U1317" t="str">
            <v>200000007</v>
          </cell>
          <cell r="V1317" t="str">
            <v>AGROEUROPA S.P.A</v>
          </cell>
          <cell r="W1317" t="str">
            <v/>
          </cell>
          <cell r="X1317" t="str">
            <v>CFR</v>
          </cell>
          <cell r="Y1317" t="str">
            <v>CTA CTE O CRED.DIRECTO</v>
          </cell>
          <cell r="Z1317" t="str">
            <v>CONGELADO</v>
          </cell>
          <cell r="AA1317" t="str">
            <v>VARIOS</v>
          </cell>
          <cell r="AB1317" t="str">
            <v>VARIOS CARCASA</v>
          </cell>
          <cell r="AC1317" t="str">
            <v>VARIOS CARCASA RABADILLA</v>
          </cell>
          <cell r="AD1317" t="str">
            <v>NA</v>
          </cell>
        </row>
        <row r="1318">
          <cell r="D1318">
            <v>1030355</v>
          </cell>
          <cell r="E1318" t="str">
            <v>PV RABADILLA@ BO CJ 10K AS</v>
          </cell>
          <cell r="F1318">
            <v>24000</v>
          </cell>
          <cell r="G1318" t="str">
            <v>KG</v>
          </cell>
          <cell r="H1318" t="str">
            <v>SOPRAVAL PLANTA / CECINAS 2</v>
          </cell>
          <cell r="I1318" t="str">
            <v>A PROGRAMAR</v>
          </cell>
          <cell r="J1318">
            <v>44834</v>
          </cell>
          <cell r="K1318">
            <v>44846</v>
          </cell>
          <cell r="L1318">
            <v>44871</v>
          </cell>
          <cell r="M1318"/>
          <cell r="N1318"/>
          <cell r="O1318" t="str">
            <v>U020 AGROSUPER COMER ALIM</v>
          </cell>
          <cell r="P1318" t="str">
            <v>00AE</v>
          </cell>
          <cell r="Q1318" t="str">
            <v>AGRO EUROPA</v>
          </cell>
          <cell r="R1318" t="str">
            <v>03</v>
          </cell>
          <cell r="S1318" t="str">
            <v>SUDÁFRICA</v>
          </cell>
          <cell r="T1318" t="str">
            <v>000077 DURBAN, PUERTO</v>
          </cell>
          <cell r="U1318" t="str">
            <v>200000007</v>
          </cell>
          <cell r="V1318" t="str">
            <v>AGROEUROPA S.P.A</v>
          </cell>
          <cell r="W1318" t="str">
            <v/>
          </cell>
          <cell r="X1318" t="str">
            <v>CFR</v>
          </cell>
          <cell r="Y1318" t="str">
            <v>CTA CTE O CRED.DIRECTO</v>
          </cell>
          <cell r="Z1318" t="str">
            <v>CONGELADO</v>
          </cell>
          <cell r="AA1318" t="str">
            <v>VARIOS</v>
          </cell>
          <cell r="AB1318" t="str">
            <v>VARIOS CARCASA</v>
          </cell>
          <cell r="AC1318" t="str">
            <v>VARIOS CARCASA RABADILLA</v>
          </cell>
          <cell r="AD1318" t="str">
            <v>NA</v>
          </cell>
        </row>
        <row r="1319">
          <cell r="D1319">
            <v>1010877</v>
          </cell>
          <cell r="E1319" t="str">
            <v>PO MOLLEJA MRPS@ CJ 10K AS</v>
          </cell>
          <cell r="F1319">
            <v>24000</v>
          </cell>
          <cell r="G1319" t="str">
            <v>KG</v>
          </cell>
          <cell r="H1319" t="str">
            <v>F. SAN VICENTE</v>
          </cell>
          <cell r="I1319" t="str">
            <v>PROGRAMADO</v>
          </cell>
          <cell r="J1319">
            <v>44834</v>
          </cell>
          <cell r="K1319">
            <v>44856</v>
          </cell>
          <cell r="L1319">
            <v>44855</v>
          </cell>
          <cell r="M1319"/>
          <cell r="N1319"/>
          <cell r="O1319" t="str">
            <v>U020 AGROSUPER COMER ALIM</v>
          </cell>
          <cell r="P1319" t="str">
            <v>00AE</v>
          </cell>
          <cell r="Q1319" t="str">
            <v>AGRO EUROPA</v>
          </cell>
          <cell r="R1319" t="str">
            <v>01</v>
          </cell>
          <cell r="S1319" t="str">
            <v>SUDÁFRICA</v>
          </cell>
          <cell r="T1319" t="str">
            <v>000077 DURBAN, PUERTO</v>
          </cell>
          <cell r="U1319" t="str">
            <v>200000007</v>
          </cell>
          <cell r="V1319" t="str">
            <v>AGROEUROPA S.P.A</v>
          </cell>
          <cell r="W1319" t="str">
            <v/>
          </cell>
          <cell r="X1319" t="str">
            <v>CFR</v>
          </cell>
          <cell r="Y1319" t="str">
            <v>CTA CTE O CRED.DIRECTO</v>
          </cell>
          <cell r="Z1319" t="str">
            <v>CONGELADO</v>
          </cell>
          <cell r="AA1319" t="str">
            <v>MENUDENCIAS</v>
          </cell>
          <cell r="AB1319" t="str">
            <v>MENUDENCIAS CONTRE</v>
          </cell>
          <cell r="AC1319" t="str">
            <v>MENUDENCIAS CONTRE MARIPOSA</v>
          </cell>
          <cell r="AD1319" t="str">
            <v>NA</v>
          </cell>
        </row>
        <row r="1320">
          <cell r="D1320">
            <v>1030355</v>
          </cell>
          <cell r="E1320" t="str">
            <v>PV RABADILLA@ BO CJ 10K AS</v>
          </cell>
          <cell r="F1320">
            <v>24000</v>
          </cell>
          <cell r="G1320" t="str">
            <v>KG</v>
          </cell>
          <cell r="H1320" t="str">
            <v>SOPRAVAL PLANTA / CECINAS 2</v>
          </cell>
          <cell r="I1320" t="str">
            <v>EN PRODUCCION</v>
          </cell>
          <cell r="J1320">
            <v>44834</v>
          </cell>
          <cell r="K1320">
            <v>44849</v>
          </cell>
          <cell r="L1320"/>
          <cell r="M1320"/>
          <cell r="N1320"/>
          <cell r="O1320" t="str">
            <v>U020 AGROSUPER COMER ALIM</v>
          </cell>
          <cell r="P1320" t="str">
            <v>00AE</v>
          </cell>
          <cell r="Q1320" t="str">
            <v>AGRO EUROPA</v>
          </cell>
          <cell r="R1320" t="str">
            <v>03</v>
          </cell>
          <cell r="S1320" t="str">
            <v>GUINEA</v>
          </cell>
          <cell r="T1320" t="str">
            <v>000034 CONAKRY, PUERTO</v>
          </cell>
          <cell r="U1320" t="str">
            <v>200000007</v>
          </cell>
          <cell r="V1320" t="str">
            <v>AGROEUROPA S.P.A</v>
          </cell>
          <cell r="W1320" t="str">
            <v/>
          </cell>
          <cell r="X1320" t="str">
            <v>CFR</v>
          </cell>
          <cell r="Y1320" t="str">
            <v>CTA CTE O CRED.DIRECTO</v>
          </cell>
          <cell r="Z1320" t="str">
            <v>CONGELADO</v>
          </cell>
          <cell r="AA1320" t="str">
            <v>VARIOS</v>
          </cell>
          <cell r="AB1320" t="str">
            <v>VARIOS CARCASA</v>
          </cell>
          <cell r="AC1320" t="str">
            <v>VARIOS CARCASA RABADILLA</v>
          </cell>
          <cell r="AD1320" t="str">
            <v>NA</v>
          </cell>
        </row>
        <row r="1321">
          <cell r="D1321">
            <v>1030710</v>
          </cell>
          <cell r="E1321" t="str">
            <v>PV CORAZON S/A@BLO 15KG JP SO</v>
          </cell>
          <cell r="F1321">
            <v>4200</v>
          </cell>
          <cell r="G1321" t="str">
            <v>KG</v>
          </cell>
          <cell r="H1321" t="str">
            <v>SOPRAVAL PLANTA / CECINAS 2</v>
          </cell>
          <cell r="I1321" t="str">
            <v>EN PRODUCCION</v>
          </cell>
          <cell r="J1321">
            <v>44834</v>
          </cell>
          <cell r="K1321">
            <v>44848</v>
          </cell>
          <cell r="L1321"/>
          <cell r="M1321"/>
          <cell r="N1321"/>
          <cell r="O1321" t="str">
            <v>U020 AGROSUPER COMER ALIM</v>
          </cell>
          <cell r="P1321" t="str">
            <v>00AE</v>
          </cell>
          <cell r="Q1321" t="str">
            <v>AGRO EUROPA</v>
          </cell>
          <cell r="R1321" t="str">
            <v>03</v>
          </cell>
          <cell r="S1321" t="str">
            <v>ALEMANIA</v>
          </cell>
          <cell r="T1321" t="str">
            <v>4532 HAMBURG, PORT</v>
          </cell>
          <cell r="U1321" t="str">
            <v>200000007</v>
          </cell>
          <cell r="V1321" t="str">
            <v>AGROEUROPA S.P.A</v>
          </cell>
          <cell r="W1321" t="str">
            <v>GBW13111.1</v>
          </cell>
          <cell r="X1321" t="str">
            <v>CFR</v>
          </cell>
          <cell r="Y1321" t="str">
            <v>CTA CTE O CRED.DIRECTO</v>
          </cell>
          <cell r="Z1321" t="str">
            <v>CONGELADO</v>
          </cell>
          <cell r="AA1321" t="str">
            <v>MENUDENCIAS</v>
          </cell>
          <cell r="AB1321" t="str">
            <v>MENUDENCIAS CORAZÓN</v>
          </cell>
          <cell r="AC1321" t="str">
            <v>MENUDENCIAS CORAZÓN NORMAL</v>
          </cell>
          <cell r="AD1321" t="str">
            <v>NA</v>
          </cell>
        </row>
        <row r="1322">
          <cell r="D1322">
            <v>1030711</v>
          </cell>
          <cell r="E1322" t="str">
            <v>PV CONTRE S/M @BLO 15KG JP SO</v>
          </cell>
          <cell r="F1322">
            <v>17325</v>
          </cell>
          <cell r="G1322" t="str">
            <v>KG</v>
          </cell>
          <cell r="H1322" t="str">
            <v>SOPRAVAL PLANTA / CECINAS 2</v>
          </cell>
          <cell r="I1322" t="str">
            <v>EN PRODUCCION</v>
          </cell>
          <cell r="J1322">
            <v>44834</v>
          </cell>
          <cell r="K1322">
            <v>44848</v>
          </cell>
          <cell r="L1322"/>
          <cell r="M1322"/>
          <cell r="N1322"/>
          <cell r="O1322" t="str">
            <v>U020 AGROSUPER COMER ALIM</v>
          </cell>
          <cell r="P1322" t="str">
            <v>00AE</v>
          </cell>
          <cell r="Q1322" t="str">
            <v>AGRO EUROPA</v>
          </cell>
          <cell r="R1322" t="str">
            <v>03</v>
          </cell>
          <cell r="S1322" t="str">
            <v>ALEMANIA</v>
          </cell>
          <cell r="T1322" t="str">
            <v>4532 HAMBURG, PORT</v>
          </cell>
          <cell r="U1322" t="str">
            <v>200000007</v>
          </cell>
          <cell r="V1322" t="str">
            <v>AGROEUROPA S.P.A</v>
          </cell>
          <cell r="W1322" t="str">
            <v>GBW13111.1</v>
          </cell>
          <cell r="X1322" t="str">
            <v>CFR</v>
          </cell>
          <cell r="Y1322" t="str">
            <v>CTA CTE O CRED.DIRECTO</v>
          </cell>
          <cell r="Z1322" t="str">
            <v>CONGELADO</v>
          </cell>
          <cell r="AA1322" t="str">
            <v>MENUDENCIAS</v>
          </cell>
          <cell r="AB1322" t="str">
            <v>MENUDENCIAS CONTRE</v>
          </cell>
          <cell r="AC1322" t="str">
            <v>MENUDENCIAS CONTRE NORMAL</v>
          </cell>
          <cell r="AD1322" t="str">
            <v>NA</v>
          </cell>
        </row>
        <row r="1323">
          <cell r="D1323">
            <v>1020828</v>
          </cell>
          <cell r="E1323" t="str">
            <v>GO BB RIBS 20-24 OZ@ CJ 10K AS</v>
          </cell>
          <cell r="F1323">
            <v>11290.00013432</v>
          </cell>
          <cell r="G1323" t="str">
            <v>KG</v>
          </cell>
          <cell r="H1323" t="str">
            <v>PLANTA LO MIRANDA</v>
          </cell>
          <cell r="I1323" t="str">
            <v>EN PRODUCCION</v>
          </cell>
          <cell r="J1323">
            <v>44834</v>
          </cell>
          <cell r="K1323">
            <v>44850</v>
          </cell>
          <cell r="L1323"/>
          <cell r="M1323"/>
          <cell r="N1323"/>
          <cell r="O1323" t="str">
            <v>U007 AGROSUPER S.A.</v>
          </cell>
          <cell r="P1323" t="str">
            <v>00AA</v>
          </cell>
          <cell r="Q1323" t="str">
            <v>AGRO AMERICA</v>
          </cell>
          <cell r="R1323" t="str">
            <v>02</v>
          </cell>
          <cell r="S1323" t="str">
            <v>EE.UU.</v>
          </cell>
          <cell r="T1323" t="str">
            <v>000069 NEW YORK, PUERTO</v>
          </cell>
          <cell r="U1323" t="str">
            <v>200000004</v>
          </cell>
          <cell r="V1323" t="str">
            <v>Agro America LLC</v>
          </cell>
          <cell r="W1323" t="str">
            <v/>
          </cell>
          <cell r="X1323" t="str">
            <v>CIF</v>
          </cell>
          <cell r="Y1323" t="str">
            <v>CTA CTE O CRED.DIRECTO</v>
          </cell>
          <cell r="Z1323" t="str">
            <v>CONGELADO</v>
          </cell>
          <cell r="AA1323" t="str">
            <v>CHULETA</v>
          </cell>
          <cell r="AB1323" t="str">
            <v>CHULETA HUESOS</v>
          </cell>
          <cell r="AC1323" t="str">
            <v>CHULETA HUESOS BABY BACK RIBS</v>
          </cell>
          <cell r="AD1323" t="str">
            <v>NA</v>
          </cell>
        </row>
        <row r="1324">
          <cell r="D1324">
            <v>1021398</v>
          </cell>
          <cell r="E1324" t="str">
            <v>GO FILE C/CAB@ CJ 5K AS</v>
          </cell>
          <cell r="F1324">
            <v>6879.9999950720003</v>
          </cell>
          <cell r="G1324" t="str">
            <v>KG</v>
          </cell>
          <cell r="H1324" t="str">
            <v>PLANTA LO MIRANDA</v>
          </cell>
          <cell r="I1324" t="str">
            <v>EN PRODUCCION</v>
          </cell>
          <cell r="J1324">
            <v>44834</v>
          </cell>
          <cell r="K1324">
            <v>44850</v>
          </cell>
          <cell r="L1324"/>
          <cell r="M1324"/>
          <cell r="N1324"/>
          <cell r="O1324" t="str">
            <v>U007 AGROSUPER S.A.</v>
          </cell>
          <cell r="P1324" t="str">
            <v>00AA</v>
          </cell>
          <cell r="Q1324" t="str">
            <v>AGRO AMERICA</v>
          </cell>
          <cell r="R1324" t="str">
            <v>02</v>
          </cell>
          <cell r="S1324" t="str">
            <v>EE.UU.</v>
          </cell>
          <cell r="T1324" t="str">
            <v>000069 NEW YORK, PUERTO</v>
          </cell>
          <cell r="U1324" t="str">
            <v>200000004</v>
          </cell>
          <cell r="V1324" t="str">
            <v>Agro America LLC</v>
          </cell>
          <cell r="W1324" t="str">
            <v/>
          </cell>
          <cell r="X1324" t="str">
            <v>CIF</v>
          </cell>
          <cell r="Y1324" t="str">
            <v>CTA CTE O CRED.DIRECTO</v>
          </cell>
          <cell r="Z1324" t="str">
            <v>CONGELADO</v>
          </cell>
          <cell r="AA1324" t="str">
            <v>FILETE</v>
          </cell>
          <cell r="AB1324" t="str">
            <v>FILETE C/CABEZA</v>
          </cell>
          <cell r="AC1324" t="str">
            <v>FILETE C/CABEZA</v>
          </cell>
          <cell r="AD1324" t="str">
            <v>NA</v>
          </cell>
        </row>
        <row r="1325">
          <cell r="D1325">
            <v>1021398</v>
          </cell>
          <cell r="E1325" t="str">
            <v>GO FILE C/CAB@ CJ 5K AS</v>
          </cell>
          <cell r="F1325">
            <v>17124.999911256</v>
          </cell>
          <cell r="G1325" t="str">
            <v>KG</v>
          </cell>
          <cell r="H1325" t="str">
            <v>PLANTA LO MIRANDA</v>
          </cell>
          <cell r="I1325" t="str">
            <v>EN PRODUCCION</v>
          </cell>
          <cell r="J1325">
            <v>44834</v>
          </cell>
          <cell r="K1325">
            <v>44842</v>
          </cell>
          <cell r="L1325"/>
          <cell r="M1325"/>
          <cell r="N1325"/>
          <cell r="O1325" t="str">
            <v>U007 AGROSUPER S.A.</v>
          </cell>
          <cell r="P1325" t="str">
            <v>00AA</v>
          </cell>
          <cell r="Q1325" t="str">
            <v>AGRO AMERICA</v>
          </cell>
          <cell r="R1325" t="str">
            <v>02</v>
          </cell>
          <cell r="S1325" t="str">
            <v>EE.UU.</v>
          </cell>
          <cell r="T1325" t="str">
            <v>000069 NEW YORK, PUERTO</v>
          </cell>
          <cell r="U1325" t="str">
            <v>200000004</v>
          </cell>
          <cell r="V1325" t="str">
            <v>Agro America LLC</v>
          </cell>
          <cell r="W1325" t="str">
            <v/>
          </cell>
          <cell r="X1325" t="str">
            <v>CIF</v>
          </cell>
          <cell r="Y1325" t="str">
            <v>CTA CTE O CRED.DIRECTO</v>
          </cell>
          <cell r="Z1325" t="str">
            <v>CONGELADO</v>
          </cell>
          <cell r="AA1325" t="str">
            <v>FILETE</v>
          </cell>
          <cell r="AB1325" t="str">
            <v>FILETE C/CABEZA</v>
          </cell>
          <cell r="AC1325" t="str">
            <v>FILETE C/CABEZA</v>
          </cell>
          <cell r="AD1325" t="str">
            <v>NA</v>
          </cell>
        </row>
        <row r="1326">
          <cell r="D1326">
            <v>1022619</v>
          </cell>
          <cell r="E1326" t="str">
            <v>GO MALAYA 5-6MM@ VP CJ AS</v>
          </cell>
          <cell r="F1326">
            <v>6887.9999971759999</v>
          </cell>
          <cell r="G1326" t="str">
            <v>KG</v>
          </cell>
          <cell r="H1326" t="str">
            <v>PLANTA LO MIRANDA</v>
          </cell>
          <cell r="I1326" t="str">
            <v>EN PRODUCCION</v>
          </cell>
          <cell r="J1326">
            <v>44834</v>
          </cell>
          <cell r="K1326">
            <v>44842</v>
          </cell>
          <cell r="L1326"/>
          <cell r="M1326"/>
          <cell r="N1326"/>
          <cell r="O1326" t="str">
            <v>U007 AGROSUPER S.A.</v>
          </cell>
          <cell r="P1326" t="str">
            <v>00AA</v>
          </cell>
          <cell r="Q1326" t="str">
            <v>AGRO AMERICA</v>
          </cell>
          <cell r="R1326" t="str">
            <v>02</v>
          </cell>
          <cell r="S1326" t="str">
            <v>EE.UU.</v>
          </cell>
          <cell r="T1326" t="str">
            <v>000069 NEW YORK, PUERTO</v>
          </cell>
          <cell r="U1326" t="str">
            <v>200000004</v>
          </cell>
          <cell r="V1326" t="str">
            <v>Agro America LLC</v>
          </cell>
          <cell r="W1326" t="str">
            <v/>
          </cell>
          <cell r="X1326" t="str">
            <v>CIF</v>
          </cell>
          <cell r="Y1326" t="str">
            <v>CTA CTE O CRED.DIRECTO</v>
          </cell>
          <cell r="Z1326" t="str">
            <v>CONGELADO</v>
          </cell>
          <cell r="AA1326" t="str">
            <v>PROLIJADO</v>
          </cell>
          <cell r="AB1326" t="str">
            <v>PROLIJADO MALAYA</v>
          </cell>
          <cell r="AC1326" t="str">
            <v>PROLIJADO MALAYA PAPADA</v>
          </cell>
          <cell r="AD1326" t="str">
            <v>NA</v>
          </cell>
        </row>
        <row r="1327">
          <cell r="D1327">
            <v>1023273</v>
          </cell>
          <cell r="E1327" t="str">
            <v>GO POSTA NEGRA@ VA CJ 20K</v>
          </cell>
          <cell r="F1327">
            <v>7587.9999544799994</v>
          </cell>
          <cell r="G1327" t="str">
            <v>KG</v>
          </cell>
          <cell r="H1327" t="str">
            <v>PLANTA LO MIRANDA</v>
          </cell>
          <cell r="I1327" t="str">
            <v>EN PRODUCCION</v>
          </cell>
          <cell r="J1327">
            <v>44834</v>
          </cell>
          <cell r="K1327">
            <v>44841</v>
          </cell>
          <cell r="L1327"/>
          <cell r="M1327"/>
          <cell r="N1327"/>
          <cell r="O1327" t="str">
            <v>U007 AGROSUPER S.A.</v>
          </cell>
          <cell r="P1327" t="str">
            <v>00AA</v>
          </cell>
          <cell r="Q1327" t="str">
            <v>AGRO AMERICA</v>
          </cell>
          <cell r="R1327" t="str">
            <v>02</v>
          </cell>
          <cell r="S1327" t="str">
            <v>EE.UU.</v>
          </cell>
          <cell r="T1327" t="str">
            <v>000139 HOUSTON, PUERTO</v>
          </cell>
          <cell r="U1327" t="str">
            <v>200000004</v>
          </cell>
          <cell r="V1327" t="str">
            <v>Agro America LLC</v>
          </cell>
          <cell r="W1327" t="str">
            <v/>
          </cell>
          <cell r="X1327" t="str">
            <v>CIF</v>
          </cell>
          <cell r="Y1327" t="str">
            <v>CTA CTE O CRED.DIRECTO</v>
          </cell>
          <cell r="Z1327" t="str">
            <v>CONGELADO</v>
          </cell>
          <cell r="AA1327" t="str">
            <v>PIERNA</v>
          </cell>
          <cell r="AB1327" t="str">
            <v>PIERNA PULPA FINA</v>
          </cell>
          <cell r="AC1327" t="str">
            <v>PIERNA PULPA FINA MUSC SEP</v>
          </cell>
          <cell r="AD1327" t="str">
            <v>NA</v>
          </cell>
        </row>
        <row r="1328">
          <cell r="D1328">
            <v>1023274</v>
          </cell>
          <cell r="E1328" t="str">
            <v>GO GANSO S/G S/ABST @ VA CJ 12K</v>
          </cell>
          <cell r="F1328">
            <v>16008.000127775998</v>
          </cell>
          <cell r="G1328" t="str">
            <v>KG</v>
          </cell>
          <cell r="H1328" t="str">
            <v>PLANTA LO MIRANDA</v>
          </cell>
          <cell r="I1328" t="str">
            <v>EN PRODUCCION</v>
          </cell>
          <cell r="J1328">
            <v>44834</v>
          </cell>
          <cell r="K1328">
            <v>44841</v>
          </cell>
          <cell r="L1328"/>
          <cell r="M1328"/>
          <cell r="N1328"/>
          <cell r="O1328" t="str">
            <v>U007 AGROSUPER S.A.</v>
          </cell>
          <cell r="P1328" t="str">
            <v>00AA</v>
          </cell>
          <cell r="Q1328" t="str">
            <v>AGRO AMERICA</v>
          </cell>
          <cell r="R1328" t="str">
            <v>02</v>
          </cell>
          <cell r="S1328" t="str">
            <v>EE.UU.</v>
          </cell>
          <cell r="T1328" t="str">
            <v>000139 HOUSTON, PUERTO</v>
          </cell>
          <cell r="U1328" t="str">
            <v>200000004</v>
          </cell>
          <cell r="V1328" t="str">
            <v>Agro America LLC</v>
          </cell>
          <cell r="W1328" t="str">
            <v/>
          </cell>
          <cell r="X1328" t="str">
            <v>CIF</v>
          </cell>
          <cell r="Y1328" t="str">
            <v>CTA CTE O CRED.DIRECTO</v>
          </cell>
          <cell r="Z1328" t="str">
            <v>CONGELADO</v>
          </cell>
          <cell r="AA1328" t="str">
            <v>PIERNA</v>
          </cell>
          <cell r="AB1328" t="str">
            <v>PIERNA PULPA FINA</v>
          </cell>
          <cell r="AC1328" t="str">
            <v>PIERNA PULPA FINA MUSC SEP</v>
          </cell>
          <cell r="AD1328" t="str">
            <v>NA</v>
          </cell>
        </row>
        <row r="1329">
          <cell r="D1329">
            <v>1023273</v>
          </cell>
          <cell r="E1329" t="str">
            <v>GO POSTA NEGRA@ VA CJ 20K</v>
          </cell>
          <cell r="F1329">
            <v>18143.999782359999</v>
          </cell>
          <cell r="G1329" t="str">
            <v>KG</v>
          </cell>
          <cell r="H1329" t="str">
            <v>PLANTA LO MIRANDA</v>
          </cell>
          <cell r="I1329" t="str">
            <v>A PROGRAMAR</v>
          </cell>
          <cell r="J1329">
            <v>44834</v>
          </cell>
          <cell r="K1329">
            <v>44840</v>
          </cell>
          <cell r="L1329"/>
          <cell r="M1329"/>
          <cell r="N1329"/>
          <cell r="O1329" t="str">
            <v>U007 AGROSUPER S.A.</v>
          </cell>
          <cell r="P1329" t="str">
            <v>00AA</v>
          </cell>
          <cell r="Q1329" t="str">
            <v>AGRO AMERICA</v>
          </cell>
          <cell r="R1329" t="str">
            <v>02</v>
          </cell>
          <cell r="S1329" t="str">
            <v>EE.UU.</v>
          </cell>
          <cell r="T1329" t="str">
            <v>000117 SEATTLE, PUERTO</v>
          </cell>
          <cell r="U1329" t="str">
            <v>200000004</v>
          </cell>
          <cell r="V1329" t="str">
            <v>Agro America LLC</v>
          </cell>
          <cell r="W1329" t="str">
            <v/>
          </cell>
          <cell r="X1329" t="str">
            <v>CIF</v>
          </cell>
          <cell r="Y1329" t="str">
            <v>CTA CTE O CRED.DIRECTO</v>
          </cell>
          <cell r="Z1329" t="str">
            <v>CONGELADO</v>
          </cell>
          <cell r="AA1329" t="str">
            <v>PIERNA</v>
          </cell>
          <cell r="AB1329" t="str">
            <v>PIERNA PULPA FINA</v>
          </cell>
          <cell r="AC1329" t="str">
            <v>PIERNA PULPA FINA MUSC SEP</v>
          </cell>
          <cell r="AD1329" t="str">
            <v>NA</v>
          </cell>
        </row>
        <row r="1330">
          <cell r="D1330">
            <v>1030239</v>
          </cell>
          <cell r="E1330" t="str">
            <v>PV CTRO PTA ALA 30 LB@ BO CJ SO</v>
          </cell>
          <cell r="F1330">
            <v>24008.039879912001</v>
          </cell>
          <cell r="G1330" t="str">
            <v>KG</v>
          </cell>
          <cell r="H1330" t="str">
            <v>SOPRAVAL PLANTA / CECINAS 2</v>
          </cell>
          <cell r="I1330" t="str">
            <v>PROGRAMADO</v>
          </cell>
          <cell r="J1330">
            <v>44834</v>
          </cell>
          <cell r="K1330">
            <v>44842</v>
          </cell>
          <cell r="L1330">
            <v>44871</v>
          </cell>
          <cell r="M1330"/>
          <cell r="N1330"/>
          <cell r="O1330" t="str">
            <v>U007 AGROSUPER S.A.</v>
          </cell>
          <cell r="P1330" t="str">
            <v>00AA</v>
          </cell>
          <cell r="Q1330" t="str">
            <v>AGRO AMERICA</v>
          </cell>
          <cell r="R1330" t="str">
            <v>03</v>
          </cell>
          <cell r="S1330" t="str">
            <v>EE.UU.</v>
          </cell>
          <cell r="T1330" t="str">
            <v>000066 JACKSONVILLE, FL</v>
          </cell>
          <cell r="U1330" t="str">
            <v>200000004</v>
          </cell>
          <cell r="V1330" t="str">
            <v>Agro America LLC</v>
          </cell>
          <cell r="W1330" t="str">
            <v/>
          </cell>
          <cell r="X1330" t="str">
            <v>CIF</v>
          </cell>
          <cell r="Y1330" t="str">
            <v>CTA CTE O CRED.DIRECTO</v>
          </cell>
          <cell r="Z1330" t="str">
            <v>CONGELADO</v>
          </cell>
          <cell r="AA1330" t="str">
            <v>ALA</v>
          </cell>
          <cell r="AB1330" t="str">
            <v>ALA CENTRO PUNTA</v>
          </cell>
          <cell r="AC1330" t="str">
            <v>ALA CENTRO PUNTA</v>
          </cell>
          <cell r="AD1330" t="str">
            <v>NA</v>
          </cell>
        </row>
        <row r="1331">
          <cell r="D1331">
            <v>1030424</v>
          </cell>
          <cell r="E1331" t="str">
            <v>PV PCHDEH MRPS C/PIEL @ CJ 18K AS</v>
          </cell>
          <cell r="F1331">
            <v>24012.000191663999</v>
          </cell>
          <cell r="G1331" t="str">
            <v>KG</v>
          </cell>
          <cell r="H1331" t="str">
            <v>SOPRAVAL PLANTA / CECINAS 2</v>
          </cell>
          <cell r="I1331" t="str">
            <v>A PROGRAMAR</v>
          </cell>
          <cell r="J1331">
            <v>44834</v>
          </cell>
          <cell r="K1331">
            <v>44841</v>
          </cell>
          <cell r="L1331">
            <v>44877</v>
          </cell>
          <cell r="M1331"/>
          <cell r="N1331"/>
          <cell r="O1331" t="str">
            <v>U007 AGROSUPER S.A.</v>
          </cell>
          <cell r="P1331" t="str">
            <v>00AA</v>
          </cell>
          <cell r="Q1331" t="str">
            <v>AGRO AMERICA</v>
          </cell>
          <cell r="R1331" t="str">
            <v>03</v>
          </cell>
          <cell r="S1331" t="str">
            <v>EE.UU.</v>
          </cell>
          <cell r="T1331" t="str">
            <v>000069 NEW YORK, PUERTO</v>
          </cell>
          <cell r="U1331" t="str">
            <v>200000004</v>
          </cell>
          <cell r="V1331" t="str">
            <v>Agro America LLC</v>
          </cell>
          <cell r="W1331" t="str">
            <v>*BK PROVISIONS BXXXX/BXXXX</v>
          </cell>
          <cell r="X1331" t="str">
            <v>CIF</v>
          </cell>
          <cell r="Y1331" t="str">
            <v>CTA CTE O CRED.DIRECTO</v>
          </cell>
          <cell r="Z1331" t="str">
            <v>CONGELADO</v>
          </cell>
          <cell r="AA1331" t="str">
            <v>PECH DESH</v>
          </cell>
          <cell r="AB1331" t="str">
            <v>PECH DESH C/PIEL</v>
          </cell>
          <cell r="AC1331" t="str">
            <v>PECH DESH C/PIEL MARIPOSA</v>
          </cell>
          <cell r="AD1331" t="str">
            <v>NA</v>
          </cell>
        </row>
        <row r="1332">
          <cell r="D1332">
            <v>1030321</v>
          </cell>
          <cell r="E1332" t="str">
            <v>PV PCH MA 8% 14-16 LB@ BO CJ 20K SO</v>
          </cell>
          <cell r="F1332">
            <v>3644.7999606799999</v>
          </cell>
          <cell r="G1332" t="str">
            <v>KG</v>
          </cell>
          <cell r="H1332" t="str">
            <v>SOPRAVAL PLANTA / CECINAS 2</v>
          </cell>
          <cell r="I1332" t="str">
            <v>EN PRODUCCION</v>
          </cell>
          <cell r="J1332">
            <v>44834</v>
          </cell>
          <cell r="K1332">
            <v>44840</v>
          </cell>
          <cell r="L1332"/>
          <cell r="M1332"/>
          <cell r="N1332"/>
          <cell r="O1332" t="str">
            <v>U007 AGROSUPER S.A.</v>
          </cell>
          <cell r="P1332" t="str">
            <v>00AA</v>
          </cell>
          <cell r="Q1332" t="str">
            <v>AGRO AMERICA</v>
          </cell>
          <cell r="R1332" t="str">
            <v>03</v>
          </cell>
          <cell r="S1332" t="str">
            <v>EE.UU.</v>
          </cell>
          <cell r="T1332" t="str">
            <v>000071 PHILADELPHIA, PUERTO</v>
          </cell>
          <cell r="U1332" t="str">
            <v>200000004</v>
          </cell>
          <cell r="V1332" t="str">
            <v>Agro America LLC</v>
          </cell>
          <cell r="W1332" t="str">
            <v/>
          </cell>
          <cell r="X1332" t="str">
            <v>CIF</v>
          </cell>
          <cell r="Y1332" t="str">
            <v>CTA CTE O CRED.DIRECTO</v>
          </cell>
          <cell r="Z1332" t="str">
            <v>CONGELADO</v>
          </cell>
          <cell r="AA1332" t="str">
            <v>PECH</v>
          </cell>
          <cell r="AB1332" t="str">
            <v>PECH ENTERA</v>
          </cell>
          <cell r="AC1332" t="str">
            <v>PECH ENTERA NORMAL</v>
          </cell>
          <cell r="AD1332" t="str">
            <v>NA</v>
          </cell>
        </row>
        <row r="1333">
          <cell r="D1333">
            <v>1030360</v>
          </cell>
          <cell r="E1333" t="str">
            <v>PV PCH MA 15% 14-16 LB@ BO CJ 20K SO</v>
          </cell>
          <cell r="F1333">
            <v>4719.2001978879998</v>
          </cell>
          <cell r="G1333" t="str">
            <v>KG</v>
          </cell>
          <cell r="H1333" t="str">
            <v>SOPRAVAL PLANTA / CECINAS 2</v>
          </cell>
          <cell r="I1333" t="str">
            <v>EN PRODUCCION</v>
          </cell>
          <cell r="J1333">
            <v>44834</v>
          </cell>
          <cell r="K1333">
            <v>44840</v>
          </cell>
          <cell r="L1333"/>
          <cell r="M1333"/>
          <cell r="N1333"/>
          <cell r="O1333" t="str">
            <v>U007 AGROSUPER S.A.</v>
          </cell>
          <cell r="P1333" t="str">
            <v>00AA</v>
          </cell>
          <cell r="Q1333" t="str">
            <v>AGRO AMERICA</v>
          </cell>
          <cell r="R1333" t="str">
            <v>03</v>
          </cell>
          <cell r="S1333" t="str">
            <v>EE.UU.</v>
          </cell>
          <cell r="T1333" t="str">
            <v>000071 PHILADELPHIA, PUERTO</v>
          </cell>
          <cell r="U1333" t="str">
            <v>200000004</v>
          </cell>
          <cell r="V1333" t="str">
            <v>Agro America LLC</v>
          </cell>
          <cell r="W1333" t="str">
            <v/>
          </cell>
          <cell r="X1333" t="str">
            <v>CIF</v>
          </cell>
          <cell r="Y1333" t="str">
            <v>CTA CTE O CRED.DIRECTO</v>
          </cell>
          <cell r="Z1333" t="str">
            <v>CONGELADO</v>
          </cell>
          <cell r="AA1333" t="str">
            <v>PECH</v>
          </cell>
          <cell r="AB1333" t="str">
            <v>PECH ENTERA</v>
          </cell>
          <cell r="AC1333" t="str">
            <v>PECH ENTERA NORMAL</v>
          </cell>
          <cell r="AD1333" t="str">
            <v>NA</v>
          </cell>
        </row>
        <row r="1334">
          <cell r="D1334">
            <v>1030366</v>
          </cell>
          <cell r="E1334" t="str">
            <v>PV PCH MA 8% 12-14 LB@ BO CJ 20K SO</v>
          </cell>
          <cell r="F1334">
            <v>867.30010903199991</v>
          </cell>
          <cell r="G1334" t="str">
            <v>KG</v>
          </cell>
          <cell r="H1334" t="str">
            <v>SOPRAVAL PLANTA / CECINAS 2</v>
          </cell>
          <cell r="I1334" t="str">
            <v>EN PRODUCCION</v>
          </cell>
          <cell r="J1334">
            <v>44834</v>
          </cell>
          <cell r="K1334">
            <v>44840</v>
          </cell>
          <cell r="L1334"/>
          <cell r="M1334"/>
          <cell r="N1334"/>
          <cell r="O1334" t="str">
            <v>U007 AGROSUPER S.A.</v>
          </cell>
          <cell r="P1334" t="str">
            <v>00AA</v>
          </cell>
          <cell r="Q1334" t="str">
            <v>AGRO AMERICA</v>
          </cell>
          <cell r="R1334" t="str">
            <v>03</v>
          </cell>
          <cell r="S1334" t="str">
            <v>EE.UU.</v>
          </cell>
          <cell r="T1334" t="str">
            <v>000071 PHILADELPHIA, PUERTO</v>
          </cell>
          <cell r="U1334" t="str">
            <v>200000004</v>
          </cell>
          <cell r="V1334" t="str">
            <v>Agro America LLC</v>
          </cell>
          <cell r="W1334" t="str">
            <v/>
          </cell>
          <cell r="X1334" t="str">
            <v>CIF</v>
          </cell>
          <cell r="Y1334" t="str">
            <v>CTA CTE O CRED.DIRECTO</v>
          </cell>
          <cell r="Z1334" t="str">
            <v>CONGELADO</v>
          </cell>
          <cell r="AA1334" t="str">
            <v>PECH</v>
          </cell>
          <cell r="AB1334" t="str">
            <v>PECH ENTERA</v>
          </cell>
          <cell r="AC1334" t="str">
            <v>PECH ENTERA NORMAL</v>
          </cell>
          <cell r="AD1334" t="str">
            <v>NA</v>
          </cell>
        </row>
        <row r="1335">
          <cell r="D1335">
            <v>1030376</v>
          </cell>
          <cell r="E1335" t="str">
            <v>PV PCH MA 8% 16-18 LB@ BO CJ 15K SO</v>
          </cell>
          <cell r="F1335">
            <v>4005.0000894320001</v>
          </cell>
          <cell r="G1335" t="str">
            <v>KG</v>
          </cell>
          <cell r="H1335" t="str">
            <v>SOPRAVAL PLANTA / CECINAS 2</v>
          </cell>
          <cell r="I1335" t="str">
            <v>EN PRODUCCION</v>
          </cell>
          <cell r="J1335">
            <v>44834</v>
          </cell>
          <cell r="K1335">
            <v>44840</v>
          </cell>
          <cell r="L1335"/>
          <cell r="M1335"/>
          <cell r="N1335"/>
          <cell r="O1335" t="str">
            <v>U007 AGROSUPER S.A.</v>
          </cell>
          <cell r="P1335" t="str">
            <v>00AA</v>
          </cell>
          <cell r="Q1335" t="str">
            <v>AGRO AMERICA</v>
          </cell>
          <cell r="R1335" t="str">
            <v>03</v>
          </cell>
          <cell r="S1335" t="str">
            <v>EE.UU.</v>
          </cell>
          <cell r="T1335" t="str">
            <v>000071 PHILADELPHIA, PUERTO</v>
          </cell>
          <cell r="U1335" t="str">
            <v>200000004</v>
          </cell>
          <cell r="V1335" t="str">
            <v>Agro America LLC</v>
          </cell>
          <cell r="W1335" t="str">
            <v/>
          </cell>
          <cell r="X1335" t="str">
            <v>CIF</v>
          </cell>
          <cell r="Y1335" t="str">
            <v>CTA CTE O CRED.DIRECTO</v>
          </cell>
          <cell r="Z1335" t="str">
            <v>CONGELADO</v>
          </cell>
          <cell r="AA1335" t="str">
            <v>PECH</v>
          </cell>
          <cell r="AB1335" t="str">
            <v>PECH ENTERA</v>
          </cell>
          <cell r="AC1335" t="str">
            <v>PECH ENTERA NORMAL</v>
          </cell>
          <cell r="AD1335" t="str">
            <v>NA</v>
          </cell>
        </row>
        <row r="1336">
          <cell r="D1336">
            <v>1030784</v>
          </cell>
          <cell r="E1336" t="str">
            <v>PV PCH MA 15% 16-18 LB@ BO CJ 20K AS</v>
          </cell>
          <cell r="F1336">
            <v>3189.86986428</v>
          </cell>
          <cell r="G1336" t="str">
            <v>KG</v>
          </cell>
          <cell r="H1336" t="str">
            <v>SOPRAVAL PLANTA / CECINAS 2</v>
          </cell>
          <cell r="I1336" t="str">
            <v>EN PRODUCCION</v>
          </cell>
          <cell r="J1336">
            <v>44834</v>
          </cell>
          <cell r="K1336">
            <v>44840</v>
          </cell>
          <cell r="L1336"/>
          <cell r="M1336"/>
          <cell r="N1336"/>
          <cell r="O1336" t="str">
            <v>U007 AGROSUPER S.A.</v>
          </cell>
          <cell r="P1336" t="str">
            <v>00AA</v>
          </cell>
          <cell r="Q1336" t="str">
            <v>AGRO AMERICA</v>
          </cell>
          <cell r="R1336" t="str">
            <v>03</v>
          </cell>
          <cell r="S1336" t="str">
            <v>EE.UU.</v>
          </cell>
          <cell r="T1336" t="str">
            <v>000071 PHILADELPHIA, PUERTO</v>
          </cell>
          <cell r="U1336" t="str">
            <v>200000004</v>
          </cell>
          <cell r="V1336" t="str">
            <v>Agro America LLC</v>
          </cell>
          <cell r="W1336" t="str">
            <v/>
          </cell>
          <cell r="X1336" t="str">
            <v>CIF</v>
          </cell>
          <cell r="Y1336" t="str">
            <v>CTA CTE O CRED.DIRECTO</v>
          </cell>
          <cell r="Z1336" t="str">
            <v>CONGELADO</v>
          </cell>
          <cell r="AA1336" t="str">
            <v>PECH</v>
          </cell>
          <cell r="AB1336" t="str">
            <v>PECH ENTERA</v>
          </cell>
          <cell r="AC1336" t="str">
            <v>PECH ENTERA NORMAL</v>
          </cell>
          <cell r="AD1336" t="str">
            <v>NA</v>
          </cell>
        </row>
        <row r="1337">
          <cell r="D1337">
            <v>1030785</v>
          </cell>
          <cell r="E1337" t="str">
            <v>PV PCH MA 15% 18-20 LB@ BO CJ 20K AS</v>
          </cell>
          <cell r="F1337">
            <v>1051.6398978320001</v>
          </cell>
          <cell r="G1337" t="str">
            <v>KG</v>
          </cell>
          <cell r="H1337" t="str">
            <v>SOPRAVAL PLANTA / CECINAS 2</v>
          </cell>
          <cell r="I1337" t="str">
            <v>EN PRODUCCION</v>
          </cell>
          <cell r="J1337">
            <v>44834</v>
          </cell>
          <cell r="K1337">
            <v>44840</v>
          </cell>
          <cell r="L1337"/>
          <cell r="M1337"/>
          <cell r="N1337"/>
          <cell r="O1337" t="str">
            <v>U007 AGROSUPER S.A.</v>
          </cell>
          <cell r="P1337" t="str">
            <v>00AA</v>
          </cell>
          <cell r="Q1337" t="str">
            <v>AGRO AMERICA</v>
          </cell>
          <cell r="R1337" t="str">
            <v>03</v>
          </cell>
          <cell r="S1337" t="str">
            <v>EE.UU.</v>
          </cell>
          <cell r="T1337" t="str">
            <v>000071 PHILADELPHIA, PUERTO</v>
          </cell>
          <cell r="U1337" t="str">
            <v>200000004</v>
          </cell>
          <cell r="V1337" t="str">
            <v>Agro America LLC</v>
          </cell>
          <cell r="W1337" t="str">
            <v/>
          </cell>
          <cell r="X1337" t="str">
            <v>CIF</v>
          </cell>
          <cell r="Y1337" t="str">
            <v>CTA CTE O CRED.DIRECTO</v>
          </cell>
          <cell r="Z1337" t="str">
            <v>CONGELADO</v>
          </cell>
          <cell r="AA1337" t="str">
            <v>PECH</v>
          </cell>
          <cell r="AB1337" t="str">
            <v>PECH ENTERA</v>
          </cell>
          <cell r="AC1337" t="str">
            <v>PECH ENTERA NORMAL</v>
          </cell>
          <cell r="AD1337" t="str">
            <v>NA</v>
          </cell>
        </row>
        <row r="1338">
          <cell r="D1338">
            <v>1030452</v>
          </cell>
          <cell r="E1338" t="str">
            <v>PV PECH USA 10 - 12 LB@ BO HOR CJ 11K SO</v>
          </cell>
          <cell r="F1338">
            <v>12720.000170216001</v>
          </cell>
          <cell r="G1338" t="str">
            <v>KG</v>
          </cell>
          <cell r="H1338" t="str">
            <v>SOPRAVAL PLANTA / CECINAS 2</v>
          </cell>
          <cell r="I1338" t="str">
            <v>PROGRAMADO</v>
          </cell>
          <cell r="J1338">
            <v>44834</v>
          </cell>
          <cell r="K1338">
            <v>44841</v>
          </cell>
          <cell r="L1338">
            <v>44878</v>
          </cell>
          <cell r="M1338"/>
          <cell r="N1338"/>
          <cell r="O1338" t="str">
            <v>U007 AGROSUPER S.A.</v>
          </cell>
          <cell r="P1338" t="str">
            <v>00AA</v>
          </cell>
          <cell r="Q1338" t="str">
            <v>AGRO AMERICA</v>
          </cell>
          <cell r="R1338" t="str">
            <v>03</v>
          </cell>
          <cell r="S1338" t="str">
            <v>EE.UU.</v>
          </cell>
          <cell r="T1338" t="str">
            <v>000069 NEW YORK, PUERTO</v>
          </cell>
          <cell r="U1338" t="str">
            <v>200000004</v>
          </cell>
          <cell r="V1338" t="str">
            <v>Agro America LLC</v>
          </cell>
          <cell r="W1338" t="str">
            <v/>
          </cell>
          <cell r="X1338" t="str">
            <v>CIF</v>
          </cell>
          <cell r="Y1338" t="str">
            <v>CTA CTE O CRED.DIRECTO</v>
          </cell>
          <cell r="Z1338" t="str">
            <v>CONGELADO</v>
          </cell>
          <cell r="AA1338" t="str">
            <v>PECH DESH</v>
          </cell>
          <cell r="AB1338" t="str">
            <v>PECH DESH S/PIEL</v>
          </cell>
          <cell r="AC1338" t="str">
            <v>PECH DESH S/PIEL ENMALLADA</v>
          </cell>
          <cell r="AD1338" t="str">
            <v>NA</v>
          </cell>
        </row>
        <row r="1339">
          <cell r="D1339">
            <v>1030782</v>
          </cell>
          <cell r="E1339" t="str">
            <v>PV PECH USA 12-15 LB @BO HOR CJ 15K AS</v>
          </cell>
          <cell r="F1339">
            <v>10599.839948272</v>
          </cell>
          <cell r="G1339" t="str">
            <v>KG</v>
          </cell>
          <cell r="H1339" t="str">
            <v>SOPRAVAL PLANTA / CECINAS 2</v>
          </cell>
          <cell r="I1339" t="str">
            <v>PROGRAMADO</v>
          </cell>
          <cell r="J1339">
            <v>44834</v>
          </cell>
          <cell r="K1339">
            <v>44841</v>
          </cell>
          <cell r="L1339">
            <v>44878</v>
          </cell>
          <cell r="M1339"/>
          <cell r="N1339"/>
          <cell r="O1339" t="str">
            <v>U007 AGROSUPER S.A.</v>
          </cell>
          <cell r="P1339" t="str">
            <v>00AA</v>
          </cell>
          <cell r="Q1339" t="str">
            <v>AGRO AMERICA</v>
          </cell>
          <cell r="R1339" t="str">
            <v>03</v>
          </cell>
          <cell r="S1339" t="str">
            <v>EE.UU.</v>
          </cell>
          <cell r="T1339" t="str">
            <v>000069 NEW YORK, PUERTO</v>
          </cell>
          <cell r="U1339" t="str">
            <v>200000004</v>
          </cell>
          <cell r="V1339" t="str">
            <v>Agro America LLC</v>
          </cell>
          <cell r="W1339" t="str">
            <v/>
          </cell>
          <cell r="X1339" t="str">
            <v>CIF</v>
          </cell>
          <cell r="Y1339" t="str">
            <v>CTA CTE O CRED.DIRECTO</v>
          </cell>
          <cell r="Z1339" t="str">
            <v>CONGELADO</v>
          </cell>
          <cell r="AA1339" t="str">
            <v>PECH DESH</v>
          </cell>
          <cell r="AB1339" t="str">
            <v>PECH DESH S/PIEL</v>
          </cell>
          <cell r="AC1339" t="str">
            <v>PECH DESH S/PIEL ENMALLADA</v>
          </cell>
          <cell r="AD1339" t="str">
            <v>NA</v>
          </cell>
        </row>
        <row r="1340">
          <cell r="D1340">
            <v>1021868</v>
          </cell>
          <cell r="E1340" t="str">
            <v>GO PPPNA 54@ CJ 20K AS</v>
          </cell>
          <cell r="F1340">
            <v>23000</v>
          </cell>
          <cell r="G1340" t="str">
            <v>KG</v>
          </cell>
          <cell r="H1340" t="str">
            <v>PLANTA ROSARIO</v>
          </cell>
          <cell r="I1340" t="str">
            <v>EMITIDO</v>
          </cell>
          <cell r="J1340">
            <v>44834</v>
          </cell>
          <cell r="K1340">
            <v>44859</v>
          </cell>
          <cell r="L1340"/>
          <cell r="M1340"/>
          <cell r="N1340"/>
          <cell r="O1340" t="str">
            <v>U007 AGROSUPER S.A.</v>
          </cell>
          <cell r="P1340" t="str">
            <v>00AS</v>
          </cell>
          <cell r="Q1340" t="str">
            <v>AGRO SUDAMERICA</v>
          </cell>
          <cell r="R1340" t="str">
            <v>02</v>
          </cell>
          <cell r="S1340" t="str">
            <v>COLOMBIA</v>
          </cell>
          <cell r="T1340" t="str">
            <v>000218 CARTAGENA, PUERTO</v>
          </cell>
          <cell r="U1340" t="str">
            <v>200004248</v>
          </cell>
          <cell r="V1340" t="str">
            <v>LUZ DARY BOLAÑOS</v>
          </cell>
          <cell r="W1340" t="str">
            <v>***</v>
          </cell>
          <cell r="X1340" t="str">
            <v>CIF</v>
          </cell>
          <cell r="Y1340" t="str">
            <v>CTA CTE O CRED.DIRECTO</v>
          </cell>
          <cell r="Z1340" t="str">
            <v>CONGELADO</v>
          </cell>
          <cell r="AA1340" t="str">
            <v>PIERNA</v>
          </cell>
          <cell r="AB1340" t="str">
            <v>PIERNA PULPA FINA</v>
          </cell>
          <cell r="AC1340" t="str">
            <v>PIERNA PULPA FINA 54</v>
          </cell>
          <cell r="AD1340" t="str">
            <v>EX</v>
          </cell>
        </row>
        <row r="1341">
          <cell r="D1341">
            <v>1023454</v>
          </cell>
          <cell r="E1341" t="str">
            <v>GO BAZO@ CJ 20K AS</v>
          </cell>
          <cell r="F1341">
            <v>1000</v>
          </cell>
          <cell r="G1341" t="str">
            <v>KG</v>
          </cell>
          <cell r="H1341" t="str">
            <v>PLANTA ROSARIO</v>
          </cell>
          <cell r="I1341" t="str">
            <v>EMITIDO</v>
          </cell>
          <cell r="J1341">
            <v>44834</v>
          </cell>
          <cell r="K1341">
            <v>44859</v>
          </cell>
          <cell r="L1341"/>
          <cell r="M1341"/>
          <cell r="N1341"/>
          <cell r="O1341" t="str">
            <v>U007 AGROSUPER S.A.</v>
          </cell>
          <cell r="P1341" t="str">
            <v>00AS</v>
          </cell>
          <cell r="Q1341" t="str">
            <v>AGRO SUDAMERICA</v>
          </cell>
          <cell r="R1341" t="str">
            <v>02</v>
          </cell>
          <cell r="S1341" t="str">
            <v>COLOMBIA</v>
          </cell>
          <cell r="T1341" t="str">
            <v>000218 CARTAGENA, PUERTO</v>
          </cell>
          <cell r="U1341" t="str">
            <v>200004248</v>
          </cell>
          <cell r="V1341" t="str">
            <v>LUZ DARY BOLAÑOS</v>
          </cell>
          <cell r="W1341" t="str">
            <v>***</v>
          </cell>
          <cell r="X1341" t="str">
            <v>CIF</v>
          </cell>
          <cell r="Y1341" t="str">
            <v>CTA CTE O CRED.DIRECTO</v>
          </cell>
          <cell r="Z1341" t="str">
            <v>CONGELADO</v>
          </cell>
          <cell r="AA1341" t="str">
            <v>SUBPROD</v>
          </cell>
          <cell r="AB1341" t="str">
            <v>SUBPROD VISCERAS</v>
          </cell>
          <cell r="AC1341" t="str">
            <v>SUBPROD VISCERAS BAZO</v>
          </cell>
          <cell r="AD1341" t="str">
            <v>EX</v>
          </cell>
        </row>
        <row r="1342">
          <cell r="D1342">
            <v>1023283</v>
          </cell>
          <cell r="E1342" t="str">
            <v>GO GRASA CHALECO@ CJ 10K AS</v>
          </cell>
          <cell r="F1342">
            <v>24000</v>
          </cell>
          <cell r="G1342" t="str">
            <v>KG</v>
          </cell>
          <cell r="H1342" t="str">
            <v>PLANTA ROSARIO</v>
          </cell>
          <cell r="I1342" t="str">
            <v>EMITIDO</v>
          </cell>
          <cell r="J1342">
            <v>44837</v>
          </cell>
          <cell r="K1342">
            <v>44840</v>
          </cell>
          <cell r="L1342"/>
          <cell r="M1342"/>
          <cell r="N1342"/>
          <cell r="O1342" t="str">
            <v>U007 AGROSUPER S.A.</v>
          </cell>
          <cell r="P1342" t="str">
            <v>00HK</v>
          </cell>
          <cell r="Q1342" t="str">
            <v>AGROSUPER ASIA</v>
          </cell>
          <cell r="R1342" t="str">
            <v>02</v>
          </cell>
          <cell r="S1342" t="str">
            <v>FILIPINAS</v>
          </cell>
          <cell r="T1342" t="str">
            <v>000162 MANILA, PUERTO</v>
          </cell>
          <cell r="U1342" t="str">
            <v>200004215</v>
          </cell>
          <cell r="V1342" t="str">
            <v>AJC INTERNATIONAL, INC.</v>
          </cell>
          <cell r="W1342" t="str">
            <v>2813462</v>
          </cell>
          <cell r="X1342" t="str">
            <v>CIF</v>
          </cell>
          <cell r="Y1342" t="str">
            <v>CTA CTE O CRED.DIRECTO</v>
          </cell>
          <cell r="Z1342" t="str">
            <v>CONGELADO</v>
          </cell>
          <cell r="AA1342" t="str">
            <v>SUBPROD</v>
          </cell>
          <cell r="AB1342" t="str">
            <v>SUBPROD GRASA</v>
          </cell>
          <cell r="AC1342" t="str">
            <v>SUBPROD GRASA CHALECO</v>
          </cell>
          <cell r="AD1342" t="str">
            <v>EX</v>
          </cell>
        </row>
        <row r="1343">
          <cell r="D1343">
            <v>1012724</v>
          </cell>
          <cell r="E1343" t="str">
            <v>PO CORAZON@ BO 19K CJ</v>
          </cell>
          <cell r="F1343">
            <v>9006</v>
          </cell>
          <cell r="G1343" t="str">
            <v>KG</v>
          </cell>
          <cell r="H1343" t="str">
            <v>F. SAN VICENTE</v>
          </cell>
          <cell r="I1343" t="str">
            <v>EN PRODUCCION</v>
          </cell>
          <cell r="J1343">
            <v>44837</v>
          </cell>
          <cell r="K1343">
            <v>44856</v>
          </cell>
          <cell r="L1343"/>
          <cell r="M1343"/>
          <cell r="N1343"/>
          <cell r="O1343" t="str">
            <v>U020 AGROSUPER COMER ALIM</v>
          </cell>
          <cell r="P1343" t="str">
            <v>00AE</v>
          </cell>
          <cell r="Q1343" t="str">
            <v>AGRO EUROPA</v>
          </cell>
          <cell r="R1343" t="str">
            <v>01</v>
          </cell>
          <cell r="S1343" t="str">
            <v>ALEMANIA</v>
          </cell>
          <cell r="T1343" t="str">
            <v>4532 HAMBURG, PORT</v>
          </cell>
          <cell r="U1343" t="str">
            <v>200000007</v>
          </cell>
          <cell r="V1343" t="str">
            <v>AGROEUROPA S.P.A</v>
          </cell>
          <cell r="W1343" t="str">
            <v>GBW13110.1</v>
          </cell>
          <cell r="X1343" t="str">
            <v>CFR</v>
          </cell>
          <cell r="Y1343" t="str">
            <v>CTA CTE O CRED.DIRECTO</v>
          </cell>
          <cell r="Z1343" t="str">
            <v>CONGELADO</v>
          </cell>
          <cell r="AA1343" t="str">
            <v>MENUDENCIAS</v>
          </cell>
          <cell r="AB1343" t="str">
            <v>MENUDENCIAS CORAZÓN</v>
          </cell>
          <cell r="AC1343" t="str">
            <v>MENUDENCIAS CORAZÓN NORMAL</v>
          </cell>
          <cell r="AD1343" t="str">
            <v>NA</v>
          </cell>
        </row>
        <row r="1344">
          <cell r="D1344">
            <v>1012730</v>
          </cell>
          <cell r="E1344" t="str">
            <v>PO CORAZÓN@ PLACA 19KG CJ AS</v>
          </cell>
          <cell r="F1344">
            <v>9006</v>
          </cell>
          <cell r="G1344" t="str">
            <v>KG</v>
          </cell>
          <cell r="H1344" t="str">
            <v>F. SAN VICENTE</v>
          </cell>
          <cell r="I1344" t="str">
            <v>EN PRODUCCION</v>
          </cell>
          <cell r="J1344">
            <v>44837</v>
          </cell>
          <cell r="K1344">
            <v>44856</v>
          </cell>
          <cell r="L1344"/>
          <cell r="M1344"/>
          <cell r="N1344"/>
          <cell r="O1344" t="str">
            <v>U020 AGROSUPER COMER ALIM</v>
          </cell>
          <cell r="P1344" t="str">
            <v>00AE</v>
          </cell>
          <cell r="Q1344" t="str">
            <v>AGRO EUROPA</v>
          </cell>
          <cell r="R1344" t="str">
            <v>01</v>
          </cell>
          <cell r="S1344" t="str">
            <v>ALEMANIA</v>
          </cell>
          <cell r="T1344" t="str">
            <v>4532 HAMBURG, PORT</v>
          </cell>
          <cell r="U1344" t="str">
            <v>200000007</v>
          </cell>
          <cell r="V1344" t="str">
            <v>AGROEUROPA S.P.A</v>
          </cell>
          <cell r="W1344" t="str">
            <v>GBW13110.1</v>
          </cell>
          <cell r="X1344" t="str">
            <v>CFR</v>
          </cell>
          <cell r="Y1344" t="str">
            <v>CTA CTE O CRED.DIRECTO</v>
          </cell>
          <cell r="Z1344" t="str">
            <v>CONGELADO</v>
          </cell>
          <cell r="AA1344" t="str">
            <v>MENUDENCIAS</v>
          </cell>
          <cell r="AB1344" t="str">
            <v>MENUDENCIAS CORAZÓN</v>
          </cell>
          <cell r="AC1344" t="str">
            <v>MENUDENCIAS CORAZÓN NORMAL</v>
          </cell>
          <cell r="AD1344" t="str">
            <v>NA</v>
          </cell>
        </row>
        <row r="1345">
          <cell r="D1345">
            <v>1012745</v>
          </cell>
          <cell r="E1345" t="str">
            <v>PO CORAZON PART@BLO 19 KG</v>
          </cell>
          <cell r="F1345">
            <v>2014</v>
          </cell>
          <cell r="G1345" t="str">
            <v>KG</v>
          </cell>
          <cell r="H1345" t="str">
            <v>F. SAN VICENTE</v>
          </cell>
          <cell r="I1345" t="str">
            <v>EN PRODUCCION</v>
          </cell>
          <cell r="J1345">
            <v>44837</v>
          </cell>
          <cell r="K1345">
            <v>44856</v>
          </cell>
          <cell r="L1345"/>
          <cell r="M1345"/>
          <cell r="N1345"/>
          <cell r="O1345" t="str">
            <v>U020 AGROSUPER COMER ALIM</v>
          </cell>
          <cell r="P1345" t="str">
            <v>00AE</v>
          </cell>
          <cell r="Q1345" t="str">
            <v>AGRO EUROPA</v>
          </cell>
          <cell r="R1345" t="str">
            <v>01</v>
          </cell>
          <cell r="S1345" t="str">
            <v>ALEMANIA</v>
          </cell>
          <cell r="T1345" t="str">
            <v>4532 HAMBURG, PORT</v>
          </cell>
          <cell r="U1345" t="str">
            <v>200000007</v>
          </cell>
          <cell r="V1345" t="str">
            <v>AGROEUROPA S.P.A</v>
          </cell>
          <cell r="W1345" t="str">
            <v>GBW13110.1</v>
          </cell>
          <cell r="X1345" t="str">
            <v>CFR</v>
          </cell>
          <cell r="Y1345" t="str">
            <v>CTA CTE O CRED.DIRECTO</v>
          </cell>
          <cell r="Z1345" t="str">
            <v>CONGELADO</v>
          </cell>
          <cell r="AA1345" t="str">
            <v>MENUDENCIAS</v>
          </cell>
          <cell r="AB1345" t="str">
            <v>MENUDENCIAS CORAZÓN</v>
          </cell>
          <cell r="AC1345" t="str">
            <v>MENUDENCIAS CORAZÓN NORMAL</v>
          </cell>
          <cell r="AD1345" t="str">
            <v>NA</v>
          </cell>
        </row>
        <row r="1346">
          <cell r="D1346">
            <v>1023190</v>
          </cell>
          <cell r="E1346" t="str">
            <v>GO PANA S/CORAZON@ BO CJ 20K AS</v>
          </cell>
          <cell r="F1346">
            <v>23722.8616</v>
          </cell>
          <cell r="G1346" t="str">
            <v>KG</v>
          </cell>
          <cell r="H1346" t="str">
            <v>PLANTA ROSARIO</v>
          </cell>
          <cell r="I1346" t="str">
            <v>PROGRAMADO</v>
          </cell>
          <cell r="J1346">
            <v>44837</v>
          </cell>
          <cell r="K1346">
            <v>44840</v>
          </cell>
          <cell r="L1346">
            <v>44868</v>
          </cell>
          <cell r="M1346"/>
          <cell r="N1346"/>
          <cell r="O1346" t="str">
            <v>U007 AGROSUPER S.A.</v>
          </cell>
          <cell r="P1346" t="str">
            <v>00AA</v>
          </cell>
          <cell r="Q1346" t="str">
            <v>AGRO AMERICA</v>
          </cell>
          <cell r="R1346" t="str">
            <v>02</v>
          </cell>
          <cell r="S1346" t="str">
            <v>EE.UU.</v>
          </cell>
          <cell r="T1346" t="str">
            <v>000167 CHARLESTON, PUERTO</v>
          </cell>
          <cell r="U1346" t="str">
            <v>200000004</v>
          </cell>
          <cell r="V1346" t="str">
            <v>Agro America LLC</v>
          </cell>
          <cell r="W1346" t="str">
            <v/>
          </cell>
          <cell r="X1346" t="str">
            <v>CIF</v>
          </cell>
          <cell r="Y1346" t="str">
            <v>CTA CTE O CRED.DIRECTO</v>
          </cell>
          <cell r="Z1346" t="str">
            <v>CONGELADO</v>
          </cell>
          <cell r="AA1346" t="str">
            <v>SUBPROD</v>
          </cell>
          <cell r="AB1346" t="str">
            <v>SUBPROD VISCERAS</v>
          </cell>
          <cell r="AC1346" t="str">
            <v>SUBPROD VISCERAS PANA S/CORAZÓN</v>
          </cell>
          <cell r="AD1346" t="str">
            <v>NA</v>
          </cell>
        </row>
        <row r="1347">
          <cell r="D1347">
            <v>1012483</v>
          </cell>
          <cell r="E1347" t="str">
            <v>PO TRU-CTRO ALA 4X10 MR@ CJ AS</v>
          </cell>
          <cell r="F1347">
            <v>20003.407200000001</v>
          </cell>
          <cell r="G1347" t="str">
            <v>KG</v>
          </cell>
          <cell r="H1347" t="str">
            <v>F. SAN VICENTE</v>
          </cell>
          <cell r="I1347" t="str">
            <v>A PROGRAMAR</v>
          </cell>
          <cell r="J1347">
            <v>44837</v>
          </cell>
          <cell r="K1347">
            <v>44840</v>
          </cell>
          <cell r="L1347">
            <v>44875</v>
          </cell>
          <cell r="M1347"/>
          <cell r="N1347"/>
          <cell r="O1347" t="str">
            <v>U007 AGROSUPER S.A.</v>
          </cell>
          <cell r="P1347" t="str">
            <v>00AA</v>
          </cell>
          <cell r="Q1347" t="str">
            <v>AGRO AMERICA</v>
          </cell>
          <cell r="R1347" t="str">
            <v>01</v>
          </cell>
          <cell r="S1347" t="str">
            <v>EE.UU.</v>
          </cell>
          <cell r="T1347" t="str">
            <v>000071 PHILADELPHIA, PUERTO</v>
          </cell>
          <cell r="U1347" t="str">
            <v>200000004</v>
          </cell>
          <cell r="V1347" t="str">
            <v>Agro America LLC</v>
          </cell>
          <cell r="W1347" t="str">
            <v/>
          </cell>
          <cell r="X1347" t="str">
            <v>CIF</v>
          </cell>
          <cell r="Y1347" t="str">
            <v>CTA CTE O CRED.DIRECTO</v>
          </cell>
          <cell r="Z1347" t="str">
            <v>CONGELADO</v>
          </cell>
          <cell r="AA1347" t="str">
            <v>ALA</v>
          </cell>
          <cell r="AB1347" t="str">
            <v>ALA TRUTRO-CENTRO</v>
          </cell>
          <cell r="AC1347" t="str">
            <v>ALA TRUTRO-CENTRO NORMAL</v>
          </cell>
          <cell r="AD1347" t="str">
            <v>NA</v>
          </cell>
        </row>
        <row r="1348">
          <cell r="D1348">
            <v>1012483</v>
          </cell>
          <cell r="E1348" t="str">
            <v>PO TRU-CTRO ALA 4X10 MR@ CJ AS</v>
          </cell>
          <cell r="F1348">
            <v>20003.407200000001</v>
          </cell>
          <cell r="G1348" t="str">
            <v>KG</v>
          </cell>
          <cell r="H1348" t="str">
            <v>F. SAN VICENTE</v>
          </cell>
          <cell r="I1348" t="str">
            <v>A PROGRAMAR</v>
          </cell>
          <cell r="J1348">
            <v>44837</v>
          </cell>
          <cell r="K1348">
            <v>44840</v>
          </cell>
          <cell r="L1348">
            <v>44875</v>
          </cell>
          <cell r="M1348"/>
          <cell r="N1348"/>
          <cell r="O1348" t="str">
            <v>U007 AGROSUPER S.A.</v>
          </cell>
          <cell r="P1348" t="str">
            <v>00AA</v>
          </cell>
          <cell r="Q1348" t="str">
            <v>AGRO AMERICA</v>
          </cell>
          <cell r="R1348" t="str">
            <v>01</v>
          </cell>
          <cell r="S1348" t="str">
            <v>EE.UU.</v>
          </cell>
          <cell r="T1348" t="str">
            <v>000071 PHILADELPHIA, PUERTO</v>
          </cell>
          <cell r="U1348" t="str">
            <v>200000004</v>
          </cell>
          <cell r="V1348" t="str">
            <v>Agro America LLC</v>
          </cell>
          <cell r="W1348" t="str">
            <v/>
          </cell>
          <cell r="X1348" t="str">
            <v>CIF</v>
          </cell>
          <cell r="Y1348" t="str">
            <v>CTA CTE O CRED.DIRECTO</v>
          </cell>
          <cell r="Z1348" t="str">
            <v>CONGELADO</v>
          </cell>
          <cell r="AA1348" t="str">
            <v>ALA</v>
          </cell>
          <cell r="AB1348" t="str">
            <v>ALA TRUTRO-CENTRO</v>
          </cell>
          <cell r="AC1348" t="str">
            <v>ALA TRUTRO-CENTRO NORMAL</v>
          </cell>
          <cell r="AD1348" t="str">
            <v>NA</v>
          </cell>
        </row>
        <row r="1349">
          <cell r="D1349">
            <v>1012483</v>
          </cell>
          <cell r="E1349" t="str">
            <v>PO TRU-CTRO ALA 4X10 MR@ CJ AS</v>
          </cell>
          <cell r="F1349">
            <v>20003.407200000001</v>
          </cell>
          <cell r="G1349" t="str">
            <v>KG</v>
          </cell>
          <cell r="H1349" t="str">
            <v>F. SAN VICENTE</v>
          </cell>
          <cell r="I1349" t="str">
            <v>A PROGRAMAR</v>
          </cell>
          <cell r="J1349">
            <v>44837</v>
          </cell>
          <cell r="K1349">
            <v>44840</v>
          </cell>
          <cell r="L1349">
            <v>44876</v>
          </cell>
          <cell r="M1349"/>
          <cell r="N1349"/>
          <cell r="O1349" t="str">
            <v>U007 AGROSUPER S.A.</v>
          </cell>
          <cell r="P1349" t="str">
            <v>00AA</v>
          </cell>
          <cell r="Q1349" t="str">
            <v>AGRO AMERICA</v>
          </cell>
          <cell r="R1349" t="str">
            <v>01</v>
          </cell>
          <cell r="S1349" t="str">
            <v>EE.UU.</v>
          </cell>
          <cell r="T1349" t="str">
            <v>000071 PHILADELPHIA, PUERTO</v>
          </cell>
          <cell r="U1349" t="str">
            <v>200000004</v>
          </cell>
          <cell r="V1349" t="str">
            <v>Agro America LLC</v>
          </cell>
          <cell r="W1349" t="str">
            <v/>
          </cell>
          <cell r="X1349" t="str">
            <v>CIF</v>
          </cell>
          <cell r="Y1349" t="str">
            <v>CTA CTE O CRED.DIRECTO</v>
          </cell>
          <cell r="Z1349" t="str">
            <v>CONGELADO</v>
          </cell>
          <cell r="AA1349" t="str">
            <v>ALA</v>
          </cell>
          <cell r="AB1349" t="str">
            <v>ALA TRUTRO-CENTRO</v>
          </cell>
          <cell r="AC1349" t="str">
            <v>ALA TRUTRO-CENTRO NORMAL</v>
          </cell>
          <cell r="AD1349" t="str">
            <v>NA</v>
          </cell>
        </row>
        <row r="1350">
          <cell r="D1350">
            <v>1012483</v>
          </cell>
          <cell r="E1350" t="str">
            <v>PO TRU-CTRO ALA 4X10 MR@ CJ AS</v>
          </cell>
          <cell r="F1350">
            <v>20003.407200000001</v>
          </cell>
          <cell r="G1350" t="str">
            <v>KG</v>
          </cell>
          <cell r="H1350" t="str">
            <v>F. SAN VICENTE</v>
          </cell>
          <cell r="I1350" t="str">
            <v>A PROGRAMAR</v>
          </cell>
          <cell r="J1350">
            <v>44837</v>
          </cell>
          <cell r="K1350">
            <v>44841</v>
          </cell>
          <cell r="L1350">
            <v>44877</v>
          </cell>
          <cell r="M1350"/>
          <cell r="N1350"/>
          <cell r="O1350" t="str">
            <v>U007 AGROSUPER S.A.</v>
          </cell>
          <cell r="P1350" t="str">
            <v>00AA</v>
          </cell>
          <cell r="Q1350" t="str">
            <v>AGRO AMERICA</v>
          </cell>
          <cell r="R1350" t="str">
            <v>01</v>
          </cell>
          <cell r="S1350" t="str">
            <v>EE.UU.</v>
          </cell>
          <cell r="T1350" t="str">
            <v>000066 JACKSONVILLE, FL</v>
          </cell>
          <cell r="U1350" t="str">
            <v>200000004</v>
          </cell>
          <cell r="V1350" t="str">
            <v>Agro America LLC</v>
          </cell>
          <cell r="W1350" t="str">
            <v/>
          </cell>
          <cell r="X1350" t="str">
            <v>CIF</v>
          </cell>
          <cell r="Y1350" t="str">
            <v>CTA CTE O CRED.DIRECTO</v>
          </cell>
          <cell r="Z1350" t="str">
            <v>CONGELADO</v>
          </cell>
          <cell r="AA1350" t="str">
            <v>ALA</v>
          </cell>
          <cell r="AB1350" t="str">
            <v>ALA TRUTRO-CENTRO</v>
          </cell>
          <cell r="AC1350" t="str">
            <v>ALA TRUTRO-CENTRO NORMAL</v>
          </cell>
          <cell r="AD1350" t="str">
            <v>NA</v>
          </cell>
        </row>
        <row r="1351">
          <cell r="D1351">
            <v>1012483</v>
          </cell>
          <cell r="E1351" t="str">
            <v>PO TRU-CTRO ALA 4X10 MR@ CJ AS</v>
          </cell>
          <cell r="F1351">
            <v>19958.399987392</v>
          </cell>
          <cell r="G1351" t="str">
            <v>KG</v>
          </cell>
          <cell r="H1351" t="str">
            <v>F. SAN VICENTE</v>
          </cell>
          <cell r="I1351" t="str">
            <v>A PROGRAMAR</v>
          </cell>
          <cell r="J1351">
            <v>44837</v>
          </cell>
          <cell r="K1351">
            <v>44841</v>
          </cell>
          <cell r="L1351">
            <v>44877</v>
          </cell>
          <cell r="M1351"/>
          <cell r="N1351"/>
          <cell r="O1351" t="str">
            <v>U007 AGROSUPER S.A.</v>
          </cell>
          <cell r="P1351" t="str">
            <v>00AA</v>
          </cell>
          <cell r="Q1351" t="str">
            <v>AGRO AMERICA</v>
          </cell>
          <cell r="R1351" t="str">
            <v>01</v>
          </cell>
          <cell r="S1351" t="str">
            <v>EE.UU.</v>
          </cell>
          <cell r="T1351" t="str">
            <v>000109 LONG BEACH, PUERTO</v>
          </cell>
          <cell r="U1351" t="str">
            <v>200000004</v>
          </cell>
          <cell r="V1351" t="str">
            <v>Agro America LLC</v>
          </cell>
          <cell r="W1351" t="str">
            <v/>
          </cell>
          <cell r="X1351" t="str">
            <v>CIF</v>
          </cell>
          <cell r="Y1351" t="str">
            <v>CTA CTE O CRED.DIRECTO</v>
          </cell>
          <cell r="Z1351" t="str">
            <v>CONGELADO</v>
          </cell>
          <cell r="AA1351" t="str">
            <v>ALA</v>
          </cell>
          <cell r="AB1351" t="str">
            <v>ALA TRUTRO-CENTRO</v>
          </cell>
          <cell r="AC1351" t="str">
            <v>ALA TRUTRO-CENTRO NORMAL</v>
          </cell>
          <cell r="AD1351" t="str">
            <v>NA</v>
          </cell>
        </row>
        <row r="1352">
          <cell r="D1352">
            <v>1012483</v>
          </cell>
          <cell r="E1352" t="str">
            <v>PO TRU-CTRO ALA 4X10 MR@ CJ AS</v>
          </cell>
          <cell r="F1352">
            <v>19958.399987392</v>
          </cell>
          <cell r="G1352" t="str">
            <v>KG</v>
          </cell>
          <cell r="H1352" t="str">
            <v>F. SAN VICENTE</v>
          </cell>
          <cell r="I1352" t="str">
            <v>A PROGRAMAR</v>
          </cell>
          <cell r="J1352">
            <v>44837</v>
          </cell>
          <cell r="K1352">
            <v>44842</v>
          </cell>
          <cell r="L1352">
            <v>44879</v>
          </cell>
          <cell r="M1352"/>
          <cell r="N1352"/>
          <cell r="O1352" t="str">
            <v>U007 AGROSUPER S.A.</v>
          </cell>
          <cell r="P1352" t="str">
            <v>00AA</v>
          </cell>
          <cell r="Q1352" t="str">
            <v>AGRO AMERICA</v>
          </cell>
          <cell r="R1352" t="str">
            <v>01</v>
          </cell>
          <cell r="S1352" t="str">
            <v>EE.UU.</v>
          </cell>
          <cell r="T1352" t="str">
            <v>000144 NORFOLK, PUERTO</v>
          </cell>
          <cell r="U1352" t="str">
            <v>200000004</v>
          </cell>
          <cell r="V1352" t="str">
            <v>Agro America LLC</v>
          </cell>
          <cell r="W1352" t="str">
            <v/>
          </cell>
          <cell r="X1352" t="str">
            <v>CIF</v>
          </cell>
          <cell r="Y1352" t="str">
            <v>CTA CTE O CRED.DIRECTO</v>
          </cell>
          <cell r="Z1352" t="str">
            <v>CONGELADO</v>
          </cell>
          <cell r="AA1352" t="str">
            <v>ALA</v>
          </cell>
          <cell r="AB1352" t="str">
            <v>ALA TRUTRO-CENTRO</v>
          </cell>
          <cell r="AC1352" t="str">
            <v>ALA TRUTRO-CENTRO NORMAL</v>
          </cell>
          <cell r="AD1352" t="str">
            <v>NA</v>
          </cell>
        </row>
        <row r="1353">
          <cell r="D1353">
            <v>1012483</v>
          </cell>
          <cell r="E1353" t="str">
            <v>PO TRU-CTRO ALA 4X10 MR@ CJ AS</v>
          </cell>
          <cell r="F1353">
            <v>19958.399987392</v>
          </cell>
          <cell r="G1353" t="str">
            <v>KG</v>
          </cell>
          <cell r="H1353" t="str">
            <v>F. SAN VICENTE</v>
          </cell>
          <cell r="I1353" t="str">
            <v>A PROGRAMAR</v>
          </cell>
          <cell r="J1353">
            <v>44837</v>
          </cell>
          <cell r="K1353">
            <v>44842</v>
          </cell>
          <cell r="L1353">
            <v>44879</v>
          </cell>
          <cell r="M1353"/>
          <cell r="N1353"/>
          <cell r="O1353" t="str">
            <v>U007 AGROSUPER S.A.</v>
          </cell>
          <cell r="P1353" t="str">
            <v>00AA</v>
          </cell>
          <cell r="Q1353" t="str">
            <v>AGRO AMERICA</v>
          </cell>
          <cell r="R1353" t="str">
            <v>01</v>
          </cell>
          <cell r="S1353" t="str">
            <v>EE.UU.</v>
          </cell>
          <cell r="T1353" t="str">
            <v>000144 NORFOLK, PUERTO</v>
          </cell>
          <cell r="U1353" t="str">
            <v>200000004</v>
          </cell>
          <cell r="V1353" t="str">
            <v>Agro America LLC</v>
          </cell>
          <cell r="W1353" t="str">
            <v/>
          </cell>
          <cell r="X1353" t="str">
            <v>CIF</v>
          </cell>
          <cell r="Y1353" t="str">
            <v>CTA CTE O CRED.DIRECTO</v>
          </cell>
          <cell r="Z1353" t="str">
            <v>CONGELADO</v>
          </cell>
          <cell r="AA1353" t="str">
            <v>ALA</v>
          </cell>
          <cell r="AB1353" t="str">
            <v>ALA TRUTRO-CENTRO</v>
          </cell>
          <cell r="AC1353" t="str">
            <v>ALA TRUTRO-CENTRO NORMAL</v>
          </cell>
          <cell r="AD1353" t="str">
            <v>NA</v>
          </cell>
        </row>
        <row r="1354">
          <cell r="D1354">
            <v>1012483</v>
          </cell>
          <cell r="E1354" t="str">
            <v>PO TRU-CTRO ALA 4X10 MR@ CJ AS</v>
          </cell>
          <cell r="F1354">
            <v>20003.407200000001</v>
          </cell>
          <cell r="G1354" t="str">
            <v>KG</v>
          </cell>
          <cell r="H1354" t="str">
            <v>F. SAN VICENTE</v>
          </cell>
          <cell r="I1354" t="str">
            <v>EN PRODUCCION</v>
          </cell>
          <cell r="J1354">
            <v>44837</v>
          </cell>
          <cell r="K1354">
            <v>44842</v>
          </cell>
          <cell r="L1354"/>
          <cell r="M1354"/>
          <cell r="N1354"/>
          <cell r="O1354" t="str">
            <v>U007 AGROSUPER S.A.</v>
          </cell>
          <cell r="P1354" t="str">
            <v>00AA</v>
          </cell>
          <cell r="Q1354" t="str">
            <v>AGRO AMERICA</v>
          </cell>
          <cell r="R1354" t="str">
            <v>01</v>
          </cell>
          <cell r="S1354" t="str">
            <v>EE.UU.</v>
          </cell>
          <cell r="T1354" t="str">
            <v>000144 NORFOLK, PUERTO</v>
          </cell>
          <cell r="U1354" t="str">
            <v>200000004</v>
          </cell>
          <cell r="V1354" t="str">
            <v>Agro America LLC</v>
          </cell>
          <cell r="W1354" t="str">
            <v/>
          </cell>
          <cell r="X1354" t="str">
            <v>CIF</v>
          </cell>
          <cell r="Y1354" t="str">
            <v>CTA CTE O CRED.DIRECTO</v>
          </cell>
          <cell r="Z1354" t="str">
            <v>CONGELADO</v>
          </cell>
          <cell r="AA1354" t="str">
            <v>ALA</v>
          </cell>
          <cell r="AB1354" t="str">
            <v>ALA TRUTRO-CENTRO</v>
          </cell>
          <cell r="AC1354" t="str">
            <v>ALA TRUTRO-CENTRO NORMAL</v>
          </cell>
          <cell r="AD1354" t="str">
            <v>NA</v>
          </cell>
        </row>
        <row r="1355">
          <cell r="D1355">
            <v>1012109</v>
          </cell>
          <cell r="E1355" t="str">
            <v>PO PCHDEH 6OZ MR@ CJ AS</v>
          </cell>
          <cell r="F1355">
            <v>19958.399987392</v>
          </cell>
          <cell r="G1355" t="str">
            <v>KG</v>
          </cell>
          <cell r="H1355" t="str">
            <v>F. SAN VICENTE</v>
          </cell>
          <cell r="I1355" t="str">
            <v>A PROGRAMAR</v>
          </cell>
          <cell r="J1355">
            <v>44837</v>
          </cell>
          <cell r="K1355">
            <v>44851</v>
          </cell>
          <cell r="L1355">
            <v>44878</v>
          </cell>
          <cell r="M1355"/>
          <cell r="N1355"/>
          <cell r="O1355" t="str">
            <v>U007 AGROSUPER S.A.</v>
          </cell>
          <cell r="P1355" t="str">
            <v>00AA</v>
          </cell>
          <cell r="Q1355" t="str">
            <v>AGRO AMERICA</v>
          </cell>
          <cell r="R1355" t="str">
            <v>01</v>
          </cell>
          <cell r="S1355" t="str">
            <v>EE.UU.</v>
          </cell>
          <cell r="T1355" t="str">
            <v>000066 JACKSONVILLE, FL</v>
          </cell>
          <cell r="U1355" t="str">
            <v>200000004</v>
          </cell>
          <cell r="V1355" t="str">
            <v>Agro America LLC</v>
          </cell>
          <cell r="W1355" t="str">
            <v/>
          </cell>
          <cell r="X1355" t="str">
            <v>CIF</v>
          </cell>
          <cell r="Y1355" t="str">
            <v>CTA CTE O CRED.DIRECTO</v>
          </cell>
          <cell r="Z1355" t="str">
            <v>CONGELADO</v>
          </cell>
          <cell r="AA1355" t="str">
            <v>PECHUGA DESH</v>
          </cell>
          <cell r="AB1355" t="str">
            <v>PECHUGA DESH S/PIEL S/GRASA S/FILETE</v>
          </cell>
          <cell r="AC1355" t="str">
            <v>PECHUGA DESH 160-190G</v>
          </cell>
          <cell r="AD1355" t="str">
            <v>NA</v>
          </cell>
        </row>
        <row r="1356">
          <cell r="D1356">
            <v>1012109</v>
          </cell>
          <cell r="E1356" t="str">
            <v>PO PCHDEH 6OZ MR@ CJ AS</v>
          </cell>
          <cell r="F1356">
            <v>19958.399987392</v>
          </cell>
          <cell r="G1356" t="str">
            <v>KG</v>
          </cell>
          <cell r="H1356" t="str">
            <v>F. SAN VICENTE</v>
          </cell>
          <cell r="I1356" t="str">
            <v>A PROGRAMAR</v>
          </cell>
          <cell r="J1356">
            <v>44837</v>
          </cell>
          <cell r="K1356">
            <v>44851</v>
          </cell>
          <cell r="L1356">
            <v>44879</v>
          </cell>
          <cell r="M1356"/>
          <cell r="N1356"/>
          <cell r="O1356" t="str">
            <v>U007 AGROSUPER S.A.</v>
          </cell>
          <cell r="P1356" t="str">
            <v>00AA</v>
          </cell>
          <cell r="Q1356" t="str">
            <v>AGRO AMERICA</v>
          </cell>
          <cell r="R1356" t="str">
            <v>01</v>
          </cell>
          <cell r="S1356" t="str">
            <v>EE.UU.</v>
          </cell>
          <cell r="T1356" t="str">
            <v>000066 JACKSONVILLE, FL</v>
          </cell>
          <cell r="U1356" t="str">
            <v>200000004</v>
          </cell>
          <cell r="V1356" t="str">
            <v>Agro America LLC</v>
          </cell>
          <cell r="W1356" t="str">
            <v/>
          </cell>
          <cell r="X1356" t="str">
            <v>CIF</v>
          </cell>
          <cell r="Y1356" t="str">
            <v>CTA CTE O CRED.DIRECTO</v>
          </cell>
          <cell r="Z1356" t="str">
            <v>CONGELADO</v>
          </cell>
          <cell r="AA1356" t="str">
            <v>PECHUGA DESH</v>
          </cell>
          <cell r="AB1356" t="str">
            <v>PECHUGA DESH S/PIEL S/GRASA S/FILETE</v>
          </cell>
          <cell r="AC1356" t="str">
            <v>PECHUGA DESH 160-190G</v>
          </cell>
          <cell r="AD1356" t="str">
            <v>NA</v>
          </cell>
        </row>
        <row r="1357">
          <cell r="D1357">
            <v>1012521</v>
          </cell>
          <cell r="E1357" t="str">
            <v>PO PCHDEH 6OZ MR@ CJ AS</v>
          </cell>
          <cell r="F1357">
            <v>19958.399987392</v>
          </cell>
          <cell r="G1357" t="str">
            <v>KG</v>
          </cell>
          <cell r="H1357" t="str">
            <v>F. SAN VICENTE</v>
          </cell>
          <cell r="I1357" t="str">
            <v>A PROGRAMAR</v>
          </cell>
          <cell r="J1357">
            <v>44837</v>
          </cell>
          <cell r="K1357">
            <v>44851</v>
          </cell>
          <cell r="L1357">
            <v>44863</v>
          </cell>
          <cell r="M1357"/>
          <cell r="N1357"/>
          <cell r="O1357" t="str">
            <v>U007 AGROSUPER S.A.</v>
          </cell>
          <cell r="P1357" t="str">
            <v>00AA</v>
          </cell>
          <cell r="Q1357" t="str">
            <v>AGRO AMERICA</v>
          </cell>
          <cell r="R1357" t="str">
            <v>01</v>
          </cell>
          <cell r="S1357" t="str">
            <v>EE.UU.</v>
          </cell>
          <cell r="T1357" t="str">
            <v>000109 LONG BEACH, PUERTO</v>
          </cell>
          <cell r="U1357" t="str">
            <v>200000004</v>
          </cell>
          <cell r="V1357" t="str">
            <v>Agro America LLC</v>
          </cell>
          <cell r="W1357" t="str">
            <v/>
          </cell>
          <cell r="X1357" t="str">
            <v>CIF</v>
          </cell>
          <cell r="Y1357" t="str">
            <v>CTA CTE O CRED.DIRECTO</v>
          </cell>
          <cell r="Z1357" t="str">
            <v>CONGELADO</v>
          </cell>
          <cell r="AA1357" t="str">
            <v>PECHUGA DESH</v>
          </cell>
          <cell r="AB1357" t="str">
            <v>PECHUGA DESH S/PIEL S/GRASA S/FILETE</v>
          </cell>
          <cell r="AC1357" t="str">
            <v>PECHUGA DESH 120-170G</v>
          </cell>
          <cell r="AD1357" t="str">
            <v>NA</v>
          </cell>
        </row>
        <row r="1358">
          <cell r="D1358">
            <v>1012109</v>
          </cell>
          <cell r="E1358" t="str">
            <v>PO PCHDEH 6OZ MR@ CJ AS</v>
          </cell>
          <cell r="F1358">
            <v>19958.399987392</v>
          </cell>
          <cell r="G1358" t="str">
            <v>KG</v>
          </cell>
          <cell r="H1358" t="str">
            <v>F. SAN VICENTE</v>
          </cell>
          <cell r="I1358" t="str">
            <v>PROGRAMADO</v>
          </cell>
          <cell r="J1358">
            <v>44837</v>
          </cell>
          <cell r="K1358">
            <v>44850</v>
          </cell>
          <cell r="L1358">
            <v>44871</v>
          </cell>
          <cell r="M1358"/>
          <cell r="N1358"/>
          <cell r="O1358" t="str">
            <v>U007 AGROSUPER S.A.</v>
          </cell>
          <cell r="P1358" t="str">
            <v>00AA</v>
          </cell>
          <cell r="Q1358" t="str">
            <v>AGRO AMERICA</v>
          </cell>
          <cell r="R1358" t="str">
            <v>01</v>
          </cell>
          <cell r="S1358" t="str">
            <v>EE.UU.</v>
          </cell>
          <cell r="T1358" t="str">
            <v>000113 PORT EVERGLADES, PUERTO</v>
          </cell>
          <cell r="U1358" t="str">
            <v>200000004</v>
          </cell>
          <cell r="V1358" t="str">
            <v>Agro America LLC</v>
          </cell>
          <cell r="W1358" t="str">
            <v/>
          </cell>
          <cell r="X1358" t="str">
            <v>CIF</v>
          </cell>
          <cell r="Y1358" t="str">
            <v>CTA CTE O CRED.DIRECTO</v>
          </cell>
          <cell r="Z1358" t="str">
            <v>CONGELADO</v>
          </cell>
          <cell r="AA1358" t="str">
            <v>PECHUGA DESH</v>
          </cell>
          <cell r="AB1358" t="str">
            <v>PECHUGA DESH S/PIEL S/GRASA S/FILETE</v>
          </cell>
          <cell r="AC1358" t="str">
            <v>PECHUGA DESH 160-190G</v>
          </cell>
          <cell r="AD1358" t="str">
            <v>NA</v>
          </cell>
        </row>
        <row r="1359">
          <cell r="D1359">
            <v>1012109</v>
          </cell>
          <cell r="E1359" t="str">
            <v>PO PCHDEH 6OZ MR@ CJ AS</v>
          </cell>
          <cell r="F1359">
            <v>19958.399987392</v>
          </cell>
          <cell r="G1359" t="str">
            <v>KG</v>
          </cell>
          <cell r="H1359" t="str">
            <v>F. SAN VICENTE</v>
          </cell>
          <cell r="I1359" t="str">
            <v>A PROGRAMAR</v>
          </cell>
          <cell r="J1359">
            <v>44837</v>
          </cell>
          <cell r="K1359">
            <v>44850</v>
          </cell>
          <cell r="L1359">
            <v>44872</v>
          </cell>
          <cell r="M1359"/>
          <cell r="N1359"/>
          <cell r="O1359" t="str">
            <v>U007 AGROSUPER S.A.</v>
          </cell>
          <cell r="P1359" t="str">
            <v>00AA</v>
          </cell>
          <cell r="Q1359" t="str">
            <v>AGRO AMERICA</v>
          </cell>
          <cell r="R1359" t="str">
            <v>01</v>
          </cell>
          <cell r="S1359" t="str">
            <v>EE.UU.</v>
          </cell>
          <cell r="T1359" t="str">
            <v>000113 PORT EVERGLADES, PUERTO</v>
          </cell>
          <cell r="U1359" t="str">
            <v>200000004</v>
          </cell>
          <cell r="V1359" t="str">
            <v>Agro America LLC</v>
          </cell>
          <cell r="W1359" t="str">
            <v/>
          </cell>
          <cell r="X1359" t="str">
            <v>CIF</v>
          </cell>
          <cell r="Y1359" t="str">
            <v>CTA CTE O CRED.DIRECTO</v>
          </cell>
          <cell r="Z1359" t="str">
            <v>CONGELADO</v>
          </cell>
          <cell r="AA1359" t="str">
            <v>PECHUGA DESH</v>
          </cell>
          <cell r="AB1359" t="str">
            <v>PECHUGA DESH S/PIEL S/GRASA S/FILETE</v>
          </cell>
          <cell r="AC1359" t="str">
            <v>PECHUGA DESH 160-190G</v>
          </cell>
          <cell r="AD1359" t="str">
            <v>NA</v>
          </cell>
        </row>
        <row r="1360">
          <cell r="D1360">
            <v>1012109</v>
          </cell>
          <cell r="E1360" t="str">
            <v>PO PCHDEH 6OZ MR@ CJ AS</v>
          </cell>
          <cell r="F1360">
            <v>19958.399987392</v>
          </cell>
          <cell r="G1360" t="str">
            <v>KG</v>
          </cell>
          <cell r="H1360" t="str">
            <v>F. SAN VICENTE</v>
          </cell>
          <cell r="I1360" t="str">
            <v>A PROGRAMAR</v>
          </cell>
          <cell r="J1360">
            <v>44837</v>
          </cell>
          <cell r="K1360">
            <v>44850</v>
          </cell>
          <cell r="L1360">
            <v>44875</v>
          </cell>
          <cell r="M1360"/>
          <cell r="N1360"/>
          <cell r="O1360" t="str">
            <v>U007 AGROSUPER S.A.</v>
          </cell>
          <cell r="P1360" t="str">
            <v>00AA</v>
          </cell>
          <cell r="Q1360" t="str">
            <v>AGRO AMERICA</v>
          </cell>
          <cell r="R1360" t="str">
            <v>01</v>
          </cell>
          <cell r="S1360" t="str">
            <v>EE.UU.</v>
          </cell>
          <cell r="T1360" t="str">
            <v>000144 NORFOLK, PUERTO</v>
          </cell>
          <cell r="U1360" t="str">
            <v>200000004</v>
          </cell>
          <cell r="V1360" t="str">
            <v>Agro America LLC</v>
          </cell>
          <cell r="W1360" t="str">
            <v/>
          </cell>
          <cell r="X1360" t="str">
            <v>CIF</v>
          </cell>
          <cell r="Y1360" t="str">
            <v>CTA CTE O CRED.DIRECTO</v>
          </cell>
          <cell r="Z1360" t="str">
            <v>CONGELADO</v>
          </cell>
          <cell r="AA1360" t="str">
            <v>PECHUGA DESH</v>
          </cell>
          <cell r="AB1360" t="str">
            <v>PECHUGA DESH S/PIEL S/GRASA S/FILETE</v>
          </cell>
          <cell r="AC1360" t="str">
            <v>PECHUGA DESH 160-190G</v>
          </cell>
          <cell r="AD1360" t="str">
            <v>NA</v>
          </cell>
        </row>
        <row r="1361">
          <cell r="D1361">
            <v>1012109</v>
          </cell>
          <cell r="E1361" t="str">
            <v>PO PCHDEH 6OZ MR@ CJ AS</v>
          </cell>
          <cell r="F1361">
            <v>6985.3167999999996</v>
          </cell>
          <cell r="G1361" t="str">
            <v>KG</v>
          </cell>
          <cell r="H1361" t="str">
            <v>F. SAN VICENTE</v>
          </cell>
          <cell r="I1361" t="str">
            <v>A PROGRAMAR</v>
          </cell>
          <cell r="J1361">
            <v>44837</v>
          </cell>
          <cell r="K1361">
            <v>44850</v>
          </cell>
          <cell r="L1361">
            <v>44878</v>
          </cell>
          <cell r="M1361"/>
          <cell r="N1361"/>
          <cell r="O1361" t="str">
            <v>U007 AGROSUPER S.A.</v>
          </cell>
          <cell r="P1361" t="str">
            <v>00AA</v>
          </cell>
          <cell r="Q1361" t="str">
            <v>AGRO AMERICA</v>
          </cell>
          <cell r="R1361" t="str">
            <v>01</v>
          </cell>
          <cell r="S1361" t="str">
            <v>EE.UU.</v>
          </cell>
          <cell r="T1361" t="str">
            <v>000113 PORT EVERGLADES, PUERTO</v>
          </cell>
          <cell r="U1361" t="str">
            <v>200000004</v>
          </cell>
          <cell r="V1361" t="str">
            <v>Agro America LLC</v>
          </cell>
          <cell r="W1361" t="str">
            <v/>
          </cell>
          <cell r="X1361" t="str">
            <v>CIF</v>
          </cell>
          <cell r="Y1361" t="str">
            <v>CTA CTE O CRED.DIRECTO</v>
          </cell>
          <cell r="Z1361" t="str">
            <v>CONGELADO</v>
          </cell>
          <cell r="AA1361" t="str">
            <v>PECHUGA DESH</v>
          </cell>
          <cell r="AB1361" t="str">
            <v>PECHUGA DESH S/PIEL S/GRASA S/FILETE</v>
          </cell>
          <cell r="AC1361" t="str">
            <v>PECHUGA DESH 160-190G</v>
          </cell>
          <cell r="AD1361" t="str">
            <v>NA</v>
          </cell>
        </row>
        <row r="1362">
          <cell r="D1362">
            <v>1012521</v>
          </cell>
          <cell r="E1362" t="str">
            <v>PO PCHDEH 6OZ MR@ CJ AS</v>
          </cell>
          <cell r="F1362">
            <v>12972.7312</v>
          </cell>
          <cell r="G1362" t="str">
            <v>KG</v>
          </cell>
          <cell r="H1362" t="str">
            <v>F. SAN VICENTE</v>
          </cell>
          <cell r="I1362" t="str">
            <v>A PROGRAMAR</v>
          </cell>
          <cell r="J1362">
            <v>44837</v>
          </cell>
          <cell r="K1362">
            <v>44850</v>
          </cell>
          <cell r="L1362">
            <v>44878</v>
          </cell>
          <cell r="M1362"/>
          <cell r="N1362"/>
          <cell r="O1362" t="str">
            <v>U007 AGROSUPER S.A.</v>
          </cell>
          <cell r="P1362" t="str">
            <v>00AA</v>
          </cell>
          <cell r="Q1362" t="str">
            <v>AGRO AMERICA</v>
          </cell>
          <cell r="R1362" t="str">
            <v>01</v>
          </cell>
          <cell r="S1362" t="str">
            <v>EE.UU.</v>
          </cell>
          <cell r="T1362" t="str">
            <v>000113 PORT EVERGLADES, PUERTO</v>
          </cell>
          <cell r="U1362" t="str">
            <v>200000004</v>
          </cell>
          <cell r="V1362" t="str">
            <v>Agro America LLC</v>
          </cell>
          <cell r="W1362" t="str">
            <v/>
          </cell>
          <cell r="X1362" t="str">
            <v>CIF</v>
          </cell>
          <cell r="Y1362" t="str">
            <v>CTA CTE O CRED.DIRECTO</v>
          </cell>
          <cell r="Z1362" t="str">
            <v>CONGELADO</v>
          </cell>
          <cell r="AA1362" t="str">
            <v>PECHUGA DESH</v>
          </cell>
          <cell r="AB1362" t="str">
            <v>PECHUGA DESH S/PIEL S/GRASA S/FILETE</v>
          </cell>
          <cell r="AC1362" t="str">
            <v>PECHUGA DESH 120-170G</v>
          </cell>
          <cell r="AD1362" t="str">
            <v>NA</v>
          </cell>
        </row>
        <row r="1363">
          <cell r="D1363">
            <v>1012109</v>
          </cell>
          <cell r="E1363" t="str">
            <v>PO PCHDEH 6OZ MR@ CJ AS</v>
          </cell>
          <cell r="F1363">
            <v>19958.399987392</v>
          </cell>
          <cell r="G1363" t="str">
            <v>KG</v>
          </cell>
          <cell r="H1363" t="str">
            <v>F. SAN VICENTE</v>
          </cell>
          <cell r="I1363" t="str">
            <v>EN PRODUCCION</v>
          </cell>
          <cell r="J1363">
            <v>44837</v>
          </cell>
          <cell r="K1363">
            <v>44852</v>
          </cell>
          <cell r="L1363"/>
          <cell r="M1363"/>
          <cell r="N1363"/>
          <cell r="O1363" t="str">
            <v>U007 AGROSUPER S.A.</v>
          </cell>
          <cell r="P1363" t="str">
            <v>00AA</v>
          </cell>
          <cell r="Q1363" t="str">
            <v>AGRO AMERICA</v>
          </cell>
          <cell r="R1363" t="str">
            <v>01</v>
          </cell>
          <cell r="S1363" t="str">
            <v>EE.UU.</v>
          </cell>
          <cell r="T1363" t="str">
            <v>000069 NEW YORK, PUERTO</v>
          </cell>
          <cell r="U1363" t="str">
            <v>200000004</v>
          </cell>
          <cell r="V1363" t="str">
            <v>Agro America LLC</v>
          </cell>
          <cell r="W1363" t="str">
            <v/>
          </cell>
          <cell r="X1363" t="str">
            <v>CIF</v>
          </cell>
          <cell r="Y1363" t="str">
            <v>CTA CTE O CRED.DIRECTO</v>
          </cell>
          <cell r="Z1363" t="str">
            <v>CONGELADO</v>
          </cell>
          <cell r="AA1363" t="str">
            <v>PECHUGA DESH</v>
          </cell>
          <cell r="AB1363" t="str">
            <v>PECHUGA DESH S/PIEL S/GRASA S/FILETE</v>
          </cell>
          <cell r="AC1363" t="str">
            <v>PECHUGA DESH 160-190G</v>
          </cell>
          <cell r="AD1363" t="str">
            <v>NA</v>
          </cell>
        </row>
        <row r="1364">
          <cell r="D1364">
            <v>1012109</v>
          </cell>
          <cell r="E1364" t="str">
            <v>PO PCHDEH 6OZ MR@ CJ AS</v>
          </cell>
          <cell r="F1364">
            <v>19958.399987392</v>
          </cell>
          <cell r="G1364" t="str">
            <v>KG</v>
          </cell>
          <cell r="H1364" t="str">
            <v>F. SAN VICENTE</v>
          </cell>
          <cell r="I1364" t="str">
            <v>EN PRODUCCION</v>
          </cell>
          <cell r="J1364">
            <v>44837</v>
          </cell>
          <cell r="K1364">
            <v>44852</v>
          </cell>
          <cell r="L1364"/>
          <cell r="M1364"/>
          <cell r="N1364"/>
          <cell r="O1364" t="str">
            <v>U007 AGROSUPER S.A.</v>
          </cell>
          <cell r="P1364" t="str">
            <v>00AA</v>
          </cell>
          <cell r="Q1364" t="str">
            <v>AGRO AMERICA</v>
          </cell>
          <cell r="R1364" t="str">
            <v>01</v>
          </cell>
          <cell r="S1364" t="str">
            <v>EE.UU.</v>
          </cell>
          <cell r="T1364" t="str">
            <v>000069 NEW YORK, PUERTO</v>
          </cell>
          <cell r="U1364" t="str">
            <v>200000004</v>
          </cell>
          <cell r="V1364" t="str">
            <v>Agro America LLC</v>
          </cell>
          <cell r="W1364" t="str">
            <v/>
          </cell>
          <cell r="X1364" t="str">
            <v>CIF</v>
          </cell>
          <cell r="Y1364" t="str">
            <v>CTA CTE O CRED.DIRECTO</v>
          </cell>
          <cell r="Z1364" t="str">
            <v>CONGELADO</v>
          </cell>
          <cell r="AA1364" t="str">
            <v>PECHUGA DESH</v>
          </cell>
          <cell r="AB1364" t="str">
            <v>PECHUGA DESH S/PIEL S/GRASA S/FILETE</v>
          </cell>
          <cell r="AC1364" t="str">
            <v>PECHUGA DESH 160-190G</v>
          </cell>
          <cell r="AD1364" t="str">
            <v>NA</v>
          </cell>
        </row>
        <row r="1365">
          <cell r="D1365">
            <v>1012109</v>
          </cell>
          <cell r="E1365" t="str">
            <v>PO PCHDEH 6OZ MR@ CJ AS</v>
          </cell>
          <cell r="F1365">
            <v>19958.399987392</v>
          </cell>
          <cell r="G1365" t="str">
            <v>KG</v>
          </cell>
          <cell r="H1365" t="str">
            <v>F. SAN VICENTE</v>
          </cell>
          <cell r="I1365" t="str">
            <v>EN PRODUCCION</v>
          </cell>
          <cell r="J1365">
            <v>44837</v>
          </cell>
          <cell r="K1365">
            <v>44852</v>
          </cell>
          <cell r="L1365"/>
          <cell r="M1365"/>
          <cell r="N1365"/>
          <cell r="O1365" t="str">
            <v>U007 AGROSUPER S.A.</v>
          </cell>
          <cell r="P1365" t="str">
            <v>00AA</v>
          </cell>
          <cell r="Q1365" t="str">
            <v>AGRO AMERICA</v>
          </cell>
          <cell r="R1365" t="str">
            <v>01</v>
          </cell>
          <cell r="S1365" t="str">
            <v>EE.UU.</v>
          </cell>
          <cell r="T1365" t="str">
            <v>000069 NEW YORK, PUERTO</v>
          </cell>
          <cell r="U1365" t="str">
            <v>200000004</v>
          </cell>
          <cell r="V1365" t="str">
            <v>Agro America LLC</v>
          </cell>
          <cell r="W1365" t="str">
            <v/>
          </cell>
          <cell r="X1365" t="str">
            <v>CIF</v>
          </cell>
          <cell r="Y1365" t="str">
            <v>CTA CTE O CRED.DIRECTO</v>
          </cell>
          <cell r="Z1365" t="str">
            <v>CONGELADO</v>
          </cell>
          <cell r="AA1365" t="str">
            <v>PECHUGA DESH</v>
          </cell>
          <cell r="AB1365" t="str">
            <v>PECHUGA DESH S/PIEL S/GRASA S/FILETE</v>
          </cell>
          <cell r="AC1365" t="str">
            <v>PECHUGA DESH 160-190G</v>
          </cell>
          <cell r="AD1365" t="str">
            <v>NA</v>
          </cell>
        </row>
        <row r="1366">
          <cell r="D1366">
            <v>1012107</v>
          </cell>
          <cell r="E1366" t="str">
            <v>PO PCHDEH 4OZ MR@ CJ AS</v>
          </cell>
          <cell r="F1366">
            <v>9979.0239999999994</v>
          </cell>
          <cell r="G1366" t="str">
            <v>KG</v>
          </cell>
          <cell r="H1366" t="str">
            <v>F. SAN VICENTE</v>
          </cell>
          <cell r="I1366" t="str">
            <v>EN PRODUCCION</v>
          </cell>
          <cell r="J1366">
            <v>44837</v>
          </cell>
          <cell r="K1366">
            <v>44844</v>
          </cell>
          <cell r="L1366"/>
          <cell r="M1366"/>
          <cell r="N1366"/>
          <cell r="O1366" t="str">
            <v>U007 AGROSUPER S.A.</v>
          </cell>
          <cell r="P1366" t="str">
            <v>00AA</v>
          </cell>
          <cell r="Q1366" t="str">
            <v>AGRO AMERICA</v>
          </cell>
          <cell r="R1366" t="str">
            <v>01</v>
          </cell>
          <cell r="S1366" t="str">
            <v>EE.UU.</v>
          </cell>
          <cell r="T1366" t="str">
            <v>000139 HOUSTON, PUERTO</v>
          </cell>
          <cell r="U1366" t="str">
            <v>200000004</v>
          </cell>
          <cell r="V1366" t="str">
            <v>Agro America LLC</v>
          </cell>
          <cell r="W1366" t="str">
            <v/>
          </cell>
          <cell r="X1366" t="str">
            <v>CIF</v>
          </cell>
          <cell r="Y1366" t="str">
            <v>CTA CTE O CRED.DIRECTO</v>
          </cell>
          <cell r="Z1366" t="str">
            <v>CONGELADO</v>
          </cell>
          <cell r="AA1366" t="str">
            <v>PECHUGA DESH</v>
          </cell>
          <cell r="AB1366" t="str">
            <v>PECHUGA DESH S/PIEL S/GRASA S/FILETE</v>
          </cell>
          <cell r="AC1366" t="str">
            <v>PECHUGA DESH 100-130 GR</v>
          </cell>
          <cell r="AD1366" t="str">
            <v>NA</v>
          </cell>
        </row>
        <row r="1367">
          <cell r="D1367">
            <v>1012110</v>
          </cell>
          <cell r="E1367" t="str">
            <v>PO PCHDEH 7OZ MR@ CJ AS</v>
          </cell>
          <cell r="F1367">
            <v>9979.0239999999994</v>
          </cell>
          <cell r="G1367" t="str">
            <v>KG</v>
          </cell>
          <cell r="H1367" t="str">
            <v>F. SAN VICENTE</v>
          </cell>
          <cell r="I1367" t="str">
            <v>EN PRODUCCION</v>
          </cell>
          <cell r="J1367">
            <v>44837</v>
          </cell>
          <cell r="K1367">
            <v>44844</v>
          </cell>
          <cell r="L1367"/>
          <cell r="M1367"/>
          <cell r="N1367"/>
          <cell r="O1367" t="str">
            <v>U007 AGROSUPER S.A.</v>
          </cell>
          <cell r="P1367" t="str">
            <v>00AA</v>
          </cell>
          <cell r="Q1367" t="str">
            <v>AGRO AMERICA</v>
          </cell>
          <cell r="R1367" t="str">
            <v>01</v>
          </cell>
          <cell r="S1367" t="str">
            <v>EE.UU.</v>
          </cell>
          <cell r="T1367" t="str">
            <v>000139 HOUSTON, PUERTO</v>
          </cell>
          <cell r="U1367" t="str">
            <v>200000004</v>
          </cell>
          <cell r="V1367" t="str">
            <v>Agro America LLC</v>
          </cell>
          <cell r="W1367" t="str">
            <v/>
          </cell>
          <cell r="X1367" t="str">
            <v>CIF</v>
          </cell>
          <cell r="Y1367" t="str">
            <v>CTA CTE O CRED.DIRECTO</v>
          </cell>
          <cell r="Z1367" t="str">
            <v>CONGELADO</v>
          </cell>
          <cell r="AA1367" t="str">
            <v>PECHUGA DESH</v>
          </cell>
          <cell r="AB1367" t="str">
            <v>PECHUGA DESH S/PIEL S/GRASA S/FILETE</v>
          </cell>
          <cell r="AC1367" t="str">
            <v>PECHUGA DESH 190-220 GR</v>
          </cell>
          <cell r="AD1367" t="str">
            <v>NA</v>
          </cell>
        </row>
        <row r="1368">
          <cell r="D1368">
            <v>1012108</v>
          </cell>
          <cell r="E1368" t="str">
            <v>PO PCHDEH 5OZ MR@ CJ AS</v>
          </cell>
          <cell r="F1368">
            <v>9979.0239999999994</v>
          </cell>
          <cell r="G1368" t="str">
            <v>KG</v>
          </cell>
          <cell r="H1368" t="str">
            <v>F. SAN VICENTE</v>
          </cell>
          <cell r="I1368" t="str">
            <v>EN PRODUCCION</v>
          </cell>
          <cell r="J1368">
            <v>44837</v>
          </cell>
          <cell r="K1368">
            <v>44850</v>
          </cell>
          <cell r="L1368"/>
          <cell r="M1368"/>
          <cell r="N1368"/>
          <cell r="O1368" t="str">
            <v>U007 AGROSUPER S.A.</v>
          </cell>
          <cell r="P1368" t="str">
            <v>00AA</v>
          </cell>
          <cell r="Q1368" t="str">
            <v>AGRO AMERICA</v>
          </cell>
          <cell r="R1368" t="str">
            <v>01</v>
          </cell>
          <cell r="S1368" t="str">
            <v>EE.UU.</v>
          </cell>
          <cell r="T1368" t="str">
            <v>000139 HOUSTON, PUERTO</v>
          </cell>
          <cell r="U1368" t="str">
            <v>200000004</v>
          </cell>
          <cell r="V1368" t="str">
            <v>Agro America LLC</v>
          </cell>
          <cell r="W1368" t="str">
            <v/>
          </cell>
          <cell r="X1368" t="str">
            <v>CIF</v>
          </cell>
          <cell r="Y1368" t="str">
            <v>CTA CTE O CRED.DIRECTO</v>
          </cell>
          <cell r="Z1368" t="str">
            <v>CONGELADO</v>
          </cell>
          <cell r="AA1368" t="str">
            <v>PECHUGA DESH</v>
          </cell>
          <cell r="AB1368" t="str">
            <v>PECHUGA DESH S/PIEL S/GRASA S/FILETE</v>
          </cell>
          <cell r="AC1368" t="str">
            <v>PECHUGA DESH 130-160G</v>
          </cell>
          <cell r="AD1368" t="str">
            <v>NA</v>
          </cell>
        </row>
        <row r="1369">
          <cell r="D1369">
            <v>1012109</v>
          </cell>
          <cell r="E1369" t="str">
            <v>PO PCHDEH 6OZ MR@ CJ AS</v>
          </cell>
          <cell r="F1369">
            <v>9979.0239999999994</v>
          </cell>
          <cell r="G1369" t="str">
            <v>KG</v>
          </cell>
          <cell r="H1369" t="str">
            <v>F. SAN VICENTE</v>
          </cell>
          <cell r="I1369" t="str">
            <v>EN PRODUCCION</v>
          </cell>
          <cell r="J1369">
            <v>44837</v>
          </cell>
          <cell r="K1369">
            <v>44850</v>
          </cell>
          <cell r="L1369"/>
          <cell r="M1369"/>
          <cell r="N1369"/>
          <cell r="O1369" t="str">
            <v>U007 AGROSUPER S.A.</v>
          </cell>
          <cell r="P1369" t="str">
            <v>00AA</v>
          </cell>
          <cell r="Q1369" t="str">
            <v>AGRO AMERICA</v>
          </cell>
          <cell r="R1369" t="str">
            <v>01</v>
          </cell>
          <cell r="S1369" t="str">
            <v>EE.UU.</v>
          </cell>
          <cell r="T1369" t="str">
            <v>000139 HOUSTON, PUERTO</v>
          </cell>
          <cell r="U1369" t="str">
            <v>200000004</v>
          </cell>
          <cell r="V1369" t="str">
            <v>Agro America LLC</v>
          </cell>
          <cell r="W1369" t="str">
            <v/>
          </cell>
          <cell r="X1369" t="str">
            <v>CIF</v>
          </cell>
          <cell r="Y1369" t="str">
            <v>CTA CTE O CRED.DIRECTO</v>
          </cell>
          <cell r="Z1369" t="str">
            <v>CONGELADO</v>
          </cell>
          <cell r="AA1369" t="str">
            <v>PECHUGA DESH</v>
          </cell>
          <cell r="AB1369" t="str">
            <v>PECHUGA DESH S/PIEL S/GRASA S/FILETE</v>
          </cell>
          <cell r="AC1369" t="str">
            <v>PECHUGA DESH 160-190G</v>
          </cell>
          <cell r="AD1369" t="str">
            <v>NA</v>
          </cell>
        </row>
        <row r="1370">
          <cell r="D1370">
            <v>1012108</v>
          </cell>
          <cell r="E1370" t="str">
            <v>PO PCHDEH 5OZ MR@ CJ AS</v>
          </cell>
          <cell r="F1370">
            <v>9979.0239999999994</v>
          </cell>
          <cell r="G1370" t="str">
            <v>KG</v>
          </cell>
          <cell r="H1370" t="str">
            <v>F. SAN VICENTE</v>
          </cell>
          <cell r="I1370" t="str">
            <v>EN PRODUCCION</v>
          </cell>
          <cell r="J1370">
            <v>44837</v>
          </cell>
          <cell r="K1370">
            <v>44852</v>
          </cell>
          <cell r="L1370"/>
          <cell r="M1370"/>
          <cell r="N1370"/>
          <cell r="O1370" t="str">
            <v>U007 AGROSUPER S.A.</v>
          </cell>
          <cell r="P1370" t="str">
            <v>00AA</v>
          </cell>
          <cell r="Q1370" t="str">
            <v>AGRO AMERICA</v>
          </cell>
          <cell r="R1370" t="str">
            <v>01</v>
          </cell>
          <cell r="S1370" t="str">
            <v>EE.UU.</v>
          </cell>
          <cell r="T1370" t="str">
            <v>000139 HOUSTON, PUERTO</v>
          </cell>
          <cell r="U1370" t="str">
            <v>200000004</v>
          </cell>
          <cell r="V1370" t="str">
            <v>Agro America LLC</v>
          </cell>
          <cell r="W1370" t="str">
            <v/>
          </cell>
          <cell r="X1370" t="str">
            <v>CIF</v>
          </cell>
          <cell r="Y1370" t="str">
            <v>CTA CTE O CRED.DIRECTO</v>
          </cell>
          <cell r="Z1370" t="str">
            <v>CONGELADO</v>
          </cell>
          <cell r="AA1370" t="str">
            <v>PECHUGA DESH</v>
          </cell>
          <cell r="AB1370" t="str">
            <v>PECHUGA DESH S/PIEL S/GRASA S/FILETE</v>
          </cell>
          <cell r="AC1370" t="str">
            <v>PECHUGA DESH 130-160G</v>
          </cell>
          <cell r="AD1370" t="str">
            <v>NA</v>
          </cell>
        </row>
        <row r="1371">
          <cell r="D1371">
            <v>1012110</v>
          </cell>
          <cell r="E1371" t="str">
            <v>PO PCHDEH 7OZ MR@ CJ AS</v>
          </cell>
          <cell r="F1371">
            <v>9979.0239999999994</v>
          </cell>
          <cell r="G1371" t="str">
            <v>KG</v>
          </cell>
          <cell r="H1371" t="str">
            <v>F. SAN VICENTE</v>
          </cell>
          <cell r="I1371" t="str">
            <v>EN PRODUCCION</v>
          </cell>
          <cell r="J1371">
            <v>44837</v>
          </cell>
          <cell r="K1371">
            <v>44852</v>
          </cell>
          <cell r="L1371"/>
          <cell r="M1371"/>
          <cell r="N1371"/>
          <cell r="O1371" t="str">
            <v>U007 AGROSUPER S.A.</v>
          </cell>
          <cell r="P1371" t="str">
            <v>00AA</v>
          </cell>
          <cell r="Q1371" t="str">
            <v>AGRO AMERICA</v>
          </cell>
          <cell r="R1371" t="str">
            <v>01</v>
          </cell>
          <cell r="S1371" t="str">
            <v>EE.UU.</v>
          </cell>
          <cell r="T1371" t="str">
            <v>000139 HOUSTON, PUERTO</v>
          </cell>
          <cell r="U1371" t="str">
            <v>200000004</v>
          </cell>
          <cell r="V1371" t="str">
            <v>Agro America LLC</v>
          </cell>
          <cell r="W1371" t="str">
            <v/>
          </cell>
          <cell r="X1371" t="str">
            <v>CIF</v>
          </cell>
          <cell r="Y1371" t="str">
            <v>CTA CTE O CRED.DIRECTO</v>
          </cell>
          <cell r="Z1371" t="str">
            <v>CONGELADO</v>
          </cell>
          <cell r="AA1371" t="str">
            <v>PECHUGA DESH</v>
          </cell>
          <cell r="AB1371" t="str">
            <v>PECHUGA DESH S/PIEL S/GRASA S/FILETE</v>
          </cell>
          <cell r="AC1371" t="str">
            <v>PECHUGA DESH 190-220 GR</v>
          </cell>
          <cell r="AD1371" t="str">
            <v>NA</v>
          </cell>
        </row>
        <row r="1372">
          <cell r="D1372">
            <v>1011421</v>
          </cell>
          <cell r="E1372" t="str">
            <v>PO PPA ESP 50 PIM@ CJ 20K AS</v>
          </cell>
          <cell r="F1372">
            <v>24000</v>
          </cell>
          <cell r="G1372" t="str">
            <v>KG</v>
          </cell>
          <cell r="H1372" t="str">
            <v>F. SAN VICENTE</v>
          </cell>
          <cell r="I1372" t="str">
            <v>CONFIRMADO</v>
          </cell>
          <cell r="J1372">
            <v>44837</v>
          </cell>
          <cell r="K1372">
            <v>44855</v>
          </cell>
          <cell r="L1372"/>
          <cell r="M1372"/>
          <cell r="N1372"/>
          <cell r="O1372" t="str">
            <v>U007 AGROSUPER S.A.</v>
          </cell>
          <cell r="P1372" t="str">
            <v>00AS</v>
          </cell>
          <cell r="Q1372" t="str">
            <v>AGRO SUDAMERICA</v>
          </cell>
          <cell r="R1372" t="str">
            <v>01</v>
          </cell>
          <cell r="S1372" t="str">
            <v>COLOMBIA</v>
          </cell>
          <cell r="T1372" t="str">
            <v>000218 CARTAGENA, PUERTO</v>
          </cell>
          <cell r="U1372" t="str">
            <v>200004392</v>
          </cell>
          <cell r="V1372" t="str">
            <v>Productos Alimenticios Sevilla S.A.</v>
          </cell>
          <cell r="W1372" t="str">
            <v>***</v>
          </cell>
          <cell r="X1372" t="str">
            <v>CIF</v>
          </cell>
          <cell r="Y1372" t="str">
            <v>CTA CTE O CRED.DIRECTO</v>
          </cell>
          <cell r="Z1372" t="str">
            <v>CONGELADO</v>
          </cell>
          <cell r="AA1372" t="str">
            <v>CARNE RECUPERADA</v>
          </cell>
          <cell r="AB1372" t="str">
            <v>CARNE RECUPERADA PULPA</v>
          </cell>
          <cell r="AC1372" t="str">
            <v>CARNE RECUPERADA PULPA ESPECIAL</v>
          </cell>
          <cell r="AD1372" t="str">
            <v>EX</v>
          </cell>
        </row>
        <row r="1373">
          <cell r="D1373">
            <v>1011421</v>
          </cell>
          <cell r="E1373" t="str">
            <v>PO PPA ESP 50 PIM@ CJ 20K AS</v>
          </cell>
          <cell r="F1373">
            <v>24000</v>
          </cell>
          <cell r="G1373" t="str">
            <v>KG</v>
          </cell>
          <cell r="H1373" t="str">
            <v>F. SAN VICENTE</v>
          </cell>
          <cell r="I1373" t="str">
            <v>CONFIRMADO</v>
          </cell>
          <cell r="J1373">
            <v>44837</v>
          </cell>
          <cell r="K1373">
            <v>44855</v>
          </cell>
          <cell r="L1373"/>
          <cell r="M1373"/>
          <cell r="N1373"/>
          <cell r="O1373" t="str">
            <v>U007 AGROSUPER S.A.</v>
          </cell>
          <cell r="P1373" t="str">
            <v>00AS</v>
          </cell>
          <cell r="Q1373" t="str">
            <v>AGRO SUDAMERICA</v>
          </cell>
          <cell r="R1373" t="str">
            <v>01</v>
          </cell>
          <cell r="S1373" t="str">
            <v>COLOMBIA</v>
          </cell>
          <cell r="T1373" t="str">
            <v>000218 CARTAGENA, PUERTO</v>
          </cell>
          <cell r="U1373" t="str">
            <v>200004392</v>
          </cell>
          <cell r="V1373" t="str">
            <v>Productos Alimenticios Sevilla S.A.</v>
          </cell>
          <cell r="W1373" t="str">
            <v>***</v>
          </cell>
          <cell r="X1373" t="str">
            <v>CIF</v>
          </cell>
          <cell r="Y1373" t="str">
            <v>CTA CTE O CRED.DIRECTO</v>
          </cell>
          <cell r="Z1373" t="str">
            <v>CONGELADO</v>
          </cell>
          <cell r="AA1373" t="str">
            <v>CARNE RECUPERADA</v>
          </cell>
          <cell r="AB1373" t="str">
            <v>CARNE RECUPERADA PULPA</v>
          </cell>
          <cell r="AC1373" t="str">
            <v>CARNE RECUPERADA PULPA ESPECIAL</v>
          </cell>
          <cell r="AD1373" t="str">
            <v>EX</v>
          </cell>
        </row>
        <row r="1374">
          <cell r="D1374">
            <v>1011421</v>
          </cell>
          <cell r="E1374" t="str">
            <v>PO PPA ESP 50 PIM@ CJ 20K AS</v>
          </cell>
          <cell r="F1374">
            <v>24000</v>
          </cell>
          <cell r="G1374" t="str">
            <v>KG</v>
          </cell>
          <cell r="H1374" t="str">
            <v>F. SAN VICENTE</v>
          </cell>
          <cell r="I1374" t="str">
            <v>CONFIRMADO</v>
          </cell>
          <cell r="J1374">
            <v>44837</v>
          </cell>
          <cell r="K1374">
            <v>44862</v>
          </cell>
          <cell r="L1374"/>
          <cell r="M1374"/>
          <cell r="N1374"/>
          <cell r="O1374" t="str">
            <v>U007 AGROSUPER S.A.</v>
          </cell>
          <cell r="P1374" t="str">
            <v>00AS</v>
          </cell>
          <cell r="Q1374" t="str">
            <v>AGRO SUDAMERICA</v>
          </cell>
          <cell r="R1374" t="str">
            <v>01</v>
          </cell>
          <cell r="S1374" t="str">
            <v>COLOMBIA</v>
          </cell>
          <cell r="T1374" t="str">
            <v>000218 CARTAGENA, PUERTO</v>
          </cell>
          <cell r="U1374" t="str">
            <v>200004392</v>
          </cell>
          <cell r="V1374" t="str">
            <v>Productos Alimenticios Sevilla S.A.</v>
          </cell>
          <cell r="W1374" t="str">
            <v>***</v>
          </cell>
          <cell r="X1374" t="str">
            <v>CIF</v>
          </cell>
          <cell r="Y1374" t="str">
            <v>CTA CTE O CRED.DIRECTO</v>
          </cell>
          <cell r="Z1374" t="str">
            <v>CONGELADO</v>
          </cell>
          <cell r="AA1374" t="str">
            <v>CARNE RECUPERADA</v>
          </cell>
          <cell r="AB1374" t="str">
            <v>CARNE RECUPERADA PULPA</v>
          </cell>
          <cell r="AC1374" t="str">
            <v>CARNE RECUPERADA PULPA ESPECIAL</v>
          </cell>
          <cell r="AD1374" t="str">
            <v>EX</v>
          </cell>
        </row>
        <row r="1375">
          <cell r="D1375">
            <v>1011421</v>
          </cell>
          <cell r="E1375" t="str">
            <v>PO PPA ESP 50 PIM@ CJ 20K AS</v>
          </cell>
          <cell r="F1375">
            <v>24000</v>
          </cell>
          <cell r="G1375" t="str">
            <v>KG</v>
          </cell>
          <cell r="H1375" t="str">
            <v>F. SAN VICENTE</v>
          </cell>
          <cell r="I1375" t="str">
            <v>CONFIRMADO</v>
          </cell>
          <cell r="J1375">
            <v>44837</v>
          </cell>
          <cell r="K1375">
            <v>44862</v>
          </cell>
          <cell r="L1375"/>
          <cell r="M1375"/>
          <cell r="N1375"/>
          <cell r="O1375" t="str">
            <v>U007 AGROSUPER S.A.</v>
          </cell>
          <cell r="P1375" t="str">
            <v>00AS</v>
          </cell>
          <cell r="Q1375" t="str">
            <v>AGRO SUDAMERICA</v>
          </cell>
          <cell r="R1375" t="str">
            <v>01</v>
          </cell>
          <cell r="S1375" t="str">
            <v>COLOMBIA</v>
          </cell>
          <cell r="T1375" t="str">
            <v>000218 CARTAGENA, PUERTO</v>
          </cell>
          <cell r="U1375" t="str">
            <v>200004392</v>
          </cell>
          <cell r="V1375" t="str">
            <v>Productos Alimenticios Sevilla S.A.</v>
          </cell>
          <cell r="W1375" t="str">
            <v>***</v>
          </cell>
          <cell r="X1375" t="str">
            <v>CIF</v>
          </cell>
          <cell r="Y1375" t="str">
            <v>CTA CTE O CRED.DIRECTO</v>
          </cell>
          <cell r="Z1375" t="str">
            <v>CONGELADO</v>
          </cell>
          <cell r="AA1375" t="str">
            <v>CARNE RECUPERADA</v>
          </cell>
          <cell r="AB1375" t="str">
            <v>CARNE RECUPERADA PULPA</v>
          </cell>
          <cell r="AC1375" t="str">
            <v>CARNE RECUPERADA PULPA ESPECIAL</v>
          </cell>
          <cell r="AD1375" t="str">
            <v>EX</v>
          </cell>
        </row>
        <row r="1376">
          <cell r="D1376">
            <v>1011421</v>
          </cell>
          <cell r="E1376" t="str">
            <v>PO PPA ESP 50 PIM@ CJ 20K AS</v>
          </cell>
          <cell r="F1376">
            <v>24000</v>
          </cell>
          <cell r="G1376" t="str">
            <v>KG</v>
          </cell>
          <cell r="H1376" t="str">
            <v>F. SAN VICENTE</v>
          </cell>
          <cell r="I1376" t="str">
            <v>CONFIRMADO</v>
          </cell>
          <cell r="J1376">
            <v>44837</v>
          </cell>
          <cell r="K1376">
            <v>44869</v>
          </cell>
          <cell r="L1376"/>
          <cell r="M1376"/>
          <cell r="N1376"/>
          <cell r="O1376" t="str">
            <v>U007 AGROSUPER S.A.</v>
          </cell>
          <cell r="P1376" t="str">
            <v>00AS</v>
          </cell>
          <cell r="Q1376" t="str">
            <v>AGRO SUDAMERICA</v>
          </cell>
          <cell r="R1376" t="str">
            <v>01</v>
          </cell>
          <cell r="S1376" t="str">
            <v>COLOMBIA</v>
          </cell>
          <cell r="T1376" t="str">
            <v>000218 CARTAGENA, PUERTO</v>
          </cell>
          <cell r="U1376" t="str">
            <v>200004392</v>
          </cell>
          <cell r="V1376" t="str">
            <v>Productos Alimenticios Sevilla S.A.</v>
          </cell>
          <cell r="W1376" t="str">
            <v>***</v>
          </cell>
          <cell r="X1376" t="str">
            <v>CIF</v>
          </cell>
          <cell r="Y1376" t="str">
            <v>CTA CTE O CRED.DIRECTO</v>
          </cell>
          <cell r="Z1376" t="str">
            <v>CONGELADO</v>
          </cell>
          <cell r="AA1376" t="str">
            <v>CARNE RECUPERADA</v>
          </cell>
          <cell r="AB1376" t="str">
            <v>CARNE RECUPERADA PULPA</v>
          </cell>
          <cell r="AC1376" t="str">
            <v>CARNE RECUPERADA PULPA ESPECIAL</v>
          </cell>
          <cell r="AD1376" t="str">
            <v>EX</v>
          </cell>
        </row>
        <row r="1377">
          <cell r="D1377">
            <v>1011421</v>
          </cell>
          <cell r="E1377" t="str">
            <v>PO PPA ESP 50 PIM@ CJ 20K AS</v>
          </cell>
          <cell r="F1377">
            <v>24000</v>
          </cell>
          <cell r="G1377" t="str">
            <v>KG</v>
          </cell>
          <cell r="H1377" t="str">
            <v>F. SAN VICENTE</v>
          </cell>
          <cell r="I1377" t="str">
            <v>CONFIRMADO</v>
          </cell>
          <cell r="J1377">
            <v>44837</v>
          </cell>
          <cell r="K1377">
            <v>44869</v>
          </cell>
          <cell r="L1377"/>
          <cell r="M1377"/>
          <cell r="N1377"/>
          <cell r="O1377" t="str">
            <v>U007 AGROSUPER S.A.</v>
          </cell>
          <cell r="P1377" t="str">
            <v>00AS</v>
          </cell>
          <cell r="Q1377" t="str">
            <v>AGRO SUDAMERICA</v>
          </cell>
          <cell r="R1377" t="str">
            <v>01</v>
          </cell>
          <cell r="S1377" t="str">
            <v>COLOMBIA</v>
          </cell>
          <cell r="T1377" t="str">
            <v>000218 CARTAGENA, PUERTO</v>
          </cell>
          <cell r="U1377" t="str">
            <v>200004392</v>
          </cell>
          <cell r="V1377" t="str">
            <v>Productos Alimenticios Sevilla S.A.</v>
          </cell>
          <cell r="W1377" t="str">
            <v>***</v>
          </cell>
          <cell r="X1377" t="str">
            <v>CIF</v>
          </cell>
          <cell r="Y1377" t="str">
            <v>CTA CTE O CRED.DIRECTO</v>
          </cell>
          <cell r="Z1377" t="str">
            <v>CONGELADO</v>
          </cell>
          <cell r="AA1377" t="str">
            <v>CARNE RECUPERADA</v>
          </cell>
          <cell r="AB1377" t="str">
            <v>CARNE RECUPERADA PULPA</v>
          </cell>
          <cell r="AC1377" t="str">
            <v>CARNE RECUPERADA PULPA ESPECIAL</v>
          </cell>
          <cell r="AD1377" t="str">
            <v>EX</v>
          </cell>
        </row>
        <row r="1378">
          <cell r="D1378">
            <v>1030370</v>
          </cell>
          <cell r="E1378" t="str">
            <v>PV TRIMING PCH@ CJ 40 LBS SO</v>
          </cell>
          <cell r="F1378">
            <v>7865.7388719999999</v>
          </cell>
          <cell r="G1378" t="str">
            <v>KG</v>
          </cell>
          <cell r="H1378" t="str">
            <v>SOPRAVAL PLANTA / CECINAS 2</v>
          </cell>
          <cell r="I1378" t="str">
            <v>EN PRODUCCION</v>
          </cell>
          <cell r="J1378">
            <v>44837</v>
          </cell>
          <cell r="K1378">
            <v>44865</v>
          </cell>
          <cell r="L1378"/>
          <cell r="M1378"/>
          <cell r="N1378"/>
          <cell r="O1378" t="str">
            <v>U007 AGROSUPER S.A.</v>
          </cell>
          <cell r="P1378" t="str">
            <v>00AA</v>
          </cell>
          <cell r="Q1378" t="str">
            <v>AGRO AMERICA</v>
          </cell>
          <cell r="R1378" t="str">
            <v>03</v>
          </cell>
          <cell r="S1378" t="str">
            <v>EE.UU.</v>
          </cell>
          <cell r="T1378" t="str">
            <v>000139 HOUSTON, PUERTO</v>
          </cell>
          <cell r="U1378" t="str">
            <v>200000004</v>
          </cell>
          <cell r="V1378" t="str">
            <v>Agro America LLC</v>
          </cell>
          <cell r="W1378" t="str">
            <v/>
          </cell>
          <cell r="X1378" t="str">
            <v>CIF</v>
          </cell>
          <cell r="Y1378" t="str">
            <v>CTA CTE O CRED.DIRECTO</v>
          </cell>
          <cell r="Z1378" t="str">
            <v>CONGELADO</v>
          </cell>
          <cell r="AA1378" t="str">
            <v>RECORTES</v>
          </cell>
          <cell r="AB1378" t="str">
            <v>RECORTES ESTÁNDAR</v>
          </cell>
          <cell r="AC1378" t="str">
            <v>RECORTES ESTÁNDAR DE PECHUGA</v>
          </cell>
          <cell r="AD1378" t="str">
            <v>NA</v>
          </cell>
        </row>
        <row r="1379">
          <cell r="D1379">
            <v>1030379</v>
          </cell>
          <cell r="E1379" t="str">
            <v>PV PCHDEH S/P@ BO CJ 20K SO</v>
          </cell>
          <cell r="F1379">
            <v>15331.409599999999</v>
          </cell>
          <cell r="G1379" t="str">
            <v>KG</v>
          </cell>
          <cell r="H1379" t="str">
            <v>SOPRAVAL PLANTA / CECINAS 2</v>
          </cell>
          <cell r="I1379" t="str">
            <v>EN PRODUCCION</v>
          </cell>
          <cell r="J1379">
            <v>44837</v>
          </cell>
          <cell r="K1379">
            <v>44865</v>
          </cell>
          <cell r="L1379"/>
          <cell r="M1379"/>
          <cell r="N1379"/>
          <cell r="O1379" t="str">
            <v>U007 AGROSUPER S.A.</v>
          </cell>
          <cell r="P1379" t="str">
            <v>00AA</v>
          </cell>
          <cell r="Q1379" t="str">
            <v>AGRO AMERICA</v>
          </cell>
          <cell r="R1379" t="str">
            <v>03</v>
          </cell>
          <cell r="S1379" t="str">
            <v>EE.UU.</v>
          </cell>
          <cell r="T1379" t="str">
            <v>000139 HOUSTON, PUERTO</v>
          </cell>
          <cell r="U1379" t="str">
            <v>200000004</v>
          </cell>
          <cell r="V1379" t="str">
            <v>Agro America LLC</v>
          </cell>
          <cell r="W1379" t="str">
            <v/>
          </cell>
          <cell r="X1379" t="str">
            <v>CIF</v>
          </cell>
          <cell r="Y1379" t="str">
            <v>CTA CTE O CRED.DIRECTO</v>
          </cell>
          <cell r="Z1379" t="str">
            <v>CONGELADO</v>
          </cell>
          <cell r="AA1379" t="str">
            <v>PECH DESH</v>
          </cell>
          <cell r="AB1379" t="str">
            <v>PECH DESH S/PIEL</v>
          </cell>
          <cell r="AC1379" t="str">
            <v>PECH DESH S/PIEL S/FILETE</v>
          </cell>
          <cell r="AD1379" t="str">
            <v>NA</v>
          </cell>
        </row>
        <row r="1380">
          <cell r="D1380">
            <v>1030379</v>
          </cell>
          <cell r="E1380" t="str">
            <v>PV PCHDEH S/P@ BO CJ 20K SO</v>
          </cell>
          <cell r="F1380">
            <v>23999.55272</v>
          </cell>
          <cell r="G1380" t="str">
            <v>KG</v>
          </cell>
          <cell r="H1380" t="str">
            <v>SOPRAVAL PLANTA / CECINAS 2</v>
          </cell>
          <cell r="I1380" t="str">
            <v>PROGRAMADO</v>
          </cell>
          <cell r="J1380">
            <v>44837</v>
          </cell>
          <cell r="K1380">
            <v>44841</v>
          </cell>
          <cell r="L1380">
            <v>44880</v>
          </cell>
          <cell r="M1380"/>
          <cell r="N1380"/>
          <cell r="O1380" t="str">
            <v>U007 AGROSUPER S.A.</v>
          </cell>
          <cell r="P1380" t="str">
            <v>00AA</v>
          </cell>
          <cell r="Q1380" t="str">
            <v>AGRO AMERICA</v>
          </cell>
          <cell r="R1380" t="str">
            <v>03</v>
          </cell>
          <cell r="S1380" t="str">
            <v>EE.UU.</v>
          </cell>
          <cell r="T1380" t="str">
            <v>000071 PHILADELPHIA, PUERTO</v>
          </cell>
          <cell r="U1380" t="str">
            <v>200000004</v>
          </cell>
          <cell r="V1380" t="str">
            <v>Agro America LLC</v>
          </cell>
          <cell r="W1380" t="str">
            <v/>
          </cell>
          <cell r="X1380" t="str">
            <v>CIF</v>
          </cell>
          <cell r="Y1380" t="str">
            <v>CTA CTE O CRED.DIRECTO</v>
          </cell>
          <cell r="Z1380" t="str">
            <v>CONGELADO</v>
          </cell>
          <cell r="AA1380" t="str">
            <v>PECH DESH</v>
          </cell>
          <cell r="AB1380" t="str">
            <v>PECH DESH S/PIEL</v>
          </cell>
          <cell r="AC1380" t="str">
            <v>PECH DESH S/PIEL S/FILETE</v>
          </cell>
          <cell r="AD1380" t="str">
            <v>NA</v>
          </cell>
        </row>
        <row r="1381">
          <cell r="D1381">
            <v>1030379</v>
          </cell>
          <cell r="E1381" t="str">
            <v>PV PCHDEH S/P@ BO CJ 20K SO</v>
          </cell>
          <cell r="F1381">
            <v>23999.55272</v>
          </cell>
          <cell r="G1381" t="str">
            <v>KG</v>
          </cell>
          <cell r="H1381" t="str">
            <v>SOPRAVAL PLANTA / CECINAS 2</v>
          </cell>
          <cell r="I1381" t="str">
            <v>PROGRAMADO</v>
          </cell>
          <cell r="J1381">
            <v>44837</v>
          </cell>
          <cell r="K1381">
            <v>44841</v>
          </cell>
          <cell r="L1381">
            <v>44880</v>
          </cell>
          <cell r="M1381"/>
          <cell r="N1381"/>
          <cell r="O1381" t="str">
            <v>U007 AGROSUPER S.A.</v>
          </cell>
          <cell r="P1381" t="str">
            <v>00AA</v>
          </cell>
          <cell r="Q1381" t="str">
            <v>AGRO AMERICA</v>
          </cell>
          <cell r="R1381" t="str">
            <v>03</v>
          </cell>
          <cell r="S1381" t="str">
            <v>EE.UU.</v>
          </cell>
          <cell r="T1381" t="str">
            <v>000071 PHILADELPHIA, PUERTO</v>
          </cell>
          <cell r="U1381" t="str">
            <v>200000004</v>
          </cell>
          <cell r="V1381" t="str">
            <v>Agro America LLC</v>
          </cell>
          <cell r="W1381" t="str">
            <v/>
          </cell>
          <cell r="X1381" t="str">
            <v>CIF</v>
          </cell>
          <cell r="Y1381" t="str">
            <v>CTA CTE O CRED.DIRECTO</v>
          </cell>
          <cell r="Z1381" t="str">
            <v>CONGELADO</v>
          </cell>
          <cell r="AA1381" t="str">
            <v>PECH DESH</v>
          </cell>
          <cell r="AB1381" t="str">
            <v>PECH DESH S/PIEL</v>
          </cell>
          <cell r="AC1381" t="str">
            <v>PECH DESH S/PIEL S/FILETE</v>
          </cell>
          <cell r="AD1381" t="str">
            <v>NA</v>
          </cell>
        </row>
        <row r="1382">
          <cell r="D1382">
            <v>1030379</v>
          </cell>
          <cell r="E1382" t="str">
            <v>PV PCHDEH S/P@ BO CJ 20K SO</v>
          </cell>
          <cell r="F1382">
            <v>23999.55272</v>
          </cell>
          <cell r="G1382" t="str">
            <v>KG</v>
          </cell>
          <cell r="H1382" t="str">
            <v>SOPRAVAL PLANTA / CECINAS 2</v>
          </cell>
          <cell r="I1382" t="str">
            <v>A PROGRAMAR</v>
          </cell>
          <cell r="J1382">
            <v>44837</v>
          </cell>
          <cell r="K1382">
            <v>44841</v>
          </cell>
          <cell r="L1382">
            <v>44880</v>
          </cell>
          <cell r="M1382"/>
          <cell r="N1382"/>
          <cell r="O1382" t="str">
            <v>U007 AGROSUPER S.A.</v>
          </cell>
          <cell r="P1382" t="str">
            <v>00AA</v>
          </cell>
          <cell r="Q1382" t="str">
            <v>AGRO AMERICA</v>
          </cell>
          <cell r="R1382" t="str">
            <v>03</v>
          </cell>
          <cell r="S1382" t="str">
            <v>EE.UU.</v>
          </cell>
          <cell r="T1382" t="str">
            <v>000071 PHILADELPHIA, PUERTO</v>
          </cell>
          <cell r="U1382" t="str">
            <v>200000004</v>
          </cell>
          <cell r="V1382" t="str">
            <v>Agro America LLC</v>
          </cell>
          <cell r="W1382" t="str">
            <v/>
          </cell>
          <cell r="X1382" t="str">
            <v>CIF</v>
          </cell>
          <cell r="Y1382" t="str">
            <v>CTA CTE O CRED.DIRECTO</v>
          </cell>
          <cell r="Z1382" t="str">
            <v>CONGELADO</v>
          </cell>
          <cell r="AA1382" t="str">
            <v>PECH DESH</v>
          </cell>
          <cell r="AB1382" t="str">
            <v>PECH DESH S/PIEL</v>
          </cell>
          <cell r="AC1382" t="str">
            <v>PECH DESH S/PIEL S/FILETE</v>
          </cell>
          <cell r="AD1382" t="str">
            <v>NA</v>
          </cell>
        </row>
        <row r="1383">
          <cell r="D1383">
            <v>1030379</v>
          </cell>
          <cell r="E1383" t="str">
            <v>PV PCHDEH S/P@ BO CJ 20K SO</v>
          </cell>
          <cell r="F1383">
            <v>23999.55272</v>
          </cell>
          <cell r="G1383" t="str">
            <v>KG</v>
          </cell>
          <cell r="H1383" t="str">
            <v>SOPRAVAL PLANTA / CECINAS 2</v>
          </cell>
          <cell r="I1383" t="str">
            <v>A PROGRAMAR</v>
          </cell>
          <cell r="J1383">
            <v>44837</v>
          </cell>
          <cell r="K1383">
            <v>44841</v>
          </cell>
          <cell r="L1383">
            <v>44871</v>
          </cell>
          <cell r="M1383"/>
          <cell r="N1383"/>
          <cell r="O1383" t="str">
            <v>U007 AGROSUPER S.A.</v>
          </cell>
          <cell r="P1383" t="str">
            <v>00AA</v>
          </cell>
          <cell r="Q1383" t="str">
            <v>AGRO AMERICA</v>
          </cell>
          <cell r="R1383" t="str">
            <v>03</v>
          </cell>
          <cell r="S1383" t="str">
            <v>EE.UU.</v>
          </cell>
          <cell r="T1383" t="str">
            <v>000071 PHILADELPHIA, PUERTO</v>
          </cell>
          <cell r="U1383" t="str">
            <v>200000004</v>
          </cell>
          <cell r="V1383" t="str">
            <v>Agro America LLC</v>
          </cell>
          <cell r="W1383" t="str">
            <v/>
          </cell>
          <cell r="X1383" t="str">
            <v>CIF</v>
          </cell>
          <cell r="Y1383" t="str">
            <v>CTA CTE O CRED.DIRECTO</v>
          </cell>
          <cell r="Z1383" t="str">
            <v>CONGELADO</v>
          </cell>
          <cell r="AA1383" t="str">
            <v>PECH DESH</v>
          </cell>
          <cell r="AB1383" t="str">
            <v>PECH DESH S/PIEL</v>
          </cell>
          <cell r="AC1383" t="str">
            <v>PECH DESH S/PIEL S/FILETE</v>
          </cell>
          <cell r="AD1383" t="str">
            <v>NA</v>
          </cell>
        </row>
        <row r="1384">
          <cell r="D1384">
            <v>1030379</v>
          </cell>
          <cell r="E1384" t="str">
            <v>PV PCHDEH S/P@ BO CJ 20K SO</v>
          </cell>
          <cell r="F1384">
            <v>23999.55272</v>
          </cell>
          <cell r="G1384" t="str">
            <v>KG</v>
          </cell>
          <cell r="H1384" t="str">
            <v>SOPRAVAL PLANTA / CECINAS 2</v>
          </cell>
          <cell r="I1384" t="str">
            <v>A PROGRAMAR</v>
          </cell>
          <cell r="J1384">
            <v>44837</v>
          </cell>
          <cell r="K1384">
            <v>44841</v>
          </cell>
          <cell r="L1384">
            <v>44873</v>
          </cell>
          <cell r="M1384"/>
          <cell r="N1384"/>
          <cell r="O1384" t="str">
            <v>U007 AGROSUPER S.A.</v>
          </cell>
          <cell r="P1384" t="str">
            <v>00AA</v>
          </cell>
          <cell r="Q1384" t="str">
            <v>AGRO AMERICA</v>
          </cell>
          <cell r="R1384" t="str">
            <v>03</v>
          </cell>
          <cell r="S1384" t="str">
            <v>EE.UU.</v>
          </cell>
          <cell r="T1384" t="str">
            <v>000071 PHILADELPHIA, PUERTO</v>
          </cell>
          <cell r="U1384" t="str">
            <v>200000004</v>
          </cell>
          <cell r="V1384" t="str">
            <v>Agro America LLC</v>
          </cell>
          <cell r="W1384" t="str">
            <v/>
          </cell>
          <cell r="X1384" t="str">
            <v>CIF</v>
          </cell>
          <cell r="Y1384" t="str">
            <v>CTA CTE O CRED.DIRECTO</v>
          </cell>
          <cell r="Z1384" t="str">
            <v>CONGELADO</v>
          </cell>
          <cell r="AA1384" t="str">
            <v>PECH DESH</v>
          </cell>
          <cell r="AB1384" t="str">
            <v>PECH DESH S/PIEL</v>
          </cell>
          <cell r="AC1384" t="str">
            <v>PECH DESH S/PIEL S/FILETE</v>
          </cell>
          <cell r="AD1384" t="str">
            <v>NA</v>
          </cell>
        </row>
        <row r="1385">
          <cell r="D1385">
            <v>1030379</v>
          </cell>
          <cell r="E1385" t="str">
            <v>PV PCHDEH S/P@ BO CJ 20K SO</v>
          </cell>
          <cell r="F1385">
            <v>23999.55272</v>
          </cell>
          <cell r="G1385" t="str">
            <v>KG</v>
          </cell>
          <cell r="H1385" t="str">
            <v>SOPRAVAL PLANTA / CECINAS 2</v>
          </cell>
          <cell r="I1385" t="str">
            <v>A PROGRAMAR</v>
          </cell>
          <cell r="J1385">
            <v>44837</v>
          </cell>
          <cell r="K1385">
            <v>44841</v>
          </cell>
          <cell r="L1385">
            <v>44876</v>
          </cell>
          <cell r="M1385"/>
          <cell r="N1385"/>
          <cell r="O1385" t="str">
            <v>U007 AGROSUPER S.A.</v>
          </cell>
          <cell r="P1385" t="str">
            <v>00AA</v>
          </cell>
          <cell r="Q1385" t="str">
            <v>AGRO AMERICA</v>
          </cell>
          <cell r="R1385" t="str">
            <v>03</v>
          </cell>
          <cell r="S1385" t="str">
            <v>EE.UU.</v>
          </cell>
          <cell r="T1385" t="str">
            <v>000071 PHILADELPHIA, PUERTO</v>
          </cell>
          <cell r="U1385" t="str">
            <v>200000004</v>
          </cell>
          <cell r="V1385" t="str">
            <v>Agro America LLC</v>
          </cell>
          <cell r="W1385" t="str">
            <v/>
          </cell>
          <cell r="X1385" t="str">
            <v>CIF</v>
          </cell>
          <cell r="Y1385" t="str">
            <v>CTA CTE O CRED.DIRECTO</v>
          </cell>
          <cell r="Z1385" t="str">
            <v>CONGELADO</v>
          </cell>
          <cell r="AA1385" t="str">
            <v>PECH DESH</v>
          </cell>
          <cell r="AB1385" t="str">
            <v>PECH DESH S/PIEL</v>
          </cell>
          <cell r="AC1385" t="str">
            <v>PECH DESH S/PIEL S/FILETE</v>
          </cell>
          <cell r="AD1385" t="str">
            <v>NA</v>
          </cell>
        </row>
        <row r="1386">
          <cell r="D1386">
            <v>1030379</v>
          </cell>
          <cell r="E1386" t="str">
            <v>PV PCHDEH S/P@ BO CJ 20K SO</v>
          </cell>
          <cell r="F1386">
            <v>23999.55272</v>
          </cell>
          <cell r="G1386" t="str">
            <v>KG</v>
          </cell>
          <cell r="H1386" t="str">
            <v>SOPRAVAL PLANTA / CECINAS 2</v>
          </cell>
          <cell r="I1386" t="str">
            <v>A PROGRAMAR</v>
          </cell>
          <cell r="J1386">
            <v>44837</v>
          </cell>
          <cell r="K1386">
            <v>44841</v>
          </cell>
          <cell r="L1386">
            <v>44876</v>
          </cell>
          <cell r="M1386"/>
          <cell r="N1386"/>
          <cell r="O1386" t="str">
            <v>U007 AGROSUPER S.A.</v>
          </cell>
          <cell r="P1386" t="str">
            <v>00AA</v>
          </cell>
          <cell r="Q1386" t="str">
            <v>AGRO AMERICA</v>
          </cell>
          <cell r="R1386" t="str">
            <v>03</v>
          </cell>
          <cell r="S1386" t="str">
            <v>EE.UU.</v>
          </cell>
          <cell r="T1386" t="str">
            <v>000109 LONG BEACH, PUERTO</v>
          </cell>
          <cell r="U1386" t="str">
            <v>200000004</v>
          </cell>
          <cell r="V1386" t="str">
            <v>Agro America LLC</v>
          </cell>
          <cell r="W1386" t="str">
            <v/>
          </cell>
          <cell r="X1386" t="str">
            <v>CIF</v>
          </cell>
          <cell r="Y1386" t="str">
            <v>CTA CTE O CRED.DIRECTO</v>
          </cell>
          <cell r="Z1386" t="str">
            <v>CONGELADO</v>
          </cell>
          <cell r="AA1386" t="str">
            <v>PECH DESH</v>
          </cell>
          <cell r="AB1386" t="str">
            <v>PECH DESH S/PIEL</v>
          </cell>
          <cell r="AC1386" t="str">
            <v>PECH DESH S/PIEL S/FILETE</v>
          </cell>
          <cell r="AD1386" t="str">
            <v>NA</v>
          </cell>
        </row>
        <row r="1387">
          <cell r="D1387">
            <v>1030379</v>
          </cell>
          <cell r="E1387" t="str">
            <v>PV PCHDEH S/P@ BO CJ 20K SO</v>
          </cell>
          <cell r="F1387">
            <v>23999.55272</v>
          </cell>
          <cell r="G1387" t="str">
            <v>KG</v>
          </cell>
          <cell r="H1387" t="str">
            <v>SOPRAVAL PLANTA / CECINAS 2</v>
          </cell>
          <cell r="I1387" t="str">
            <v>A PROGRAMAR</v>
          </cell>
          <cell r="J1387">
            <v>44837</v>
          </cell>
          <cell r="K1387">
            <v>44841</v>
          </cell>
          <cell r="L1387">
            <v>44877</v>
          </cell>
          <cell r="M1387"/>
          <cell r="N1387"/>
          <cell r="O1387" t="str">
            <v>U007 AGROSUPER S.A.</v>
          </cell>
          <cell r="P1387" t="str">
            <v>00AA</v>
          </cell>
          <cell r="Q1387" t="str">
            <v>AGRO AMERICA</v>
          </cell>
          <cell r="R1387" t="str">
            <v>03</v>
          </cell>
          <cell r="S1387" t="str">
            <v>EE.UU.</v>
          </cell>
          <cell r="T1387" t="str">
            <v>000109 LONG BEACH, PUERTO</v>
          </cell>
          <cell r="U1387" t="str">
            <v>200000004</v>
          </cell>
          <cell r="V1387" t="str">
            <v>Agro America LLC</v>
          </cell>
          <cell r="W1387" t="str">
            <v/>
          </cell>
          <cell r="X1387" t="str">
            <v>CIF</v>
          </cell>
          <cell r="Y1387" t="str">
            <v>CTA CTE O CRED.DIRECTO</v>
          </cell>
          <cell r="Z1387" t="str">
            <v>CONGELADO</v>
          </cell>
          <cell r="AA1387" t="str">
            <v>PECH DESH</v>
          </cell>
          <cell r="AB1387" t="str">
            <v>PECH DESH S/PIEL</v>
          </cell>
          <cell r="AC1387" t="str">
            <v>PECH DESH S/PIEL S/FILETE</v>
          </cell>
          <cell r="AD1387" t="str">
            <v>NA</v>
          </cell>
        </row>
        <row r="1388">
          <cell r="D1388">
            <v>1030379</v>
          </cell>
          <cell r="E1388" t="str">
            <v>PV PCHDEH S/P@ BO CJ 20K SO</v>
          </cell>
          <cell r="F1388">
            <v>23999.55272</v>
          </cell>
          <cell r="G1388" t="str">
            <v>KG</v>
          </cell>
          <cell r="H1388" t="str">
            <v>SOPRAVAL PLANTA / CECINAS 2</v>
          </cell>
          <cell r="I1388" t="str">
            <v>A PROGRAMAR</v>
          </cell>
          <cell r="J1388">
            <v>44837</v>
          </cell>
          <cell r="K1388">
            <v>44841</v>
          </cell>
          <cell r="L1388">
            <v>44878</v>
          </cell>
          <cell r="M1388"/>
          <cell r="N1388"/>
          <cell r="O1388" t="str">
            <v>U007 AGROSUPER S.A.</v>
          </cell>
          <cell r="P1388" t="str">
            <v>00AA</v>
          </cell>
          <cell r="Q1388" t="str">
            <v>AGRO AMERICA</v>
          </cell>
          <cell r="R1388" t="str">
            <v>03</v>
          </cell>
          <cell r="S1388" t="str">
            <v>EE.UU.</v>
          </cell>
          <cell r="T1388" t="str">
            <v>000109 LONG BEACH, PUERTO</v>
          </cell>
          <cell r="U1388" t="str">
            <v>200000004</v>
          </cell>
          <cell r="V1388" t="str">
            <v>Agro America LLC</v>
          </cell>
          <cell r="W1388" t="str">
            <v/>
          </cell>
          <cell r="X1388" t="str">
            <v>CIF</v>
          </cell>
          <cell r="Y1388" t="str">
            <v>CTA CTE O CRED.DIRECTO</v>
          </cell>
          <cell r="Z1388" t="str">
            <v>CONGELADO</v>
          </cell>
          <cell r="AA1388" t="str">
            <v>PECH DESH</v>
          </cell>
          <cell r="AB1388" t="str">
            <v>PECH DESH S/PIEL</v>
          </cell>
          <cell r="AC1388" t="str">
            <v>PECH DESH S/PIEL S/FILETE</v>
          </cell>
          <cell r="AD1388" t="str">
            <v>NA</v>
          </cell>
        </row>
        <row r="1389">
          <cell r="D1389">
            <v>1030379</v>
          </cell>
          <cell r="E1389" t="str">
            <v>PV PCHDEH S/P@ BO CJ 20K SO</v>
          </cell>
          <cell r="F1389">
            <v>23999.55272</v>
          </cell>
          <cell r="G1389" t="str">
            <v>KG</v>
          </cell>
          <cell r="H1389" t="str">
            <v>SOPRAVAL PLANTA / CECINAS 2</v>
          </cell>
          <cell r="I1389" t="str">
            <v>A PROGRAMAR</v>
          </cell>
          <cell r="J1389">
            <v>44837</v>
          </cell>
          <cell r="K1389">
            <v>44841</v>
          </cell>
          <cell r="L1389">
            <v>44878</v>
          </cell>
          <cell r="M1389"/>
          <cell r="N1389"/>
          <cell r="O1389" t="str">
            <v>U007 AGROSUPER S.A.</v>
          </cell>
          <cell r="P1389" t="str">
            <v>00AA</v>
          </cell>
          <cell r="Q1389" t="str">
            <v>AGRO AMERICA</v>
          </cell>
          <cell r="R1389" t="str">
            <v>03</v>
          </cell>
          <cell r="S1389" t="str">
            <v>EE.UU.</v>
          </cell>
          <cell r="T1389" t="str">
            <v>000109 LONG BEACH, PUERTO</v>
          </cell>
          <cell r="U1389" t="str">
            <v>200000004</v>
          </cell>
          <cell r="V1389" t="str">
            <v>Agro America LLC</v>
          </cell>
          <cell r="W1389" t="str">
            <v/>
          </cell>
          <cell r="X1389" t="str">
            <v>CIF</v>
          </cell>
          <cell r="Y1389" t="str">
            <v>CTA CTE O CRED.DIRECTO</v>
          </cell>
          <cell r="Z1389" t="str">
            <v>CONGELADO</v>
          </cell>
          <cell r="AA1389" t="str">
            <v>PECH DESH</v>
          </cell>
          <cell r="AB1389" t="str">
            <v>PECH DESH S/PIEL</v>
          </cell>
          <cell r="AC1389" t="str">
            <v>PECH DESH S/PIEL S/FILETE</v>
          </cell>
          <cell r="AD1389" t="str">
            <v>NA</v>
          </cell>
        </row>
        <row r="1390">
          <cell r="D1390">
            <v>1030379</v>
          </cell>
          <cell r="E1390" t="str">
            <v>PV PCHDEH S/P@ BO CJ 20K SO</v>
          </cell>
          <cell r="F1390">
            <v>23999.55272</v>
          </cell>
          <cell r="G1390" t="str">
            <v>KG</v>
          </cell>
          <cell r="H1390" t="str">
            <v>SOPRAVAL PLANTA / CECINAS 2</v>
          </cell>
          <cell r="I1390" t="str">
            <v>A PROGRAMAR</v>
          </cell>
          <cell r="J1390">
            <v>44837</v>
          </cell>
          <cell r="K1390">
            <v>44841</v>
          </cell>
          <cell r="L1390">
            <v>44879</v>
          </cell>
          <cell r="M1390"/>
          <cell r="N1390"/>
          <cell r="O1390" t="str">
            <v>U007 AGROSUPER S.A.</v>
          </cell>
          <cell r="P1390" t="str">
            <v>00AA</v>
          </cell>
          <cell r="Q1390" t="str">
            <v>AGRO AMERICA</v>
          </cell>
          <cell r="R1390" t="str">
            <v>03</v>
          </cell>
          <cell r="S1390" t="str">
            <v>EE.UU.</v>
          </cell>
          <cell r="T1390" t="str">
            <v>000109 LONG BEACH, PUERTO</v>
          </cell>
          <cell r="U1390" t="str">
            <v>200000004</v>
          </cell>
          <cell r="V1390" t="str">
            <v>Agro America LLC</v>
          </cell>
          <cell r="W1390" t="str">
            <v/>
          </cell>
          <cell r="X1390" t="str">
            <v>CIF</v>
          </cell>
          <cell r="Y1390" t="str">
            <v>CTA CTE O CRED.DIRECTO</v>
          </cell>
          <cell r="Z1390" t="str">
            <v>CONGELADO</v>
          </cell>
          <cell r="AA1390" t="str">
            <v>PECH DESH</v>
          </cell>
          <cell r="AB1390" t="str">
            <v>PECH DESH S/PIEL</v>
          </cell>
          <cell r="AC1390" t="str">
            <v>PECH DESH S/PIEL S/FILETE</v>
          </cell>
          <cell r="AD1390" t="str">
            <v>NA</v>
          </cell>
        </row>
        <row r="1391">
          <cell r="D1391">
            <v>1030379</v>
          </cell>
          <cell r="E1391" t="str">
            <v>PV PCHDEH S/P@ BO CJ 20K SO</v>
          </cell>
          <cell r="F1391">
            <v>23999.55272</v>
          </cell>
          <cell r="G1391" t="str">
            <v>KG</v>
          </cell>
          <cell r="H1391" t="str">
            <v>SOPRAVAL PLANTA / CECINAS 2</v>
          </cell>
          <cell r="I1391" t="str">
            <v>A PROGRAMAR</v>
          </cell>
          <cell r="J1391">
            <v>44837</v>
          </cell>
          <cell r="K1391">
            <v>44841</v>
          </cell>
          <cell r="L1391">
            <v>44879</v>
          </cell>
          <cell r="M1391"/>
          <cell r="N1391"/>
          <cell r="O1391" t="str">
            <v>U007 AGROSUPER S.A.</v>
          </cell>
          <cell r="P1391" t="str">
            <v>00AA</v>
          </cell>
          <cell r="Q1391" t="str">
            <v>AGRO AMERICA</v>
          </cell>
          <cell r="R1391" t="str">
            <v>03</v>
          </cell>
          <cell r="S1391" t="str">
            <v>EE.UU.</v>
          </cell>
          <cell r="T1391" t="str">
            <v>000139 HOUSTON, PUERTO</v>
          </cell>
          <cell r="U1391" t="str">
            <v>200000004</v>
          </cell>
          <cell r="V1391" t="str">
            <v>Agro America LLC</v>
          </cell>
          <cell r="W1391" t="str">
            <v/>
          </cell>
          <cell r="X1391" t="str">
            <v>CIF</v>
          </cell>
          <cell r="Y1391" t="str">
            <v>CTA CTE O CRED.DIRECTO</v>
          </cell>
          <cell r="Z1391" t="str">
            <v>CONGELADO</v>
          </cell>
          <cell r="AA1391" t="str">
            <v>PECH DESH</v>
          </cell>
          <cell r="AB1391" t="str">
            <v>PECH DESH S/PIEL</v>
          </cell>
          <cell r="AC1391" t="str">
            <v>PECH DESH S/PIEL S/FILETE</v>
          </cell>
          <cell r="AD1391" t="str">
            <v>NA</v>
          </cell>
        </row>
        <row r="1392">
          <cell r="D1392">
            <v>1030379</v>
          </cell>
          <cell r="E1392" t="str">
            <v>PV PCHDEH S/P@ BO CJ 20K SO</v>
          </cell>
          <cell r="F1392">
            <v>23999.55272</v>
          </cell>
          <cell r="G1392" t="str">
            <v>KG</v>
          </cell>
          <cell r="H1392" t="str">
            <v>SOPRAVAL PLANTA / CECINAS 2</v>
          </cell>
          <cell r="I1392" t="str">
            <v>A PROGRAMAR</v>
          </cell>
          <cell r="J1392">
            <v>44837</v>
          </cell>
          <cell r="K1392">
            <v>44841</v>
          </cell>
          <cell r="L1392">
            <v>44879</v>
          </cell>
          <cell r="M1392"/>
          <cell r="N1392"/>
          <cell r="O1392" t="str">
            <v>U007 AGROSUPER S.A.</v>
          </cell>
          <cell r="P1392" t="str">
            <v>00AA</v>
          </cell>
          <cell r="Q1392" t="str">
            <v>AGRO AMERICA</v>
          </cell>
          <cell r="R1392" t="str">
            <v>03</v>
          </cell>
          <cell r="S1392" t="str">
            <v>EE.UU.</v>
          </cell>
          <cell r="T1392" t="str">
            <v>000139 HOUSTON, PUERTO</v>
          </cell>
          <cell r="U1392" t="str">
            <v>200000004</v>
          </cell>
          <cell r="V1392" t="str">
            <v>Agro America LLC</v>
          </cell>
          <cell r="W1392" t="str">
            <v/>
          </cell>
          <cell r="X1392" t="str">
            <v>CIF</v>
          </cell>
          <cell r="Y1392" t="str">
            <v>CTA CTE O CRED.DIRECTO</v>
          </cell>
          <cell r="Z1392" t="str">
            <v>CONGELADO</v>
          </cell>
          <cell r="AA1392" t="str">
            <v>PECH DESH</v>
          </cell>
          <cell r="AB1392" t="str">
            <v>PECH DESH S/PIEL</v>
          </cell>
          <cell r="AC1392" t="str">
            <v>PECH DESH S/PIEL S/FILETE</v>
          </cell>
          <cell r="AD1392" t="str">
            <v>NA</v>
          </cell>
        </row>
        <row r="1393">
          <cell r="D1393">
            <v>1030379</v>
          </cell>
          <cell r="E1393" t="str">
            <v>PV PCHDEH S/P@ BO CJ 20K SO</v>
          </cell>
          <cell r="F1393">
            <v>23999.55272</v>
          </cell>
          <cell r="G1393" t="str">
            <v>KG</v>
          </cell>
          <cell r="H1393" t="str">
            <v>SOPRAVAL PLANTA / CECINAS 2</v>
          </cell>
          <cell r="I1393" t="str">
            <v>EN PRODUCCION</v>
          </cell>
          <cell r="J1393">
            <v>44837</v>
          </cell>
          <cell r="K1393">
            <v>44841</v>
          </cell>
          <cell r="L1393"/>
          <cell r="M1393"/>
          <cell r="N1393"/>
          <cell r="O1393" t="str">
            <v>U007 AGROSUPER S.A.</v>
          </cell>
          <cell r="P1393" t="str">
            <v>00AA</v>
          </cell>
          <cell r="Q1393" t="str">
            <v>AGRO AMERICA</v>
          </cell>
          <cell r="R1393" t="str">
            <v>03</v>
          </cell>
          <cell r="S1393" t="str">
            <v>EE.UU.</v>
          </cell>
          <cell r="T1393" t="str">
            <v>000071 PHILADELPHIA, PUERTO</v>
          </cell>
          <cell r="U1393" t="str">
            <v>200000004</v>
          </cell>
          <cell r="V1393" t="str">
            <v>Agro America LLC</v>
          </cell>
          <cell r="W1393" t="str">
            <v/>
          </cell>
          <cell r="X1393" t="str">
            <v>CIF</v>
          </cell>
          <cell r="Y1393" t="str">
            <v>CTA CTE O CRED.DIRECTO</v>
          </cell>
          <cell r="Z1393" t="str">
            <v>CONGELADO</v>
          </cell>
          <cell r="AA1393" t="str">
            <v>PECH DESH</v>
          </cell>
          <cell r="AB1393" t="str">
            <v>PECH DESH S/PIEL</v>
          </cell>
          <cell r="AC1393" t="str">
            <v>PECH DESH S/PIEL S/FILETE</v>
          </cell>
          <cell r="AD1393" t="str">
            <v>NA</v>
          </cell>
        </row>
        <row r="1394">
          <cell r="D1394">
            <v>1030379</v>
          </cell>
          <cell r="E1394" t="str">
            <v>PV PCHDEH S/P@ BO CJ 20K SO</v>
          </cell>
          <cell r="F1394">
            <v>23999.55272</v>
          </cell>
          <cell r="G1394" t="str">
            <v>KG</v>
          </cell>
          <cell r="H1394" t="str">
            <v>SOPRAVAL PLANTA / CECINAS 2</v>
          </cell>
          <cell r="I1394" t="str">
            <v>EN PRODUCCION</v>
          </cell>
          <cell r="J1394">
            <v>44837</v>
          </cell>
          <cell r="K1394">
            <v>44842</v>
          </cell>
          <cell r="L1394"/>
          <cell r="M1394"/>
          <cell r="N1394"/>
          <cell r="O1394" t="str">
            <v>U007 AGROSUPER S.A.</v>
          </cell>
          <cell r="P1394" t="str">
            <v>00AA</v>
          </cell>
          <cell r="Q1394" t="str">
            <v>AGRO AMERICA</v>
          </cell>
          <cell r="R1394" t="str">
            <v>03</v>
          </cell>
          <cell r="S1394" t="str">
            <v>EE.UU.</v>
          </cell>
          <cell r="T1394" t="str">
            <v>000139 HOUSTON, PUERTO</v>
          </cell>
          <cell r="U1394" t="str">
            <v>200000004</v>
          </cell>
          <cell r="V1394" t="str">
            <v>Agro America LLC</v>
          </cell>
          <cell r="W1394" t="str">
            <v/>
          </cell>
          <cell r="X1394" t="str">
            <v>CIF</v>
          </cell>
          <cell r="Y1394" t="str">
            <v>CTA CTE O CRED.DIRECTO</v>
          </cell>
          <cell r="Z1394" t="str">
            <v>CONGELADO</v>
          </cell>
          <cell r="AA1394" t="str">
            <v>PECH DESH</v>
          </cell>
          <cell r="AB1394" t="str">
            <v>PECH DESH S/PIEL</v>
          </cell>
          <cell r="AC1394" t="str">
            <v>PECH DESH S/PIEL S/FILETE</v>
          </cell>
          <cell r="AD1394" t="str">
            <v>NA</v>
          </cell>
        </row>
        <row r="1395">
          <cell r="D1395">
            <v>1030424</v>
          </cell>
          <cell r="E1395" t="str">
            <v>PV PCHDEH MRPS C/PIEL @ CJ 18K AS</v>
          </cell>
          <cell r="F1395">
            <v>23995.016800000001</v>
          </cell>
          <cell r="G1395" t="str">
            <v>KG</v>
          </cell>
          <cell r="H1395" t="str">
            <v>SOPRAVAL PLANTA / CECINAS 2</v>
          </cell>
          <cell r="I1395" t="str">
            <v>EN PRODUCCION</v>
          </cell>
          <cell r="J1395">
            <v>44837</v>
          </cell>
          <cell r="K1395">
            <v>44843</v>
          </cell>
          <cell r="L1395"/>
          <cell r="M1395"/>
          <cell r="N1395"/>
          <cell r="O1395" t="str">
            <v>U007 AGROSUPER S.A.</v>
          </cell>
          <cell r="P1395" t="str">
            <v>00AA</v>
          </cell>
          <cell r="Q1395" t="str">
            <v>AGRO AMERICA</v>
          </cell>
          <cell r="R1395" t="str">
            <v>03</v>
          </cell>
          <cell r="S1395" t="str">
            <v>EE.UU.</v>
          </cell>
          <cell r="T1395" t="str">
            <v>000069 NEW YORK, PUERTO</v>
          </cell>
          <cell r="U1395" t="str">
            <v>200000004</v>
          </cell>
          <cell r="V1395" t="str">
            <v>Agro America LLC</v>
          </cell>
          <cell r="W1395" t="str">
            <v>*BK PROVISIONS BXXXX</v>
          </cell>
          <cell r="X1395" t="str">
            <v>CIF</v>
          </cell>
          <cell r="Y1395" t="str">
            <v>CTA CTE O CRED.DIRECTO</v>
          </cell>
          <cell r="Z1395" t="str">
            <v>CONGELADO</v>
          </cell>
          <cell r="AA1395" t="str">
            <v>PECH DESH</v>
          </cell>
          <cell r="AB1395" t="str">
            <v>PECH DESH C/PIEL</v>
          </cell>
          <cell r="AC1395" t="str">
            <v>PECH DESH C/PIEL MARIPOSA</v>
          </cell>
          <cell r="AD1395" t="str">
            <v>NA</v>
          </cell>
        </row>
        <row r="1396">
          <cell r="D1396">
            <v>1023433</v>
          </cell>
          <cell r="E1396" t="str">
            <v>GO PAPDA CAB@ CJ 20K AS</v>
          </cell>
          <cell r="F1396">
            <v>24000</v>
          </cell>
          <cell r="G1396" t="str">
            <v>KG</v>
          </cell>
          <cell r="H1396" t="str">
            <v>PLANTA ROSARIO</v>
          </cell>
          <cell r="I1396" t="str">
            <v>EMITIDO</v>
          </cell>
          <cell r="J1396">
            <v>44837</v>
          </cell>
          <cell r="K1396">
            <v>44859</v>
          </cell>
          <cell r="L1396"/>
          <cell r="M1396"/>
          <cell r="N1396"/>
          <cell r="O1396" t="str">
            <v>U007 AGROSUPER S.A.</v>
          </cell>
          <cell r="P1396" t="str">
            <v>00AS</v>
          </cell>
          <cell r="Q1396" t="str">
            <v>AGRO SUDAMERICA</v>
          </cell>
          <cell r="R1396" t="str">
            <v>02</v>
          </cell>
          <cell r="S1396" t="str">
            <v>COLOMBIA</v>
          </cell>
          <cell r="T1396" t="str">
            <v>000218 CARTAGENA, PUERTO</v>
          </cell>
          <cell r="U1396" t="str">
            <v>200003947</v>
          </cell>
          <cell r="V1396" t="str">
            <v>Comercializadora Soja SAS</v>
          </cell>
          <cell r="W1396" t="str">
            <v/>
          </cell>
          <cell r="X1396" t="str">
            <v>CIF</v>
          </cell>
          <cell r="Y1396" t="str">
            <v>CTA CTE O CRED.DIRECTO</v>
          </cell>
          <cell r="Z1396" t="str">
            <v>CONGELADO</v>
          </cell>
          <cell r="AA1396" t="str">
            <v>PLANCHA</v>
          </cell>
          <cell r="AB1396" t="str">
            <v>PLANCHA S/CUERO</v>
          </cell>
          <cell r="AC1396" t="str">
            <v>PLANCHA S/CUERO PAPADA</v>
          </cell>
          <cell r="AD1396" t="str">
            <v>EX</v>
          </cell>
        </row>
        <row r="1397">
          <cell r="D1397">
            <v>1023433</v>
          </cell>
          <cell r="E1397" t="str">
            <v>GO PAPDA CAB@ CJ 20K AS</v>
          </cell>
          <cell r="F1397">
            <v>24000</v>
          </cell>
          <cell r="G1397" t="str">
            <v>KG</v>
          </cell>
          <cell r="H1397" t="str">
            <v>PLANTA ROSARIO</v>
          </cell>
          <cell r="I1397" t="str">
            <v>EMITIDO</v>
          </cell>
          <cell r="J1397">
            <v>44837</v>
          </cell>
          <cell r="K1397">
            <v>44867</v>
          </cell>
          <cell r="L1397"/>
          <cell r="M1397"/>
          <cell r="N1397"/>
          <cell r="O1397" t="str">
            <v>U007 AGROSUPER S.A.</v>
          </cell>
          <cell r="P1397" t="str">
            <v>00AS</v>
          </cell>
          <cell r="Q1397" t="str">
            <v>AGRO SUDAMERICA</v>
          </cell>
          <cell r="R1397" t="str">
            <v>02</v>
          </cell>
          <cell r="S1397" t="str">
            <v>COLOMBIA</v>
          </cell>
          <cell r="T1397" t="str">
            <v>000218 CARTAGENA, PUERTO</v>
          </cell>
          <cell r="U1397" t="str">
            <v>200003947</v>
          </cell>
          <cell r="V1397" t="str">
            <v>Comercializadora Soja SAS</v>
          </cell>
          <cell r="W1397" t="str">
            <v/>
          </cell>
          <cell r="X1397" t="str">
            <v>CIF</v>
          </cell>
          <cell r="Y1397" t="str">
            <v>CTA CTE O CRED.DIRECTO</v>
          </cell>
          <cell r="Z1397" t="str">
            <v>CONGELADO</v>
          </cell>
          <cell r="AA1397" t="str">
            <v>PLANCHA</v>
          </cell>
          <cell r="AB1397" t="str">
            <v>PLANCHA S/CUERO</v>
          </cell>
          <cell r="AC1397" t="str">
            <v>PLANCHA S/CUERO PAPADA</v>
          </cell>
          <cell r="AD1397" t="str">
            <v>EX</v>
          </cell>
        </row>
        <row r="1398">
          <cell r="D1398">
            <v>1012108</v>
          </cell>
          <cell r="E1398" t="str">
            <v>PO PCHDEH 5OZ MR@ CJ AS</v>
          </cell>
          <cell r="F1398">
            <v>18143.999782359999</v>
          </cell>
          <cell r="G1398" t="str">
            <v>KG</v>
          </cell>
          <cell r="H1398" t="str">
            <v>F. SAN VICENTE</v>
          </cell>
          <cell r="I1398" t="str">
            <v>EN PRODUCCION</v>
          </cell>
          <cell r="J1398">
            <v>44837</v>
          </cell>
          <cell r="K1398">
            <v>44844</v>
          </cell>
          <cell r="L1398"/>
          <cell r="M1398"/>
          <cell r="N1398"/>
          <cell r="O1398" t="str">
            <v>U007 AGROSUPER S.A.</v>
          </cell>
          <cell r="P1398" t="str">
            <v>00AA</v>
          </cell>
          <cell r="Q1398" t="str">
            <v>AGRO AMERICA</v>
          </cell>
          <cell r="R1398" t="str">
            <v>01</v>
          </cell>
          <cell r="S1398" t="str">
            <v>EE.UU.</v>
          </cell>
          <cell r="T1398" t="str">
            <v>000527 PORT HUENEME, CA</v>
          </cell>
          <cell r="U1398" t="str">
            <v>200000004</v>
          </cell>
          <cell r="V1398" t="str">
            <v>Agro America LLC</v>
          </cell>
          <cell r="W1398" t="str">
            <v/>
          </cell>
          <cell r="X1398" t="str">
            <v>CIF</v>
          </cell>
          <cell r="Y1398" t="str">
            <v>CTA CTE O CRED.DIRECTO</v>
          </cell>
          <cell r="Z1398" t="str">
            <v>CONGELADO</v>
          </cell>
          <cell r="AA1398" t="str">
            <v>PECHUGA DESH</v>
          </cell>
          <cell r="AB1398" t="str">
            <v>PECHUGA DESH S/PIEL S/GRASA S/FILETE</v>
          </cell>
          <cell r="AC1398" t="str">
            <v>PECHUGA DESH 130-160G</v>
          </cell>
          <cell r="AD1398" t="str">
            <v>NA</v>
          </cell>
        </row>
        <row r="1399">
          <cell r="D1399">
            <v>1012109</v>
          </cell>
          <cell r="E1399" t="str">
            <v>PO PCHDEH 6OZ MR@ CJ AS</v>
          </cell>
          <cell r="F1399">
            <v>18143.999782359999</v>
          </cell>
          <cell r="G1399" t="str">
            <v>KG</v>
          </cell>
          <cell r="H1399" t="str">
            <v>F. SAN VICENTE</v>
          </cell>
          <cell r="I1399" t="str">
            <v>A PROGRAMAR</v>
          </cell>
          <cell r="J1399">
            <v>44837</v>
          </cell>
          <cell r="K1399">
            <v>44850</v>
          </cell>
          <cell r="L1399">
            <v>44877</v>
          </cell>
          <cell r="M1399"/>
          <cell r="N1399"/>
          <cell r="O1399" t="str">
            <v>U007 AGROSUPER S.A.</v>
          </cell>
          <cell r="P1399" t="str">
            <v>00AA</v>
          </cell>
          <cell r="Q1399" t="str">
            <v>AGRO AMERICA</v>
          </cell>
          <cell r="R1399" t="str">
            <v>01</v>
          </cell>
          <cell r="S1399" t="str">
            <v>EE.UU.</v>
          </cell>
          <cell r="T1399" t="str">
            <v>000527 PORT HUENEME, CA</v>
          </cell>
          <cell r="U1399" t="str">
            <v>200000004</v>
          </cell>
          <cell r="V1399" t="str">
            <v>Agro America LLC</v>
          </cell>
          <cell r="W1399" t="str">
            <v/>
          </cell>
          <cell r="X1399" t="str">
            <v>CIF</v>
          </cell>
          <cell r="Y1399" t="str">
            <v>CTA CTE O CRED.DIRECTO</v>
          </cell>
          <cell r="Z1399" t="str">
            <v>CONGELADO</v>
          </cell>
          <cell r="AA1399" t="str">
            <v>PECHUGA DESH</v>
          </cell>
          <cell r="AB1399" t="str">
            <v>PECHUGA DESH S/PIEL S/GRASA S/FILETE</v>
          </cell>
          <cell r="AC1399" t="str">
            <v>PECHUGA DESH 160-190G</v>
          </cell>
          <cell r="AD1399" t="str">
            <v>NA</v>
          </cell>
        </row>
        <row r="1400">
          <cell r="D1400">
            <v>1012520</v>
          </cell>
          <cell r="E1400" t="str">
            <v>PO PCHDEH 5OZ MR@ CJ AS</v>
          </cell>
          <cell r="F1400">
            <v>18143.999782359999</v>
          </cell>
          <cell r="G1400" t="str">
            <v>KG</v>
          </cell>
          <cell r="H1400" t="str">
            <v>F. SAN VICENTE</v>
          </cell>
          <cell r="I1400" t="str">
            <v>EN PRODUCCION</v>
          </cell>
          <cell r="J1400">
            <v>44837</v>
          </cell>
          <cell r="K1400">
            <v>44845</v>
          </cell>
          <cell r="L1400"/>
          <cell r="M1400"/>
          <cell r="N1400"/>
          <cell r="O1400" t="str">
            <v>U007 AGROSUPER S.A.</v>
          </cell>
          <cell r="P1400" t="str">
            <v>00AA</v>
          </cell>
          <cell r="Q1400" t="str">
            <v>AGRO AMERICA</v>
          </cell>
          <cell r="R1400" t="str">
            <v>01</v>
          </cell>
          <cell r="S1400" t="str">
            <v>EE.UU.</v>
          </cell>
          <cell r="T1400" t="str">
            <v>000527 PORT HUENEME, CA</v>
          </cell>
          <cell r="U1400" t="str">
            <v>200000004</v>
          </cell>
          <cell r="V1400" t="str">
            <v>Agro America LLC</v>
          </cell>
          <cell r="W1400" t="str">
            <v/>
          </cell>
          <cell r="X1400" t="str">
            <v>CIF</v>
          </cell>
          <cell r="Y1400" t="str">
            <v>CTA CTE O CRED.DIRECTO</v>
          </cell>
          <cell r="Z1400" t="str">
            <v>CONGELADO</v>
          </cell>
          <cell r="AA1400" t="str">
            <v>PECHUGA DESH</v>
          </cell>
          <cell r="AB1400" t="str">
            <v>PECHUGA DESH S/PIEL S/GRASA S/FILETE</v>
          </cell>
          <cell r="AC1400" t="str">
            <v>PECHUGA DESH 120-170G</v>
          </cell>
          <cell r="AD1400" t="str">
            <v>NA</v>
          </cell>
        </row>
        <row r="1401">
          <cell r="D1401">
            <v>1012108</v>
          </cell>
          <cell r="E1401" t="str">
            <v>PO PCHDEH 5OZ MR@ CJ AS</v>
          </cell>
          <cell r="F1401">
            <v>18143.999782359999</v>
          </cell>
          <cell r="G1401" t="str">
            <v>KG</v>
          </cell>
          <cell r="H1401" t="str">
            <v>F. SAN VICENTE</v>
          </cell>
          <cell r="I1401" t="str">
            <v>EN PRODUCCION</v>
          </cell>
          <cell r="J1401">
            <v>44837</v>
          </cell>
          <cell r="K1401">
            <v>44846</v>
          </cell>
          <cell r="L1401"/>
          <cell r="M1401"/>
          <cell r="N1401"/>
          <cell r="O1401" t="str">
            <v>U007 AGROSUPER S.A.</v>
          </cell>
          <cell r="P1401" t="str">
            <v>00AA</v>
          </cell>
          <cell r="Q1401" t="str">
            <v>AGRO AMERICA</v>
          </cell>
          <cell r="R1401" t="str">
            <v>01</v>
          </cell>
          <cell r="S1401" t="str">
            <v>EE.UU.</v>
          </cell>
          <cell r="T1401" t="str">
            <v>000527 PORT HUENEME, CA</v>
          </cell>
          <cell r="U1401" t="str">
            <v>200000004</v>
          </cell>
          <cell r="V1401" t="str">
            <v>Agro America LLC</v>
          </cell>
          <cell r="W1401" t="str">
            <v/>
          </cell>
          <cell r="X1401" t="str">
            <v>CIF</v>
          </cell>
          <cell r="Y1401" t="str">
            <v>CTA CTE O CRED.DIRECTO</v>
          </cell>
          <cell r="Z1401" t="str">
            <v>CONGELADO</v>
          </cell>
          <cell r="AA1401" t="str">
            <v>PECHUGA DESH</v>
          </cell>
          <cell r="AB1401" t="str">
            <v>PECHUGA DESH S/PIEL S/GRASA S/FILETE</v>
          </cell>
          <cell r="AC1401" t="str">
            <v>PECHUGA DESH 130-160G</v>
          </cell>
          <cell r="AD1401" t="str">
            <v>NA</v>
          </cell>
        </row>
        <row r="1402">
          <cell r="D1402">
            <v>1012521</v>
          </cell>
          <cell r="E1402" t="str">
            <v>PO PCHDEH 6OZ MR@ CJ AS</v>
          </cell>
          <cell r="F1402">
            <v>18143.999782359999</v>
          </cell>
          <cell r="G1402" t="str">
            <v>KG</v>
          </cell>
          <cell r="H1402" t="str">
            <v>F. SAN VICENTE</v>
          </cell>
          <cell r="I1402" t="str">
            <v>EN PRODUCCION</v>
          </cell>
          <cell r="J1402">
            <v>44837</v>
          </cell>
          <cell r="K1402">
            <v>44851</v>
          </cell>
          <cell r="L1402"/>
          <cell r="M1402"/>
          <cell r="N1402"/>
          <cell r="O1402" t="str">
            <v>U007 AGROSUPER S.A.</v>
          </cell>
          <cell r="P1402" t="str">
            <v>00AA</v>
          </cell>
          <cell r="Q1402" t="str">
            <v>AGRO AMERICA</v>
          </cell>
          <cell r="R1402" t="str">
            <v>01</v>
          </cell>
          <cell r="S1402" t="str">
            <v>EE.UU.</v>
          </cell>
          <cell r="T1402" t="str">
            <v>000527 PORT HUENEME, CA</v>
          </cell>
          <cell r="U1402" t="str">
            <v>200000004</v>
          </cell>
          <cell r="V1402" t="str">
            <v>Agro America LLC</v>
          </cell>
          <cell r="W1402" t="str">
            <v/>
          </cell>
          <cell r="X1402" t="str">
            <v>CIF</v>
          </cell>
          <cell r="Y1402" t="str">
            <v>CTA CTE O CRED.DIRECTO</v>
          </cell>
          <cell r="Z1402" t="str">
            <v>CONGELADO</v>
          </cell>
          <cell r="AA1402" t="str">
            <v>PECHUGA DESH</v>
          </cell>
          <cell r="AB1402" t="str">
            <v>PECHUGA DESH S/PIEL S/GRASA S/FILETE</v>
          </cell>
          <cell r="AC1402" t="str">
            <v>PECHUGA DESH 120-170G</v>
          </cell>
          <cell r="AD1402" t="str">
            <v>NA</v>
          </cell>
        </row>
        <row r="1403">
          <cell r="D1403">
            <v>1012110</v>
          </cell>
          <cell r="E1403" t="str">
            <v>PO PCHDEH 7OZ MR@ CJ AS</v>
          </cell>
          <cell r="F1403">
            <v>19958.399987392</v>
          </cell>
          <cell r="G1403" t="str">
            <v>KG</v>
          </cell>
          <cell r="H1403" t="str">
            <v>F. SAN VICENTE</v>
          </cell>
          <cell r="I1403" t="str">
            <v>A PROGRAMAR</v>
          </cell>
          <cell r="J1403">
            <v>44837</v>
          </cell>
          <cell r="K1403">
            <v>44855</v>
          </cell>
          <cell r="L1403">
            <v>44870</v>
          </cell>
          <cell r="M1403"/>
          <cell r="N1403"/>
          <cell r="O1403" t="str">
            <v>U007 AGROSUPER S.A.</v>
          </cell>
          <cell r="P1403" t="str">
            <v>00AA</v>
          </cell>
          <cell r="Q1403" t="str">
            <v>AGRO AMERICA</v>
          </cell>
          <cell r="R1403" t="str">
            <v>01</v>
          </cell>
          <cell r="S1403" t="str">
            <v>EE.UU.</v>
          </cell>
          <cell r="T1403" t="str">
            <v>000113 PORT EVERGLADES, PUERTO</v>
          </cell>
          <cell r="U1403" t="str">
            <v>200000004</v>
          </cell>
          <cell r="V1403" t="str">
            <v>Agro America LLC</v>
          </cell>
          <cell r="W1403" t="str">
            <v/>
          </cell>
          <cell r="X1403" t="str">
            <v>CIF</v>
          </cell>
          <cell r="Y1403" t="str">
            <v>CTA CTE O CRED.DIRECTO</v>
          </cell>
          <cell r="Z1403" t="str">
            <v>CONGELADO</v>
          </cell>
          <cell r="AA1403" t="str">
            <v>PECHUGA DESH</v>
          </cell>
          <cell r="AB1403" t="str">
            <v>PECHUGA DESH S/PIEL S/GRASA S/FILETE</v>
          </cell>
          <cell r="AC1403" t="str">
            <v>PECHUGA DESH 190-220 GR</v>
          </cell>
          <cell r="AD1403" t="str">
            <v>NA</v>
          </cell>
        </row>
        <row r="1404">
          <cell r="D1404">
            <v>1012110</v>
          </cell>
          <cell r="E1404" t="str">
            <v>PO PCHDEH 7OZ MR@ CJ AS</v>
          </cell>
          <cell r="F1404">
            <v>18143.999782359999</v>
          </cell>
          <cell r="G1404" t="str">
            <v>KG</v>
          </cell>
          <cell r="H1404" t="str">
            <v>F. SAN VICENTE</v>
          </cell>
          <cell r="I1404" t="str">
            <v>EN PRODUCCION</v>
          </cell>
          <cell r="J1404">
            <v>44837</v>
          </cell>
          <cell r="K1404">
            <v>44856</v>
          </cell>
          <cell r="L1404"/>
          <cell r="M1404"/>
          <cell r="N1404"/>
          <cell r="O1404" t="str">
            <v>U007 AGROSUPER S.A.</v>
          </cell>
          <cell r="P1404" t="str">
            <v>00AA</v>
          </cell>
          <cell r="Q1404" t="str">
            <v>AGRO AMERICA</v>
          </cell>
          <cell r="R1404" t="str">
            <v>01</v>
          </cell>
          <cell r="S1404" t="str">
            <v>EE.UU.</v>
          </cell>
          <cell r="T1404" t="str">
            <v>000527 PORT HUENEME, CA</v>
          </cell>
          <cell r="U1404" t="str">
            <v>200000004</v>
          </cell>
          <cell r="V1404" t="str">
            <v>Agro America LLC</v>
          </cell>
          <cell r="W1404" t="str">
            <v/>
          </cell>
          <cell r="X1404" t="str">
            <v>CIF</v>
          </cell>
          <cell r="Y1404" t="str">
            <v>CTA CTE O CRED.DIRECTO</v>
          </cell>
          <cell r="Z1404" t="str">
            <v>CONGELADO</v>
          </cell>
          <cell r="AA1404" t="str">
            <v>PECHUGA DESH</v>
          </cell>
          <cell r="AB1404" t="str">
            <v>PECHUGA DESH S/PIEL S/GRASA S/FILETE</v>
          </cell>
          <cell r="AC1404" t="str">
            <v>PECHUGA DESH 190-220 GR</v>
          </cell>
          <cell r="AD1404" t="str">
            <v>NA</v>
          </cell>
        </row>
        <row r="1405">
          <cell r="D1405">
            <v>1012110</v>
          </cell>
          <cell r="E1405" t="str">
            <v>PO PCHDEH 7OZ MR@ CJ AS</v>
          </cell>
          <cell r="F1405">
            <v>9072.0001179760002</v>
          </cell>
          <cell r="G1405" t="str">
            <v>KG</v>
          </cell>
          <cell r="H1405" t="str">
            <v>F. SAN VICENTE</v>
          </cell>
          <cell r="I1405" t="str">
            <v>EN PRODUCCION</v>
          </cell>
          <cell r="J1405">
            <v>44837</v>
          </cell>
          <cell r="K1405">
            <v>44859</v>
          </cell>
          <cell r="L1405"/>
          <cell r="M1405"/>
          <cell r="N1405"/>
          <cell r="O1405" t="str">
            <v>U007 AGROSUPER S.A.</v>
          </cell>
          <cell r="P1405" t="str">
            <v>00AA</v>
          </cell>
          <cell r="Q1405" t="str">
            <v>AGRO AMERICA</v>
          </cell>
          <cell r="R1405" t="str">
            <v>01</v>
          </cell>
          <cell r="S1405" t="str">
            <v>EE.UU.</v>
          </cell>
          <cell r="T1405" t="str">
            <v>000527 PORT HUENEME, CA</v>
          </cell>
          <cell r="U1405" t="str">
            <v>200000004</v>
          </cell>
          <cell r="V1405" t="str">
            <v>Agro America LLC</v>
          </cell>
          <cell r="W1405" t="str">
            <v/>
          </cell>
          <cell r="X1405" t="str">
            <v>CIF</v>
          </cell>
          <cell r="Y1405" t="str">
            <v>CTA CTE O CRED.DIRECTO</v>
          </cell>
          <cell r="Z1405" t="str">
            <v>CONGELADO</v>
          </cell>
          <cell r="AA1405" t="str">
            <v>PECHUGA DESH</v>
          </cell>
          <cell r="AB1405" t="str">
            <v>PECHUGA DESH S/PIEL S/GRASA S/FILETE</v>
          </cell>
          <cell r="AC1405" t="str">
            <v>PECHUGA DESH 190-220 GR</v>
          </cell>
          <cell r="AD1405" t="str">
            <v>NA</v>
          </cell>
        </row>
        <row r="1406">
          <cell r="D1406">
            <v>1012161</v>
          </cell>
          <cell r="E1406" t="str">
            <v>PO ALA CTRO 8X5 MR@ CJ 20K AS</v>
          </cell>
          <cell r="F1406">
            <v>9072.0001179760002</v>
          </cell>
          <cell r="G1406" t="str">
            <v>KG</v>
          </cell>
          <cell r="H1406" t="str">
            <v>F. SAN VICENTE</v>
          </cell>
          <cell r="I1406" t="str">
            <v>EN PRODUCCION</v>
          </cell>
          <cell r="J1406">
            <v>44837</v>
          </cell>
          <cell r="K1406">
            <v>44859</v>
          </cell>
          <cell r="L1406"/>
          <cell r="M1406"/>
          <cell r="N1406"/>
          <cell r="O1406" t="str">
            <v>U007 AGROSUPER S.A.</v>
          </cell>
          <cell r="P1406" t="str">
            <v>00AA</v>
          </cell>
          <cell r="Q1406" t="str">
            <v>AGRO AMERICA</v>
          </cell>
          <cell r="R1406" t="str">
            <v>01</v>
          </cell>
          <cell r="S1406" t="str">
            <v>EE.UU.</v>
          </cell>
          <cell r="T1406" t="str">
            <v>000527 PORT HUENEME, CA</v>
          </cell>
          <cell r="U1406" t="str">
            <v>200000004</v>
          </cell>
          <cell r="V1406" t="str">
            <v>Agro America LLC</v>
          </cell>
          <cell r="W1406" t="str">
            <v/>
          </cell>
          <cell r="X1406" t="str">
            <v>CIF</v>
          </cell>
          <cell r="Y1406" t="str">
            <v>CTA CTE O CRED.DIRECTO</v>
          </cell>
          <cell r="Z1406" t="str">
            <v>CONGELADO</v>
          </cell>
          <cell r="AA1406" t="str">
            <v>ALA</v>
          </cell>
          <cell r="AB1406" t="str">
            <v>ALA CENTRO</v>
          </cell>
          <cell r="AC1406" t="str">
            <v>ALA CENTRO NORMAL</v>
          </cell>
          <cell r="AD1406" t="str">
            <v>NA</v>
          </cell>
        </row>
        <row r="1407">
          <cell r="D1407">
            <v>1012521</v>
          </cell>
          <cell r="E1407" t="str">
            <v>PO PCHDEH 6OZ MR@ CJ AS</v>
          </cell>
          <cell r="F1407">
            <v>18143.999782359999</v>
          </cell>
          <cell r="G1407" t="str">
            <v>KG</v>
          </cell>
          <cell r="H1407" t="str">
            <v>F. SAN VICENTE</v>
          </cell>
          <cell r="I1407" t="str">
            <v>EN PRODUCCION</v>
          </cell>
          <cell r="J1407">
            <v>44837</v>
          </cell>
          <cell r="K1407">
            <v>44852</v>
          </cell>
          <cell r="L1407"/>
          <cell r="M1407"/>
          <cell r="N1407"/>
          <cell r="O1407" t="str">
            <v>U007 AGROSUPER S.A.</v>
          </cell>
          <cell r="P1407" t="str">
            <v>00AA</v>
          </cell>
          <cell r="Q1407" t="str">
            <v>AGRO AMERICA</v>
          </cell>
          <cell r="R1407" t="str">
            <v>01</v>
          </cell>
          <cell r="S1407" t="str">
            <v>EE.UU.</v>
          </cell>
          <cell r="T1407" t="str">
            <v>000527 PORT HUENEME, CA</v>
          </cell>
          <cell r="U1407" t="str">
            <v>200000004</v>
          </cell>
          <cell r="V1407" t="str">
            <v>Agro America LLC</v>
          </cell>
          <cell r="W1407" t="str">
            <v/>
          </cell>
          <cell r="X1407" t="str">
            <v>CIF</v>
          </cell>
          <cell r="Y1407" t="str">
            <v>CTA CTE O CRED.DIRECTO</v>
          </cell>
          <cell r="Z1407" t="str">
            <v>CONGELADO</v>
          </cell>
          <cell r="AA1407" t="str">
            <v>PECHUGA DESH</v>
          </cell>
          <cell r="AB1407" t="str">
            <v>PECHUGA DESH S/PIEL S/GRASA S/FILETE</v>
          </cell>
          <cell r="AC1407" t="str">
            <v>PECHUGA DESH 120-170G</v>
          </cell>
          <cell r="AD1407" t="str">
            <v>NA</v>
          </cell>
        </row>
        <row r="1408">
          <cell r="D1408">
            <v>1012521</v>
          </cell>
          <cell r="E1408" t="str">
            <v>PO PCHDEH 6OZ MR@ CJ AS</v>
          </cell>
          <cell r="F1408">
            <v>18143.999782359999</v>
          </cell>
          <cell r="G1408" t="str">
            <v>KG</v>
          </cell>
          <cell r="H1408" t="str">
            <v>F. SAN VICENTE</v>
          </cell>
          <cell r="I1408" t="str">
            <v>EN PRODUCCION</v>
          </cell>
          <cell r="J1408">
            <v>44837</v>
          </cell>
          <cell r="K1408">
            <v>44853</v>
          </cell>
          <cell r="L1408"/>
          <cell r="M1408"/>
          <cell r="N1408"/>
          <cell r="O1408" t="str">
            <v>U007 AGROSUPER S.A.</v>
          </cell>
          <cell r="P1408" t="str">
            <v>00AA</v>
          </cell>
          <cell r="Q1408" t="str">
            <v>AGRO AMERICA</v>
          </cell>
          <cell r="R1408" t="str">
            <v>01</v>
          </cell>
          <cell r="S1408" t="str">
            <v>EE.UU.</v>
          </cell>
          <cell r="T1408" t="str">
            <v>000527 PORT HUENEME, CA</v>
          </cell>
          <cell r="U1408" t="str">
            <v>200000004</v>
          </cell>
          <cell r="V1408" t="str">
            <v>Agro America LLC</v>
          </cell>
          <cell r="W1408" t="str">
            <v/>
          </cell>
          <cell r="X1408" t="str">
            <v>CIF</v>
          </cell>
          <cell r="Y1408" t="str">
            <v>CTA CTE O CRED.DIRECTO</v>
          </cell>
          <cell r="Z1408" t="str">
            <v>CONGELADO</v>
          </cell>
          <cell r="AA1408" t="str">
            <v>PECHUGA DESH</v>
          </cell>
          <cell r="AB1408" t="str">
            <v>PECHUGA DESH S/PIEL S/GRASA S/FILETE</v>
          </cell>
          <cell r="AC1408" t="str">
            <v>PECHUGA DESH 120-170G</v>
          </cell>
          <cell r="AD1408" t="str">
            <v>NA</v>
          </cell>
        </row>
        <row r="1409">
          <cell r="D1409">
            <v>1012521</v>
          </cell>
          <cell r="E1409" t="str">
            <v>PO PCHDEH 6OZ MR@ CJ AS</v>
          </cell>
          <cell r="F1409">
            <v>18143.999782359999</v>
          </cell>
          <cell r="G1409" t="str">
            <v>KG</v>
          </cell>
          <cell r="H1409" t="str">
            <v>F. SAN VICENTE</v>
          </cell>
          <cell r="I1409" t="str">
            <v>EN PRODUCCION</v>
          </cell>
          <cell r="J1409">
            <v>44837</v>
          </cell>
          <cell r="K1409">
            <v>44854</v>
          </cell>
          <cell r="L1409"/>
          <cell r="M1409"/>
          <cell r="N1409"/>
          <cell r="O1409" t="str">
            <v>U007 AGROSUPER S.A.</v>
          </cell>
          <cell r="P1409" t="str">
            <v>00AA</v>
          </cell>
          <cell r="Q1409" t="str">
            <v>AGRO AMERICA</v>
          </cell>
          <cell r="R1409" t="str">
            <v>01</v>
          </cell>
          <cell r="S1409" t="str">
            <v>EE.UU.</v>
          </cell>
          <cell r="T1409" t="str">
            <v>000527 PORT HUENEME, CA</v>
          </cell>
          <cell r="U1409" t="str">
            <v>200000004</v>
          </cell>
          <cell r="V1409" t="str">
            <v>Agro America LLC</v>
          </cell>
          <cell r="W1409" t="str">
            <v/>
          </cell>
          <cell r="X1409" t="str">
            <v>CIF</v>
          </cell>
          <cell r="Y1409" t="str">
            <v>CTA CTE O CRED.DIRECTO</v>
          </cell>
          <cell r="Z1409" t="str">
            <v>CONGELADO</v>
          </cell>
          <cell r="AA1409" t="str">
            <v>PECHUGA DESH</v>
          </cell>
          <cell r="AB1409" t="str">
            <v>PECHUGA DESH S/PIEL S/GRASA S/FILETE</v>
          </cell>
          <cell r="AC1409" t="str">
            <v>PECHUGA DESH 120-170G</v>
          </cell>
          <cell r="AD1409" t="str">
            <v>NA</v>
          </cell>
        </row>
        <row r="1410">
          <cell r="D1410">
            <v>1012161</v>
          </cell>
          <cell r="E1410" t="str">
            <v>PO ALA CTRO 8X5 MR@ CJ 20K AS</v>
          </cell>
          <cell r="F1410">
            <v>18143.999782359999</v>
          </cell>
          <cell r="G1410" t="str">
            <v>KG</v>
          </cell>
          <cell r="H1410" t="str">
            <v>F. SAN VICENTE</v>
          </cell>
          <cell r="I1410" t="str">
            <v>A PROGRAMAR</v>
          </cell>
          <cell r="J1410">
            <v>44837</v>
          </cell>
          <cell r="K1410">
            <v>44843</v>
          </cell>
          <cell r="L1410">
            <v>44872</v>
          </cell>
          <cell r="M1410"/>
          <cell r="N1410"/>
          <cell r="O1410" t="str">
            <v>U007 AGROSUPER S.A.</v>
          </cell>
          <cell r="P1410" t="str">
            <v>00AA</v>
          </cell>
          <cell r="Q1410" t="str">
            <v>AGRO AMERICA</v>
          </cell>
          <cell r="R1410" t="str">
            <v>01</v>
          </cell>
          <cell r="S1410" t="str">
            <v>EE.UU.</v>
          </cell>
          <cell r="T1410" t="str">
            <v>000527 PORT HUENEME, CA</v>
          </cell>
          <cell r="U1410" t="str">
            <v>200000004</v>
          </cell>
          <cell r="V1410" t="str">
            <v>Agro America LLC</v>
          </cell>
          <cell r="W1410" t="str">
            <v/>
          </cell>
          <cell r="X1410" t="str">
            <v>CIF</v>
          </cell>
          <cell r="Y1410" t="str">
            <v>CTA CTE O CRED.DIRECTO</v>
          </cell>
          <cell r="Z1410" t="str">
            <v>CONGELADO</v>
          </cell>
          <cell r="AA1410" t="str">
            <v>ALA</v>
          </cell>
          <cell r="AB1410" t="str">
            <v>ALA CENTRO</v>
          </cell>
          <cell r="AC1410" t="str">
            <v>ALA CENTRO NORMAL</v>
          </cell>
          <cell r="AD1410" t="str">
            <v>NA</v>
          </cell>
        </row>
        <row r="1411">
          <cell r="D1411">
            <v>1030379</v>
          </cell>
          <cell r="E1411" t="str">
            <v>PV PCHDEH S/P@ BO CJ 20K SO</v>
          </cell>
          <cell r="F1411">
            <v>24017.359834736002</v>
          </cell>
          <cell r="G1411" t="str">
            <v>KG</v>
          </cell>
          <cell r="H1411" t="str">
            <v>SOPRAVAL PLANTA / CECINAS 2</v>
          </cell>
          <cell r="I1411" t="str">
            <v>A PROGRAMAR</v>
          </cell>
          <cell r="J1411">
            <v>44837</v>
          </cell>
          <cell r="K1411">
            <v>44845</v>
          </cell>
          <cell r="L1411">
            <v>44855</v>
          </cell>
          <cell r="M1411"/>
          <cell r="N1411"/>
          <cell r="O1411" t="str">
            <v>U007 AGROSUPER S.A.</v>
          </cell>
          <cell r="P1411" t="str">
            <v>00AA</v>
          </cell>
          <cell r="Q1411" t="str">
            <v>AGRO AMERICA</v>
          </cell>
          <cell r="R1411" t="str">
            <v>03</v>
          </cell>
          <cell r="S1411" t="str">
            <v>EE.UU.</v>
          </cell>
          <cell r="T1411" t="str">
            <v>000109 LONG BEACH, PUERTO</v>
          </cell>
          <cell r="U1411" t="str">
            <v>200000004</v>
          </cell>
          <cell r="V1411" t="str">
            <v>Agro America LLC</v>
          </cell>
          <cell r="W1411" t="str">
            <v/>
          </cell>
          <cell r="X1411" t="str">
            <v>CIF</v>
          </cell>
          <cell r="Y1411" t="str">
            <v>CTA CTE O CRED.DIRECTO</v>
          </cell>
          <cell r="Z1411" t="str">
            <v>CONGELADO</v>
          </cell>
          <cell r="AA1411" t="str">
            <v>PECH DESH</v>
          </cell>
          <cell r="AB1411" t="str">
            <v>PECH DESH S/PIEL</v>
          </cell>
          <cell r="AC1411" t="str">
            <v>PECH DESH S/PIEL S/FILETE</v>
          </cell>
          <cell r="AD1411" t="str">
            <v>NA</v>
          </cell>
        </row>
        <row r="1412">
          <cell r="D1412">
            <v>1030379</v>
          </cell>
          <cell r="E1412" t="str">
            <v>PV PCHDEH S/P@ BO CJ 20K SO</v>
          </cell>
          <cell r="F1412">
            <v>24017.359834736002</v>
          </cell>
          <cell r="G1412" t="str">
            <v>KG</v>
          </cell>
          <cell r="H1412" t="str">
            <v>SOPRAVAL PLANTA / CECINAS 2</v>
          </cell>
          <cell r="I1412" t="str">
            <v>EN PRODUCCION</v>
          </cell>
          <cell r="J1412">
            <v>44837</v>
          </cell>
          <cell r="K1412">
            <v>44846</v>
          </cell>
          <cell r="L1412"/>
          <cell r="M1412"/>
          <cell r="N1412"/>
          <cell r="O1412" t="str">
            <v>U007 AGROSUPER S.A.</v>
          </cell>
          <cell r="P1412" t="str">
            <v>00AA</v>
          </cell>
          <cell r="Q1412" t="str">
            <v>AGRO AMERICA</v>
          </cell>
          <cell r="R1412" t="str">
            <v>03</v>
          </cell>
          <cell r="S1412" t="str">
            <v>EE.UU.</v>
          </cell>
          <cell r="T1412" t="str">
            <v>000109 LONG BEACH, PUERTO</v>
          </cell>
          <cell r="U1412" t="str">
            <v>200000004</v>
          </cell>
          <cell r="V1412" t="str">
            <v>Agro America LLC</v>
          </cell>
          <cell r="W1412" t="str">
            <v/>
          </cell>
          <cell r="X1412" t="str">
            <v>CIF</v>
          </cell>
          <cell r="Y1412" t="str">
            <v>CTA CTE O CRED.DIRECTO</v>
          </cell>
          <cell r="Z1412" t="str">
            <v>CONGELADO</v>
          </cell>
          <cell r="AA1412" t="str">
            <v>PECH DESH</v>
          </cell>
          <cell r="AB1412" t="str">
            <v>PECH DESH S/PIEL</v>
          </cell>
          <cell r="AC1412" t="str">
            <v>PECH DESH S/PIEL S/FILETE</v>
          </cell>
          <cell r="AD1412" t="str">
            <v>NA</v>
          </cell>
        </row>
        <row r="1413">
          <cell r="D1413">
            <v>1030379</v>
          </cell>
          <cell r="E1413" t="str">
            <v>PV PCHDEH S/P@ BO CJ 20K SO</v>
          </cell>
          <cell r="F1413">
            <v>24017.359834736002</v>
          </cell>
          <cell r="G1413" t="str">
            <v>KG</v>
          </cell>
          <cell r="H1413" t="str">
            <v>SOPRAVAL PLANTA / CECINAS 2</v>
          </cell>
          <cell r="I1413" t="str">
            <v>EN PRODUCCION</v>
          </cell>
          <cell r="J1413">
            <v>44837</v>
          </cell>
          <cell r="K1413">
            <v>44847</v>
          </cell>
          <cell r="L1413"/>
          <cell r="M1413"/>
          <cell r="N1413"/>
          <cell r="O1413" t="str">
            <v>U007 AGROSUPER S.A.</v>
          </cell>
          <cell r="P1413" t="str">
            <v>00AA</v>
          </cell>
          <cell r="Q1413" t="str">
            <v>AGRO AMERICA</v>
          </cell>
          <cell r="R1413" t="str">
            <v>03</v>
          </cell>
          <cell r="S1413" t="str">
            <v>EE.UU.</v>
          </cell>
          <cell r="T1413" t="str">
            <v>000109 LONG BEACH, PUERTO</v>
          </cell>
          <cell r="U1413" t="str">
            <v>200000004</v>
          </cell>
          <cell r="V1413" t="str">
            <v>Agro America LLC</v>
          </cell>
          <cell r="W1413" t="str">
            <v/>
          </cell>
          <cell r="X1413" t="str">
            <v>CIF</v>
          </cell>
          <cell r="Y1413" t="str">
            <v>CTA CTE O CRED.DIRECTO</v>
          </cell>
          <cell r="Z1413" t="str">
            <v>CONGELADO</v>
          </cell>
          <cell r="AA1413" t="str">
            <v>PECH DESH</v>
          </cell>
          <cell r="AB1413" t="str">
            <v>PECH DESH S/PIEL</v>
          </cell>
          <cell r="AC1413" t="str">
            <v>PECH DESH S/PIEL S/FILETE</v>
          </cell>
          <cell r="AD1413" t="str">
            <v>NA</v>
          </cell>
        </row>
        <row r="1414">
          <cell r="D1414">
            <v>1030452</v>
          </cell>
          <cell r="E1414" t="str">
            <v>PV PECH USA 10 - 12 LB@ BO HOR CJ 11K SO</v>
          </cell>
          <cell r="F1414">
            <v>11999.999980855999</v>
          </cell>
          <cell r="G1414" t="str">
            <v>KG</v>
          </cell>
          <cell r="H1414" t="str">
            <v>SOPRAVAL PLANTA / CECINAS 2</v>
          </cell>
          <cell r="I1414" t="str">
            <v>EN PRODUCCION</v>
          </cell>
          <cell r="J1414">
            <v>44837</v>
          </cell>
          <cell r="K1414">
            <v>44849</v>
          </cell>
          <cell r="L1414"/>
          <cell r="M1414"/>
          <cell r="N1414"/>
          <cell r="O1414" t="str">
            <v>U007 AGROSUPER S.A.</v>
          </cell>
          <cell r="P1414" t="str">
            <v>00AA</v>
          </cell>
          <cell r="Q1414" t="str">
            <v>AGRO AMERICA</v>
          </cell>
          <cell r="R1414" t="str">
            <v>03</v>
          </cell>
          <cell r="S1414" t="str">
            <v>EE.UU.</v>
          </cell>
          <cell r="T1414" t="str">
            <v>000109 LONG BEACH, PUERTO</v>
          </cell>
          <cell r="U1414" t="str">
            <v>200000004</v>
          </cell>
          <cell r="V1414" t="str">
            <v>Agro America LLC</v>
          </cell>
          <cell r="W1414" t="str">
            <v/>
          </cell>
          <cell r="X1414" t="str">
            <v>CIF</v>
          </cell>
          <cell r="Y1414" t="str">
            <v>CTA CTE O CRED.DIRECTO</v>
          </cell>
          <cell r="Z1414" t="str">
            <v>CONGELADO</v>
          </cell>
          <cell r="AA1414" t="str">
            <v>PECH DESH</v>
          </cell>
          <cell r="AB1414" t="str">
            <v>PECH DESH S/PIEL</v>
          </cell>
          <cell r="AC1414" t="str">
            <v>PECH DESH S/PIEL ENMALLADA</v>
          </cell>
          <cell r="AD1414" t="str">
            <v>NA</v>
          </cell>
        </row>
        <row r="1415">
          <cell r="D1415">
            <v>1030782</v>
          </cell>
          <cell r="E1415" t="str">
            <v>PV PECH USA 12-15 LB @BO HOR CJ 15K AS</v>
          </cell>
          <cell r="F1415">
            <v>12007.439796840001</v>
          </cell>
          <cell r="G1415" t="str">
            <v>KG</v>
          </cell>
          <cell r="H1415" t="str">
            <v>SOPRAVAL PLANTA / CECINAS 2</v>
          </cell>
          <cell r="I1415" t="str">
            <v>EN PRODUCCION</v>
          </cell>
          <cell r="J1415">
            <v>44837</v>
          </cell>
          <cell r="K1415">
            <v>44849</v>
          </cell>
          <cell r="L1415"/>
          <cell r="M1415"/>
          <cell r="N1415"/>
          <cell r="O1415" t="str">
            <v>U007 AGROSUPER S.A.</v>
          </cell>
          <cell r="P1415" t="str">
            <v>00AA</v>
          </cell>
          <cell r="Q1415" t="str">
            <v>AGRO AMERICA</v>
          </cell>
          <cell r="R1415" t="str">
            <v>03</v>
          </cell>
          <cell r="S1415" t="str">
            <v>EE.UU.</v>
          </cell>
          <cell r="T1415" t="str">
            <v>000109 LONG BEACH, PUERTO</v>
          </cell>
          <cell r="U1415" t="str">
            <v>200000004</v>
          </cell>
          <cell r="V1415" t="str">
            <v>Agro America LLC</v>
          </cell>
          <cell r="W1415" t="str">
            <v/>
          </cell>
          <cell r="X1415" t="str">
            <v>CIF</v>
          </cell>
          <cell r="Y1415" t="str">
            <v>CTA CTE O CRED.DIRECTO</v>
          </cell>
          <cell r="Z1415" t="str">
            <v>CONGELADO</v>
          </cell>
          <cell r="AA1415" t="str">
            <v>PECH DESH</v>
          </cell>
          <cell r="AB1415" t="str">
            <v>PECH DESH S/PIEL</v>
          </cell>
          <cell r="AC1415" t="str">
            <v>PECH DESH S/PIEL ENMALLADA</v>
          </cell>
          <cell r="AD1415" t="str">
            <v>NA</v>
          </cell>
        </row>
        <row r="1416">
          <cell r="D1416">
            <v>1030360</v>
          </cell>
          <cell r="E1416" t="str">
            <v>PV PCH MA 15% 14-16 LB@ BO CJ 20K SO</v>
          </cell>
          <cell r="F1416">
            <v>4719.2001978879998</v>
          </cell>
          <cell r="G1416" t="str">
            <v>KG</v>
          </cell>
          <cell r="H1416" t="str">
            <v>SOPRAVAL PLANTA / CECINAS 2</v>
          </cell>
          <cell r="I1416" t="str">
            <v>EN PRODUCCION</v>
          </cell>
          <cell r="J1416">
            <v>44837</v>
          </cell>
          <cell r="K1416">
            <v>44848</v>
          </cell>
          <cell r="L1416"/>
          <cell r="M1416"/>
          <cell r="N1416"/>
          <cell r="O1416" t="str">
            <v>U007 AGROSUPER S.A.</v>
          </cell>
          <cell r="P1416" t="str">
            <v>00AA</v>
          </cell>
          <cell r="Q1416" t="str">
            <v>AGRO AMERICA</v>
          </cell>
          <cell r="R1416" t="str">
            <v>03</v>
          </cell>
          <cell r="S1416" t="str">
            <v>EE.UU.</v>
          </cell>
          <cell r="T1416" t="str">
            <v>000109 LONG BEACH, PUERTO</v>
          </cell>
          <cell r="U1416" t="str">
            <v>200000004</v>
          </cell>
          <cell r="V1416" t="str">
            <v>Agro America LLC</v>
          </cell>
          <cell r="W1416" t="str">
            <v/>
          </cell>
          <cell r="X1416" t="str">
            <v>CIF</v>
          </cell>
          <cell r="Y1416" t="str">
            <v>CTA CTE O CRED.DIRECTO</v>
          </cell>
          <cell r="Z1416" t="str">
            <v>CONGELADO</v>
          </cell>
          <cell r="AA1416" t="str">
            <v>PECH</v>
          </cell>
          <cell r="AB1416" t="str">
            <v>PECH ENTERA</v>
          </cell>
          <cell r="AC1416" t="str">
            <v>PECH ENTERA NORMAL</v>
          </cell>
          <cell r="AD1416" t="str">
            <v>NA</v>
          </cell>
        </row>
        <row r="1417">
          <cell r="D1417">
            <v>1030784</v>
          </cell>
          <cell r="E1417" t="str">
            <v>PV PCH MA 15% 16-18 LB@ BO CJ 20K AS</v>
          </cell>
          <cell r="F1417">
            <v>3189.86986428</v>
          </cell>
          <cell r="G1417" t="str">
            <v>KG</v>
          </cell>
          <cell r="H1417" t="str">
            <v>SOPRAVAL PLANTA / CECINAS 2</v>
          </cell>
          <cell r="I1417" t="str">
            <v>EN PRODUCCION</v>
          </cell>
          <cell r="J1417">
            <v>44837</v>
          </cell>
          <cell r="K1417">
            <v>44848</v>
          </cell>
          <cell r="L1417"/>
          <cell r="M1417"/>
          <cell r="N1417"/>
          <cell r="O1417" t="str">
            <v>U007 AGROSUPER S.A.</v>
          </cell>
          <cell r="P1417" t="str">
            <v>00AA</v>
          </cell>
          <cell r="Q1417" t="str">
            <v>AGRO AMERICA</v>
          </cell>
          <cell r="R1417" t="str">
            <v>03</v>
          </cell>
          <cell r="S1417" t="str">
            <v>EE.UU.</v>
          </cell>
          <cell r="T1417" t="str">
            <v>000109 LONG BEACH, PUERTO</v>
          </cell>
          <cell r="U1417" t="str">
            <v>200000004</v>
          </cell>
          <cell r="V1417" t="str">
            <v>Agro America LLC</v>
          </cell>
          <cell r="W1417" t="str">
            <v/>
          </cell>
          <cell r="X1417" t="str">
            <v>CIF</v>
          </cell>
          <cell r="Y1417" t="str">
            <v>CTA CTE O CRED.DIRECTO</v>
          </cell>
          <cell r="Z1417" t="str">
            <v>CONGELADO</v>
          </cell>
          <cell r="AA1417" t="str">
            <v>PECH</v>
          </cell>
          <cell r="AB1417" t="str">
            <v>PECH ENTERA</v>
          </cell>
          <cell r="AC1417" t="str">
            <v>PECH ENTERA NORMAL</v>
          </cell>
          <cell r="AD1417" t="str">
            <v>NA</v>
          </cell>
        </row>
        <row r="1418">
          <cell r="D1418">
            <v>1030785</v>
          </cell>
          <cell r="E1418" t="str">
            <v>PV PCH MA 15% 18-20 LB@ BO CJ 20K AS</v>
          </cell>
          <cell r="F1418">
            <v>1051.6398978320001</v>
          </cell>
          <cell r="G1418" t="str">
            <v>KG</v>
          </cell>
          <cell r="H1418" t="str">
            <v>SOPRAVAL PLANTA / CECINAS 2</v>
          </cell>
          <cell r="I1418" t="str">
            <v>EN PRODUCCION</v>
          </cell>
          <cell r="J1418">
            <v>44837</v>
          </cell>
          <cell r="K1418">
            <v>44848</v>
          </cell>
          <cell r="L1418"/>
          <cell r="M1418"/>
          <cell r="N1418"/>
          <cell r="O1418" t="str">
            <v>U007 AGROSUPER S.A.</v>
          </cell>
          <cell r="P1418" t="str">
            <v>00AA</v>
          </cell>
          <cell r="Q1418" t="str">
            <v>AGRO AMERICA</v>
          </cell>
          <cell r="R1418" t="str">
            <v>03</v>
          </cell>
          <cell r="S1418" t="str">
            <v>EE.UU.</v>
          </cell>
          <cell r="T1418" t="str">
            <v>000109 LONG BEACH, PUERTO</v>
          </cell>
          <cell r="U1418" t="str">
            <v>200000004</v>
          </cell>
          <cell r="V1418" t="str">
            <v>Agro America LLC</v>
          </cell>
          <cell r="W1418" t="str">
            <v/>
          </cell>
          <cell r="X1418" t="str">
            <v>CIF</v>
          </cell>
          <cell r="Y1418" t="str">
            <v>CTA CTE O CRED.DIRECTO</v>
          </cell>
          <cell r="Z1418" t="str">
            <v>CONGELADO</v>
          </cell>
          <cell r="AA1418" t="str">
            <v>PECH</v>
          </cell>
          <cell r="AB1418" t="str">
            <v>PECH ENTERA</v>
          </cell>
          <cell r="AC1418" t="str">
            <v>PECH ENTERA NORMAL</v>
          </cell>
          <cell r="AD1418" t="str">
            <v>NA</v>
          </cell>
        </row>
        <row r="1419">
          <cell r="D1419">
            <v>1030366</v>
          </cell>
          <cell r="E1419" t="str">
            <v>PV PCH MA 8% 12-14 LB@ BO CJ 20K SO</v>
          </cell>
          <cell r="F1419">
            <v>867.30010903199991</v>
          </cell>
          <cell r="G1419" t="str">
            <v>KG</v>
          </cell>
          <cell r="H1419" t="str">
            <v>SOPRAVAL PLANTA / CECINAS 2</v>
          </cell>
          <cell r="I1419" t="str">
            <v>EN PRODUCCION</v>
          </cell>
          <cell r="J1419">
            <v>44837</v>
          </cell>
          <cell r="K1419">
            <v>44848</v>
          </cell>
          <cell r="L1419"/>
          <cell r="M1419"/>
          <cell r="N1419"/>
          <cell r="O1419" t="str">
            <v>U007 AGROSUPER S.A.</v>
          </cell>
          <cell r="P1419" t="str">
            <v>00AA</v>
          </cell>
          <cell r="Q1419" t="str">
            <v>AGRO AMERICA</v>
          </cell>
          <cell r="R1419" t="str">
            <v>03</v>
          </cell>
          <cell r="S1419" t="str">
            <v>EE.UU.</v>
          </cell>
          <cell r="T1419" t="str">
            <v>000109 LONG BEACH, PUERTO</v>
          </cell>
          <cell r="U1419" t="str">
            <v>200000004</v>
          </cell>
          <cell r="V1419" t="str">
            <v>Agro America LLC</v>
          </cell>
          <cell r="W1419" t="str">
            <v/>
          </cell>
          <cell r="X1419" t="str">
            <v>CIF</v>
          </cell>
          <cell r="Y1419" t="str">
            <v>CTA CTE O CRED.DIRECTO</v>
          </cell>
          <cell r="Z1419" t="str">
            <v>CONGELADO</v>
          </cell>
          <cell r="AA1419" t="str">
            <v>PECH</v>
          </cell>
          <cell r="AB1419" t="str">
            <v>PECH ENTERA</v>
          </cell>
          <cell r="AC1419" t="str">
            <v>PECH ENTERA NORMAL</v>
          </cell>
          <cell r="AD1419" t="str">
            <v>NA</v>
          </cell>
        </row>
        <row r="1420">
          <cell r="D1420">
            <v>1030321</v>
          </cell>
          <cell r="E1420" t="str">
            <v>PV PCH MA 8% 14-16 LB@ BO CJ 20K SO</v>
          </cell>
          <cell r="F1420">
            <v>3644.7999606799999</v>
          </cell>
          <cell r="G1420" t="str">
            <v>KG</v>
          </cell>
          <cell r="H1420" t="str">
            <v>SOPRAVAL PLANTA / CECINAS 2</v>
          </cell>
          <cell r="I1420" t="str">
            <v>EN PRODUCCION</v>
          </cell>
          <cell r="J1420">
            <v>44837</v>
          </cell>
          <cell r="K1420">
            <v>44848</v>
          </cell>
          <cell r="L1420"/>
          <cell r="M1420"/>
          <cell r="N1420"/>
          <cell r="O1420" t="str">
            <v>U007 AGROSUPER S.A.</v>
          </cell>
          <cell r="P1420" t="str">
            <v>00AA</v>
          </cell>
          <cell r="Q1420" t="str">
            <v>AGRO AMERICA</v>
          </cell>
          <cell r="R1420" t="str">
            <v>03</v>
          </cell>
          <cell r="S1420" t="str">
            <v>EE.UU.</v>
          </cell>
          <cell r="T1420" t="str">
            <v>000109 LONG BEACH, PUERTO</v>
          </cell>
          <cell r="U1420" t="str">
            <v>200000004</v>
          </cell>
          <cell r="V1420" t="str">
            <v>Agro America LLC</v>
          </cell>
          <cell r="W1420" t="str">
            <v/>
          </cell>
          <cell r="X1420" t="str">
            <v>CIF</v>
          </cell>
          <cell r="Y1420" t="str">
            <v>CTA CTE O CRED.DIRECTO</v>
          </cell>
          <cell r="Z1420" t="str">
            <v>CONGELADO</v>
          </cell>
          <cell r="AA1420" t="str">
            <v>PECH</v>
          </cell>
          <cell r="AB1420" t="str">
            <v>PECH ENTERA</v>
          </cell>
          <cell r="AC1420" t="str">
            <v>PECH ENTERA NORMAL</v>
          </cell>
          <cell r="AD1420" t="str">
            <v>NA</v>
          </cell>
        </row>
        <row r="1421">
          <cell r="D1421">
            <v>1030376</v>
          </cell>
          <cell r="E1421" t="str">
            <v>PV PCH MA 8% 16-18 LB@ BO CJ 15K SO</v>
          </cell>
          <cell r="F1421">
            <v>4005.0000894320001</v>
          </cell>
          <cell r="G1421" t="str">
            <v>KG</v>
          </cell>
          <cell r="H1421" t="str">
            <v>SOPRAVAL PLANTA / CECINAS 2</v>
          </cell>
          <cell r="I1421" t="str">
            <v>EN PRODUCCION</v>
          </cell>
          <cell r="J1421">
            <v>44837</v>
          </cell>
          <cell r="K1421">
            <v>44848</v>
          </cell>
          <cell r="L1421"/>
          <cell r="M1421"/>
          <cell r="N1421"/>
          <cell r="O1421" t="str">
            <v>U007 AGROSUPER S.A.</v>
          </cell>
          <cell r="P1421" t="str">
            <v>00AA</v>
          </cell>
          <cell r="Q1421" t="str">
            <v>AGRO AMERICA</v>
          </cell>
          <cell r="R1421" t="str">
            <v>03</v>
          </cell>
          <cell r="S1421" t="str">
            <v>EE.UU.</v>
          </cell>
          <cell r="T1421" t="str">
            <v>000109 LONG BEACH, PUERTO</v>
          </cell>
          <cell r="U1421" t="str">
            <v>200000004</v>
          </cell>
          <cell r="V1421" t="str">
            <v>Agro America LLC</v>
          </cell>
          <cell r="W1421" t="str">
            <v/>
          </cell>
          <cell r="X1421" t="str">
            <v>CIF</v>
          </cell>
          <cell r="Y1421" t="str">
            <v>CTA CTE O CRED.DIRECTO</v>
          </cell>
          <cell r="Z1421" t="str">
            <v>CONGELADO</v>
          </cell>
          <cell r="AA1421" t="str">
            <v>PECH</v>
          </cell>
          <cell r="AB1421" t="str">
            <v>PECH ENTERA</v>
          </cell>
          <cell r="AC1421" t="str">
            <v>PECH ENTERA NORMAL</v>
          </cell>
          <cell r="AD1421" t="str">
            <v>NA</v>
          </cell>
        </row>
        <row r="1422">
          <cell r="D1422">
            <v>1030782</v>
          </cell>
          <cell r="E1422" t="str">
            <v>PV PECH USA 12-15 LB @BO HOR CJ 15K AS</v>
          </cell>
          <cell r="F1422">
            <v>3182.4001112240003</v>
          </cell>
          <cell r="G1422" t="str">
            <v>KG</v>
          </cell>
          <cell r="H1422" t="str">
            <v>SOPRAVAL PLANTA / CECINAS 2</v>
          </cell>
          <cell r="I1422" t="str">
            <v>EN PRODUCCION</v>
          </cell>
          <cell r="J1422">
            <v>44837</v>
          </cell>
          <cell r="K1422">
            <v>44848</v>
          </cell>
          <cell r="L1422"/>
          <cell r="M1422"/>
          <cell r="N1422"/>
          <cell r="O1422" t="str">
            <v>U007 AGROSUPER S.A.</v>
          </cell>
          <cell r="P1422" t="str">
            <v>00AA</v>
          </cell>
          <cell r="Q1422" t="str">
            <v>AGRO AMERICA</v>
          </cell>
          <cell r="R1422" t="str">
            <v>03</v>
          </cell>
          <cell r="S1422" t="str">
            <v>EE.UU.</v>
          </cell>
          <cell r="T1422" t="str">
            <v>000109 LONG BEACH, PUERTO</v>
          </cell>
          <cell r="U1422" t="str">
            <v>200000004</v>
          </cell>
          <cell r="V1422" t="str">
            <v>Agro America LLC</v>
          </cell>
          <cell r="W1422" t="str">
            <v/>
          </cell>
          <cell r="X1422" t="str">
            <v>CIF</v>
          </cell>
          <cell r="Y1422" t="str">
            <v>CTA CTE O CRED.DIRECTO</v>
          </cell>
          <cell r="Z1422" t="str">
            <v>CONGELADO</v>
          </cell>
          <cell r="AA1422" t="str">
            <v>PECH DESH</v>
          </cell>
          <cell r="AB1422" t="str">
            <v>PECH DESH S/PIEL</v>
          </cell>
          <cell r="AC1422" t="str">
            <v>PECH DESH S/PIEL ENMALLADA</v>
          </cell>
          <cell r="AD1422" t="str">
            <v>NA</v>
          </cell>
        </row>
        <row r="1423">
          <cell r="D1423">
            <v>1030452</v>
          </cell>
          <cell r="E1423" t="str">
            <v>PV PECH USA 10 - 12 LB@ BO HOR CJ 11K SO</v>
          </cell>
          <cell r="F1423">
            <v>3180.0001559520001</v>
          </cell>
          <cell r="G1423" t="str">
            <v>KG</v>
          </cell>
          <cell r="H1423" t="str">
            <v>SOPRAVAL PLANTA / CECINAS 2</v>
          </cell>
          <cell r="I1423" t="str">
            <v>EN PRODUCCION</v>
          </cell>
          <cell r="J1423">
            <v>44837</v>
          </cell>
          <cell r="K1423">
            <v>44848</v>
          </cell>
          <cell r="L1423"/>
          <cell r="M1423"/>
          <cell r="N1423"/>
          <cell r="O1423" t="str">
            <v>U007 AGROSUPER S.A.</v>
          </cell>
          <cell r="P1423" t="str">
            <v>00AA</v>
          </cell>
          <cell r="Q1423" t="str">
            <v>AGRO AMERICA</v>
          </cell>
          <cell r="R1423" t="str">
            <v>03</v>
          </cell>
          <cell r="S1423" t="str">
            <v>EE.UU.</v>
          </cell>
          <cell r="T1423" t="str">
            <v>000109 LONG BEACH, PUERTO</v>
          </cell>
          <cell r="U1423" t="str">
            <v>200000004</v>
          </cell>
          <cell r="V1423" t="str">
            <v>Agro America LLC</v>
          </cell>
          <cell r="W1423" t="str">
            <v/>
          </cell>
          <cell r="X1423" t="str">
            <v>CIF</v>
          </cell>
          <cell r="Y1423" t="str">
            <v>CTA CTE O CRED.DIRECTO</v>
          </cell>
          <cell r="Z1423" t="str">
            <v>CONGELADO</v>
          </cell>
          <cell r="AA1423" t="str">
            <v>PECH DESH</v>
          </cell>
          <cell r="AB1423" t="str">
            <v>PECH DESH S/PIEL</v>
          </cell>
          <cell r="AC1423" t="str">
            <v>PECH DESH S/PIEL ENMALLADA</v>
          </cell>
          <cell r="AD1423" t="str">
            <v>NA</v>
          </cell>
        </row>
        <row r="1424">
          <cell r="D1424">
            <v>1011558</v>
          </cell>
          <cell r="E1424" t="str">
            <v>PO PPA ESP@ 2 BLO X 10K CJ AS</v>
          </cell>
          <cell r="F1424">
            <v>24000</v>
          </cell>
          <cell r="G1424" t="str">
            <v>KG</v>
          </cell>
          <cell r="H1424" t="str">
            <v>F. SAN VICENTE</v>
          </cell>
          <cell r="I1424" t="str">
            <v>EN PRODUCCION</v>
          </cell>
          <cell r="J1424">
            <v>44837</v>
          </cell>
          <cell r="K1424">
            <v>44869</v>
          </cell>
          <cell r="L1424">
            <v>44872</v>
          </cell>
          <cell r="M1424"/>
          <cell r="N1424"/>
          <cell r="O1424" t="str">
            <v>U007 AGROSUPER S.A.</v>
          </cell>
          <cell r="P1424" t="str">
            <v>00AS</v>
          </cell>
          <cell r="Q1424" t="str">
            <v>AGRO SUDAMERICA</v>
          </cell>
          <cell r="R1424" t="str">
            <v>01</v>
          </cell>
          <cell r="S1424" t="str">
            <v>COSTA RICA</v>
          </cell>
          <cell r="T1424" t="str">
            <v>000206 CALDERA, PUERTO</v>
          </cell>
          <cell r="U1424" t="str">
            <v>200002893</v>
          </cell>
          <cell r="V1424" t="str">
            <v>Visión Comercial S.A.</v>
          </cell>
          <cell r="W1424" t="str">
            <v/>
          </cell>
          <cell r="X1424" t="str">
            <v>CIF</v>
          </cell>
          <cell r="Y1424" t="str">
            <v>CTA CTE O CRED.DIRECTO</v>
          </cell>
          <cell r="Z1424" t="str">
            <v>CONGELADO</v>
          </cell>
          <cell r="AA1424" t="str">
            <v>CARNE RECUPERADA</v>
          </cell>
          <cell r="AB1424" t="str">
            <v>CARNE RECUPERADA PULPA</v>
          </cell>
          <cell r="AC1424" t="str">
            <v>CARNE RECUPERADA PULPA ESPECIAL</v>
          </cell>
          <cell r="AD1424" t="str">
            <v>EX</v>
          </cell>
        </row>
        <row r="1425">
          <cell r="D1425">
            <v>1021868</v>
          </cell>
          <cell r="E1425" t="str">
            <v>GO PPPNA 54@ CJ 20K AS</v>
          </cell>
          <cell r="F1425">
            <v>24000</v>
          </cell>
          <cell r="G1425" t="str">
            <v>KG</v>
          </cell>
          <cell r="H1425" t="str">
            <v>PLANTA ROSARIO</v>
          </cell>
          <cell r="I1425" t="str">
            <v>A PROGRAMAR</v>
          </cell>
          <cell r="J1425">
            <v>44837</v>
          </cell>
          <cell r="K1425">
            <v>44848</v>
          </cell>
          <cell r="L1425">
            <v>44869</v>
          </cell>
          <cell r="M1425"/>
          <cell r="N1425"/>
          <cell r="O1425" t="str">
            <v>U007 AGROSUPER S.A.</v>
          </cell>
          <cell r="P1425" t="str">
            <v>00AS</v>
          </cell>
          <cell r="Q1425" t="str">
            <v>AGRO SUDAMERICA</v>
          </cell>
          <cell r="R1425" t="str">
            <v>02</v>
          </cell>
          <cell r="S1425" t="str">
            <v>COSTA RICA</v>
          </cell>
          <cell r="T1425" t="str">
            <v>000206 CALDERA, PUERTO</v>
          </cell>
          <cell r="U1425" t="str">
            <v>200002893</v>
          </cell>
          <cell r="V1425" t="str">
            <v>Visión Comercial S.A.</v>
          </cell>
          <cell r="W1425" t="str">
            <v/>
          </cell>
          <cell r="X1425" t="str">
            <v>CIF</v>
          </cell>
          <cell r="Y1425" t="str">
            <v>CTA CTE O CRED.DIRECTO</v>
          </cell>
          <cell r="Z1425" t="str">
            <v>CONGELADO</v>
          </cell>
          <cell r="AA1425" t="str">
            <v>PIERNA</v>
          </cell>
          <cell r="AB1425" t="str">
            <v>PIERNA PULPA FINA</v>
          </cell>
          <cell r="AC1425" t="str">
            <v>PIERNA PULPA FINA 54</v>
          </cell>
          <cell r="AD1425" t="str">
            <v>EX</v>
          </cell>
        </row>
        <row r="1426">
          <cell r="D1426">
            <v>1022709</v>
          </cell>
          <cell r="E1426" t="str">
            <v>GO PPPNA 57@ BO CJ AS</v>
          </cell>
          <cell r="F1426">
            <v>24000</v>
          </cell>
          <cell r="G1426" t="str">
            <v>KG</v>
          </cell>
          <cell r="H1426" t="str">
            <v>PLANTA ROSARIO</v>
          </cell>
          <cell r="I1426" t="str">
            <v>CONFIRMADO</v>
          </cell>
          <cell r="J1426">
            <v>44837</v>
          </cell>
          <cell r="K1426">
            <v>44854</v>
          </cell>
          <cell r="L1426">
            <v>44882</v>
          </cell>
          <cell r="M1426"/>
          <cell r="N1426"/>
          <cell r="O1426" t="str">
            <v>U007 AGROSUPER S.A.</v>
          </cell>
          <cell r="P1426" t="str">
            <v>00AS</v>
          </cell>
          <cell r="Q1426" t="str">
            <v>AGRO SUDAMERICA</v>
          </cell>
          <cell r="R1426" t="str">
            <v>02</v>
          </cell>
          <cell r="S1426" t="str">
            <v>COSTA RICA</v>
          </cell>
          <cell r="T1426" t="str">
            <v>000206 CALDERA, PUERTO</v>
          </cell>
          <cell r="U1426" t="str">
            <v>200003216</v>
          </cell>
          <cell r="V1426" t="str">
            <v>CARNES CASTILLO CC S.A.</v>
          </cell>
          <cell r="W1426" t="str">
            <v/>
          </cell>
          <cell r="X1426" t="str">
            <v>CIF</v>
          </cell>
          <cell r="Y1426" t="str">
            <v>CTA CTE O CRED.DIRECTO</v>
          </cell>
          <cell r="Z1426" t="str">
            <v>CONGELADO</v>
          </cell>
          <cell r="AA1426" t="str">
            <v>PIERNA</v>
          </cell>
          <cell r="AB1426" t="str">
            <v>PIERNA PULPA</v>
          </cell>
          <cell r="AC1426" t="str">
            <v>PIERNA PULPA 57</v>
          </cell>
          <cell r="AD1426" t="str">
            <v>EX</v>
          </cell>
        </row>
        <row r="1427">
          <cell r="D1427">
            <v>1022709</v>
          </cell>
          <cell r="E1427" t="str">
            <v>GO PPPNA 57@ BO CJ AS</v>
          </cell>
          <cell r="F1427">
            <v>24000</v>
          </cell>
          <cell r="G1427" t="str">
            <v>KG</v>
          </cell>
          <cell r="H1427" t="str">
            <v>PLANTA ROSARIO</v>
          </cell>
          <cell r="I1427" t="str">
            <v>CONFIRMADO</v>
          </cell>
          <cell r="J1427">
            <v>44837</v>
          </cell>
          <cell r="K1427">
            <v>44848</v>
          </cell>
          <cell r="L1427">
            <v>44879</v>
          </cell>
          <cell r="M1427"/>
          <cell r="N1427"/>
          <cell r="O1427" t="str">
            <v>U007 AGROSUPER S.A.</v>
          </cell>
          <cell r="P1427" t="str">
            <v>00AS</v>
          </cell>
          <cell r="Q1427" t="str">
            <v>AGRO SUDAMERICA</v>
          </cell>
          <cell r="R1427" t="str">
            <v>02</v>
          </cell>
          <cell r="S1427" t="str">
            <v>COSTA RICA</v>
          </cell>
          <cell r="T1427" t="str">
            <v>000206 CALDERA, PUERTO</v>
          </cell>
          <cell r="U1427" t="str">
            <v>200003216</v>
          </cell>
          <cell r="V1427" t="str">
            <v>CARNES CASTILLO CC S.A.</v>
          </cell>
          <cell r="W1427" t="str">
            <v/>
          </cell>
          <cell r="X1427" t="str">
            <v>CIF</v>
          </cell>
          <cell r="Y1427" t="str">
            <v>CTA CTE O CRED.DIRECTO</v>
          </cell>
          <cell r="Z1427" t="str">
            <v>CONGELADO</v>
          </cell>
          <cell r="AA1427" t="str">
            <v>PIERNA</v>
          </cell>
          <cell r="AB1427" t="str">
            <v>PIERNA PULPA</v>
          </cell>
          <cell r="AC1427" t="str">
            <v>PIERNA PULPA 57</v>
          </cell>
          <cell r="AD1427" t="str">
            <v>EX</v>
          </cell>
        </row>
        <row r="1428">
          <cell r="D1428">
            <v>1011421</v>
          </cell>
          <cell r="E1428" t="str">
            <v>PO PPA ESP 50 PIM@ CJ 20K AS</v>
          </cell>
          <cell r="F1428">
            <v>24000</v>
          </cell>
          <cell r="G1428" t="str">
            <v>KG</v>
          </cell>
          <cell r="H1428" t="str">
            <v>F. SAN VICENTE</v>
          </cell>
          <cell r="I1428" t="str">
            <v>EMITIDO</v>
          </cell>
          <cell r="J1428">
            <v>44837</v>
          </cell>
          <cell r="K1428">
            <v>44876</v>
          </cell>
          <cell r="L1428"/>
          <cell r="M1428"/>
          <cell r="N1428"/>
          <cell r="O1428" t="str">
            <v>U007 AGROSUPER S.A.</v>
          </cell>
          <cell r="P1428" t="str">
            <v>00AS</v>
          </cell>
          <cell r="Q1428" t="str">
            <v>AGRO SUDAMERICA</v>
          </cell>
          <cell r="R1428" t="str">
            <v>01</v>
          </cell>
          <cell r="S1428" t="str">
            <v>COLOMBIA</v>
          </cell>
          <cell r="T1428" t="str">
            <v>000218 CARTAGENA, PUERTO</v>
          </cell>
          <cell r="U1428" t="str">
            <v>200004392</v>
          </cell>
          <cell r="V1428" t="str">
            <v>Productos Alimenticios Sevilla S.A.</v>
          </cell>
          <cell r="W1428" t="str">
            <v/>
          </cell>
          <cell r="X1428" t="str">
            <v>CIF</v>
          </cell>
          <cell r="Y1428" t="str">
            <v>CTA CTE O CRED.DIRECTO</v>
          </cell>
          <cell r="Z1428" t="str">
            <v>CONGELADO</v>
          </cell>
          <cell r="AA1428" t="str">
            <v>CARNE RECUPERADA</v>
          </cell>
          <cell r="AB1428" t="str">
            <v>CARNE RECUPERADA PULPA</v>
          </cell>
          <cell r="AC1428" t="str">
            <v>CARNE RECUPERADA PULPA ESPECIAL</v>
          </cell>
          <cell r="AD1428" t="str">
            <v>EX</v>
          </cell>
        </row>
        <row r="1429">
          <cell r="D1429">
            <v>1011421</v>
          </cell>
          <cell r="E1429" t="str">
            <v>PO PPA ESP 50 PIM@ CJ 20K AS</v>
          </cell>
          <cell r="F1429">
            <v>24000</v>
          </cell>
          <cell r="G1429" t="str">
            <v>KG</v>
          </cell>
          <cell r="H1429" t="str">
            <v>F. SAN VICENTE</v>
          </cell>
          <cell r="I1429" t="str">
            <v>EMITIDO</v>
          </cell>
          <cell r="J1429">
            <v>44837</v>
          </cell>
          <cell r="K1429">
            <v>44876</v>
          </cell>
          <cell r="L1429"/>
          <cell r="M1429"/>
          <cell r="N1429"/>
          <cell r="O1429" t="str">
            <v>U007 AGROSUPER S.A.</v>
          </cell>
          <cell r="P1429" t="str">
            <v>00AS</v>
          </cell>
          <cell r="Q1429" t="str">
            <v>AGRO SUDAMERICA</v>
          </cell>
          <cell r="R1429" t="str">
            <v>01</v>
          </cell>
          <cell r="S1429" t="str">
            <v>COLOMBIA</v>
          </cell>
          <cell r="T1429" t="str">
            <v>000218 CARTAGENA, PUERTO</v>
          </cell>
          <cell r="U1429" t="str">
            <v>200004392</v>
          </cell>
          <cell r="V1429" t="str">
            <v>Productos Alimenticios Sevilla S.A.</v>
          </cell>
          <cell r="W1429" t="str">
            <v/>
          </cell>
          <cell r="X1429" t="str">
            <v>CIF</v>
          </cell>
          <cell r="Y1429" t="str">
            <v>CTA CTE O CRED.DIRECTO</v>
          </cell>
          <cell r="Z1429" t="str">
            <v>CONGELADO</v>
          </cell>
          <cell r="AA1429" t="str">
            <v>CARNE RECUPERADA</v>
          </cell>
          <cell r="AB1429" t="str">
            <v>CARNE RECUPERADA PULPA</v>
          </cell>
          <cell r="AC1429" t="str">
            <v>CARNE RECUPERADA PULPA ESPECIAL</v>
          </cell>
          <cell r="AD1429" t="str">
            <v>EX</v>
          </cell>
        </row>
        <row r="1430">
          <cell r="D1430">
            <v>1011421</v>
          </cell>
          <cell r="E1430" t="str">
            <v>PO PPA ESP 50 PIM@ CJ 20K AS</v>
          </cell>
          <cell r="F1430">
            <v>24000</v>
          </cell>
          <cell r="G1430" t="str">
            <v>KG</v>
          </cell>
          <cell r="H1430" t="str">
            <v>F. SAN VICENTE</v>
          </cell>
          <cell r="I1430" t="str">
            <v>EMITIDO</v>
          </cell>
          <cell r="J1430">
            <v>44837</v>
          </cell>
          <cell r="K1430">
            <v>44883</v>
          </cell>
          <cell r="L1430"/>
          <cell r="M1430"/>
          <cell r="N1430"/>
          <cell r="O1430" t="str">
            <v>U007 AGROSUPER S.A.</v>
          </cell>
          <cell r="P1430" t="str">
            <v>00AS</v>
          </cell>
          <cell r="Q1430" t="str">
            <v>AGRO SUDAMERICA</v>
          </cell>
          <cell r="R1430" t="str">
            <v>01</v>
          </cell>
          <cell r="S1430" t="str">
            <v>COLOMBIA</v>
          </cell>
          <cell r="T1430" t="str">
            <v>000218 CARTAGENA, PUERTO</v>
          </cell>
          <cell r="U1430" t="str">
            <v>200004392</v>
          </cell>
          <cell r="V1430" t="str">
            <v>Productos Alimenticios Sevilla S.A.</v>
          </cell>
          <cell r="W1430" t="str">
            <v/>
          </cell>
          <cell r="X1430" t="str">
            <v>CIF</v>
          </cell>
          <cell r="Y1430" t="str">
            <v>CTA CTE O CRED.DIRECTO</v>
          </cell>
          <cell r="Z1430" t="str">
            <v>CONGELADO</v>
          </cell>
          <cell r="AA1430" t="str">
            <v>CARNE RECUPERADA</v>
          </cell>
          <cell r="AB1430" t="str">
            <v>CARNE RECUPERADA PULPA</v>
          </cell>
          <cell r="AC1430" t="str">
            <v>CARNE RECUPERADA PULPA ESPECIAL</v>
          </cell>
          <cell r="AD1430" t="str">
            <v>EX</v>
          </cell>
        </row>
        <row r="1431">
          <cell r="D1431">
            <v>1011421</v>
          </cell>
          <cell r="E1431" t="str">
            <v>PO PPA ESP 50 PIM@ CJ 20K AS</v>
          </cell>
          <cell r="F1431">
            <v>24000</v>
          </cell>
          <cell r="G1431" t="str">
            <v>KG</v>
          </cell>
          <cell r="H1431" t="str">
            <v>F. SAN VICENTE</v>
          </cell>
          <cell r="I1431" t="str">
            <v>EMITIDO</v>
          </cell>
          <cell r="J1431">
            <v>44837</v>
          </cell>
          <cell r="K1431">
            <v>44883</v>
          </cell>
          <cell r="L1431"/>
          <cell r="M1431"/>
          <cell r="N1431"/>
          <cell r="O1431" t="str">
            <v>U007 AGROSUPER S.A.</v>
          </cell>
          <cell r="P1431" t="str">
            <v>00AS</v>
          </cell>
          <cell r="Q1431" t="str">
            <v>AGRO SUDAMERICA</v>
          </cell>
          <cell r="R1431" t="str">
            <v>01</v>
          </cell>
          <cell r="S1431" t="str">
            <v>COLOMBIA</v>
          </cell>
          <cell r="T1431" t="str">
            <v>000218 CARTAGENA, PUERTO</v>
          </cell>
          <cell r="U1431" t="str">
            <v>200004392</v>
          </cell>
          <cell r="V1431" t="str">
            <v>Productos Alimenticios Sevilla S.A.</v>
          </cell>
          <cell r="W1431" t="str">
            <v/>
          </cell>
          <cell r="X1431" t="str">
            <v>CIF</v>
          </cell>
          <cell r="Y1431" t="str">
            <v>CTA CTE O CRED.DIRECTO</v>
          </cell>
          <cell r="Z1431" t="str">
            <v>CONGELADO</v>
          </cell>
          <cell r="AA1431" t="str">
            <v>CARNE RECUPERADA</v>
          </cell>
          <cell r="AB1431" t="str">
            <v>CARNE RECUPERADA PULPA</v>
          </cell>
          <cell r="AC1431" t="str">
            <v>CARNE RECUPERADA PULPA ESPECIAL</v>
          </cell>
          <cell r="AD1431" t="str">
            <v>EX</v>
          </cell>
        </row>
        <row r="1432">
          <cell r="D1432">
            <v>1012167</v>
          </cell>
          <cell r="E1432" t="str">
            <v>PO PCHDEH 4X10 MR@ ZI CJ 20K AS</v>
          </cell>
          <cell r="F1432">
            <v>19958.399987392</v>
          </cell>
          <cell r="G1432" t="str">
            <v>KG</v>
          </cell>
          <cell r="H1432" t="str">
            <v>F. SAN VICENTE</v>
          </cell>
          <cell r="I1432" t="str">
            <v>A PROGRAMAR</v>
          </cell>
          <cell r="J1432">
            <v>44837</v>
          </cell>
          <cell r="K1432">
            <v>44840</v>
          </cell>
          <cell r="L1432">
            <v>44870</v>
          </cell>
          <cell r="M1432"/>
          <cell r="N1432"/>
          <cell r="O1432" t="str">
            <v>U007 AGROSUPER S.A.</v>
          </cell>
          <cell r="P1432" t="str">
            <v>00AA</v>
          </cell>
          <cell r="Q1432" t="str">
            <v>AGRO AMERICA</v>
          </cell>
          <cell r="R1432" t="str">
            <v>01</v>
          </cell>
          <cell r="S1432" t="str">
            <v>PUERTO RICO</v>
          </cell>
          <cell r="T1432" t="str">
            <v>000061 SAN JUAN, PUERTO</v>
          </cell>
          <cell r="U1432" t="str">
            <v>200000004</v>
          </cell>
          <cell r="V1432" t="str">
            <v>Agro America LLC</v>
          </cell>
          <cell r="W1432" t="str">
            <v>56030</v>
          </cell>
          <cell r="X1432" t="str">
            <v>CIF</v>
          </cell>
          <cell r="Y1432" t="str">
            <v>CTA CTE O CRED.DIRECTO</v>
          </cell>
          <cell r="Z1432" t="str">
            <v>CONGELADO</v>
          </cell>
          <cell r="AA1432" t="str">
            <v>PECHUGA DESH</v>
          </cell>
          <cell r="AB1432" t="str">
            <v>PECHUGA DESH S/PIEL S/GRASA S/FILETE</v>
          </cell>
          <cell r="AC1432" t="str">
            <v>PECHUGA DESH S/CALIBRE</v>
          </cell>
          <cell r="AD1432" t="str">
            <v>NA</v>
          </cell>
        </row>
        <row r="1433">
          <cell r="D1433">
            <v>1012167</v>
          </cell>
          <cell r="E1433" t="str">
            <v>PO PCHDEH 4X10 MR@ ZI CJ 20K AS</v>
          </cell>
          <cell r="F1433">
            <v>19958.399987392</v>
          </cell>
          <cell r="G1433" t="str">
            <v>KG</v>
          </cell>
          <cell r="H1433" t="str">
            <v>F. SAN VICENTE</v>
          </cell>
          <cell r="I1433" t="str">
            <v>A PROGRAMAR</v>
          </cell>
          <cell r="J1433">
            <v>44837</v>
          </cell>
          <cell r="K1433">
            <v>44840</v>
          </cell>
          <cell r="L1433">
            <v>44875</v>
          </cell>
          <cell r="M1433"/>
          <cell r="N1433"/>
          <cell r="O1433" t="str">
            <v>U007 AGROSUPER S.A.</v>
          </cell>
          <cell r="P1433" t="str">
            <v>00AA</v>
          </cell>
          <cell r="Q1433" t="str">
            <v>AGRO AMERICA</v>
          </cell>
          <cell r="R1433" t="str">
            <v>01</v>
          </cell>
          <cell r="S1433" t="str">
            <v>PUERTO RICO</v>
          </cell>
          <cell r="T1433" t="str">
            <v>000061 SAN JUAN, PUERTO</v>
          </cell>
          <cell r="U1433" t="str">
            <v>200000004</v>
          </cell>
          <cell r="V1433" t="str">
            <v>Agro America LLC</v>
          </cell>
          <cell r="W1433" t="str">
            <v>56031</v>
          </cell>
          <cell r="X1433" t="str">
            <v>CIF</v>
          </cell>
          <cell r="Y1433" t="str">
            <v>CTA CTE O CRED.DIRECTO</v>
          </cell>
          <cell r="Z1433" t="str">
            <v>CONGELADO</v>
          </cell>
          <cell r="AA1433" t="str">
            <v>PECHUGA DESH</v>
          </cell>
          <cell r="AB1433" t="str">
            <v>PECHUGA DESH S/PIEL S/GRASA S/FILETE</v>
          </cell>
          <cell r="AC1433" t="str">
            <v>PECHUGA DESH S/CALIBRE</v>
          </cell>
          <cell r="AD1433" t="str">
            <v>NA</v>
          </cell>
        </row>
        <row r="1434">
          <cell r="D1434">
            <v>1012167</v>
          </cell>
          <cell r="E1434" t="str">
            <v>PO PCHDEH 4X10 MR@ ZI CJ 20K AS</v>
          </cell>
          <cell r="F1434">
            <v>19958.399987392</v>
          </cell>
          <cell r="G1434" t="str">
            <v>KG</v>
          </cell>
          <cell r="H1434" t="str">
            <v>F. SAN VICENTE</v>
          </cell>
          <cell r="I1434" t="str">
            <v>A PROGRAMAR</v>
          </cell>
          <cell r="J1434">
            <v>44837</v>
          </cell>
          <cell r="K1434">
            <v>44840</v>
          </cell>
          <cell r="L1434">
            <v>44876</v>
          </cell>
          <cell r="M1434"/>
          <cell r="N1434"/>
          <cell r="O1434" t="str">
            <v>U007 AGROSUPER S.A.</v>
          </cell>
          <cell r="P1434" t="str">
            <v>00AA</v>
          </cell>
          <cell r="Q1434" t="str">
            <v>AGRO AMERICA</v>
          </cell>
          <cell r="R1434" t="str">
            <v>01</v>
          </cell>
          <cell r="S1434" t="str">
            <v>PUERTO RICO</v>
          </cell>
          <cell r="T1434" t="str">
            <v>000061 SAN JUAN, PUERTO</v>
          </cell>
          <cell r="U1434" t="str">
            <v>200000004</v>
          </cell>
          <cell r="V1434" t="str">
            <v>Agro America LLC</v>
          </cell>
          <cell r="W1434" t="str">
            <v>56032</v>
          </cell>
          <cell r="X1434" t="str">
            <v>CIF</v>
          </cell>
          <cell r="Y1434" t="str">
            <v>CTA CTE O CRED.DIRECTO</v>
          </cell>
          <cell r="Z1434" t="str">
            <v>CONGELADO</v>
          </cell>
          <cell r="AA1434" t="str">
            <v>PECHUGA DESH</v>
          </cell>
          <cell r="AB1434" t="str">
            <v>PECHUGA DESH S/PIEL S/GRASA S/FILETE</v>
          </cell>
          <cell r="AC1434" t="str">
            <v>PECHUGA DESH S/CALIBRE</v>
          </cell>
          <cell r="AD1434" t="str">
            <v>NA</v>
          </cell>
        </row>
        <row r="1435">
          <cell r="D1435">
            <v>1012167</v>
          </cell>
          <cell r="E1435" t="str">
            <v>PO PCHDEH 4X10 MR@ ZI CJ 20K AS</v>
          </cell>
          <cell r="F1435">
            <v>19958.399987392</v>
          </cell>
          <cell r="G1435" t="str">
            <v>KG</v>
          </cell>
          <cell r="H1435" t="str">
            <v>F. SAN VICENTE</v>
          </cell>
          <cell r="I1435" t="str">
            <v>A PROGRAMAR</v>
          </cell>
          <cell r="J1435">
            <v>44837</v>
          </cell>
          <cell r="K1435">
            <v>44840</v>
          </cell>
          <cell r="L1435">
            <v>44876</v>
          </cell>
          <cell r="M1435"/>
          <cell r="N1435"/>
          <cell r="O1435" t="str">
            <v>U007 AGROSUPER S.A.</v>
          </cell>
          <cell r="P1435" t="str">
            <v>00AA</v>
          </cell>
          <cell r="Q1435" t="str">
            <v>AGRO AMERICA</v>
          </cell>
          <cell r="R1435" t="str">
            <v>01</v>
          </cell>
          <cell r="S1435" t="str">
            <v>PUERTO RICO</v>
          </cell>
          <cell r="T1435" t="str">
            <v>000061 SAN JUAN, PUERTO</v>
          </cell>
          <cell r="U1435" t="str">
            <v>200000004</v>
          </cell>
          <cell r="V1435" t="str">
            <v>Agro America LLC</v>
          </cell>
          <cell r="W1435" t="str">
            <v>56033</v>
          </cell>
          <cell r="X1435" t="str">
            <v>CIF</v>
          </cell>
          <cell r="Y1435" t="str">
            <v>CTA CTE O CRED.DIRECTO</v>
          </cell>
          <cell r="Z1435" t="str">
            <v>CONGELADO</v>
          </cell>
          <cell r="AA1435" t="str">
            <v>PECHUGA DESH</v>
          </cell>
          <cell r="AB1435" t="str">
            <v>PECHUGA DESH S/PIEL S/GRASA S/FILETE</v>
          </cell>
          <cell r="AC1435" t="str">
            <v>PECHUGA DESH S/CALIBRE</v>
          </cell>
          <cell r="AD1435" t="str">
            <v>NA</v>
          </cell>
        </row>
        <row r="1436">
          <cell r="D1436">
            <v>1012167</v>
          </cell>
          <cell r="E1436" t="str">
            <v>PO PCHDEH 4X10 MR@ ZI CJ 20K AS</v>
          </cell>
          <cell r="F1436">
            <v>19958.399987392</v>
          </cell>
          <cell r="G1436" t="str">
            <v>KG</v>
          </cell>
          <cell r="H1436" t="str">
            <v>F. SAN VICENTE</v>
          </cell>
          <cell r="I1436" t="str">
            <v>A PROGRAMAR</v>
          </cell>
          <cell r="J1436">
            <v>44837</v>
          </cell>
          <cell r="K1436">
            <v>44840</v>
          </cell>
          <cell r="L1436">
            <v>44877</v>
          </cell>
          <cell r="M1436"/>
          <cell r="N1436"/>
          <cell r="O1436" t="str">
            <v>U007 AGROSUPER S.A.</v>
          </cell>
          <cell r="P1436" t="str">
            <v>00AA</v>
          </cell>
          <cell r="Q1436" t="str">
            <v>AGRO AMERICA</v>
          </cell>
          <cell r="R1436" t="str">
            <v>01</v>
          </cell>
          <cell r="S1436" t="str">
            <v>PUERTO RICO</v>
          </cell>
          <cell r="T1436" t="str">
            <v>000061 SAN JUAN, PUERTO</v>
          </cell>
          <cell r="U1436" t="str">
            <v>200000004</v>
          </cell>
          <cell r="V1436" t="str">
            <v>Agro America LLC</v>
          </cell>
          <cell r="W1436" t="str">
            <v>56034</v>
          </cell>
          <cell r="X1436" t="str">
            <v>CIF</v>
          </cell>
          <cell r="Y1436" t="str">
            <v>CTA CTE O CRED.DIRECTO</v>
          </cell>
          <cell r="Z1436" t="str">
            <v>CONGELADO</v>
          </cell>
          <cell r="AA1436" t="str">
            <v>PECHUGA DESH</v>
          </cell>
          <cell r="AB1436" t="str">
            <v>PECHUGA DESH S/PIEL S/GRASA S/FILETE</v>
          </cell>
          <cell r="AC1436" t="str">
            <v>PECHUGA DESH S/CALIBRE</v>
          </cell>
          <cell r="AD1436" t="str">
            <v>NA</v>
          </cell>
        </row>
        <row r="1437">
          <cell r="D1437">
            <v>1012488</v>
          </cell>
          <cell r="E1437" t="str">
            <v>PO PCHDEH R MR@ BO CJ 20K AS</v>
          </cell>
          <cell r="F1437">
            <v>19958.399987392</v>
          </cell>
          <cell r="G1437" t="str">
            <v>KG</v>
          </cell>
          <cell r="H1437" t="str">
            <v>F. SAN VICENTE</v>
          </cell>
          <cell r="I1437" t="str">
            <v>CONFIRMADO</v>
          </cell>
          <cell r="J1437">
            <v>44837</v>
          </cell>
          <cell r="K1437">
            <v>44841</v>
          </cell>
          <cell r="L1437"/>
          <cell r="M1437"/>
          <cell r="N1437"/>
          <cell r="O1437" t="str">
            <v>U007 AGROSUPER S.A.</v>
          </cell>
          <cell r="P1437" t="str">
            <v>00AA</v>
          </cell>
          <cell r="Q1437" t="str">
            <v>AGRO AMERICA</v>
          </cell>
          <cell r="R1437" t="str">
            <v>01</v>
          </cell>
          <cell r="S1437" t="str">
            <v>PUERTO RICO</v>
          </cell>
          <cell r="T1437" t="str">
            <v>000061 SAN JUAN, PUERTO</v>
          </cell>
          <cell r="U1437" t="str">
            <v>200000004</v>
          </cell>
          <cell r="V1437" t="str">
            <v>Agro America LLC</v>
          </cell>
          <cell r="W1437" t="str">
            <v>56035</v>
          </cell>
          <cell r="X1437" t="str">
            <v>CIF</v>
          </cell>
          <cell r="Y1437" t="str">
            <v>CTA CTE O CRED.DIRECTO</v>
          </cell>
          <cell r="Z1437" t="str">
            <v>CONGELADO</v>
          </cell>
          <cell r="AA1437" t="str">
            <v>PECHUGA DESH</v>
          </cell>
          <cell r="AB1437" t="str">
            <v>PECHUGA DESH S/PIEL S/GRASA S/FILETE</v>
          </cell>
          <cell r="AC1437" t="str">
            <v>PECHUGA DESH S/CALIBRE</v>
          </cell>
          <cell r="AD1437" t="str">
            <v>NA</v>
          </cell>
        </row>
        <row r="1438">
          <cell r="D1438">
            <v>1012488</v>
          </cell>
          <cell r="E1438" t="str">
            <v>PO PCHDEH R MR@ BO CJ 20K AS</v>
          </cell>
          <cell r="F1438">
            <v>19958.399987392</v>
          </cell>
          <cell r="G1438" t="str">
            <v>KG</v>
          </cell>
          <cell r="H1438" t="str">
            <v>F. SAN VICENTE</v>
          </cell>
          <cell r="I1438" t="str">
            <v>A PROGRAMAR</v>
          </cell>
          <cell r="J1438">
            <v>44837</v>
          </cell>
          <cell r="K1438">
            <v>44840</v>
          </cell>
          <cell r="L1438">
            <v>44878</v>
          </cell>
          <cell r="M1438"/>
          <cell r="N1438"/>
          <cell r="O1438" t="str">
            <v>U007 AGROSUPER S.A.</v>
          </cell>
          <cell r="P1438" t="str">
            <v>00AA</v>
          </cell>
          <cell r="Q1438" t="str">
            <v>AGRO AMERICA</v>
          </cell>
          <cell r="R1438" t="str">
            <v>01</v>
          </cell>
          <cell r="S1438" t="str">
            <v>PUERTO RICO</v>
          </cell>
          <cell r="T1438" t="str">
            <v>000061 SAN JUAN, PUERTO</v>
          </cell>
          <cell r="U1438" t="str">
            <v>200000004</v>
          </cell>
          <cell r="V1438" t="str">
            <v>Agro America LLC</v>
          </cell>
          <cell r="W1438" t="str">
            <v>56036</v>
          </cell>
          <cell r="X1438" t="str">
            <v>CIF</v>
          </cell>
          <cell r="Y1438" t="str">
            <v>CTA CTE O CRED.DIRECTO</v>
          </cell>
          <cell r="Z1438" t="str">
            <v>CONGELADO</v>
          </cell>
          <cell r="AA1438" t="str">
            <v>PECHUGA DESH</v>
          </cell>
          <cell r="AB1438" t="str">
            <v>PECHUGA DESH S/PIEL S/GRASA S/FILETE</v>
          </cell>
          <cell r="AC1438" t="str">
            <v>PECHUGA DESH S/CALIBRE</v>
          </cell>
          <cell r="AD1438" t="str">
            <v>NA</v>
          </cell>
        </row>
        <row r="1439">
          <cell r="D1439">
            <v>1012147</v>
          </cell>
          <cell r="E1439" t="str">
            <v>PO FILE S/T MR@ FI CJ 17K AS</v>
          </cell>
          <cell r="F1439">
            <v>19967.098974768</v>
          </cell>
          <cell r="G1439" t="str">
            <v>KG</v>
          </cell>
          <cell r="H1439" t="str">
            <v>F. SAN VICENTE</v>
          </cell>
          <cell r="I1439" t="str">
            <v>A PROGRAMAR</v>
          </cell>
          <cell r="J1439">
            <v>44837</v>
          </cell>
          <cell r="K1439">
            <v>44844</v>
          </cell>
          <cell r="L1439">
            <v>44879</v>
          </cell>
          <cell r="M1439"/>
          <cell r="N1439"/>
          <cell r="O1439" t="str">
            <v>U007 AGROSUPER S.A.</v>
          </cell>
          <cell r="P1439" t="str">
            <v>00AA</v>
          </cell>
          <cell r="Q1439" t="str">
            <v>AGRO AMERICA</v>
          </cell>
          <cell r="R1439" t="str">
            <v>01</v>
          </cell>
          <cell r="S1439" t="str">
            <v>PUERTO RICO</v>
          </cell>
          <cell r="T1439" t="str">
            <v>000061 SAN JUAN, PUERTO</v>
          </cell>
          <cell r="U1439" t="str">
            <v>200000004</v>
          </cell>
          <cell r="V1439" t="str">
            <v>Agro America LLC</v>
          </cell>
          <cell r="W1439" t="str">
            <v>56037</v>
          </cell>
          <cell r="X1439" t="str">
            <v>CIF</v>
          </cell>
          <cell r="Y1439" t="str">
            <v>CTA CTE O CRED.DIRECTO</v>
          </cell>
          <cell r="Z1439" t="str">
            <v>CONGELADO</v>
          </cell>
          <cell r="AA1439" t="str">
            <v>FILETE</v>
          </cell>
          <cell r="AB1439" t="str">
            <v>FILETE</v>
          </cell>
          <cell r="AC1439" t="str">
            <v>FILETE NORMAL</v>
          </cell>
          <cell r="AD1439" t="str">
            <v>NA</v>
          </cell>
        </row>
        <row r="1440">
          <cell r="D1440">
            <v>1012147</v>
          </cell>
          <cell r="E1440" t="str">
            <v>PO FILE S/T MR@ FI CJ 17K AS</v>
          </cell>
          <cell r="F1440">
            <v>19967.098974768</v>
          </cell>
          <cell r="G1440" t="str">
            <v>KG</v>
          </cell>
          <cell r="H1440" t="str">
            <v>F. SAN VICENTE</v>
          </cell>
          <cell r="I1440" t="str">
            <v>A PROGRAMAR</v>
          </cell>
          <cell r="J1440">
            <v>44837</v>
          </cell>
          <cell r="K1440">
            <v>44843</v>
          </cell>
          <cell r="L1440">
            <v>44873</v>
          </cell>
          <cell r="M1440"/>
          <cell r="N1440"/>
          <cell r="O1440" t="str">
            <v>U007 AGROSUPER S.A.</v>
          </cell>
          <cell r="P1440" t="str">
            <v>00AA</v>
          </cell>
          <cell r="Q1440" t="str">
            <v>AGRO AMERICA</v>
          </cell>
          <cell r="R1440" t="str">
            <v>01</v>
          </cell>
          <cell r="S1440" t="str">
            <v>PUERTO RICO</v>
          </cell>
          <cell r="T1440" t="str">
            <v>000061 SAN JUAN, PUERTO</v>
          </cell>
          <cell r="U1440" t="str">
            <v>200000004</v>
          </cell>
          <cell r="V1440" t="str">
            <v>Agro America LLC</v>
          </cell>
          <cell r="W1440" t="str">
            <v>56038</v>
          </cell>
          <cell r="X1440" t="str">
            <v>CIF</v>
          </cell>
          <cell r="Y1440" t="str">
            <v>CTA CTE O CRED.DIRECTO</v>
          </cell>
          <cell r="Z1440" t="str">
            <v>CONGELADO</v>
          </cell>
          <cell r="AA1440" t="str">
            <v>FILETE</v>
          </cell>
          <cell r="AB1440" t="str">
            <v>FILETE</v>
          </cell>
          <cell r="AC1440" t="str">
            <v>FILETE NORMAL</v>
          </cell>
          <cell r="AD1440" t="str">
            <v>NA</v>
          </cell>
        </row>
        <row r="1441">
          <cell r="D1441">
            <v>1012147</v>
          </cell>
          <cell r="E1441" t="str">
            <v>PO FILE S/T MR@ FI CJ 17K AS</v>
          </cell>
          <cell r="F1441">
            <v>19967.098974768</v>
          </cell>
          <cell r="G1441" t="str">
            <v>KG</v>
          </cell>
          <cell r="H1441" t="str">
            <v>F. SAN VICENTE</v>
          </cell>
          <cell r="I1441" t="str">
            <v>PROGRAMADO</v>
          </cell>
          <cell r="J1441">
            <v>44837</v>
          </cell>
          <cell r="K1441">
            <v>44842</v>
          </cell>
          <cell r="L1441">
            <v>44870</v>
          </cell>
          <cell r="M1441"/>
          <cell r="N1441"/>
          <cell r="O1441" t="str">
            <v>U007 AGROSUPER S.A.</v>
          </cell>
          <cell r="P1441" t="str">
            <v>00AA</v>
          </cell>
          <cell r="Q1441" t="str">
            <v>AGRO AMERICA</v>
          </cell>
          <cell r="R1441" t="str">
            <v>01</v>
          </cell>
          <cell r="S1441" t="str">
            <v>PUERTO RICO</v>
          </cell>
          <cell r="T1441" t="str">
            <v>000061 SAN JUAN, PUERTO</v>
          </cell>
          <cell r="U1441" t="str">
            <v>200000004</v>
          </cell>
          <cell r="V1441" t="str">
            <v>Agro America LLC</v>
          </cell>
          <cell r="W1441" t="str">
            <v>56039</v>
          </cell>
          <cell r="X1441" t="str">
            <v>CIF</v>
          </cell>
          <cell r="Y1441" t="str">
            <v>CTA CTE O CRED.DIRECTO</v>
          </cell>
          <cell r="Z1441" t="str">
            <v>CONGELADO</v>
          </cell>
          <cell r="AA1441" t="str">
            <v>FILETE</v>
          </cell>
          <cell r="AB1441" t="str">
            <v>FILETE</v>
          </cell>
          <cell r="AC1441" t="str">
            <v>FILETE NORMAL</v>
          </cell>
          <cell r="AD1441" t="str">
            <v>NA</v>
          </cell>
        </row>
        <row r="1442">
          <cell r="D1442">
            <v>1012532</v>
          </cell>
          <cell r="E1442" t="str">
            <v>PO CONTRE 8X5 ESTUCHE@CJ 20K AS</v>
          </cell>
          <cell r="F1442">
            <v>3302.2078197759997</v>
          </cell>
          <cell r="G1442" t="str">
            <v>KG</v>
          </cell>
          <cell r="H1442" t="str">
            <v>F. SAN VICENTE</v>
          </cell>
          <cell r="I1442" t="str">
            <v>EN PRODUCCION</v>
          </cell>
          <cell r="J1442">
            <v>44837</v>
          </cell>
          <cell r="K1442">
            <v>44846</v>
          </cell>
          <cell r="L1442"/>
          <cell r="M1442"/>
          <cell r="N1442"/>
          <cell r="O1442" t="str">
            <v>U007 AGROSUPER S.A.</v>
          </cell>
          <cell r="P1442" t="str">
            <v>00AA</v>
          </cell>
          <cell r="Q1442" t="str">
            <v>AGRO AMERICA</v>
          </cell>
          <cell r="R1442" t="str">
            <v>01</v>
          </cell>
          <cell r="S1442" t="str">
            <v>PUERTO RICO</v>
          </cell>
          <cell r="T1442" t="str">
            <v>000061 SAN JUAN, PUERTO</v>
          </cell>
          <cell r="U1442" t="str">
            <v>200000004</v>
          </cell>
          <cell r="V1442" t="str">
            <v>Agro America LLC</v>
          </cell>
          <cell r="W1442" t="str">
            <v>56047</v>
          </cell>
          <cell r="X1442" t="str">
            <v>CIF</v>
          </cell>
          <cell r="Y1442" t="str">
            <v>CTA CTE O CRED.DIRECTO</v>
          </cell>
          <cell r="Z1442" t="str">
            <v>CONGELADO</v>
          </cell>
          <cell r="AA1442" t="str">
            <v>MENUDENCIAS</v>
          </cell>
          <cell r="AB1442" t="str">
            <v>MENUDENCIAS CONTRE</v>
          </cell>
          <cell r="AC1442" t="str">
            <v>MENUDENCIAS CONTRE NORMAL</v>
          </cell>
          <cell r="AD1442" t="str">
            <v>NA</v>
          </cell>
        </row>
        <row r="1443">
          <cell r="D1443">
            <v>1012148</v>
          </cell>
          <cell r="E1443" t="str">
            <v>PO TRU-CTRO ALA 60-80 MR@ FI CJ 20K AS</v>
          </cell>
          <cell r="F1443">
            <v>19974.366879384001</v>
          </cell>
          <cell r="G1443" t="str">
            <v>KG</v>
          </cell>
          <cell r="H1443" t="str">
            <v>F. SAN VICENTE</v>
          </cell>
          <cell r="I1443" t="str">
            <v>A PROGRAMAR</v>
          </cell>
          <cell r="J1443">
            <v>44837</v>
          </cell>
          <cell r="K1443">
            <v>44840</v>
          </cell>
          <cell r="L1443">
            <v>44875</v>
          </cell>
          <cell r="M1443"/>
          <cell r="N1443"/>
          <cell r="O1443" t="str">
            <v>U007 AGROSUPER S.A.</v>
          </cell>
          <cell r="P1443" t="str">
            <v>00AA</v>
          </cell>
          <cell r="Q1443" t="str">
            <v>AGRO AMERICA</v>
          </cell>
          <cell r="R1443" t="str">
            <v>01</v>
          </cell>
          <cell r="S1443" t="str">
            <v>PUERTO RICO</v>
          </cell>
          <cell r="T1443" t="str">
            <v>000061 SAN JUAN, PUERTO</v>
          </cell>
          <cell r="U1443" t="str">
            <v>200000004</v>
          </cell>
          <cell r="V1443" t="str">
            <v>Agro America LLC</v>
          </cell>
          <cell r="W1443" t="str">
            <v>56049</v>
          </cell>
          <cell r="X1443" t="str">
            <v>CIF</v>
          </cell>
          <cell r="Y1443" t="str">
            <v>CTA CTE O CRED.DIRECTO</v>
          </cell>
          <cell r="Z1443" t="str">
            <v>CONGELADO</v>
          </cell>
          <cell r="AA1443" t="str">
            <v>ALA</v>
          </cell>
          <cell r="AB1443" t="str">
            <v>ALA TRUTRO-CENTRO</v>
          </cell>
          <cell r="AC1443" t="str">
            <v>ALA TRUTRO-CENTRO NORMAL</v>
          </cell>
          <cell r="AD1443" t="str">
            <v>NA</v>
          </cell>
        </row>
        <row r="1444">
          <cell r="D1444">
            <v>1100574</v>
          </cell>
          <cell r="E1444" t="str">
            <v>NUGG POLLO@ BO 18X1.5 LB CJ AS</v>
          </cell>
          <cell r="F1444">
            <v>5495.7601345039993</v>
          </cell>
          <cell r="G1444" t="str">
            <v>KG</v>
          </cell>
          <cell r="H1444" t="str">
            <v>F. SAN VICENTE</v>
          </cell>
          <cell r="I1444" t="str">
            <v>EN PRODUCCION</v>
          </cell>
          <cell r="J1444">
            <v>44837</v>
          </cell>
          <cell r="K1444">
            <v>44843</v>
          </cell>
          <cell r="L1444"/>
          <cell r="M1444"/>
          <cell r="N1444"/>
          <cell r="O1444" t="str">
            <v>U007 AGROSUPER S.A.</v>
          </cell>
          <cell r="P1444" t="str">
            <v>00AA</v>
          </cell>
          <cell r="Q1444" t="str">
            <v>AGRO AMERICA</v>
          </cell>
          <cell r="R1444" t="str">
            <v>10</v>
          </cell>
          <cell r="S1444" t="str">
            <v>PUERTO RICO</v>
          </cell>
          <cell r="T1444" t="str">
            <v>000061 SAN JUAN, PUERTO</v>
          </cell>
          <cell r="U1444" t="str">
            <v>200000004</v>
          </cell>
          <cell r="V1444" t="str">
            <v>Agro America LLC</v>
          </cell>
          <cell r="W1444" t="str">
            <v>56043</v>
          </cell>
          <cell r="X1444" t="str">
            <v>CIF</v>
          </cell>
          <cell r="Y1444" t="str">
            <v>CTA CTE O CRED.DIRECTO</v>
          </cell>
          <cell r="Z1444" t="str">
            <v>CONGELADO</v>
          </cell>
          <cell r="AA1444" t="str">
            <v>EMPANIZADO</v>
          </cell>
          <cell r="AB1444" t="str">
            <v>EMPANIZADOS NUGGETS</v>
          </cell>
          <cell r="AC1444" t="str">
            <v>EMPANIZADOS NUGGETS POLLO</v>
          </cell>
          <cell r="AD1444" t="str">
            <v>NA</v>
          </cell>
        </row>
        <row r="1445">
          <cell r="D1445">
            <v>1100573</v>
          </cell>
          <cell r="E1445" t="str">
            <v>CROQ POLLO 80G@BO 18X1,5 LB CJ AS</v>
          </cell>
          <cell r="F1445">
            <v>1837.0475999999999</v>
          </cell>
          <cell r="G1445" t="str">
            <v>KG</v>
          </cell>
          <cell r="H1445" t="str">
            <v>F. SAN VICENTE</v>
          </cell>
          <cell r="I1445" t="str">
            <v>EN PRODUCCION</v>
          </cell>
          <cell r="J1445">
            <v>44837</v>
          </cell>
          <cell r="K1445">
            <v>44843</v>
          </cell>
          <cell r="L1445"/>
          <cell r="M1445"/>
          <cell r="N1445"/>
          <cell r="O1445" t="str">
            <v>U007 AGROSUPER S.A.</v>
          </cell>
          <cell r="P1445" t="str">
            <v>00AA</v>
          </cell>
          <cell r="Q1445" t="str">
            <v>AGRO AMERICA</v>
          </cell>
          <cell r="R1445" t="str">
            <v>10</v>
          </cell>
          <cell r="S1445" t="str">
            <v>PUERTO RICO</v>
          </cell>
          <cell r="T1445" t="str">
            <v>000061 SAN JUAN, PUERTO</v>
          </cell>
          <cell r="U1445" t="str">
            <v>200000004</v>
          </cell>
          <cell r="V1445" t="str">
            <v>Agro America LLC</v>
          </cell>
          <cell r="W1445" t="str">
            <v>56043</v>
          </cell>
          <cell r="X1445" t="str">
            <v>CIF</v>
          </cell>
          <cell r="Y1445" t="str">
            <v>CTA CTE O CRED.DIRECTO</v>
          </cell>
          <cell r="Z1445" t="str">
            <v>CONGELADO</v>
          </cell>
          <cell r="AA1445" t="str">
            <v>EMPANIZADO</v>
          </cell>
          <cell r="AB1445" t="str">
            <v>EMPANIZADOS CROQUETAS</v>
          </cell>
          <cell r="AC1445" t="str">
            <v>EMPANIZADOS CROQUETAS POLLO</v>
          </cell>
          <cell r="AD1445" t="str">
            <v>NA</v>
          </cell>
        </row>
        <row r="1446">
          <cell r="D1446">
            <v>1100572</v>
          </cell>
          <cell r="E1446" t="str">
            <v>STRIPS POLLO@ BO 18X1.5 LB CJ AS</v>
          </cell>
          <cell r="F1446">
            <v>3674.0951999999997</v>
          </cell>
          <cell r="G1446" t="str">
            <v>KG</v>
          </cell>
          <cell r="H1446" t="str">
            <v>F. SAN VICENTE</v>
          </cell>
          <cell r="I1446" t="str">
            <v>EN PRODUCCION</v>
          </cell>
          <cell r="J1446">
            <v>44837</v>
          </cell>
          <cell r="K1446">
            <v>44843</v>
          </cell>
          <cell r="L1446"/>
          <cell r="M1446"/>
          <cell r="N1446"/>
          <cell r="O1446" t="str">
            <v>U007 AGROSUPER S.A.</v>
          </cell>
          <cell r="P1446" t="str">
            <v>00AA</v>
          </cell>
          <cell r="Q1446" t="str">
            <v>AGRO AMERICA</v>
          </cell>
          <cell r="R1446" t="str">
            <v>10</v>
          </cell>
          <cell r="S1446" t="str">
            <v>PUERTO RICO</v>
          </cell>
          <cell r="T1446" t="str">
            <v>000061 SAN JUAN, PUERTO</v>
          </cell>
          <cell r="U1446" t="str">
            <v>200000004</v>
          </cell>
          <cell r="V1446" t="str">
            <v>Agro America LLC</v>
          </cell>
          <cell r="W1446" t="str">
            <v>56043</v>
          </cell>
          <cell r="X1446" t="str">
            <v>CIF</v>
          </cell>
          <cell r="Y1446" t="str">
            <v>CTA CTE O CRED.DIRECTO</v>
          </cell>
          <cell r="Z1446" t="str">
            <v>CONGELADO</v>
          </cell>
          <cell r="AA1446" t="str">
            <v>EMPANIZADO</v>
          </cell>
          <cell r="AB1446" t="str">
            <v>EMPANIZADOS NUGGETS</v>
          </cell>
          <cell r="AC1446" t="str">
            <v>EMPANIZADOS NUGGETS POLLO</v>
          </cell>
          <cell r="AD1446" t="str">
            <v>NA</v>
          </cell>
        </row>
        <row r="1447">
          <cell r="D1447">
            <v>1100570</v>
          </cell>
          <cell r="E1447" t="str">
            <v>FIGURITAS POLLO@ BO 18X1.5 LB CJ AS</v>
          </cell>
          <cell r="F1447">
            <v>2449.3968</v>
          </cell>
          <cell r="G1447" t="str">
            <v>KG</v>
          </cell>
          <cell r="H1447" t="str">
            <v>F. SAN VICENTE</v>
          </cell>
          <cell r="I1447" t="str">
            <v>EN PRODUCCION</v>
          </cell>
          <cell r="J1447">
            <v>44837</v>
          </cell>
          <cell r="K1447">
            <v>44843</v>
          </cell>
          <cell r="L1447"/>
          <cell r="M1447"/>
          <cell r="N1447"/>
          <cell r="O1447" t="str">
            <v>U007 AGROSUPER S.A.</v>
          </cell>
          <cell r="P1447" t="str">
            <v>00AA</v>
          </cell>
          <cell r="Q1447" t="str">
            <v>AGRO AMERICA</v>
          </cell>
          <cell r="R1447" t="str">
            <v>10</v>
          </cell>
          <cell r="S1447" t="str">
            <v>PUERTO RICO</v>
          </cell>
          <cell r="T1447" t="str">
            <v>000061 SAN JUAN, PUERTO</v>
          </cell>
          <cell r="U1447" t="str">
            <v>200000004</v>
          </cell>
          <cell r="V1447" t="str">
            <v>Agro America LLC</v>
          </cell>
          <cell r="W1447" t="str">
            <v>56043</v>
          </cell>
          <cell r="X1447" t="str">
            <v>CIF</v>
          </cell>
          <cell r="Y1447" t="str">
            <v>CTA CTE O CRED.DIRECTO</v>
          </cell>
          <cell r="Z1447" t="str">
            <v>CONGELADO</v>
          </cell>
          <cell r="AA1447" t="str">
            <v>EMPANIZADO</v>
          </cell>
          <cell r="AB1447" t="str">
            <v>EMPANIZADOS NUGGETS</v>
          </cell>
          <cell r="AC1447" t="str">
            <v>EMPANIZADOS NUGGETS POLLO</v>
          </cell>
          <cell r="AD1447" t="str">
            <v>NA</v>
          </cell>
        </row>
        <row r="1448">
          <cell r="D1448">
            <v>1100574</v>
          </cell>
          <cell r="E1448" t="str">
            <v>NUGG POLLO@ BO 18X1.5 LB CJ AS</v>
          </cell>
          <cell r="F1448">
            <v>5495.7601345039993</v>
          </cell>
          <cell r="G1448" t="str">
            <v>KG</v>
          </cell>
          <cell r="H1448" t="str">
            <v>F. SAN VICENTE</v>
          </cell>
          <cell r="I1448" t="str">
            <v>EN PRODUCCION</v>
          </cell>
          <cell r="J1448">
            <v>44837</v>
          </cell>
          <cell r="K1448">
            <v>44842</v>
          </cell>
          <cell r="L1448"/>
          <cell r="M1448"/>
          <cell r="N1448"/>
          <cell r="O1448" t="str">
            <v>U007 AGROSUPER S.A.</v>
          </cell>
          <cell r="P1448" t="str">
            <v>00AA</v>
          </cell>
          <cell r="Q1448" t="str">
            <v>AGRO AMERICA</v>
          </cell>
          <cell r="R1448" t="str">
            <v>10</v>
          </cell>
          <cell r="S1448" t="str">
            <v>PUERTO RICO</v>
          </cell>
          <cell r="T1448" t="str">
            <v>000061 SAN JUAN, PUERTO</v>
          </cell>
          <cell r="U1448" t="str">
            <v>200000004</v>
          </cell>
          <cell r="V1448" t="str">
            <v>Agro America LLC</v>
          </cell>
          <cell r="W1448" t="str">
            <v>56044</v>
          </cell>
          <cell r="X1448" t="str">
            <v>CIF</v>
          </cell>
          <cell r="Y1448" t="str">
            <v>CTA CTE O CRED.DIRECTO</v>
          </cell>
          <cell r="Z1448" t="str">
            <v>CONGELADO</v>
          </cell>
          <cell r="AA1448" t="str">
            <v>EMPANIZADO</v>
          </cell>
          <cell r="AB1448" t="str">
            <v>EMPANIZADOS NUGGETS</v>
          </cell>
          <cell r="AC1448" t="str">
            <v>EMPANIZADOS NUGGETS POLLO</v>
          </cell>
          <cell r="AD1448" t="str">
            <v>NA</v>
          </cell>
        </row>
        <row r="1449">
          <cell r="D1449">
            <v>1100573</v>
          </cell>
          <cell r="E1449" t="str">
            <v>CROQ POLLO 80G@BO 18X1,5 LB CJ AS</v>
          </cell>
          <cell r="F1449">
            <v>1837.0475999999999</v>
          </cell>
          <cell r="G1449" t="str">
            <v>KG</v>
          </cell>
          <cell r="H1449" t="str">
            <v>F. SAN VICENTE</v>
          </cell>
          <cell r="I1449" t="str">
            <v>EN PRODUCCION</v>
          </cell>
          <cell r="J1449">
            <v>44837</v>
          </cell>
          <cell r="K1449">
            <v>44842</v>
          </cell>
          <cell r="L1449"/>
          <cell r="M1449"/>
          <cell r="N1449"/>
          <cell r="O1449" t="str">
            <v>U007 AGROSUPER S.A.</v>
          </cell>
          <cell r="P1449" t="str">
            <v>00AA</v>
          </cell>
          <cell r="Q1449" t="str">
            <v>AGRO AMERICA</v>
          </cell>
          <cell r="R1449" t="str">
            <v>10</v>
          </cell>
          <cell r="S1449" t="str">
            <v>PUERTO RICO</v>
          </cell>
          <cell r="T1449" t="str">
            <v>000061 SAN JUAN, PUERTO</v>
          </cell>
          <cell r="U1449" t="str">
            <v>200000004</v>
          </cell>
          <cell r="V1449" t="str">
            <v>Agro America LLC</v>
          </cell>
          <cell r="W1449" t="str">
            <v>56044</v>
          </cell>
          <cell r="X1449" t="str">
            <v>CIF</v>
          </cell>
          <cell r="Y1449" t="str">
            <v>CTA CTE O CRED.DIRECTO</v>
          </cell>
          <cell r="Z1449" t="str">
            <v>CONGELADO</v>
          </cell>
          <cell r="AA1449" t="str">
            <v>EMPANIZADO</v>
          </cell>
          <cell r="AB1449" t="str">
            <v>EMPANIZADOS CROQUETAS</v>
          </cell>
          <cell r="AC1449" t="str">
            <v>EMPANIZADOS CROQUETAS POLLO</v>
          </cell>
          <cell r="AD1449" t="str">
            <v>NA</v>
          </cell>
        </row>
        <row r="1450">
          <cell r="D1450">
            <v>1100572</v>
          </cell>
          <cell r="E1450" t="str">
            <v>STRIPS POLLO@ BO 18X1.5 LB CJ AS</v>
          </cell>
          <cell r="F1450">
            <v>3674.0951999999997</v>
          </cell>
          <cell r="G1450" t="str">
            <v>KG</v>
          </cell>
          <cell r="H1450" t="str">
            <v>F. SAN VICENTE</v>
          </cell>
          <cell r="I1450" t="str">
            <v>EN PRODUCCION</v>
          </cell>
          <cell r="J1450">
            <v>44837</v>
          </cell>
          <cell r="K1450">
            <v>44842</v>
          </cell>
          <cell r="L1450"/>
          <cell r="M1450"/>
          <cell r="N1450"/>
          <cell r="O1450" t="str">
            <v>U007 AGROSUPER S.A.</v>
          </cell>
          <cell r="P1450" t="str">
            <v>00AA</v>
          </cell>
          <cell r="Q1450" t="str">
            <v>AGRO AMERICA</v>
          </cell>
          <cell r="R1450" t="str">
            <v>10</v>
          </cell>
          <cell r="S1450" t="str">
            <v>PUERTO RICO</v>
          </cell>
          <cell r="T1450" t="str">
            <v>000061 SAN JUAN, PUERTO</v>
          </cell>
          <cell r="U1450" t="str">
            <v>200000004</v>
          </cell>
          <cell r="V1450" t="str">
            <v>Agro America LLC</v>
          </cell>
          <cell r="W1450" t="str">
            <v>56044</v>
          </cell>
          <cell r="X1450" t="str">
            <v>CIF</v>
          </cell>
          <cell r="Y1450" t="str">
            <v>CTA CTE O CRED.DIRECTO</v>
          </cell>
          <cell r="Z1450" t="str">
            <v>CONGELADO</v>
          </cell>
          <cell r="AA1450" t="str">
            <v>EMPANIZADO</v>
          </cell>
          <cell r="AB1450" t="str">
            <v>EMPANIZADOS NUGGETS</v>
          </cell>
          <cell r="AC1450" t="str">
            <v>EMPANIZADOS NUGGETS POLLO</v>
          </cell>
          <cell r="AD1450" t="str">
            <v>NA</v>
          </cell>
        </row>
        <row r="1451">
          <cell r="D1451">
            <v>1100570</v>
          </cell>
          <cell r="E1451" t="str">
            <v>FIGURITAS POLLO@ BO 18X1.5 LB CJ AS</v>
          </cell>
          <cell r="F1451">
            <v>2449.3968</v>
          </cell>
          <cell r="G1451" t="str">
            <v>KG</v>
          </cell>
          <cell r="H1451" t="str">
            <v>F. SAN VICENTE</v>
          </cell>
          <cell r="I1451" t="str">
            <v>EN PRODUCCION</v>
          </cell>
          <cell r="J1451">
            <v>44837</v>
          </cell>
          <cell r="K1451">
            <v>44842</v>
          </cell>
          <cell r="L1451"/>
          <cell r="M1451"/>
          <cell r="N1451"/>
          <cell r="O1451" t="str">
            <v>U007 AGROSUPER S.A.</v>
          </cell>
          <cell r="P1451" t="str">
            <v>00AA</v>
          </cell>
          <cell r="Q1451" t="str">
            <v>AGRO AMERICA</v>
          </cell>
          <cell r="R1451" t="str">
            <v>10</v>
          </cell>
          <cell r="S1451" t="str">
            <v>PUERTO RICO</v>
          </cell>
          <cell r="T1451" t="str">
            <v>000061 SAN JUAN, PUERTO</v>
          </cell>
          <cell r="U1451" t="str">
            <v>200000004</v>
          </cell>
          <cell r="V1451" t="str">
            <v>Agro America LLC</v>
          </cell>
          <cell r="W1451" t="str">
            <v>56044</v>
          </cell>
          <cell r="X1451" t="str">
            <v>CIF</v>
          </cell>
          <cell r="Y1451" t="str">
            <v>CTA CTE O CRED.DIRECTO</v>
          </cell>
          <cell r="Z1451" t="str">
            <v>CONGELADO</v>
          </cell>
          <cell r="AA1451" t="str">
            <v>EMPANIZADO</v>
          </cell>
          <cell r="AB1451" t="str">
            <v>EMPANIZADOS NUGGETS</v>
          </cell>
          <cell r="AC1451" t="str">
            <v>EMPANIZADOS NUGGETS POLLO</v>
          </cell>
          <cell r="AD1451" t="str">
            <v>NA</v>
          </cell>
        </row>
        <row r="1452">
          <cell r="D1452">
            <v>1100574</v>
          </cell>
          <cell r="E1452" t="str">
            <v>NUGG POLLO@ BO 18X1.5 LB CJ AS</v>
          </cell>
          <cell r="F1452">
            <v>5495.7601345039993</v>
          </cell>
          <cell r="G1452" t="str">
            <v>KG</v>
          </cell>
          <cell r="H1452" t="str">
            <v>F. SAN VICENTE</v>
          </cell>
          <cell r="I1452" t="str">
            <v>EN PRODUCCION</v>
          </cell>
          <cell r="J1452">
            <v>44837</v>
          </cell>
          <cell r="K1452">
            <v>44841</v>
          </cell>
          <cell r="L1452"/>
          <cell r="M1452"/>
          <cell r="N1452"/>
          <cell r="O1452" t="str">
            <v>U007 AGROSUPER S.A.</v>
          </cell>
          <cell r="P1452" t="str">
            <v>00AA</v>
          </cell>
          <cell r="Q1452" t="str">
            <v>AGRO AMERICA</v>
          </cell>
          <cell r="R1452" t="str">
            <v>10</v>
          </cell>
          <cell r="S1452" t="str">
            <v>PUERTO RICO</v>
          </cell>
          <cell r="T1452" t="str">
            <v>000061 SAN JUAN, PUERTO</v>
          </cell>
          <cell r="U1452" t="str">
            <v>200000004</v>
          </cell>
          <cell r="V1452" t="str">
            <v>Agro America LLC</v>
          </cell>
          <cell r="W1452" t="str">
            <v>56045</v>
          </cell>
          <cell r="X1452" t="str">
            <v>CIF</v>
          </cell>
          <cell r="Y1452" t="str">
            <v>CTA CTE O CRED.DIRECTO</v>
          </cell>
          <cell r="Z1452" t="str">
            <v>CONGELADO</v>
          </cell>
          <cell r="AA1452" t="str">
            <v>EMPANIZADO</v>
          </cell>
          <cell r="AB1452" t="str">
            <v>EMPANIZADOS NUGGETS</v>
          </cell>
          <cell r="AC1452" t="str">
            <v>EMPANIZADOS NUGGETS POLLO</v>
          </cell>
          <cell r="AD1452" t="str">
            <v>NA</v>
          </cell>
        </row>
        <row r="1453">
          <cell r="D1453">
            <v>1100573</v>
          </cell>
          <cell r="E1453" t="str">
            <v>CROQ POLLO 80G@BO 18X1,5 LB CJ AS</v>
          </cell>
          <cell r="F1453">
            <v>1837.0475999999999</v>
          </cell>
          <cell r="G1453" t="str">
            <v>KG</v>
          </cell>
          <cell r="H1453" t="str">
            <v>F. SAN VICENTE</v>
          </cell>
          <cell r="I1453" t="str">
            <v>EN PRODUCCION</v>
          </cell>
          <cell r="J1453">
            <v>44837</v>
          </cell>
          <cell r="K1453">
            <v>44841</v>
          </cell>
          <cell r="L1453"/>
          <cell r="M1453"/>
          <cell r="N1453"/>
          <cell r="O1453" t="str">
            <v>U007 AGROSUPER S.A.</v>
          </cell>
          <cell r="P1453" t="str">
            <v>00AA</v>
          </cell>
          <cell r="Q1453" t="str">
            <v>AGRO AMERICA</v>
          </cell>
          <cell r="R1453" t="str">
            <v>10</v>
          </cell>
          <cell r="S1453" t="str">
            <v>PUERTO RICO</v>
          </cell>
          <cell r="T1453" t="str">
            <v>000061 SAN JUAN, PUERTO</v>
          </cell>
          <cell r="U1453" t="str">
            <v>200000004</v>
          </cell>
          <cell r="V1453" t="str">
            <v>Agro America LLC</v>
          </cell>
          <cell r="W1453" t="str">
            <v>56045</v>
          </cell>
          <cell r="X1453" t="str">
            <v>CIF</v>
          </cell>
          <cell r="Y1453" t="str">
            <v>CTA CTE O CRED.DIRECTO</v>
          </cell>
          <cell r="Z1453" t="str">
            <v>CONGELADO</v>
          </cell>
          <cell r="AA1453" t="str">
            <v>EMPANIZADO</v>
          </cell>
          <cell r="AB1453" t="str">
            <v>EMPANIZADOS CROQUETAS</v>
          </cell>
          <cell r="AC1453" t="str">
            <v>EMPANIZADOS CROQUETAS POLLO</v>
          </cell>
          <cell r="AD1453" t="str">
            <v>NA</v>
          </cell>
        </row>
        <row r="1454">
          <cell r="D1454">
            <v>1100572</v>
          </cell>
          <cell r="E1454" t="str">
            <v>STRIPS POLLO@ BO 18X1.5 LB CJ AS</v>
          </cell>
          <cell r="F1454">
            <v>3674.0951999999997</v>
          </cell>
          <cell r="G1454" t="str">
            <v>KG</v>
          </cell>
          <cell r="H1454" t="str">
            <v>F. SAN VICENTE</v>
          </cell>
          <cell r="I1454" t="str">
            <v>EN PRODUCCION</v>
          </cell>
          <cell r="J1454">
            <v>44837</v>
          </cell>
          <cell r="K1454">
            <v>44841</v>
          </cell>
          <cell r="L1454"/>
          <cell r="M1454"/>
          <cell r="N1454"/>
          <cell r="O1454" t="str">
            <v>U007 AGROSUPER S.A.</v>
          </cell>
          <cell r="P1454" t="str">
            <v>00AA</v>
          </cell>
          <cell r="Q1454" t="str">
            <v>AGRO AMERICA</v>
          </cell>
          <cell r="R1454" t="str">
            <v>10</v>
          </cell>
          <cell r="S1454" t="str">
            <v>PUERTO RICO</v>
          </cell>
          <cell r="T1454" t="str">
            <v>000061 SAN JUAN, PUERTO</v>
          </cell>
          <cell r="U1454" t="str">
            <v>200000004</v>
          </cell>
          <cell r="V1454" t="str">
            <v>Agro America LLC</v>
          </cell>
          <cell r="W1454" t="str">
            <v>56045</v>
          </cell>
          <cell r="X1454" t="str">
            <v>CIF</v>
          </cell>
          <cell r="Y1454" t="str">
            <v>CTA CTE O CRED.DIRECTO</v>
          </cell>
          <cell r="Z1454" t="str">
            <v>CONGELADO</v>
          </cell>
          <cell r="AA1454" t="str">
            <v>EMPANIZADO</v>
          </cell>
          <cell r="AB1454" t="str">
            <v>EMPANIZADOS NUGGETS</v>
          </cell>
          <cell r="AC1454" t="str">
            <v>EMPANIZADOS NUGGETS POLLO</v>
          </cell>
          <cell r="AD1454" t="str">
            <v>NA</v>
          </cell>
        </row>
        <row r="1455">
          <cell r="D1455">
            <v>1100570</v>
          </cell>
          <cell r="E1455" t="str">
            <v>FIGURITAS POLLO@ BO 18X1.5 LB CJ AS</v>
          </cell>
          <cell r="F1455">
            <v>2449.3968</v>
          </cell>
          <cell r="G1455" t="str">
            <v>KG</v>
          </cell>
          <cell r="H1455" t="str">
            <v>F. SAN VICENTE</v>
          </cell>
          <cell r="I1455" t="str">
            <v>EN PRODUCCION</v>
          </cell>
          <cell r="J1455">
            <v>44837</v>
          </cell>
          <cell r="K1455">
            <v>44841</v>
          </cell>
          <cell r="L1455"/>
          <cell r="M1455"/>
          <cell r="N1455"/>
          <cell r="O1455" t="str">
            <v>U007 AGROSUPER S.A.</v>
          </cell>
          <cell r="P1455" t="str">
            <v>00AA</v>
          </cell>
          <cell r="Q1455" t="str">
            <v>AGRO AMERICA</v>
          </cell>
          <cell r="R1455" t="str">
            <v>10</v>
          </cell>
          <cell r="S1455" t="str">
            <v>PUERTO RICO</v>
          </cell>
          <cell r="T1455" t="str">
            <v>000061 SAN JUAN, PUERTO</v>
          </cell>
          <cell r="U1455" t="str">
            <v>200000004</v>
          </cell>
          <cell r="V1455" t="str">
            <v>Agro America LLC</v>
          </cell>
          <cell r="W1455" t="str">
            <v>56045</v>
          </cell>
          <cell r="X1455" t="str">
            <v>CIF</v>
          </cell>
          <cell r="Y1455" t="str">
            <v>CTA CTE O CRED.DIRECTO</v>
          </cell>
          <cell r="Z1455" t="str">
            <v>CONGELADO</v>
          </cell>
          <cell r="AA1455" t="str">
            <v>EMPANIZADO</v>
          </cell>
          <cell r="AB1455" t="str">
            <v>EMPANIZADOS NUGGETS</v>
          </cell>
          <cell r="AC1455" t="str">
            <v>EMPANIZADOS NUGGETS POLLO</v>
          </cell>
          <cell r="AD1455" t="str">
            <v>NA</v>
          </cell>
        </row>
        <row r="1456">
          <cell r="D1456">
            <v>1100574</v>
          </cell>
          <cell r="E1456" t="str">
            <v>NUGG POLLO@ BO 18X1.5 LB CJ AS</v>
          </cell>
          <cell r="F1456">
            <v>5495.7601345039993</v>
          </cell>
          <cell r="G1456" t="str">
            <v>KG</v>
          </cell>
          <cell r="H1456" t="str">
            <v>F. SAN VICENTE</v>
          </cell>
          <cell r="I1456" t="str">
            <v>EN PRODUCCION</v>
          </cell>
          <cell r="J1456">
            <v>44837</v>
          </cell>
          <cell r="K1456">
            <v>44840</v>
          </cell>
          <cell r="L1456"/>
          <cell r="M1456"/>
          <cell r="N1456"/>
          <cell r="O1456" t="str">
            <v>U007 AGROSUPER S.A.</v>
          </cell>
          <cell r="P1456" t="str">
            <v>00AA</v>
          </cell>
          <cell r="Q1456" t="str">
            <v>AGRO AMERICA</v>
          </cell>
          <cell r="R1456" t="str">
            <v>10</v>
          </cell>
          <cell r="S1456" t="str">
            <v>PUERTO RICO</v>
          </cell>
          <cell r="T1456" t="str">
            <v>000061 SAN JUAN, PUERTO</v>
          </cell>
          <cell r="U1456" t="str">
            <v>200000004</v>
          </cell>
          <cell r="V1456" t="str">
            <v>Agro America LLC</v>
          </cell>
          <cell r="W1456" t="str">
            <v>56046</v>
          </cell>
          <cell r="X1456" t="str">
            <v>CIF</v>
          </cell>
          <cell r="Y1456" t="str">
            <v>CTA CTE O CRED.DIRECTO</v>
          </cell>
          <cell r="Z1456" t="str">
            <v>CONGELADO</v>
          </cell>
          <cell r="AA1456" t="str">
            <v>EMPANIZADO</v>
          </cell>
          <cell r="AB1456" t="str">
            <v>EMPANIZADOS NUGGETS</v>
          </cell>
          <cell r="AC1456" t="str">
            <v>EMPANIZADOS NUGGETS POLLO</v>
          </cell>
          <cell r="AD1456" t="str">
            <v>NA</v>
          </cell>
        </row>
        <row r="1457">
          <cell r="D1457">
            <v>1100573</v>
          </cell>
          <cell r="E1457" t="str">
            <v>CROQ POLLO 80G@BO 18X1,5 LB CJ AS</v>
          </cell>
          <cell r="F1457">
            <v>1837.0475999999999</v>
          </cell>
          <cell r="G1457" t="str">
            <v>KG</v>
          </cell>
          <cell r="H1457" t="str">
            <v>F. SAN VICENTE</v>
          </cell>
          <cell r="I1457" t="str">
            <v>EN PRODUCCION</v>
          </cell>
          <cell r="J1457">
            <v>44837</v>
          </cell>
          <cell r="K1457">
            <v>44840</v>
          </cell>
          <cell r="L1457"/>
          <cell r="M1457"/>
          <cell r="N1457"/>
          <cell r="O1457" t="str">
            <v>U007 AGROSUPER S.A.</v>
          </cell>
          <cell r="P1457" t="str">
            <v>00AA</v>
          </cell>
          <cell r="Q1457" t="str">
            <v>AGRO AMERICA</v>
          </cell>
          <cell r="R1457" t="str">
            <v>10</v>
          </cell>
          <cell r="S1457" t="str">
            <v>PUERTO RICO</v>
          </cell>
          <cell r="T1457" t="str">
            <v>000061 SAN JUAN, PUERTO</v>
          </cell>
          <cell r="U1457" t="str">
            <v>200000004</v>
          </cell>
          <cell r="V1457" t="str">
            <v>Agro America LLC</v>
          </cell>
          <cell r="W1457" t="str">
            <v>56046</v>
          </cell>
          <cell r="X1457" t="str">
            <v>CIF</v>
          </cell>
          <cell r="Y1457" t="str">
            <v>CTA CTE O CRED.DIRECTO</v>
          </cell>
          <cell r="Z1457" t="str">
            <v>CONGELADO</v>
          </cell>
          <cell r="AA1457" t="str">
            <v>EMPANIZADO</v>
          </cell>
          <cell r="AB1457" t="str">
            <v>EMPANIZADOS CROQUETAS</v>
          </cell>
          <cell r="AC1457" t="str">
            <v>EMPANIZADOS CROQUETAS POLLO</v>
          </cell>
          <cell r="AD1457" t="str">
            <v>NA</v>
          </cell>
        </row>
        <row r="1458">
          <cell r="D1458">
            <v>1100572</v>
          </cell>
          <cell r="E1458" t="str">
            <v>STRIPS POLLO@ BO 18X1.5 LB CJ AS</v>
          </cell>
          <cell r="F1458">
            <v>3674.0951999999997</v>
          </cell>
          <cell r="G1458" t="str">
            <v>KG</v>
          </cell>
          <cell r="H1458" t="str">
            <v>F. SAN VICENTE</v>
          </cell>
          <cell r="I1458" t="str">
            <v>EN PRODUCCION</v>
          </cell>
          <cell r="J1458">
            <v>44837</v>
          </cell>
          <cell r="K1458">
            <v>44840</v>
          </cell>
          <cell r="L1458"/>
          <cell r="M1458"/>
          <cell r="N1458"/>
          <cell r="O1458" t="str">
            <v>U007 AGROSUPER S.A.</v>
          </cell>
          <cell r="P1458" t="str">
            <v>00AA</v>
          </cell>
          <cell r="Q1458" t="str">
            <v>AGRO AMERICA</v>
          </cell>
          <cell r="R1458" t="str">
            <v>10</v>
          </cell>
          <cell r="S1458" t="str">
            <v>PUERTO RICO</v>
          </cell>
          <cell r="T1458" t="str">
            <v>000061 SAN JUAN, PUERTO</v>
          </cell>
          <cell r="U1458" t="str">
            <v>200000004</v>
          </cell>
          <cell r="V1458" t="str">
            <v>Agro America LLC</v>
          </cell>
          <cell r="W1458" t="str">
            <v>56046</v>
          </cell>
          <cell r="X1458" t="str">
            <v>CIF</v>
          </cell>
          <cell r="Y1458" t="str">
            <v>CTA CTE O CRED.DIRECTO</v>
          </cell>
          <cell r="Z1458" t="str">
            <v>CONGELADO</v>
          </cell>
          <cell r="AA1458" t="str">
            <v>EMPANIZADO</v>
          </cell>
          <cell r="AB1458" t="str">
            <v>EMPANIZADOS NUGGETS</v>
          </cell>
          <cell r="AC1458" t="str">
            <v>EMPANIZADOS NUGGETS POLLO</v>
          </cell>
          <cell r="AD1458" t="str">
            <v>NA</v>
          </cell>
        </row>
        <row r="1459">
          <cell r="D1459">
            <v>1100570</v>
          </cell>
          <cell r="E1459" t="str">
            <v>FIGURITAS POLLO@ BO 18X1.5 LB CJ AS</v>
          </cell>
          <cell r="F1459">
            <v>2449.3968</v>
          </cell>
          <cell r="G1459" t="str">
            <v>KG</v>
          </cell>
          <cell r="H1459" t="str">
            <v>F. SAN VICENTE</v>
          </cell>
          <cell r="I1459" t="str">
            <v>EN PRODUCCION</v>
          </cell>
          <cell r="J1459">
            <v>44837</v>
          </cell>
          <cell r="K1459">
            <v>44840</v>
          </cell>
          <cell r="L1459"/>
          <cell r="M1459"/>
          <cell r="N1459"/>
          <cell r="O1459" t="str">
            <v>U007 AGROSUPER S.A.</v>
          </cell>
          <cell r="P1459" t="str">
            <v>00AA</v>
          </cell>
          <cell r="Q1459" t="str">
            <v>AGRO AMERICA</v>
          </cell>
          <cell r="R1459" t="str">
            <v>10</v>
          </cell>
          <cell r="S1459" t="str">
            <v>PUERTO RICO</v>
          </cell>
          <cell r="T1459" t="str">
            <v>000061 SAN JUAN, PUERTO</v>
          </cell>
          <cell r="U1459" t="str">
            <v>200000004</v>
          </cell>
          <cell r="V1459" t="str">
            <v>Agro America LLC</v>
          </cell>
          <cell r="W1459" t="str">
            <v>56046</v>
          </cell>
          <cell r="X1459" t="str">
            <v>CIF</v>
          </cell>
          <cell r="Y1459" t="str">
            <v>CTA CTE O CRED.DIRECTO</v>
          </cell>
          <cell r="Z1459" t="str">
            <v>CONGELADO</v>
          </cell>
          <cell r="AA1459" t="str">
            <v>EMPANIZADO</v>
          </cell>
          <cell r="AB1459" t="str">
            <v>EMPANIZADOS NUGGETS</v>
          </cell>
          <cell r="AC1459" t="str">
            <v>EMPANIZADOS NUGGETS POLLO</v>
          </cell>
          <cell r="AD1459" t="str">
            <v>NA</v>
          </cell>
        </row>
        <row r="1460">
          <cell r="D1460">
            <v>1012107</v>
          </cell>
          <cell r="E1460" t="str">
            <v>PO PCHDEH 4OZ MR@ CJ AS</v>
          </cell>
          <cell r="F1460">
            <v>15966.438399999999</v>
          </cell>
          <cell r="G1460" t="str">
            <v>KG</v>
          </cell>
          <cell r="H1460" t="str">
            <v>F. SAN VICENTE</v>
          </cell>
          <cell r="I1460" t="str">
            <v>EN PRODUCCION</v>
          </cell>
          <cell r="J1460">
            <v>44837</v>
          </cell>
          <cell r="K1460">
            <v>44844</v>
          </cell>
          <cell r="L1460"/>
          <cell r="M1460"/>
          <cell r="N1460"/>
          <cell r="O1460" t="str">
            <v>U007 AGROSUPER S.A.</v>
          </cell>
          <cell r="P1460" t="str">
            <v>00AA</v>
          </cell>
          <cell r="Q1460" t="str">
            <v>AGRO AMERICA</v>
          </cell>
          <cell r="R1460" t="str">
            <v>01</v>
          </cell>
          <cell r="S1460" t="str">
            <v>EE.UU.</v>
          </cell>
          <cell r="T1460" t="str">
            <v>000139 HOUSTON, PUERTO</v>
          </cell>
          <cell r="U1460" t="str">
            <v>200000004</v>
          </cell>
          <cell r="V1460" t="str">
            <v>Agro America LLC</v>
          </cell>
          <cell r="W1460" t="str">
            <v/>
          </cell>
          <cell r="X1460" t="str">
            <v>CIF</v>
          </cell>
          <cell r="Y1460" t="str">
            <v>CTA CTE O CRED.DIRECTO</v>
          </cell>
          <cell r="Z1460" t="str">
            <v>CONGELADO</v>
          </cell>
          <cell r="AA1460" t="str">
            <v>PECHUGA DESH</v>
          </cell>
          <cell r="AB1460" t="str">
            <v>PECHUGA DESH S/PIEL S/GRASA S/FILETE</v>
          </cell>
          <cell r="AC1460" t="str">
            <v>PECHUGA DESH 100-130 GR</v>
          </cell>
          <cell r="AD1460" t="str">
            <v>NA</v>
          </cell>
        </row>
        <row r="1461">
          <cell r="D1461">
            <v>1012519</v>
          </cell>
          <cell r="E1461" t="str">
            <v>PO PCHDEH 4OZ MR@ CJ AS</v>
          </cell>
          <cell r="F1461">
            <v>3991.6095999999998</v>
          </cell>
          <cell r="G1461" t="str">
            <v>KG</v>
          </cell>
          <cell r="H1461" t="str">
            <v>F. SAN VICENTE</v>
          </cell>
          <cell r="I1461" t="str">
            <v>EN PRODUCCION</v>
          </cell>
          <cell r="J1461">
            <v>44837</v>
          </cell>
          <cell r="K1461">
            <v>44844</v>
          </cell>
          <cell r="L1461"/>
          <cell r="M1461"/>
          <cell r="N1461"/>
          <cell r="O1461" t="str">
            <v>U007 AGROSUPER S.A.</v>
          </cell>
          <cell r="P1461" t="str">
            <v>00AA</v>
          </cell>
          <cell r="Q1461" t="str">
            <v>AGRO AMERICA</v>
          </cell>
          <cell r="R1461" t="str">
            <v>01</v>
          </cell>
          <cell r="S1461" t="str">
            <v>EE.UU.</v>
          </cell>
          <cell r="T1461" t="str">
            <v>000139 HOUSTON, PUERTO</v>
          </cell>
          <cell r="U1461" t="str">
            <v>200000004</v>
          </cell>
          <cell r="V1461" t="str">
            <v>Agro America LLC</v>
          </cell>
          <cell r="W1461" t="str">
            <v/>
          </cell>
          <cell r="X1461" t="str">
            <v>CIF</v>
          </cell>
          <cell r="Y1461" t="str">
            <v>CTA CTE O CRED.DIRECTO</v>
          </cell>
          <cell r="Z1461" t="str">
            <v>CONGELADO</v>
          </cell>
          <cell r="AA1461" t="str">
            <v>PECHUGA DESH</v>
          </cell>
          <cell r="AB1461" t="str">
            <v>PECHUGA DESH S/PIEL S/GRASA S/FILETE</v>
          </cell>
          <cell r="AC1461" t="str">
            <v>PECHUGA DESH 120-170G</v>
          </cell>
          <cell r="AD1461" t="str">
            <v>NA</v>
          </cell>
        </row>
        <row r="1462">
          <cell r="D1462">
            <v>1022705</v>
          </cell>
          <cell r="E1462" t="str">
            <v>GO MANTEC@ CJ 20K AS</v>
          </cell>
          <cell r="F1462">
            <v>24000</v>
          </cell>
          <cell r="G1462" t="str">
            <v>KG</v>
          </cell>
          <cell r="H1462" t="str">
            <v>PLANTA ROSARIO</v>
          </cell>
          <cell r="I1462" t="str">
            <v>CONFIRMADO</v>
          </cell>
          <cell r="J1462">
            <v>44838</v>
          </cell>
          <cell r="K1462">
            <v>44855</v>
          </cell>
          <cell r="L1462">
            <v>44862</v>
          </cell>
          <cell r="M1462"/>
          <cell r="N1462"/>
          <cell r="O1462" t="str">
            <v>U007 AGROSUPER S.A.</v>
          </cell>
          <cell r="P1462" t="str">
            <v>00AS</v>
          </cell>
          <cell r="Q1462" t="str">
            <v>AGRO SUDAMERICA</v>
          </cell>
          <cell r="R1462" t="str">
            <v>02</v>
          </cell>
          <cell r="S1462" t="str">
            <v>COLOMBIA</v>
          </cell>
          <cell r="T1462" t="str">
            <v>000218 CARTAGENA, PUERTO</v>
          </cell>
          <cell r="U1462" t="str">
            <v>200002048</v>
          </cell>
          <cell r="V1462" t="str">
            <v>GLOBAL FOOD COMPANY SAS</v>
          </cell>
          <cell r="W1462" t="str">
            <v>***</v>
          </cell>
          <cell r="X1462" t="str">
            <v>CIF</v>
          </cell>
          <cell r="Y1462" t="str">
            <v>PAGO ANTIC. – PAGO C/COPIA DOC</v>
          </cell>
          <cell r="Z1462" t="str">
            <v>CONGELADO</v>
          </cell>
          <cell r="AA1462" t="str">
            <v>GRASAS</v>
          </cell>
          <cell r="AB1462" t="str">
            <v>GRASA INTERIOR</v>
          </cell>
          <cell r="AC1462" t="str">
            <v>SUBPROD GRASA MANTECA</v>
          </cell>
          <cell r="AD1462" t="str">
            <v>EX</v>
          </cell>
        </row>
        <row r="1463">
          <cell r="D1463">
            <v>1021187</v>
          </cell>
          <cell r="E1463" t="str">
            <v>GO CUE BACK@ CJ 20K T-F AS</v>
          </cell>
          <cell r="F1463">
            <v>24000</v>
          </cell>
          <cell r="G1463" t="str">
            <v>KG</v>
          </cell>
          <cell r="H1463" t="str">
            <v>PLANTA ROSARIO</v>
          </cell>
          <cell r="I1463" t="str">
            <v>EMITIDO</v>
          </cell>
          <cell r="J1463">
            <v>44838</v>
          </cell>
          <cell r="K1463">
            <v>44868</v>
          </cell>
          <cell r="L1463"/>
          <cell r="M1463"/>
          <cell r="N1463"/>
          <cell r="O1463" t="str">
            <v>U007 AGROSUPER S.A.</v>
          </cell>
          <cell r="P1463" t="str">
            <v>00AS</v>
          </cell>
          <cell r="Q1463" t="str">
            <v>AGRO SUDAMERICA</v>
          </cell>
          <cell r="R1463" t="str">
            <v>02</v>
          </cell>
          <cell r="S1463" t="str">
            <v>ECUADOR</v>
          </cell>
          <cell r="T1463" t="str">
            <v>000027 GUAYAQUIL, PUERTO</v>
          </cell>
          <cell r="U1463" t="str">
            <v>200001414</v>
          </cell>
          <cell r="V1463" t="str">
            <v>DIGECA S. A. Distribuidora de carne</v>
          </cell>
          <cell r="W1463" t="str">
            <v>ROSARIO</v>
          </cell>
          <cell r="X1463" t="str">
            <v>CIF</v>
          </cell>
          <cell r="Y1463" t="str">
            <v>CTA CTE O CRED.DIRECTO</v>
          </cell>
          <cell r="Z1463" t="str">
            <v>CONGELADO</v>
          </cell>
          <cell r="AA1463" t="str">
            <v>CUEROS</v>
          </cell>
          <cell r="AB1463" t="str">
            <v>CUERO BACK</v>
          </cell>
          <cell r="AC1463" t="str">
            <v>CUERO BACK</v>
          </cell>
          <cell r="AD1463" t="str">
            <v>EX</v>
          </cell>
        </row>
        <row r="1464">
          <cell r="D1464">
            <v>1010877</v>
          </cell>
          <cell r="E1464" t="str">
            <v>PO MOLLEJA MRPS@ CJ 10K AS</v>
          </cell>
          <cell r="F1464">
            <v>24000</v>
          </cell>
          <cell r="G1464" t="str">
            <v>KG</v>
          </cell>
          <cell r="H1464" t="str">
            <v>F. SAN VICENTE</v>
          </cell>
          <cell r="I1464" t="str">
            <v>EMITIDO</v>
          </cell>
          <cell r="J1464">
            <v>44838</v>
          </cell>
          <cell r="K1464">
            <v>44849</v>
          </cell>
          <cell r="L1464"/>
          <cell r="M1464"/>
          <cell r="N1464"/>
          <cell r="O1464" t="str">
            <v>U020 AGROSUPER COMER ALIM</v>
          </cell>
          <cell r="P1464" t="str">
            <v>00AE</v>
          </cell>
          <cell r="Q1464" t="str">
            <v>AGRO EUROPA</v>
          </cell>
          <cell r="R1464" t="str">
            <v>01</v>
          </cell>
          <cell r="S1464" t="str">
            <v>SUDÁFRICA</v>
          </cell>
          <cell r="T1464" t="str">
            <v>000077 DURBAN, PUERTO</v>
          </cell>
          <cell r="U1464" t="str">
            <v>200000007</v>
          </cell>
          <cell r="V1464" t="str">
            <v>AGROEUROPA S.P.A</v>
          </cell>
          <cell r="W1464" t="str">
            <v/>
          </cell>
          <cell r="X1464" t="str">
            <v>CFR</v>
          </cell>
          <cell r="Y1464" t="str">
            <v>CTA CTE O CRED.DIRECTO</v>
          </cell>
          <cell r="Z1464" t="str">
            <v>CONGELADO</v>
          </cell>
          <cell r="AA1464" t="str">
            <v>MENUDENCIAS</v>
          </cell>
          <cell r="AB1464" t="str">
            <v>MENUDENCIAS CONTRE</v>
          </cell>
          <cell r="AC1464" t="str">
            <v>MENUDENCIAS CONTRE MARIPOSA</v>
          </cell>
          <cell r="AD1464" t="str">
            <v>NA</v>
          </cell>
        </row>
        <row r="1465">
          <cell r="D1465">
            <v>1030817</v>
          </cell>
          <cell r="E1465" t="str">
            <v>PV TRU LARG@ BO CJ 15K AS</v>
          </cell>
          <cell r="F1465">
            <v>24000</v>
          </cell>
          <cell r="G1465" t="str">
            <v>KG</v>
          </cell>
          <cell r="H1465" t="str">
            <v>SOPRAVAL PLANTA / CECINAS 2</v>
          </cell>
          <cell r="I1465" t="str">
            <v>A PROGRAMAR</v>
          </cell>
          <cell r="J1465">
            <v>44838</v>
          </cell>
          <cell r="K1465">
            <v>44844</v>
          </cell>
          <cell r="L1465">
            <v>44871</v>
          </cell>
          <cell r="M1465"/>
          <cell r="N1465"/>
          <cell r="O1465" t="str">
            <v>U007 AGROSUPER S.A.</v>
          </cell>
          <cell r="P1465" t="str">
            <v>00AS</v>
          </cell>
          <cell r="Q1465" t="str">
            <v>AGRO SUDAMERICA</v>
          </cell>
          <cell r="R1465" t="str">
            <v>03</v>
          </cell>
          <cell r="S1465" t="str">
            <v>PERÚ</v>
          </cell>
          <cell r="T1465" t="str">
            <v>000059 CALLAO, PUERTO</v>
          </cell>
          <cell r="U1465" t="str">
            <v>200003257</v>
          </cell>
          <cell r="V1465" t="str">
            <v>YUGOCORP SAC</v>
          </cell>
          <cell r="W1465" t="str">
            <v>***</v>
          </cell>
          <cell r="X1465" t="str">
            <v>CIF</v>
          </cell>
          <cell r="Y1465" t="str">
            <v>CTA CTE O CRED.DIRECTO</v>
          </cell>
          <cell r="Z1465" t="str">
            <v>CONGELADO</v>
          </cell>
          <cell r="AA1465" t="str">
            <v>TRUTRO</v>
          </cell>
          <cell r="AB1465" t="str">
            <v>TRUTRO LARGO</v>
          </cell>
          <cell r="AC1465" t="str">
            <v>TRUTRO LARGO NORMAL</v>
          </cell>
          <cell r="AD1465" t="str">
            <v>EX</v>
          </cell>
        </row>
        <row r="1466">
          <cell r="D1466">
            <v>1030817</v>
          </cell>
          <cell r="E1466" t="str">
            <v>PV TRU LARG@ BO CJ 15K AS</v>
          </cell>
          <cell r="F1466">
            <v>24000</v>
          </cell>
          <cell r="G1466" t="str">
            <v>KG</v>
          </cell>
          <cell r="H1466" t="str">
            <v>SOPRAVAL PLANTA / CECINAS 2</v>
          </cell>
          <cell r="I1466" t="str">
            <v>EN PRODUCCION</v>
          </cell>
          <cell r="J1466">
            <v>44838</v>
          </cell>
          <cell r="K1466">
            <v>44871</v>
          </cell>
          <cell r="L1466"/>
          <cell r="M1466"/>
          <cell r="N1466"/>
          <cell r="O1466" t="str">
            <v>U007 AGROSUPER S.A.</v>
          </cell>
          <cell r="P1466" t="str">
            <v>00AS</v>
          </cell>
          <cell r="Q1466" t="str">
            <v>AGRO SUDAMERICA</v>
          </cell>
          <cell r="R1466" t="str">
            <v>03</v>
          </cell>
          <cell r="S1466" t="str">
            <v>PERÚ</v>
          </cell>
          <cell r="T1466" t="str">
            <v>000059 CALLAO, PUERTO</v>
          </cell>
          <cell r="U1466" t="str">
            <v>200003257</v>
          </cell>
          <cell r="V1466" t="str">
            <v>YUGOCORP SAC</v>
          </cell>
          <cell r="W1466" t="str">
            <v>***</v>
          </cell>
          <cell r="X1466" t="str">
            <v>CIF</v>
          </cell>
          <cell r="Y1466" t="str">
            <v>CTA CTE O CRED.DIRECTO</v>
          </cell>
          <cell r="Z1466" t="str">
            <v>CONGELADO</v>
          </cell>
          <cell r="AA1466" t="str">
            <v>TRUTRO</v>
          </cell>
          <cell r="AB1466" t="str">
            <v>TRUTRO LARGO</v>
          </cell>
          <cell r="AC1466" t="str">
            <v>TRUTRO LARGO NORMAL</v>
          </cell>
          <cell r="AD1466" t="str">
            <v>EX</v>
          </cell>
        </row>
        <row r="1467">
          <cell r="D1467">
            <v>1020848</v>
          </cell>
          <cell r="E1467" t="str">
            <v>GO LOM CTRO 27@ CJ 20K AS</v>
          </cell>
          <cell r="F1467">
            <v>24000</v>
          </cell>
          <cell r="G1467" t="str">
            <v>KG</v>
          </cell>
          <cell r="H1467" t="str">
            <v>PLANTA ROSARIO</v>
          </cell>
          <cell r="I1467" t="str">
            <v>A PROGRAMAR</v>
          </cell>
          <cell r="J1467">
            <v>44838</v>
          </cell>
          <cell r="K1467">
            <v>44869</v>
          </cell>
          <cell r="L1467">
            <v>44872</v>
          </cell>
          <cell r="M1467"/>
          <cell r="N1467"/>
          <cell r="O1467" t="str">
            <v>U007 AGROSUPER S.A.</v>
          </cell>
          <cell r="P1467" t="str">
            <v>00AS</v>
          </cell>
          <cell r="Q1467" t="str">
            <v>AGRO SUDAMERICA</v>
          </cell>
          <cell r="R1467" t="str">
            <v>02</v>
          </cell>
          <cell r="S1467" t="str">
            <v>COLOMBIA</v>
          </cell>
          <cell r="T1467" t="str">
            <v>000218 CARTAGENA, PUERTO</v>
          </cell>
          <cell r="U1467" t="str">
            <v>200003239</v>
          </cell>
          <cell r="V1467" t="str">
            <v>W&amp;L WORLDWIDE TRADING S.A.S</v>
          </cell>
          <cell r="W1467" t="str">
            <v>*** WL042550-2022</v>
          </cell>
          <cell r="X1467" t="str">
            <v>CIF</v>
          </cell>
          <cell r="Y1467" t="str">
            <v>CTA CTE O CRED.DIRECTO</v>
          </cell>
          <cell r="Z1467" t="str">
            <v>CONGELADO</v>
          </cell>
          <cell r="AA1467" t="str">
            <v>LOMO</v>
          </cell>
          <cell r="AB1467" t="str">
            <v>LOMO CENTRO</v>
          </cell>
          <cell r="AC1467" t="str">
            <v>LOMO CENTRO 27 S/FILETE</v>
          </cell>
          <cell r="AD1467" t="str">
            <v>EX</v>
          </cell>
        </row>
        <row r="1468">
          <cell r="D1468">
            <v>1020017</v>
          </cell>
          <cell r="E1468" t="str">
            <v>GO CHU CTRO@ FI CJ 20K AS</v>
          </cell>
          <cell r="F1468">
            <v>24000</v>
          </cell>
          <cell r="G1468" t="str">
            <v>KG</v>
          </cell>
          <cell r="H1468" t="str">
            <v>PLANTA ROSARIO</v>
          </cell>
          <cell r="I1468" t="str">
            <v>EN PRODUCCION</v>
          </cell>
          <cell r="J1468">
            <v>44838</v>
          </cell>
          <cell r="K1468">
            <v>44869</v>
          </cell>
          <cell r="L1468"/>
          <cell r="M1468"/>
          <cell r="N1468"/>
          <cell r="O1468" t="str">
            <v>U007 AGROSUPER S.A.</v>
          </cell>
          <cell r="P1468" t="str">
            <v>00AS</v>
          </cell>
          <cell r="Q1468" t="str">
            <v>AGRO SUDAMERICA</v>
          </cell>
          <cell r="R1468" t="str">
            <v>02</v>
          </cell>
          <cell r="S1468" t="str">
            <v>COSTA RICA</v>
          </cell>
          <cell r="T1468" t="str">
            <v>000206 CALDERA, PUERTO</v>
          </cell>
          <cell r="U1468" t="str">
            <v>200002586</v>
          </cell>
          <cell r="V1468" t="str">
            <v>Exportadora PMT S.A.</v>
          </cell>
          <cell r="W1468" t="str">
            <v/>
          </cell>
          <cell r="X1468" t="str">
            <v>CIF</v>
          </cell>
          <cell r="Y1468" t="str">
            <v>CTA CTE O CRED.DIRECTO</v>
          </cell>
          <cell r="Z1468" t="str">
            <v>CONGELADO</v>
          </cell>
          <cell r="AA1468" t="str">
            <v>CHULETA</v>
          </cell>
          <cell r="AB1468" t="str">
            <v>CHULETA CENTRO</v>
          </cell>
          <cell r="AC1468" t="str">
            <v>CHULETA CENTRO</v>
          </cell>
          <cell r="AD1468" t="str">
            <v>EX</v>
          </cell>
        </row>
        <row r="1469">
          <cell r="D1469">
            <v>1023433</v>
          </cell>
          <cell r="E1469" t="str">
            <v>GO PAPDA CAB@ CJ 20K AS</v>
          </cell>
          <cell r="F1469">
            <v>24000</v>
          </cell>
          <cell r="G1469" t="str">
            <v>KG</v>
          </cell>
          <cell r="H1469" t="str">
            <v>PLANTA ROSARIO</v>
          </cell>
          <cell r="I1469" t="str">
            <v>EMITIDO</v>
          </cell>
          <cell r="J1469">
            <v>44838</v>
          </cell>
          <cell r="K1469">
            <v>44864</v>
          </cell>
          <cell r="L1469"/>
          <cell r="M1469"/>
          <cell r="N1469"/>
          <cell r="O1469" t="str">
            <v>U007 AGROSUPER S.A.</v>
          </cell>
          <cell r="P1469" t="str">
            <v>00AS</v>
          </cell>
          <cell r="Q1469" t="str">
            <v>AGRO SUDAMERICA</v>
          </cell>
          <cell r="R1469" t="str">
            <v>02</v>
          </cell>
          <cell r="S1469" t="str">
            <v>COLOMBIA</v>
          </cell>
          <cell r="T1469" t="str">
            <v>000218 CARTAGENA, PUERTO</v>
          </cell>
          <cell r="U1469" t="str">
            <v>200003203</v>
          </cell>
          <cell r="V1469" t="str">
            <v>TRADING 360 S.A.S</v>
          </cell>
          <cell r="W1469" t="str">
            <v>***</v>
          </cell>
          <cell r="X1469" t="str">
            <v>CIF</v>
          </cell>
          <cell r="Y1469" t="str">
            <v>PAGO ANTIC. – PAGO C/COPIA DOC</v>
          </cell>
          <cell r="Z1469" t="str">
            <v>CONGELADO</v>
          </cell>
          <cell r="AA1469" t="str">
            <v>PLANCHA</v>
          </cell>
          <cell r="AB1469" t="str">
            <v>PLANCHA S/CUERO</v>
          </cell>
          <cell r="AC1469" t="str">
            <v>PLANCHA S/CUERO PAPADA</v>
          </cell>
          <cell r="AD1469" t="str">
            <v>EX</v>
          </cell>
        </row>
        <row r="1470">
          <cell r="D1470">
            <v>1022150</v>
          </cell>
          <cell r="E1470" t="str">
            <v>GO GORD CHIC@ CJ 20K AS</v>
          </cell>
          <cell r="F1470">
            <v>24000</v>
          </cell>
          <cell r="G1470" t="str">
            <v>KG</v>
          </cell>
          <cell r="H1470" t="str">
            <v>PLANTA ROSARIO</v>
          </cell>
          <cell r="I1470" t="str">
            <v>EMITIDO</v>
          </cell>
          <cell r="J1470">
            <v>44838</v>
          </cell>
          <cell r="K1470">
            <v>44885</v>
          </cell>
          <cell r="L1470"/>
          <cell r="M1470"/>
          <cell r="N1470"/>
          <cell r="O1470" t="str">
            <v>U007 AGROSUPER S.A.</v>
          </cell>
          <cell r="P1470" t="str">
            <v>00AS</v>
          </cell>
          <cell r="Q1470" t="str">
            <v>AGRO SUDAMERICA</v>
          </cell>
          <cell r="R1470" t="str">
            <v>02</v>
          </cell>
          <cell r="S1470" t="str">
            <v>ECUADOR</v>
          </cell>
          <cell r="T1470" t="str">
            <v>000027 GUAYAQUIL, PUERTO</v>
          </cell>
          <cell r="U1470" t="str">
            <v>200000529</v>
          </cell>
          <cell r="V1470" t="str">
            <v>'Piggi's Embutidos Pigem Cia. Ltda.</v>
          </cell>
          <cell r="W1470" t="str">
            <v>ROSARIO</v>
          </cell>
          <cell r="X1470" t="str">
            <v>CFR</v>
          </cell>
          <cell r="Y1470" t="str">
            <v>CTA CTE O CRED.DIRECTO</v>
          </cell>
          <cell r="Z1470" t="str">
            <v>CONGELADO</v>
          </cell>
          <cell r="AA1470" t="str">
            <v>GRASAS</v>
          </cell>
          <cell r="AB1470" t="str">
            <v>GRASA GORDURA</v>
          </cell>
          <cell r="AC1470" t="str">
            <v>SUBPROD GRASA GORDURA CHICA</v>
          </cell>
          <cell r="AD1470" t="str">
            <v>EX</v>
          </cell>
        </row>
        <row r="1471">
          <cell r="D1471">
            <v>1022150</v>
          </cell>
          <cell r="E1471" t="str">
            <v>GO GORD CHIC@ CJ 20K AS</v>
          </cell>
          <cell r="F1471">
            <v>24000</v>
          </cell>
          <cell r="G1471" t="str">
            <v>KG</v>
          </cell>
          <cell r="H1471" t="str">
            <v>PLANTA ROSARIO</v>
          </cell>
          <cell r="I1471" t="str">
            <v>EMITIDO</v>
          </cell>
          <cell r="J1471">
            <v>44838</v>
          </cell>
          <cell r="K1471">
            <v>44885</v>
          </cell>
          <cell r="L1471"/>
          <cell r="M1471"/>
          <cell r="N1471"/>
          <cell r="O1471" t="str">
            <v>U007 AGROSUPER S.A.</v>
          </cell>
          <cell r="P1471" t="str">
            <v>00AS</v>
          </cell>
          <cell r="Q1471" t="str">
            <v>AGRO SUDAMERICA</v>
          </cell>
          <cell r="R1471" t="str">
            <v>02</v>
          </cell>
          <cell r="S1471" t="str">
            <v>ECUADOR</v>
          </cell>
          <cell r="T1471" t="str">
            <v>000027 GUAYAQUIL, PUERTO</v>
          </cell>
          <cell r="U1471" t="str">
            <v>200000529</v>
          </cell>
          <cell r="V1471" t="str">
            <v>'Piggi's Embutidos Pigem Cia. Ltda.</v>
          </cell>
          <cell r="W1471" t="str">
            <v>LO MIRANDA</v>
          </cell>
          <cell r="X1471" t="str">
            <v>CFR</v>
          </cell>
          <cell r="Y1471" t="str">
            <v>CTA CTE O CRED.DIRECTO</v>
          </cell>
          <cell r="Z1471" t="str">
            <v>CONGELADO</v>
          </cell>
          <cell r="AA1471" t="str">
            <v>GRASAS</v>
          </cell>
          <cell r="AB1471" t="str">
            <v>GRASA GORDURA</v>
          </cell>
          <cell r="AC1471" t="str">
            <v>SUBPROD GRASA GORDURA CHICA</v>
          </cell>
          <cell r="AD1471" t="str">
            <v>EX</v>
          </cell>
        </row>
        <row r="1472">
          <cell r="D1472">
            <v>1012819</v>
          </cell>
          <cell r="E1472" t="str">
            <v>PO PPA ESP@CF CJ AS</v>
          </cell>
          <cell r="F1472">
            <v>24000</v>
          </cell>
          <cell r="G1472" t="str">
            <v>KG</v>
          </cell>
          <cell r="H1472" t="str">
            <v>F. SAN VICENTE</v>
          </cell>
          <cell r="I1472" t="str">
            <v>A PROGRAMAR</v>
          </cell>
          <cell r="J1472">
            <v>44838</v>
          </cell>
          <cell r="K1472">
            <v>44851</v>
          </cell>
          <cell r="L1472">
            <v>44862</v>
          </cell>
          <cell r="M1472"/>
          <cell r="N1472"/>
          <cell r="O1472" t="str">
            <v>U007 AGROSUPER S.A.</v>
          </cell>
          <cell r="P1472" t="str">
            <v>00AS</v>
          </cell>
          <cell r="Q1472" t="str">
            <v>AGRO SUDAMERICA</v>
          </cell>
          <cell r="R1472" t="str">
            <v>01</v>
          </cell>
          <cell r="S1472" t="str">
            <v>PERÚ</v>
          </cell>
          <cell r="T1472" t="str">
            <v>000059 CALLAO, PUERTO</v>
          </cell>
          <cell r="U1472" t="str">
            <v>200000196</v>
          </cell>
          <cell r="V1472" t="str">
            <v>Productos Razzeto &amp; Nestorovic SAC</v>
          </cell>
          <cell r="W1472" t="str">
            <v>***</v>
          </cell>
          <cell r="X1472" t="str">
            <v>CIF</v>
          </cell>
          <cell r="Y1472" t="str">
            <v>CTA CTE O CRED.DIRECTO</v>
          </cell>
          <cell r="Z1472" t="str">
            <v>CONGELADO</v>
          </cell>
          <cell r="AA1472" t="str">
            <v>CARNE RECUPERADA</v>
          </cell>
          <cell r="AB1472" t="str">
            <v>CARNE RECUPERADA PULPA</v>
          </cell>
          <cell r="AC1472" t="str">
            <v>CARNE RECUPERADA PULPA ESPECIAL</v>
          </cell>
          <cell r="AD1472" t="str">
            <v>EX</v>
          </cell>
        </row>
        <row r="1473">
          <cell r="D1473">
            <v>1012819</v>
          </cell>
          <cell r="E1473" t="str">
            <v>PO PPA ESP@CF CJ AS</v>
          </cell>
          <cell r="F1473">
            <v>24000</v>
          </cell>
          <cell r="G1473" t="str">
            <v>KG</v>
          </cell>
          <cell r="H1473" t="str">
            <v>F. SAN VICENTE</v>
          </cell>
          <cell r="I1473" t="str">
            <v>A PROGRAMAR</v>
          </cell>
          <cell r="J1473">
            <v>44838</v>
          </cell>
          <cell r="K1473">
            <v>44858</v>
          </cell>
          <cell r="L1473">
            <v>44863</v>
          </cell>
          <cell r="M1473"/>
          <cell r="N1473"/>
          <cell r="O1473" t="str">
            <v>U007 AGROSUPER S.A.</v>
          </cell>
          <cell r="P1473" t="str">
            <v>00AS</v>
          </cell>
          <cell r="Q1473" t="str">
            <v>AGRO SUDAMERICA</v>
          </cell>
          <cell r="R1473" t="str">
            <v>01</v>
          </cell>
          <cell r="S1473" t="str">
            <v>PERÚ</v>
          </cell>
          <cell r="T1473" t="str">
            <v>000059 CALLAO, PUERTO</v>
          </cell>
          <cell r="U1473" t="str">
            <v>200000196</v>
          </cell>
          <cell r="V1473" t="str">
            <v>Productos Razzeto &amp; Nestorovic SAC</v>
          </cell>
          <cell r="W1473" t="str">
            <v>***</v>
          </cell>
          <cell r="X1473" t="str">
            <v>CIF</v>
          </cell>
          <cell r="Y1473" t="str">
            <v>CTA CTE O CRED.DIRECTO</v>
          </cell>
          <cell r="Z1473" t="str">
            <v>CONGELADO</v>
          </cell>
          <cell r="AA1473" t="str">
            <v>CARNE RECUPERADA</v>
          </cell>
          <cell r="AB1473" t="str">
            <v>CARNE RECUPERADA PULPA</v>
          </cell>
          <cell r="AC1473" t="str">
            <v>CARNE RECUPERADA PULPA ESPECIAL</v>
          </cell>
          <cell r="AD1473" t="str">
            <v>EX</v>
          </cell>
        </row>
        <row r="1474">
          <cell r="D1474">
            <v>1012819</v>
          </cell>
          <cell r="E1474" t="str">
            <v>PO PPA ESP@CF CJ AS</v>
          </cell>
          <cell r="F1474">
            <v>24000</v>
          </cell>
          <cell r="G1474" t="str">
            <v>KG</v>
          </cell>
          <cell r="H1474" t="str">
            <v>F. SAN VICENTE</v>
          </cell>
          <cell r="I1474" t="str">
            <v>EN PRODUCCION</v>
          </cell>
          <cell r="J1474">
            <v>44838</v>
          </cell>
          <cell r="K1474">
            <v>44870</v>
          </cell>
          <cell r="L1474"/>
          <cell r="M1474"/>
          <cell r="N1474"/>
          <cell r="O1474" t="str">
            <v>U007 AGROSUPER S.A.</v>
          </cell>
          <cell r="P1474" t="str">
            <v>00AS</v>
          </cell>
          <cell r="Q1474" t="str">
            <v>AGRO SUDAMERICA</v>
          </cell>
          <cell r="R1474" t="str">
            <v>01</v>
          </cell>
          <cell r="S1474" t="str">
            <v>PERÚ</v>
          </cell>
          <cell r="T1474" t="str">
            <v>000059 CALLAO, PUERTO</v>
          </cell>
          <cell r="U1474" t="str">
            <v>200000196</v>
          </cell>
          <cell r="V1474" t="str">
            <v>Productos Razzeto &amp; Nestorovic SAC</v>
          </cell>
          <cell r="W1474" t="str">
            <v>***</v>
          </cell>
          <cell r="X1474" t="str">
            <v>CIF</v>
          </cell>
          <cell r="Y1474" t="str">
            <v>CTA CTE O CRED.DIRECTO</v>
          </cell>
          <cell r="Z1474" t="str">
            <v>CONGELADO</v>
          </cell>
          <cell r="AA1474" t="str">
            <v>CARNE RECUPERADA</v>
          </cell>
          <cell r="AB1474" t="str">
            <v>CARNE RECUPERADA PULPA</v>
          </cell>
          <cell r="AC1474" t="str">
            <v>CARNE RECUPERADA PULPA ESPECIAL</v>
          </cell>
          <cell r="AD1474" t="str">
            <v>EX</v>
          </cell>
        </row>
        <row r="1475">
          <cell r="D1475">
            <v>1030817</v>
          </cell>
          <cell r="E1475" t="str">
            <v>PV TRU LARG@ BO CJ 15K AS</v>
          </cell>
          <cell r="F1475">
            <v>24000</v>
          </cell>
          <cell r="G1475" t="str">
            <v>KG</v>
          </cell>
          <cell r="H1475" t="str">
            <v>SOPRAVAL PLANTA / CECINAS 2</v>
          </cell>
          <cell r="I1475" t="str">
            <v>A PROGRAMAR</v>
          </cell>
          <cell r="J1475">
            <v>44838</v>
          </cell>
          <cell r="K1475">
            <v>44840</v>
          </cell>
          <cell r="L1475">
            <v>44869</v>
          </cell>
          <cell r="M1475"/>
          <cell r="N1475"/>
          <cell r="O1475" t="str">
            <v>U007 AGROSUPER S.A.</v>
          </cell>
          <cell r="P1475" t="str">
            <v>00AS</v>
          </cell>
          <cell r="Q1475" t="str">
            <v>AGRO SUDAMERICA</v>
          </cell>
          <cell r="R1475" t="str">
            <v>03</v>
          </cell>
          <cell r="S1475" t="str">
            <v>PERÚ</v>
          </cell>
          <cell r="T1475" t="str">
            <v>000059 CALLAO, PUERTO</v>
          </cell>
          <cell r="U1475" t="str">
            <v>200003215</v>
          </cell>
          <cell r="V1475" t="str">
            <v>GRUPO PECUARIO SAC</v>
          </cell>
          <cell r="W1475" t="str">
            <v>***</v>
          </cell>
          <cell r="X1475" t="str">
            <v>CIF</v>
          </cell>
          <cell r="Y1475" t="str">
            <v>CTA CTE O CRED.DIRECTO</v>
          </cell>
          <cell r="Z1475" t="str">
            <v>CONGELADO</v>
          </cell>
          <cell r="AA1475" t="str">
            <v>TRUTRO</v>
          </cell>
          <cell r="AB1475" t="str">
            <v>TRUTRO LARGO</v>
          </cell>
          <cell r="AC1475" t="str">
            <v>TRUTRO LARGO NORMAL</v>
          </cell>
          <cell r="AD1475" t="str">
            <v>EX</v>
          </cell>
        </row>
        <row r="1476">
          <cell r="D1476">
            <v>1030817</v>
          </cell>
          <cell r="E1476" t="str">
            <v>PV TRU LARG@ BO CJ 15K AS</v>
          </cell>
          <cell r="F1476">
            <v>24000</v>
          </cell>
          <cell r="G1476" t="str">
            <v>KG</v>
          </cell>
          <cell r="H1476" t="str">
            <v>SOPRAVAL PLANTA / CECINAS 2</v>
          </cell>
          <cell r="I1476" t="str">
            <v>A PROGRAMAR</v>
          </cell>
          <cell r="J1476">
            <v>44838</v>
          </cell>
          <cell r="K1476">
            <v>44840</v>
          </cell>
          <cell r="L1476">
            <v>44870</v>
          </cell>
          <cell r="M1476"/>
          <cell r="N1476"/>
          <cell r="O1476" t="str">
            <v>U007 AGROSUPER S.A.</v>
          </cell>
          <cell r="P1476" t="str">
            <v>00AS</v>
          </cell>
          <cell r="Q1476" t="str">
            <v>AGRO SUDAMERICA</v>
          </cell>
          <cell r="R1476" t="str">
            <v>03</v>
          </cell>
          <cell r="S1476" t="str">
            <v>PERÚ</v>
          </cell>
          <cell r="T1476" t="str">
            <v>000059 CALLAO, PUERTO</v>
          </cell>
          <cell r="U1476" t="str">
            <v>200003215</v>
          </cell>
          <cell r="V1476" t="str">
            <v>GRUPO PECUARIO SAC</v>
          </cell>
          <cell r="W1476" t="str">
            <v>***</v>
          </cell>
          <cell r="X1476" t="str">
            <v>CIF</v>
          </cell>
          <cell r="Y1476" t="str">
            <v>CTA CTE O CRED.DIRECTO</v>
          </cell>
          <cell r="Z1476" t="str">
            <v>CONGELADO</v>
          </cell>
          <cell r="AA1476" t="str">
            <v>TRUTRO</v>
          </cell>
          <cell r="AB1476" t="str">
            <v>TRUTRO LARGO</v>
          </cell>
          <cell r="AC1476" t="str">
            <v>TRUTRO LARGO NORMAL</v>
          </cell>
          <cell r="AD1476" t="str">
            <v>EX</v>
          </cell>
        </row>
        <row r="1477">
          <cell r="D1477">
            <v>1012207</v>
          </cell>
          <cell r="E1477" t="str">
            <v>PO CTRE MRPS@ BO 12X1K CJ AS</v>
          </cell>
          <cell r="F1477">
            <v>24000</v>
          </cell>
          <cell r="G1477" t="str">
            <v>KG</v>
          </cell>
          <cell r="H1477" t="str">
            <v>F. SAN VICENTE</v>
          </cell>
          <cell r="I1477" t="str">
            <v>A PROGRAMAR</v>
          </cell>
          <cell r="J1477">
            <v>44838</v>
          </cell>
          <cell r="K1477">
            <v>44870</v>
          </cell>
          <cell r="L1477"/>
          <cell r="M1477"/>
          <cell r="N1477"/>
          <cell r="O1477" t="str">
            <v>U007 AGROSUPER S.A.</v>
          </cell>
          <cell r="P1477" t="str">
            <v>00AS</v>
          </cell>
          <cell r="Q1477" t="str">
            <v>AGRO SUDAMERICA</v>
          </cell>
          <cell r="R1477" t="str">
            <v>01</v>
          </cell>
          <cell r="S1477" t="str">
            <v>PERÚ</v>
          </cell>
          <cell r="T1477" t="str">
            <v>000059 CALLAO, PUERTO</v>
          </cell>
          <cell r="U1477" t="str">
            <v>200003215</v>
          </cell>
          <cell r="V1477" t="str">
            <v>GRUPO PECUARIO SAC</v>
          </cell>
          <cell r="W1477" t="str">
            <v>*** RESTRICCION</v>
          </cell>
          <cell r="X1477" t="str">
            <v>CIF</v>
          </cell>
          <cell r="Y1477" t="str">
            <v>CTA CTE O CRED.DIRECTO</v>
          </cell>
          <cell r="Z1477" t="str">
            <v>CONGELADO</v>
          </cell>
          <cell r="AA1477" t="str">
            <v>MENUDENCIAS</v>
          </cell>
          <cell r="AB1477" t="str">
            <v>MENUDENCIAS CONTRE</v>
          </cell>
          <cell r="AC1477" t="str">
            <v>MENUDENCIAS CONTRE MARIPOSA</v>
          </cell>
          <cell r="AD1477" t="str">
            <v>EX</v>
          </cell>
        </row>
        <row r="1478">
          <cell r="D1478">
            <v>1020848</v>
          </cell>
          <cell r="E1478" t="str">
            <v>GO LOM CTRO 27@ CJ 20K AS</v>
          </cell>
          <cell r="F1478">
            <v>24000</v>
          </cell>
          <cell r="G1478" t="str">
            <v>KG</v>
          </cell>
          <cell r="H1478" t="str">
            <v>PLANTA ROSARIO</v>
          </cell>
          <cell r="I1478" t="str">
            <v>A PROGRAMAR</v>
          </cell>
          <cell r="J1478">
            <v>44838</v>
          </cell>
          <cell r="K1478">
            <v>44849</v>
          </cell>
          <cell r="L1478">
            <v>44870</v>
          </cell>
          <cell r="M1478"/>
          <cell r="N1478"/>
          <cell r="O1478" t="str">
            <v>U007 AGROSUPER S.A.</v>
          </cell>
          <cell r="P1478" t="str">
            <v>00AS</v>
          </cell>
          <cell r="Q1478" t="str">
            <v>AGRO SUDAMERICA</v>
          </cell>
          <cell r="R1478" t="str">
            <v>02</v>
          </cell>
          <cell r="S1478" t="str">
            <v>COLOMBIA</v>
          </cell>
          <cell r="T1478" t="str">
            <v>000218 CARTAGENA, PUERTO</v>
          </cell>
          <cell r="U1478" t="str">
            <v>200001680</v>
          </cell>
          <cell r="V1478" t="str">
            <v>GRUPO AL S.A.S.</v>
          </cell>
          <cell r="W1478" t="str">
            <v>***</v>
          </cell>
          <cell r="X1478" t="str">
            <v>CIF</v>
          </cell>
          <cell r="Y1478" t="str">
            <v>CTA CTE O CRED.DIRECTO</v>
          </cell>
          <cell r="Z1478" t="str">
            <v>CONGELADO</v>
          </cell>
          <cell r="AA1478" t="str">
            <v>LOMO</v>
          </cell>
          <cell r="AB1478" t="str">
            <v>LOMO CENTRO</v>
          </cell>
          <cell r="AC1478" t="str">
            <v>LOMO CENTRO 27 S/FILETE</v>
          </cell>
          <cell r="AD1478" t="str">
            <v>EX</v>
          </cell>
        </row>
        <row r="1479">
          <cell r="D1479">
            <v>1021078</v>
          </cell>
          <cell r="E1479" t="str">
            <v>GO TRIMING 80/20@ CJ 20K AS</v>
          </cell>
          <cell r="F1479">
            <v>24000</v>
          </cell>
          <cell r="G1479" t="str">
            <v>KG</v>
          </cell>
          <cell r="H1479" t="str">
            <v>PLANTA ROSARIO</v>
          </cell>
          <cell r="I1479" t="str">
            <v>A PROGRAMAR</v>
          </cell>
          <cell r="J1479">
            <v>44838</v>
          </cell>
          <cell r="K1479">
            <v>44849</v>
          </cell>
          <cell r="L1479">
            <v>44881</v>
          </cell>
          <cell r="M1479"/>
          <cell r="N1479"/>
          <cell r="O1479" t="str">
            <v>U007 AGROSUPER S.A.</v>
          </cell>
          <cell r="P1479" t="str">
            <v>00AS</v>
          </cell>
          <cell r="Q1479" t="str">
            <v>AGRO SUDAMERICA</v>
          </cell>
          <cell r="R1479" t="str">
            <v>02</v>
          </cell>
          <cell r="S1479" t="str">
            <v>COLOMBIA</v>
          </cell>
          <cell r="T1479" t="str">
            <v>000218 CARTAGENA, PUERTO</v>
          </cell>
          <cell r="U1479" t="str">
            <v>200001680</v>
          </cell>
          <cell r="V1479" t="str">
            <v>GRUPO AL S.A.S.</v>
          </cell>
          <cell r="W1479" t="str">
            <v>***</v>
          </cell>
          <cell r="X1479" t="str">
            <v>CIF</v>
          </cell>
          <cell r="Y1479" t="str">
            <v>CTA CTE O CRED.DIRECTO</v>
          </cell>
          <cell r="Z1479" t="str">
            <v>CONGELADO</v>
          </cell>
          <cell r="AA1479" t="str">
            <v>RECORTES</v>
          </cell>
          <cell r="AB1479" t="str">
            <v>RECORTES NO MAGRO</v>
          </cell>
          <cell r="AC1479" t="str">
            <v>RECORTES NO MAGRO TRIMING 80/20</v>
          </cell>
          <cell r="AD1479" t="str">
            <v>EX</v>
          </cell>
        </row>
        <row r="1480">
          <cell r="D1480">
            <v>1021078</v>
          </cell>
          <cell r="E1480" t="str">
            <v>GO TRIMING 80/20@ CJ 20K AS</v>
          </cell>
          <cell r="F1480">
            <v>24000</v>
          </cell>
          <cell r="G1480" t="str">
            <v>KG</v>
          </cell>
          <cell r="H1480" t="str">
            <v>PLANTA ROSARIO</v>
          </cell>
          <cell r="I1480" t="str">
            <v>A PROGRAMAR</v>
          </cell>
          <cell r="J1480">
            <v>44838</v>
          </cell>
          <cell r="K1480">
            <v>44849</v>
          </cell>
          <cell r="L1480">
            <v>44885</v>
          </cell>
          <cell r="M1480"/>
          <cell r="N1480"/>
          <cell r="O1480" t="str">
            <v>U007 AGROSUPER S.A.</v>
          </cell>
          <cell r="P1480" t="str">
            <v>00AS</v>
          </cell>
          <cell r="Q1480" t="str">
            <v>AGRO SUDAMERICA</v>
          </cell>
          <cell r="R1480" t="str">
            <v>02</v>
          </cell>
          <cell r="S1480" t="str">
            <v>COLOMBIA</v>
          </cell>
          <cell r="T1480" t="str">
            <v>000218 CARTAGENA, PUERTO</v>
          </cell>
          <cell r="U1480" t="str">
            <v>200001680</v>
          </cell>
          <cell r="V1480" t="str">
            <v>GRUPO AL S.A.S.</v>
          </cell>
          <cell r="W1480" t="str">
            <v>***</v>
          </cell>
          <cell r="X1480" t="str">
            <v>CIF</v>
          </cell>
          <cell r="Y1480" t="str">
            <v>CTA CTE O CRED.DIRECTO</v>
          </cell>
          <cell r="Z1480" t="str">
            <v>CONGELADO</v>
          </cell>
          <cell r="AA1480" t="str">
            <v>RECORTES</v>
          </cell>
          <cell r="AB1480" t="str">
            <v>RECORTES NO MAGRO</v>
          </cell>
          <cell r="AC1480" t="str">
            <v>RECORTES NO MAGRO TRIMING 80/20</v>
          </cell>
          <cell r="AD1480" t="str">
            <v>EX</v>
          </cell>
        </row>
        <row r="1481">
          <cell r="D1481">
            <v>1030720</v>
          </cell>
          <cell r="E1481" t="str">
            <v>PV PIEL TRU@ BO CJ AS</v>
          </cell>
          <cell r="F1481">
            <v>24000</v>
          </cell>
          <cell r="G1481" t="str">
            <v>KG</v>
          </cell>
          <cell r="H1481" t="str">
            <v>SOPRAVAL PLANTA / CECINAS 2</v>
          </cell>
          <cell r="I1481" t="str">
            <v>EN PRODUCCION</v>
          </cell>
          <cell r="J1481">
            <v>44838</v>
          </cell>
          <cell r="K1481">
            <v>44849</v>
          </cell>
          <cell r="L1481"/>
          <cell r="M1481"/>
          <cell r="N1481"/>
          <cell r="O1481" t="str">
            <v>U007 AGROSUPER S.A.</v>
          </cell>
          <cell r="P1481" t="str">
            <v>00AS</v>
          </cell>
          <cell r="Q1481" t="str">
            <v>AGRO SUDAMERICA</v>
          </cell>
          <cell r="R1481" t="str">
            <v>03</v>
          </cell>
          <cell r="S1481" t="str">
            <v>COLOMBIA</v>
          </cell>
          <cell r="T1481" t="str">
            <v>000218 CARTAGENA, PUERTO</v>
          </cell>
          <cell r="U1481" t="str">
            <v>200001680</v>
          </cell>
          <cell r="V1481" t="str">
            <v>GRUPO AL S.A.S.</v>
          </cell>
          <cell r="W1481" t="str">
            <v>***</v>
          </cell>
          <cell r="X1481" t="str">
            <v>CIF</v>
          </cell>
          <cell r="Y1481" t="str">
            <v>CTA CTE O CRED.DIRECTO</v>
          </cell>
          <cell r="Z1481" t="str">
            <v>CONGELADO</v>
          </cell>
          <cell r="AA1481" t="str">
            <v>RECORTES</v>
          </cell>
          <cell r="AB1481" t="str">
            <v>RECORTES PIEL</v>
          </cell>
          <cell r="AC1481" t="str">
            <v>RECORTES PIEL TRUTRO</v>
          </cell>
          <cell r="AD1481" t="str">
            <v>EX</v>
          </cell>
        </row>
        <row r="1482">
          <cell r="D1482">
            <v>1030821</v>
          </cell>
          <cell r="E1482" t="str">
            <v>PV PCHDEH S/P C/F MA@ CJ 15K AS</v>
          </cell>
          <cell r="F1482">
            <v>24000</v>
          </cell>
          <cell r="G1482" t="str">
            <v>KG</v>
          </cell>
          <cell r="H1482" t="str">
            <v>SOPRAVAL PLANTA / CECINAS 2</v>
          </cell>
          <cell r="I1482" t="str">
            <v>CONFIRMADO</v>
          </cell>
          <cell r="J1482">
            <v>44838</v>
          </cell>
          <cell r="K1482">
            <v>44870</v>
          </cell>
          <cell r="L1482"/>
          <cell r="M1482"/>
          <cell r="N1482"/>
          <cell r="O1482" t="str">
            <v>U007 AGROSUPER S.A.</v>
          </cell>
          <cell r="P1482" t="str">
            <v>00AS</v>
          </cell>
          <cell r="Q1482" t="str">
            <v>AGRO SUDAMERICA</v>
          </cell>
          <cell r="R1482" t="str">
            <v>03</v>
          </cell>
          <cell r="S1482" t="str">
            <v>REP.DOMINICANA</v>
          </cell>
          <cell r="T1482" t="str">
            <v>000158 CAUCEDO, PUERTO</v>
          </cell>
          <cell r="U1482" t="str">
            <v>200004546</v>
          </cell>
          <cell r="V1482" t="str">
            <v>Induveca, S.A.</v>
          </cell>
          <cell r="W1482" t="str">
            <v/>
          </cell>
          <cell r="X1482" t="str">
            <v>CIF</v>
          </cell>
          <cell r="Y1482" t="str">
            <v>CTA CTE O CRED.DIRECTO</v>
          </cell>
          <cell r="Z1482" t="str">
            <v>CONGELADO</v>
          </cell>
          <cell r="AA1482" t="str">
            <v>PECH DESH</v>
          </cell>
          <cell r="AB1482" t="str">
            <v>PECH DESH S/PIEL</v>
          </cell>
          <cell r="AC1482" t="str">
            <v>PECH DESH S/PIEL C/FILETE</v>
          </cell>
          <cell r="AD1482" t="str">
            <v>EX</v>
          </cell>
        </row>
        <row r="1483">
          <cell r="D1483">
            <v>1011558</v>
          </cell>
          <cell r="E1483" t="str">
            <v>PO PPA ESP@ 2 BLO X 10K CJ AS</v>
          </cell>
          <cell r="F1483">
            <v>24000</v>
          </cell>
          <cell r="G1483" t="str">
            <v>KG</v>
          </cell>
          <cell r="H1483" t="str">
            <v>F. SAN VICENTE</v>
          </cell>
          <cell r="I1483" t="str">
            <v>CONFIRMADO</v>
          </cell>
          <cell r="J1483">
            <v>44838</v>
          </cell>
          <cell r="K1483">
            <v>44870</v>
          </cell>
          <cell r="L1483">
            <v>44872</v>
          </cell>
          <cell r="M1483"/>
          <cell r="N1483"/>
          <cell r="O1483" t="str">
            <v>U007 AGROSUPER S.A.</v>
          </cell>
          <cell r="P1483" t="str">
            <v>00AS</v>
          </cell>
          <cell r="Q1483" t="str">
            <v>AGRO SUDAMERICA</v>
          </cell>
          <cell r="R1483" t="str">
            <v>01</v>
          </cell>
          <cell r="S1483" t="str">
            <v>PERÚ</v>
          </cell>
          <cell r="T1483" t="str">
            <v>000059 CALLAO, PUERTO</v>
          </cell>
          <cell r="U1483" t="str">
            <v>200000134</v>
          </cell>
          <cell r="V1483" t="str">
            <v>Laive S.A.</v>
          </cell>
          <cell r="W1483" t="str">
            <v>OC 4900000850</v>
          </cell>
          <cell r="X1483" t="str">
            <v>CIF</v>
          </cell>
          <cell r="Y1483" t="str">
            <v>CTA CTE O CRED.DIRECTO</v>
          </cell>
          <cell r="Z1483" t="str">
            <v>CONGELADO</v>
          </cell>
          <cell r="AA1483" t="str">
            <v>CARNE RECUPERADA</v>
          </cell>
          <cell r="AB1483" t="str">
            <v>CARNE RECUPERADA PULPA</v>
          </cell>
          <cell r="AC1483" t="str">
            <v>CARNE RECUPERADA PULPA ESPECIAL</v>
          </cell>
          <cell r="AD1483" t="str">
            <v>EX</v>
          </cell>
        </row>
        <row r="1484">
          <cell r="D1484">
            <v>1011558</v>
          </cell>
          <cell r="E1484" t="str">
            <v>PO PPA ESP@ 2 BLO X 10K CJ AS</v>
          </cell>
          <cell r="F1484">
            <v>24000</v>
          </cell>
          <cell r="G1484" t="str">
            <v>KG</v>
          </cell>
          <cell r="H1484" t="str">
            <v>F. SAN VICENTE</v>
          </cell>
          <cell r="I1484" t="str">
            <v>CONFIRMADO</v>
          </cell>
          <cell r="J1484">
            <v>44838</v>
          </cell>
          <cell r="K1484">
            <v>44870</v>
          </cell>
          <cell r="L1484">
            <v>44872</v>
          </cell>
          <cell r="M1484"/>
          <cell r="N1484"/>
          <cell r="O1484" t="str">
            <v>U007 AGROSUPER S.A.</v>
          </cell>
          <cell r="P1484" t="str">
            <v>00AS</v>
          </cell>
          <cell r="Q1484" t="str">
            <v>AGRO SUDAMERICA</v>
          </cell>
          <cell r="R1484" t="str">
            <v>01</v>
          </cell>
          <cell r="S1484" t="str">
            <v>PERÚ</v>
          </cell>
          <cell r="T1484" t="str">
            <v>000059 CALLAO, PUERTO</v>
          </cell>
          <cell r="U1484" t="str">
            <v>200000134</v>
          </cell>
          <cell r="V1484" t="str">
            <v>Laive S.A.</v>
          </cell>
          <cell r="W1484" t="str">
            <v>OC 4900000851</v>
          </cell>
          <cell r="X1484" t="str">
            <v>CIF</v>
          </cell>
          <cell r="Y1484" t="str">
            <v>CTA CTE O CRED.DIRECTO</v>
          </cell>
          <cell r="Z1484" t="str">
            <v>CONGELADO</v>
          </cell>
          <cell r="AA1484" t="str">
            <v>CARNE RECUPERADA</v>
          </cell>
          <cell r="AB1484" t="str">
            <v>CARNE RECUPERADA PULPA</v>
          </cell>
          <cell r="AC1484" t="str">
            <v>CARNE RECUPERADA PULPA ESPECIAL</v>
          </cell>
          <cell r="AD1484" t="str">
            <v>EX</v>
          </cell>
        </row>
        <row r="1485">
          <cell r="D1485">
            <v>1020412</v>
          </cell>
          <cell r="E1485" t="str">
            <v>GO CNE LONG@ CJ T-F AS</v>
          </cell>
          <cell r="F1485">
            <v>24000</v>
          </cell>
          <cell r="G1485" t="str">
            <v>KG</v>
          </cell>
          <cell r="H1485" t="str">
            <v>PLANTA ROSARIO</v>
          </cell>
          <cell r="I1485" t="str">
            <v>EN PRODUCCION</v>
          </cell>
          <cell r="J1485">
            <v>44838</v>
          </cell>
          <cell r="K1485">
            <v>44855</v>
          </cell>
          <cell r="L1485"/>
          <cell r="M1485"/>
          <cell r="N1485"/>
          <cell r="O1485" t="str">
            <v>U007 AGROSUPER S.A.</v>
          </cell>
          <cell r="P1485" t="str">
            <v>00AS</v>
          </cell>
          <cell r="Q1485" t="str">
            <v>AGRO SUDAMERICA</v>
          </cell>
          <cell r="R1485" t="str">
            <v>02</v>
          </cell>
          <cell r="S1485" t="str">
            <v>PERÚ</v>
          </cell>
          <cell r="T1485" t="str">
            <v>000059 CALLAO, PUERTO</v>
          </cell>
          <cell r="U1485" t="str">
            <v>200000134</v>
          </cell>
          <cell r="V1485" t="str">
            <v>Laive S.A.</v>
          </cell>
          <cell r="W1485" t="str">
            <v>OC 4900000852</v>
          </cell>
          <cell r="X1485" t="str">
            <v>CIF</v>
          </cell>
          <cell r="Y1485" t="str">
            <v>CTA CTE O CRED.DIRECTO</v>
          </cell>
          <cell r="Z1485" t="str">
            <v>CONGELADO</v>
          </cell>
          <cell r="AA1485" t="str">
            <v>RECORTES</v>
          </cell>
          <cell r="AB1485" t="str">
            <v>RECORTES NO MAGRO</v>
          </cell>
          <cell r="AC1485" t="str">
            <v>RECORTES NO MAGRO CARNE DE LONGANIZA</v>
          </cell>
          <cell r="AD1485" t="str">
            <v>EX</v>
          </cell>
        </row>
        <row r="1486">
          <cell r="D1486">
            <v>1021092</v>
          </cell>
          <cell r="E1486" t="str">
            <v>GO TRIMING 85/15@ CJ T-F 20K AS</v>
          </cell>
          <cell r="F1486">
            <v>24000</v>
          </cell>
          <cell r="G1486" t="str">
            <v>KG</v>
          </cell>
          <cell r="H1486" t="str">
            <v>PLANTA ROSARIO</v>
          </cell>
          <cell r="I1486" t="str">
            <v>EN PRODUCCION</v>
          </cell>
          <cell r="J1486">
            <v>44838</v>
          </cell>
          <cell r="K1486">
            <v>44855</v>
          </cell>
          <cell r="L1486"/>
          <cell r="M1486"/>
          <cell r="N1486"/>
          <cell r="O1486" t="str">
            <v>U007 AGROSUPER S.A.</v>
          </cell>
          <cell r="P1486" t="str">
            <v>00AS</v>
          </cell>
          <cell r="Q1486" t="str">
            <v>AGRO SUDAMERICA</v>
          </cell>
          <cell r="R1486" t="str">
            <v>02</v>
          </cell>
          <cell r="S1486" t="str">
            <v>PERÚ</v>
          </cell>
          <cell r="T1486" t="str">
            <v>000059 CALLAO, PUERTO</v>
          </cell>
          <cell r="U1486" t="str">
            <v>200000134</v>
          </cell>
          <cell r="V1486" t="str">
            <v>Laive S.A.</v>
          </cell>
          <cell r="W1486" t="str">
            <v>OC 4900000853</v>
          </cell>
          <cell r="X1486" t="str">
            <v>CIF</v>
          </cell>
          <cell r="Y1486" t="str">
            <v>CTA CTE O CRED.DIRECTO</v>
          </cell>
          <cell r="Z1486" t="str">
            <v>CONGELADO</v>
          </cell>
          <cell r="AA1486" t="str">
            <v>RECORTES</v>
          </cell>
          <cell r="AB1486" t="str">
            <v>RECORTES NO MAGRO</v>
          </cell>
          <cell r="AC1486" t="str">
            <v>RECORTES NO MAGRO TRIMING 85/15</v>
          </cell>
          <cell r="AD1486" t="str">
            <v>EX</v>
          </cell>
        </row>
        <row r="1487">
          <cell r="D1487">
            <v>1021092</v>
          </cell>
          <cell r="E1487" t="str">
            <v>GO TRIMING 85/15@ CJ T-F 20K AS</v>
          </cell>
          <cell r="F1487">
            <v>24000</v>
          </cell>
          <cell r="G1487" t="str">
            <v>KG</v>
          </cell>
          <cell r="H1487" t="str">
            <v>PLANTA ROSARIO</v>
          </cell>
          <cell r="I1487" t="str">
            <v>EN PRODUCCION</v>
          </cell>
          <cell r="J1487">
            <v>44838</v>
          </cell>
          <cell r="K1487">
            <v>44855</v>
          </cell>
          <cell r="L1487"/>
          <cell r="M1487"/>
          <cell r="N1487"/>
          <cell r="O1487" t="str">
            <v>U007 AGROSUPER S.A.</v>
          </cell>
          <cell r="P1487" t="str">
            <v>00AS</v>
          </cell>
          <cell r="Q1487" t="str">
            <v>AGRO SUDAMERICA</v>
          </cell>
          <cell r="R1487" t="str">
            <v>02</v>
          </cell>
          <cell r="S1487" t="str">
            <v>PERÚ</v>
          </cell>
          <cell r="T1487" t="str">
            <v>000059 CALLAO, PUERTO</v>
          </cell>
          <cell r="U1487" t="str">
            <v>200000134</v>
          </cell>
          <cell r="V1487" t="str">
            <v>Laive S.A.</v>
          </cell>
          <cell r="W1487" t="str">
            <v>OC 4900000854</v>
          </cell>
          <cell r="X1487" t="str">
            <v>CIF</v>
          </cell>
          <cell r="Y1487" t="str">
            <v>CTA CTE O CRED.DIRECTO</v>
          </cell>
          <cell r="Z1487" t="str">
            <v>CONGELADO</v>
          </cell>
          <cell r="AA1487" t="str">
            <v>RECORTES</v>
          </cell>
          <cell r="AB1487" t="str">
            <v>RECORTES NO MAGRO</v>
          </cell>
          <cell r="AC1487" t="str">
            <v>RECORTES NO MAGRO TRIMING 85/15</v>
          </cell>
          <cell r="AD1487" t="str">
            <v>EX</v>
          </cell>
        </row>
        <row r="1488">
          <cell r="D1488">
            <v>1021385</v>
          </cell>
          <cell r="E1488" t="str">
            <v>GO CUE GRANEL ESP CC@ CJ 20K AS</v>
          </cell>
          <cell r="F1488">
            <v>24000</v>
          </cell>
          <cell r="G1488" t="str">
            <v>KG</v>
          </cell>
          <cell r="H1488" t="str">
            <v>PLANTA ROSARIO</v>
          </cell>
          <cell r="I1488" t="str">
            <v>CONFIRMADO</v>
          </cell>
          <cell r="J1488">
            <v>44838</v>
          </cell>
          <cell r="K1488">
            <v>44855</v>
          </cell>
          <cell r="L1488">
            <v>44877</v>
          </cell>
          <cell r="M1488"/>
          <cell r="N1488"/>
          <cell r="O1488" t="str">
            <v>U007 AGROSUPER S.A.</v>
          </cell>
          <cell r="P1488" t="str">
            <v>00AS</v>
          </cell>
          <cell r="Q1488" t="str">
            <v>AGRO SUDAMERICA</v>
          </cell>
          <cell r="R1488" t="str">
            <v>02</v>
          </cell>
          <cell r="S1488" t="str">
            <v>PERÚ</v>
          </cell>
          <cell r="T1488" t="str">
            <v>000059 CALLAO, PUERTO</v>
          </cell>
          <cell r="U1488" t="str">
            <v>200000134</v>
          </cell>
          <cell r="V1488" t="str">
            <v>Laive S.A.</v>
          </cell>
          <cell r="W1488" t="str">
            <v>OC 490000855</v>
          </cell>
          <cell r="X1488" t="str">
            <v>CIF</v>
          </cell>
          <cell r="Y1488" t="str">
            <v>CTA CTE O CRED.DIRECTO</v>
          </cell>
          <cell r="Z1488" t="str">
            <v>CONGELADO</v>
          </cell>
          <cell r="AA1488" t="str">
            <v>CUEROS</v>
          </cell>
          <cell r="AB1488" t="str">
            <v>CUERO MIXTO</v>
          </cell>
          <cell r="AC1488" t="str">
            <v>CUERO GRANEL ESPECIAL</v>
          </cell>
          <cell r="AD1488" t="str">
            <v>EX</v>
          </cell>
        </row>
        <row r="1489">
          <cell r="D1489">
            <v>1022924</v>
          </cell>
          <cell r="E1489" t="str">
            <v>GO LOM TOCINO@ CJ 20K AS</v>
          </cell>
          <cell r="F1489">
            <v>24000</v>
          </cell>
          <cell r="G1489" t="str">
            <v>KG</v>
          </cell>
          <cell r="H1489" t="str">
            <v>PLANTA ROSARIO</v>
          </cell>
          <cell r="I1489" t="str">
            <v>EN PRODUCCION</v>
          </cell>
          <cell r="J1489">
            <v>44838</v>
          </cell>
          <cell r="K1489">
            <v>44840</v>
          </cell>
          <cell r="L1489"/>
          <cell r="M1489"/>
          <cell r="N1489"/>
          <cell r="O1489" t="str">
            <v>U007 AGROSUPER S.A.</v>
          </cell>
          <cell r="P1489" t="str">
            <v>00AS</v>
          </cell>
          <cell r="Q1489" t="str">
            <v>AGRO SUDAMERICA</v>
          </cell>
          <cell r="R1489" t="str">
            <v>02</v>
          </cell>
          <cell r="S1489" t="str">
            <v>URUGUAY</v>
          </cell>
          <cell r="T1489" t="str">
            <v>000074 MONTEVIDEO, TERRESTRE</v>
          </cell>
          <cell r="U1489" t="str">
            <v>200003964</v>
          </cell>
          <cell r="V1489" t="str">
            <v>Saquery International S.A.</v>
          </cell>
          <cell r="W1489" t="str">
            <v/>
          </cell>
          <cell r="X1489" t="str">
            <v>CIP</v>
          </cell>
          <cell r="Y1489" t="str">
            <v>PAGO ANTIC. – PAGO C/COPIA DOC</v>
          </cell>
          <cell r="Z1489" t="str">
            <v>CONGELADO</v>
          </cell>
          <cell r="AA1489" t="str">
            <v>GRASAS</v>
          </cell>
          <cell r="AB1489" t="str">
            <v>GRASA LOMO TOCINO</v>
          </cell>
          <cell r="AC1489" t="str">
            <v>GRASA LOMO TOCINO</v>
          </cell>
          <cell r="AD1489" t="str">
            <v>EX</v>
          </cell>
        </row>
        <row r="1490">
          <cell r="D1490">
            <v>1022920</v>
          </cell>
          <cell r="E1490" t="str">
            <v>GO GORD REBAJE@ CJ 20K AS</v>
          </cell>
          <cell r="F1490">
            <v>24000</v>
          </cell>
          <cell r="G1490" t="str">
            <v>KG</v>
          </cell>
          <cell r="H1490" t="str">
            <v>PLANTA ROSARIO</v>
          </cell>
          <cell r="I1490" t="str">
            <v>EN PRODUCCION</v>
          </cell>
          <cell r="J1490">
            <v>44838</v>
          </cell>
          <cell r="K1490">
            <v>44840</v>
          </cell>
          <cell r="L1490"/>
          <cell r="M1490"/>
          <cell r="N1490"/>
          <cell r="O1490" t="str">
            <v>U007 AGROSUPER S.A.</v>
          </cell>
          <cell r="P1490" t="str">
            <v>00AS</v>
          </cell>
          <cell r="Q1490" t="str">
            <v>AGRO SUDAMERICA</v>
          </cell>
          <cell r="R1490" t="str">
            <v>02</v>
          </cell>
          <cell r="S1490" t="str">
            <v>URUGUAY</v>
          </cell>
          <cell r="T1490" t="str">
            <v>000074 MONTEVIDEO, TERRESTRE</v>
          </cell>
          <cell r="U1490" t="str">
            <v>200003964</v>
          </cell>
          <cell r="V1490" t="str">
            <v>Saquery International S.A.</v>
          </cell>
          <cell r="W1490" t="str">
            <v>###</v>
          </cell>
          <cell r="X1490" t="str">
            <v>CIF</v>
          </cell>
          <cell r="Y1490" t="str">
            <v>PAGO ANTIC. – PAGO C/COPIA DOC</v>
          </cell>
          <cell r="Z1490" t="str">
            <v>CONGELADO</v>
          </cell>
          <cell r="AA1490" t="str">
            <v>GRASAS</v>
          </cell>
          <cell r="AB1490" t="str">
            <v>GRASA GORDURA</v>
          </cell>
          <cell r="AC1490" t="str">
            <v>SUBPROD GRASA GORDURA REBAJE</v>
          </cell>
          <cell r="AD1490" t="str">
            <v>EX</v>
          </cell>
        </row>
        <row r="1491">
          <cell r="D1491">
            <v>1011042</v>
          </cell>
          <cell r="E1491" t="str">
            <v>PO PTA ESPINAZ@ CJ 10K AS</v>
          </cell>
          <cell r="F1491">
            <v>24000</v>
          </cell>
          <cell r="G1491" t="str">
            <v>KG</v>
          </cell>
          <cell r="H1491" t="str">
            <v>F. SAN VICENTE</v>
          </cell>
          <cell r="I1491" t="str">
            <v>A PROGRAMAR</v>
          </cell>
          <cell r="J1491">
            <v>44838</v>
          </cell>
          <cell r="K1491">
            <v>44840</v>
          </cell>
          <cell r="L1491">
            <v>44861</v>
          </cell>
          <cell r="M1491"/>
          <cell r="N1491"/>
          <cell r="O1491" t="str">
            <v>U007 AGROSUPER S.A.</v>
          </cell>
          <cell r="P1491" t="str">
            <v>00AS</v>
          </cell>
          <cell r="Q1491" t="str">
            <v>AGRO SUDAMERICA</v>
          </cell>
          <cell r="R1491" t="str">
            <v>01</v>
          </cell>
          <cell r="S1491" t="str">
            <v>PERÚ</v>
          </cell>
          <cell r="T1491" t="str">
            <v>000059 CALLAO, PUERTO</v>
          </cell>
          <cell r="U1491" t="str">
            <v>200003823</v>
          </cell>
          <cell r="V1491" t="str">
            <v>PALO ALTO FOODS SAC</v>
          </cell>
          <cell r="W1491" t="str">
            <v>***</v>
          </cell>
          <cell r="X1491" t="str">
            <v>CIF</v>
          </cell>
          <cell r="Y1491" t="str">
            <v>CTA CTE O CRED.DIRECTO</v>
          </cell>
          <cell r="Z1491" t="str">
            <v>CONGELADO</v>
          </cell>
          <cell r="AA1491" t="str">
            <v>CAZUELA</v>
          </cell>
          <cell r="AB1491" t="str">
            <v>CAZUELA ESPINAZO</v>
          </cell>
          <cell r="AC1491" t="str">
            <v>CAZUELA ESPINAZO NORMAL</v>
          </cell>
          <cell r="AD1491" t="str">
            <v>EX</v>
          </cell>
        </row>
        <row r="1492">
          <cell r="D1492">
            <v>1022102</v>
          </cell>
          <cell r="E1492" t="str">
            <v>GO PECHO S/CUE K@ CJ 20K AS</v>
          </cell>
          <cell r="F1492">
            <v>22000</v>
          </cell>
          <cell r="G1492" t="str">
            <v>KG</v>
          </cell>
          <cell r="H1492" t="str">
            <v>FRIGORÍFICO EL MILAGRO</v>
          </cell>
          <cell r="I1492" t="str">
            <v>PROGRAMADO</v>
          </cell>
          <cell r="J1492">
            <v>44838</v>
          </cell>
          <cell r="K1492">
            <v>44851</v>
          </cell>
          <cell r="L1492"/>
          <cell r="M1492"/>
          <cell r="N1492"/>
          <cell r="O1492" t="str">
            <v>U007 AGROSUPER S.A.</v>
          </cell>
          <cell r="P1492" t="str">
            <v>00AS</v>
          </cell>
          <cell r="Q1492" t="str">
            <v>AGRO SUDAMERICA</v>
          </cell>
          <cell r="R1492" t="str">
            <v>02</v>
          </cell>
          <cell r="S1492" t="str">
            <v>PERÚ</v>
          </cell>
          <cell r="T1492" t="str">
            <v>000059 CALLAO, PUERTO</v>
          </cell>
          <cell r="U1492" t="str">
            <v>200000178</v>
          </cell>
          <cell r="V1492" t="str">
            <v>OREGON FOODS SAC</v>
          </cell>
          <cell r="W1492" t="str">
            <v>***</v>
          </cell>
          <cell r="X1492" t="str">
            <v>CIF</v>
          </cell>
          <cell r="Y1492" t="str">
            <v>CTA CTE O CRED.DIRECTO</v>
          </cell>
          <cell r="Z1492" t="str">
            <v>CONGELADO</v>
          </cell>
          <cell r="AA1492" t="str">
            <v>COST-PEC</v>
          </cell>
          <cell r="AB1492" t="str">
            <v>COST-PEC ENTERO</v>
          </cell>
          <cell r="AC1492" t="str">
            <v>COST-PEC ENTERO PECHO S/CUERO</v>
          </cell>
          <cell r="AD1492" t="str">
            <v>EX</v>
          </cell>
        </row>
        <row r="1493">
          <cell r="D1493">
            <v>1022290</v>
          </cell>
          <cell r="E1493" t="str">
            <v>GO LOM TOCINO S/CUE@ CJ 20K AS</v>
          </cell>
          <cell r="F1493">
            <v>2000</v>
          </cell>
          <cell r="G1493" t="str">
            <v>KG</v>
          </cell>
          <cell r="H1493" t="str">
            <v>FRIGORÍFICO EL MILAGRO</v>
          </cell>
          <cell r="I1493" t="str">
            <v>PROGRAMADO</v>
          </cell>
          <cell r="J1493">
            <v>44838</v>
          </cell>
          <cell r="K1493">
            <v>44851</v>
          </cell>
          <cell r="L1493"/>
          <cell r="M1493"/>
          <cell r="N1493"/>
          <cell r="O1493" t="str">
            <v>U007 AGROSUPER S.A.</v>
          </cell>
          <cell r="P1493" t="str">
            <v>00AS</v>
          </cell>
          <cell r="Q1493" t="str">
            <v>AGRO SUDAMERICA</v>
          </cell>
          <cell r="R1493" t="str">
            <v>02</v>
          </cell>
          <cell r="S1493" t="str">
            <v>PERÚ</v>
          </cell>
          <cell r="T1493" t="str">
            <v>000059 CALLAO, PUERTO</v>
          </cell>
          <cell r="U1493" t="str">
            <v>200000178</v>
          </cell>
          <cell r="V1493" t="str">
            <v>OREGON FOODS SAC</v>
          </cell>
          <cell r="W1493" t="str">
            <v>***</v>
          </cell>
          <cell r="X1493" t="str">
            <v>CIF</v>
          </cell>
          <cell r="Y1493" t="str">
            <v>CTA CTE O CRED.DIRECTO</v>
          </cell>
          <cell r="Z1493" t="str">
            <v>CONGELADO</v>
          </cell>
          <cell r="AA1493" t="str">
            <v>GRASAS</v>
          </cell>
          <cell r="AB1493" t="str">
            <v>GRASA LOMO TOCINO</v>
          </cell>
          <cell r="AC1493" t="str">
            <v>GRASA LOMO TOCINO</v>
          </cell>
          <cell r="AD1493" t="str">
            <v>EX</v>
          </cell>
        </row>
        <row r="1494">
          <cell r="D1494">
            <v>1020412</v>
          </cell>
          <cell r="E1494" t="str">
            <v>GO CNE LONG@ CJ T-F AS</v>
          </cell>
          <cell r="F1494">
            <v>24000</v>
          </cell>
          <cell r="G1494" t="str">
            <v>KG</v>
          </cell>
          <cell r="H1494" t="str">
            <v>PLANTA ROSARIO</v>
          </cell>
          <cell r="I1494" t="str">
            <v>EMITIDO</v>
          </cell>
          <cell r="J1494">
            <v>44838</v>
          </cell>
          <cell r="K1494">
            <v>44870</v>
          </cell>
          <cell r="L1494"/>
          <cell r="M1494"/>
          <cell r="N1494"/>
          <cell r="O1494" t="str">
            <v>U007 AGROSUPER S.A.</v>
          </cell>
          <cell r="P1494" t="str">
            <v>00AS</v>
          </cell>
          <cell r="Q1494" t="str">
            <v>AGRO SUDAMERICA</v>
          </cell>
          <cell r="R1494" t="str">
            <v>02</v>
          </cell>
          <cell r="S1494" t="str">
            <v>PERÚ</v>
          </cell>
          <cell r="T1494" t="str">
            <v>000059 CALLAO, PUERTO</v>
          </cell>
          <cell r="U1494" t="str">
            <v>200000048</v>
          </cell>
          <cell r="V1494" t="str">
            <v>PROCESADORA DE ALIMENTOS TICAY SRL</v>
          </cell>
          <cell r="W1494" t="str">
            <v/>
          </cell>
          <cell r="X1494" t="str">
            <v>CIF</v>
          </cell>
          <cell r="Y1494" t="str">
            <v>CTA CTE O CRED.DIRECTO</v>
          </cell>
          <cell r="Z1494" t="str">
            <v>CONGELADO</v>
          </cell>
          <cell r="AA1494" t="str">
            <v>RECORTES</v>
          </cell>
          <cell r="AB1494" t="str">
            <v>RECORTES NO MAGRO</v>
          </cell>
          <cell r="AC1494" t="str">
            <v>RECORTES NO MAGRO CARNE DE LONGANIZA</v>
          </cell>
          <cell r="AD1494" t="str">
            <v>EX</v>
          </cell>
        </row>
        <row r="1495">
          <cell r="D1495">
            <v>1020412</v>
          </cell>
          <cell r="E1495" t="str">
            <v>GO CNE LONG@ CJ T-F AS</v>
          </cell>
          <cell r="F1495">
            <v>24000</v>
          </cell>
          <cell r="G1495" t="str">
            <v>KG</v>
          </cell>
          <cell r="H1495" t="str">
            <v>PLANTA ROSARIO</v>
          </cell>
          <cell r="I1495" t="str">
            <v>EMITIDO</v>
          </cell>
          <cell r="J1495">
            <v>44838</v>
          </cell>
          <cell r="K1495">
            <v>44871</v>
          </cell>
          <cell r="L1495"/>
          <cell r="M1495"/>
          <cell r="N1495"/>
          <cell r="O1495" t="str">
            <v>U007 AGROSUPER S.A.</v>
          </cell>
          <cell r="P1495" t="str">
            <v>00AS</v>
          </cell>
          <cell r="Q1495" t="str">
            <v>AGRO SUDAMERICA</v>
          </cell>
          <cell r="R1495" t="str">
            <v>02</v>
          </cell>
          <cell r="S1495" t="str">
            <v>PERÚ</v>
          </cell>
          <cell r="T1495" t="str">
            <v>000059 CALLAO, PUERTO</v>
          </cell>
          <cell r="U1495" t="str">
            <v>200000048</v>
          </cell>
          <cell r="V1495" t="str">
            <v>PROCESADORA DE ALIMENTOS TICAY SRL</v>
          </cell>
          <cell r="W1495" t="str">
            <v/>
          </cell>
          <cell r="X1495" t="str">
            <v>CIF</v>
          </cell>
          <cell r="Y1495" t="str">
            <v>CTA CTE O CRED.DIRECTO</v>
          </cell>
          <cell r="Z1495" t="str">
            <v>CONGELADO</v>
          </cell>
          <cell r="AA1495" t="str">
            <v>RECORTES</v>
          </cell>
          <cell r="AB1495" t="str">
            <v>RECORTES NO MAGRO</v>
          </cell>
          <cell r="AC1495" t="str">
            <v>RECORTES NO MAGRO CARNE DE LONGANIZA</v>
          </cell>
          <cell r="AD1495" t="str">
            <v>EX</v>
          </cell>
        </row>
        <row r="1496">
          <cell r="D1496">
            <v>1030498</v>
          </cell>
          <cell r="E1496" t="str">
            <v>PV CONTRE@ BO CJ 10K AS</v>
          </cell>
          <cell r="F1496">
            <v>12000</v>
          </cell>
          <cell r="G1496" t="str">
            <v>KG</v>
          </cell>
          <cell r="H1496" t="str">
            <v>SOPRAVAL PLANTA / CECINAS 2</v>
          </cell>
          <cell r="I1496" t="str">
            <v>EN PRODUCCION</v>
          </cell>
          <cell r="J1496">
            <v>44839</v>
          </cell>
          <cell r="K1496">
            <v>44850</v>
          </cell>
          <cell r="L1496"/>
          <cell r="M1496"/>
          <cell r="N1496"/>
          <cell r="O1496" t="str">
            <v>U020 AGROSUPER COMER ALIM</v>
          </cell>
          <cell r="P1496" t="str">
            <v>00AE</v>
          </cell>
          <cell r="Q1496" t="str">
            <v>AGRO EUROPA</v>
          </cell>
          <cell r="R1496" t="str">
            <v>03</v>
          </cell>
          <cell r="S1496" t="str">
            <v>SUDÁFRICA</v>
          </cell>
          <cell r="T1496" t="str">
            <v>000182 CAPE TOWN, PUERTO</v>
          </cell>
          <cell r="U1496" t="str">
            <v>200000007</v>
          </cell>
          <cell r="V1496" t="str">
            <v>AGROEUROPA S.P.A</v>
          </cell>
          <cell r="W1496" t="str">
            <v/>
          </cell>
          <cell r="X1496" t="str">
            <v>CFR</v>
          </cell>
          <cell r="Y1496" t="str">
            <v>CTA CTE O CRED.DIRECTO</v>
          </cell>
          <cell r="Z1496" t="str">
            <v>CONGELADO</v>
          </cell>
          <cell r="AA1496" t="str">
            <v>MENUDENCIAS</v>
          </cell>
          <cell r="AB1496" t="str">
            <v>MENUDENCIAS CONTRE</v>
          </cell>
          <cell r="AC1496" t="str">
            <v>MENUDENCIAS CONTRE NORMAL</v>
          </cell>
          <cell r="AD1496" t="str">
            <v>NA</v>
          </cell>
        </row>
        <row r="1497">
          <cell r="D1497">
            <v>1030635</v>
          </cell>
          <cell r="E1497" t="str">
            <v>PV COG MA@ BO CJ 10K AS</v>
          </cell>
          <cell r="F1497">
            <v>12000</v>
          </cell>
          <cell r="G1497" t="str">
            <v>KG</v>
          </cell>
          <cell r="H1497" t="str">
            <v>SOPRAVAL PLANTA / CECINAS 2</v>
          </cell>
          <cell r="I1497" t="str">
            <v>EN PRODUCCION</v>
          </cell>
          <cell r="J1497">
            <v>44839</v>
          </cell>
          <cell r="K1497">
            <v>44850</v>
          </cell>
          <cell r="L1497"/>
          <cell r="M1497"/>
          <cell r="N1497"/>
          <cell r="O1497" t="str">
            <v>U020 AGROSUPER COMER ALIM</v>
          </cell>
          <cell r="P1497" t="str">
            <v>00AE</v>
          </cell>
          <cell r="Q1497" t="str">
            <v>AGRO EUROPA</v>
          </cell>
          <cell r="R1497" t="str">
            <v>03</v>
          </cell>
          <cell r="S1497" t="str">
            <v>SUDÁFRICA</v>
          </cell>
          <cell r="T1497" t="str">
            <v>000182 CAPE TOWN, PUERTO</v>
          </cell>
          <cell r="U1497" t="str">
            <v>200000007</v>
          </cell>
          <cell r="V1497" t="str">
            <v>AGROEUROPA S.P.A</v>
          </cell>
          <cell r="W1497" t="str">
            <v/>
          </cell>
          <cell r="X1497" t="str">
            <v>CFR</v>
          </cell>
          <cell r="Y1497" t="str">
            <v>CTA CTE O CRED.DIRECTO</v>
          </cell>
          <cell r="Z1497" t="str">
            <v>CONGELADO</v>
          </cell>
          <cell r="AA1497" t="str">
            <v>MENUDENCIAS</v>
          </cell>
          <cell r="AB1497" t="str">
            <v>MENUDENCIAS COGOTE</v>
          </cell>
          <cell r="AC1497" t="str">
            <v>MENUDENCIAS COGOTE MACHO</v>
          </cell>
          <cell r="AD1497" t="str">
            <v>NA</v>
          </cell>
        </row>
        <row r="1498">
          <cell r="D1498">
            <v>1020848</v>
          </cell>
          <cell r="E1498" t="str">
            <v>GO LOM CTRO 27@ CJ 20K AS</v>
          </cell>
          <cell r="F1498">
            <v>24000</v>
          </cell>
          <cell r="G1498" t="str">
            <v>KG</v>
          </cell>
          <cell r="H1498" t="str">
            <v>PLANTA ROSARIO</v>
          </cell>
          <cell r="I1498" t="str">
            <v>CONFIRMADO</v>
          </cell>
          <cell r="J1498">
            <v>44839</v>
          </cell>
          <cell r="K1498">
            <v>44844</v>
          </cell>
          <cell r="L1498">
            <v>44882</v>
          </cell>
          <cell r="M1498"/>
          <cell r="N1498"/>
          <cell r="O1498" t="str">
            <v>U007 AGROSUPER S.A.</v>
          </cell>
          <cell r="P1498" t="str">
            <v>00AS</v>
          </cell>
          <cell r="Q1498" t="str">
            <v>AGRO SUDAMERICA</v>
          </cell>
          <cell r="R1498" t="str">
            <v>02</v>
          </cell>
          <cell r="S1498" t="str">
            <v>COLOMBIA</v>
          </cell>
          <cell r="T1498" t="str">
            <v>000218 CARTAGENA, PUERTO</v>
          </cell>
          <cell r="U1498" t="str">
            <v>200002172</v>
          </cell>
          <cell r="V1498" t="str">
            <v>Makro Supermayorista S.A.</v>
          </cell>
          <cell r="W1498" t="str">
            <v/>
          </cell>
          <cell r="X1498" t="str">
            <v>CIF</v>
          </cell>
          <cell r="Y1498" t="str">
            <v>CTA CTE O CRED.DIRECTO</v>
          </cell>
          <cell r="Z1498" t="str">
            <v>CONGELADO</v>
          </cell>
          <cell r="AA1498" t="str">
            <v>LOMO</v>
          </cell>
          <cell r="AB1498" t="str">
            <v>LOMO CENTRO</v>
          </cell>
          <cell r="AC1498" t="str">
            <v>LOMO CENTRO 27 S/FILETE</v>
          </cell>
          <cell r="AD1498" t="str">
            <v>EX</v>
          </cell>
        </row>
        <row r="1499">
          <cell r="D1499">
            <v>1020086</v>
          </cell>
          <cell r="E1499" t="str">
            <v>GO LOM CTRO 27 S/F@ VA CJ T-F AS</v>
          </cell>
          <cell r="F1499">
            <v>24000</v>
          </cell>
          <cell r="G1499" t="str">
            <v>KG</v>
          </cell>
          <cell r="H1499" t="str">
            <v>PLANTA ROSARIO</v>
          </cell>
          <cell r="I1499" t="str">
            <v>CONFIRMADO</v>
          </cell>
          <cell r="J1499">
            <v>44839</v>
          </cell>
          <cell r="K1499">
            <v>44844</v>
          </cell>
          <cell r="L1499">
            <v>44882</v>
          </cell>
          <cell r="M1499"/>
          <cell r="N1499"/>
          <cell r="O1499" t="str">
            <v>U007 AGROSUPER S.A.</v>
          </cell>
          <cell r="P1499" t="str">
            <v>00AS</v>
          </cell>
          <cell r="Q1499" t="str">
            <v>AGRO SUDAMERICA</v>
          </cell>
          <cell r="R1499" t="str">
            <v>02</v>
          </cell>
          <cell r="S1499" t="str">
            <v>COLOMBIA</v>
          </cell>
          <cell r="T1499" t="str">
            <v>000218 CARTAGENA, PUERTO</v>
          </cell>
          <cell r="U1499" t="str">
            <v>200002172</v>
          </cell>
          <cell r="V1499" t="str">
            <v>Makro Supermayorista S.A.</v>
          </cell>
          <cell r="W1499" t="str">
            <v/>
          </cell>
          <cell r="X1499" t="str">
            <v>CIF</v>
          </cell>
          <cell r="Y1499" t="str">
            <v>CTA CTE O CRED.DIRECTO</v>
          </cell>
          <cell r="Z1499" t="str">
            <v>CONGELADO</v>
          </cell>
          <cell r="AA1499" t="str">
            <v>LOMO</v>
          </cell>
          <cell r="AB1499" t="str">
            <v>LOMO CENTRO</v>
          </cell>
          <cell r="AC1499" t="str">
            <v>LOMO CENTRO 27 S/FILETE</v>
          </cell>
          <cell r="AD1499" t="str">
            <v>EX</v>
          </cell>
        </row>
        <row r="1500">
          <cell r="D1500">
            <v>1011558</v>
          </cell>
          <cell r="E1500" t="str">
            <v>PO PPA ESP@ 2 BLO X 10K CJ AS</v>
          </cell>
          <cell r="F1500">
            <v>24000</v>
          </cell>
          <cell r="G1500" t="str">
            <v>KG</v>
          </cell>
          <cell r="H1500" t="str">
            <v>F. SAN VICENTE</v>
          </cell>
          <cell r="I1500" t="str">
            <v>EMITIDO</v>
          </cell>
          <cell r="J1500">
            <v>44839</v>
          </cell>
          <cell r="K1500">
            <v>44871</v>
          </cell>
          <cell r="L1500"/>
          <cell r="M1500"/>
          <cell r="N1500"/>
          <cell r="O1500" t="str">
            <v>U007 AGROSUPER S.A.</v>
          </cell>
          <cell r="P1500" t="str">
            <v>00AS</v>
          </cell>
          <cell r="Q1500" t="str">
            <v>AGRO SUDAMERICA</v>
          </cell>
          <cell r="R1500" t="str">
            <v>01</v>
          </cell>
          <cell r="S1500" t="str">
            <v>COSTA RICA</v>
          </cell>
          <cell r="T1500" t="str">
            <v>000206 CALDERA, PUERTO</v>
          </cell>
          <cell r="U1500" t="str">
            <v>200002681</v>
          </cell>
          <cell r="V1500" t="str">
            <v>SIGMA ALIMENTOS COSTA RICA S.A.</v>
          </cell>
          <cell r="W1500" t="str">
            <v/>
          </cell>
          <cell r="X1500" t="str">
            <v>CIF</v>
          </cell>
          <cell r="Y1500" t="str">
            <v>CTA CTE O CRED.DIRECTO</v>
          </cell>
          <cell r="Z1500" t="str">
            <v>CONGELADO</v>
          </cell>
          <cell r="AA1500" t="str">
            <v>CARNE RECUPERADA</v>
          </cell>
          <cell r="AB1500" t="str">
            <v>CARNE RECUPERADA PULPA</v>
          </cell>
          <cell r="AC1500" t="str">
            <v>CARNE RECUPERADA PULPA ESPECIAL</v>
          </cell>
          <cell r="AD1500" t="str">
            <v>EX</v>
          </cell>
        </row>
        <row r="1501">
          <cell r="D1501">
            <v>1011558</v>
          </cell>
          <cell r="E1501" t="str">
            <v>PO PPA ESP@ 2 BLO X 10K CJ AS</v>
          </cell>
          <cell r="F1501">
            <v>24000</v>
          </cell>
          <cell r="G1501" t="str">
            <v>KG</v>
          </cell>
          <cell r="H1501" t="str">
            <v>F. SAN VICENTE</v>
          </cell>
          <cell r="I1501" t="str">
            <v>EMITIDO</v>
          </cell>
          <cell r="J1501">
            <v>44839</v>
          </cell>
          <cell r="K1501">
            <v>44871</v>
          </cell>
          <cell r="L1501"/>
          <cell r="M1501"/>
          <cell r="N1501"/>
          <cell r="O1501" t="str">
            <v>U007 AGROSUPER S.A.</v>
          </cell>
          <cell r="P1501" t="str">
            <v>00AS</v>
          </cell>
          <cell r="Q1501" t="str">
            <v>AGRO SUDAMERICA</v>
          </cell>
          <cell r="R1501" t="str">
            <v>01</v>
          </cell>
          <cell r="S1501" t="str">
            <v>COSTA RICA</v>
          </cell>
          <cell r="T1501" t="str">
            <v>000206 CALDERA, PUERTO</v>
          </cell>
          <cell r="U1501" t="str">
            <v>200002681</v>
          </cell>
          <cell r="V1501" t="str">
            <v>SIGMA ALIMENTOS COSTA RICA S.A.</v>
          </cell>
          <cell r="W1501" t="str">
            <v/>
          </cell>
          <cell r="X1501" t="str">
            <v>CIF</v>
          </cell>
          <cell r="Y1501" t="str">
            <v>CTA CTE O CRED.DIRECTO</v>
          </cell>
          <cell r="Z1501" t="str">
            <v>CONGELADO</v>
          </cell>
          <cell r="AA1501" t="str">
            <v>CARNE RECUPERADA</v>
          </cell>
          <cell r="AB1501" t="str">
            <v>CARNE RECUPERADA PULPA</v>
          </cell>
          <cell r="AC1501" t="str">
            <v>CARNE RECUPERADA PULPA ESPECIAL</v>
          </cell>
          <cell r="AD1501" t="str">
            <v>EX</v>
          </cell>
        </row>
        <row r="1502">
          <cell r="D1502">
            <v>1011558</v>
          </cell>
          <cell r="E1502" t="str">
            <v>PO PPA ESP@ 2 BLO X 10K CJ AS</v>
          </cell>
          <cell r="F1502">
            <v>24000</v>
          </cell>
          <cell r="G1502" t="str">
            <v>KG</v>
          </cell>
          <cell r="H1502" t="str">
            <v>F. SAN VICENTE</v>
          </cell>
          <cell r="I1502" t="str">
            <v>EMITIDO</v>
          </cell>
          <cell r="J1502">
            <v>44839</v>
          </cell>
          <cell r="K1502">
            <v>44871</v>
          </cell>
          <cell r="L1502"/>
          <cell r="M1502"/>
          <cell r="N1502"/>
          <cell r="O1502" t="str">
            <v>U007 AGROSUPER S.A.</v>
          </cell>
          <cell r="P1502" t="str">
            <v>00AS</v>
          </cell>
          <cell r="Q1502" t="str">
            <v>AGRO SUDAMERICA</v>
          </cell>
          <cell r="R1502" t="str">
            <v>01</v>
          </cell>
          <cell r="S1502" t="str">
            <v>COSTA RICA</v>
          </cell>
          <cell r="T1502" t="str">
            <v>000206 CALDERA, PUERTO</v>
          </cell>
          <cell r="U1502" t="str">
            <v>200002681</v>
          </cell>
          <cell r="V1502" t="str">
            <v>SIGMA ALIMENTOS COSTA RICA S.A.</v>
          </cell>
          <cell r="W1502" t="str">
            <v/>
          </cell>
          <cell r="X1502" t="str">
            <v>CIF</v>
          </cell>
          <cell r="Y1502" t="str">
            <v>CTA CTE O CRED.DIRECTO</v>
          </cell>
          <cell r="Z1502" t="str">
            <v>CONGELADO</v>
          </cell>
          <cell r="AA1502" t="str">
            <v>CARNE RECUPERADA</v>
          </cell>
          <cell r="AB1502" t="str">
            <v>CARNE RECUPERADA PULPA</v>
          </cell>
          <cell r="AC1502" t="str">
            <v>CARNE RECUPERADA PULPA ESPECIAL</v>
          </cell>
          <cell r="AD1502" t="str">
            <v>EX</v>
          </cell>
        </row>
        <row r="1503">
          <cell r="D1503">
            <v>1011558</v>
          </cell>
          <cell r="E1503" t="str">
            <v>PO PPA ESP@ 2 BLO X 10K CJ AS</v>
          </cell>
          <cell r="F1503">
            <v>24000</v>
          </cell>
          <cell r="G1503" t="str">
            <v>KG</v>
          </cell>
          <cell r="H1503" t="str">
            <v>F. SAN VICENTE</v>
          </cell>
          <cell r="I1503" t="str">
            <v>EMITIDO</v>
          </cell>
          <cell r="J1503">
            <v>44839</v>
          </cell>
          <cell r="K1503">
            <v>44871</v>
          </cell>
          <cell r="L1503"/>
          <cell r="M1503"/>
          <cell r="N1503"/>
          <cell r="O1503" t="str">
            <v>U007 AGROSUPER S.A.</v>
          </cell>
          <cell r="P1503" t="str">
            <v>00AS</v>
          </cell>
          <cell r="Q1503" t="str">
            <v>AGRO SUDAMERICA</v>
          </cell>
          <cell r="R1503" t="str">
            <v>01</v>
          </cell>
          <cell r="S1503" t="str">
            <v>COSTA RICA</v>
          </cell>
          <cell r="T1503" t="str">
            <v>000206 CALDERA, PUERTO</v>
          </cell>
          <cell r="U1503" t="str">
            <v>200002681</v>
          </cell>
          <cell r="V1503" t="str">
            <v>SIGMA ALIMENTOS COSTA RICA S.A.</v>
          </cell>
          <cell r="W1503" t="str">
            <v/>
          </cell>
          <cell r="X1503" t="str">
            <v>CIF</v>
          </cell>
          <cell r="Y1503" t="str">
            <v>CTA CTE O CRED.DIRECTO</v>
          </cell>
          <cell r="Z1503" t="str">
            <v>CONGELADO</v>
          </cell>
          <cell r="AA1503" t="str">
            <v>CARNE RECUPERADA</v>
          </cell>
          <cell r="AB1503" t="str">
            <v>CARNE RECUPERADA PULPA</v>
          </cell>
          <cell r="AC1503" t="str">
            <v>CARNE RECUPERADA PULPA ESPECIAL</v>
          </cell>
          <cell r="AD1503" t="str">
            <v>EX</v>
          </cell>
        </row>
        <row r="1504">
          <cell r="D1504">
            <v>1011558</v>
          </cell>
          <cell r="E1504" t="str">
            <v>PO PPA ESP@ 2 BLO X 10K CJ AS</v>
          </cell>
          <cell r="F1504">
            <v>24000</v>
          </cell>
          <cell r="G1504" t="str">
            <v>KG</v>
          </cell>
          <cell r="H1504" t="str">
            <v>F. SAN VICENTE</v>
          </cell>
          <cell r="I1504" t="str">
            <v>EMITIDO</v>
          </cell>
          <cell r="J1504">
            <v>44839</v>
          </cell>
          <cell r="K1504">
            <v>44871</v>
          </cell>
          <cell r="L1504"/>
          <cell r="M1504"/>
          <cell r="N1504"/>
          <cell r="O1504" t="str">
            <v>U007 AGROSUPER S.A.</v>
          </cell>
          <cell r="P1504" t="str">
            <v>00AS</v>
          </cell>
          <cell r="Q1504" t="str">
            <v>AGRO SUDAMERICA</v>
          </cell>
          <cell r="R1504" t="str">
            <v>01</v>
          </cell>
          <cell r="S1504" t="str">
            <v>COSTA RICA</v>
          </cell>
          <cell r="T1504" t="str">
            <v>000206 CALDERA, PUERTO</v>
          </cell>
          <cell r="U1504" t="str">
            <v>200002681</v>
          </cell>
          <cell r="V1504" t="str">
            <v>SIGMA ALIMENTOS COSTA RICA S.A.</v>
          </cell>
          <cell r="W1504" t="str">
            <v/>
          </cell>
          <cell r="X1504" t="str">
            <v>CIF</v>
          </cell>
          <cell r="Y1504" t="str">
            <v>CTA CTE O CRED.DIRECTO</v>
          </cell>
          <cell r="Z1504" t="str">
            <v>CONGELADO</v>
          </cell>
          <cell r="AA1504" t="str">
            <v>CARNE RECUPERADA</v>
          </cell>
          <cell r="AB1504" t="str">
            <v>CARNE RECUPERADA PULPA</v>
          </cell>
          <cell r="AC1504" t="str">
            <v>CARNE RECUPERADA PULPA ESPECIAL</v>
          </cell>
          <cell r="AD1504" t="str">
            <v>EX</v>
          </cell>
        </row>
        <row r="1505">
          <cell r="D1505">
            <v>1011558</v>
          </cell>
          <cell r="E1505" t="str">
            <v>PO PPA ESP@ 2 BLO X 10K CJ AS</v>
          </cell>
          <cell r="F1505">
            <v>24000</v>
          </cell>
          <cell r="G1505" t="str">
            <v>KG</v>
          </cell>
          <cell r="H1505" t="str">
            <v>F. SAN VICENTE</v>
          </cell>
          <cell r="I1505" t="str">
            <v>EMITIDO</v>
          </cell>
          <cell r="J1505">
            <v>44839</v>
          </cell>
          <cell r="K1505">
            <v>44877</v>
          </cell>
          <cell r="L1505"/>
          <cell r="M1505"/>
          <cell r="N1505"/>
          <cell r="O1505" t="str">
            <v>U007 AGROSUPER S.A.</v>
          </cell>
          <cell r="P1505" t="str">
            <v>00AS</v>
          </cell>
          <cell r="Q1505" t="str">
            <v>AGRO SUDAMERICA</v>
          </cell>
          <cell r="R1505" t="str">
            <v>01</v>
          </cell>
          <cell r="S1505" t="str">
            <v>COSTA RICA</v>
          </cell>
          <cell r="T1505" t="str">
            <v>000206 CALDERA, PUERTO</v>
          </cell>
          <cell r="U1505" t="str">
            <v>200002681</v>
          </cell>
          <cell r="V1505" t="str">
            <v>SIGMA ALIMENTOS COSTA RICA S.A.</v>
          </cell>
          <cell r="W1505" t="str">
            <v/>
          </cell>
          <cell r="X1505" t="str">
            <v>CIF</v>
          </cell>
          <cell r="Y1505" t="str">
            <v>CTA CTE O CRED.DIRECTO</v>
          </cell>
          <cell r="Z1505" t="str">
            <v>CONGELADO</v>
          </cell>
          <cell r="AA1505" t="str">
            <v>CARNE RECUPERADA</v>
          </cell>
          <cell r="AB1505" t="str">
            <v>CARNE RECUPERADA PULPA</v>
          </cell>
          <cell r="AC1505" t="str">
            <v>CARNE RECUPERADA PULPA ESPECIAL</v>
          </cell>
          <cell r="AD1505" t="str">
            <v>EX</v>
          </cell>
        </row>
        <row r="1506">
          <cell r="D1506">
            <v>1011558</v>
          </cell>
          <cell r="E1506" t="str">
            <v>PO PPA ESP@ 2 BLO X 10K CJ AS</v>
          </cell>
          <cell r="F1506">
            <v>24000</v>
          </cell>
          <cell r="G1506" t="str">
            <v>KG</v>
          </cell>
          <cell r="H1506" t="str">
            <v>F. SAN VICENTE</v>
          </cell>
          <cell r="I1506" t="str">
            <v>EMITIDO</v>
          </cell>
          <cell r="J1506">
            <v>44839</v>
          </cell>
          <cell r="K1506">
            <v>44877</v>
          </cell>
          <cell r="L1506"/>
          <cell r="M1506"/>
          <cell r="N1506"/>
          <cell r="O1506" t="str">
            <v>U007 AGROSUPER S.A.</v>
          </cell>
          <cell r="P1506" t="str">
            <v>00AS</v>
          </cell>
          <cell r="Q1506" t="str">
            <v>AGRO SUDAMERICA</v>
          </cell>
          <cell r="R1506" t="str">
            <v>01</v>
          </cell>
          <cell r="S1506" t="str">
            <v>COSTA RICA</v>
          </cell>
          <cell r="T1506" t="str">
            <v>000206 CALDERA, PUERTO</v>
          </cell>
          <cell r="U1506" t="str">
            <v>200002681</v>
          </cell>
          <cell r="V1506" t="str">
            <v>SIGMA ALIMENTOS COSTA RICA S.A.</v>
          </cell>
          <cell r="W1506" t="str">
            <v/>
          </cell>
          <cell r="X1506" t="str">
            <v>CIF</v>
          </cell>
          <cell r="Y1506" t="str">
            <v>CTA CTE O CRED.DIRECTO</v>
          </cell>
          <cell r="Z1506" t="str">
            <v>CONGELADO</v>
          </cell>
          <cell r="AA1506" t="str">
            <v>CARNE RECUPERADA</v>
          </cell>
          <cell r="AB1506" t="str">
            <v>CARNE RECUPERADA PULPA</v>
          </cell>
          <cell r="AC1506" t="str">
            <v>CARNE RECUPERADA PULPA ESPECIAL</v>
          </cell>
          <cell r="AD1506" t="str">
            <v>EX</v>
          </cell>
        </row>
        <row r="1507">
          <cell r="D1507">
            <v>1011558</v>
          </cell>
          <cell r="E1507" t="str">
            <v>PO PPA ESP@ 2 BLO X 10K CJ AS</v>
          </cell>
          <cell r="F1507">
            <v>24000</v>
          </cell>
          <cell r="G1507" t="str">
            <v>KG</v>
          </cell>
          <cell r="H1507" t="str">
            <v>F. SAN VICENTE</v>
          </cell>
          <cell r="I1507" t="str">
            <v>EMITIDO</v>
          </cell>
          <cell r="J1507">
            <v>44839</v>
          </cell>
          <cell r="K1507">
            <v>44877</v>
          </cell>
          <cell r="L1507"/>
          <cell r="M1507"/>
          <cell r="N1507"/>
          <cell r="O1507" t="str">
            <v>U007 AGROSUPER S.A.</v>
          </cell>
          <cell r="P1507" t="str">
            <v>00AS</v>
          </cell>
          <cell r="Q1507" t="str">
            <v>AGRO SUDAMERICA</v>
          </cell>
          <cell r="R1507" t="str">
            <v>01</v>
          </cell>
          <cell r="S1507" t="str">
            <v>COSTA RICA</v>
          </cell>
          <cell r="T1507" t="str">
            <v>000206 CALDERA, PUERTO</v>
          </cell>
          <cell r="U1507" t="str">
            <v>200002681</v>
          </cell>
          <cell r="V1507" t="str">
            <v>SIGMA ALIMENTOS COSTA RICA S.A.</v>
          </cell>
          <cell r="W1507" t="str">
            <v/>
          </cell>
          <cell r="X1507" t="str">
            <v>CIF</v>
          </cell>
          <cell r="Y1507" t="str">
            <v>CTA CTE O CRED.DIRECTO</v>
          </cell>
          <cell r="Z1507" t="str">
            <v>CONGELADO</v>
          </cell>
          <cell r="AA1507" t="str">
            <v>CARNE RECUPERADA</v>
          </cell>
          <cell r="AB1507" t="str">
            <v>CARNE RECUPERADA PULPA</v>
          </cell>
          <cell r="AC1507" t="str">
            <v>CARNE RECUPERADA PULPA ESPECIAL</v>
          </cell>
          <cell r="AD1507" t="str">
            <v>EX</v>
          </cell>
        </row>
        <row r="1508">
          <cell r="D1508">
            <v>1011558</v>
          </cell>
          <cell r="E1508" t="str">
            <v>PO PPA ESP@ 2 BLO X 10K CJ AS</v>
          </cell>
          <cell r="F1508">
            <v>24000</v>
          </cell>
          <cell r="G1508" t="str">
            <v>KG</v>
          </cell>
          <cell r="H1508" t="str">
            <v>F. SAN VICENTE</v>
          </cell>
          <cell r="I1508" t="str">
            <v>EMITIDO</v>
          </cell>
          <cell r="J1508">
            <v>44839</v>
          </cell>
          <cell r="K1508">
            <v>44877</v>
          </cell>
          <cell r="L1508"/>
          <cell r="M1508"/>
          <cell r="N1508"/>
          <cell r="O1508" t="str">
            <v>U007 AGROSUPER S.A.</v>
          </cell>
          <cell r="P1508" t="str">
            <v>00AS</v>
          </cell>
          <cell r="Q1508" t="str">
            <v>AGRO SUDAMERICA</v>
          </cell>
          <cell r="R1508" t="str">
            <v>01</v>
          </cell>
          <cell r="S1508" t="str">
            <v>COSTA RICA</v>
          </cell>
          <cell r="T1508" t="str">
            <v>000206 CALDERA, PUERTO</v>
          </cell>
          <cell r="U1508" t="str">
            <v>200002681</v>
          </cell>
          <cell r="V1508" t="str">
            <v>SIGMA ALIMENTOS COSTA RICA S.A.</v>
          </cell>
          <cell r="W1508" t="str">
            <v/>
          </cell>
          <cell r="X1508" t="str">
            <v>CIF</v>
          </cell>
          <cell r="Y1508" t="str">
            <v>CTA CTE O CRED.DIRECTO</v>
          </cell>
          <cell r="Z1508" t="str">
            <v>CONGELADO</v>
          </cell>
          <cell r="AA1508" t="str">
            <v>CARNE RECUPERADA</v>
          </cell>
          <cell r="AB1508" t="str">
            <v>CARNE RECUPERADA PULPA</v>
          </cell>
          <cell r="AC1508" t="str">
            <v>CARNE RECUPERADA PULPA ESPECIAL</v>
          </cell>
          <cell r="AD1508" t="str">
            <v>EX</v>
          </cell>
        </row>
        <row r="1509">
          <cell r="D1509">
            <v>1011558</v>
          </cell>
          <cell r="E1509" t="str">
            <v>PO PPA ESP@ 2 BLO X 10K CJ AS</v>
          </cell>
          <cell r="F1509">
            <v>24000</v>
          </cell>
          <cell r="G1509" t="str">
            <v>KG</v>
          </cell>
          <cell r="H1509" t="str">
            <v>F. SAN VICENTE</v>
          </cell>
          <cell r="I1509" t="str">
            <v>EMITIDO</v>
          </cell>
          <cell r="J1509">
            <v>44839</v>
          </cell>
          <cell r="K1509">
            <v>44877</v>
          </cell>
          <cell r="L1509"/>
          <cell r="M1509"/>
          <cell r="N1509"/>
          <cell r="O1509" t="str">
            <v>U007 AGROSUPER S.A.</v>
          </cell>
          <cell r="P1509" t="str">
            <v>00AS</v>
          </cell>
          <cell r="Q1509" t="str">
            <v>AGRO SUDAMERICA</v>
          </cell>
          <cell r="R1509" t="str">
            <v>01</v>
          </cell>
          <cell r="S1509" t="str">
            <v>COSTA RICA</v>
          </cell>
          <cell r="T1509" t="str">
            <v>000206 CALDERA, PUERTO</v>
          </cell>
          <cell r="U1509" t="str">
            <v>200002681</v>
          </cell>
          <cell r="V1509" t="str">
            <v>SIGMA ALIMENTOS COSTA RICA S.A.</v>
          </cell>
          <cell r="W1509" t="str">
            <v/>
          </cell>
          <cell r="X1509" t="str">
            <v>CIF</v>
          </cell>
          <cell r="Y1509" t="str">
            <v>CTA CTE O CRED.DIRECTO</v>
          </cell>
          <cell r="Z1509" t="str">
            <v>CONGELADO</v>
          </cell>
          <cell r="AA1509" t="str">
            <v>CARNE RECUPERADA</v>
          </cell>
          <cell r="AB1509" t="str">
            <v>CARNE RECUPERADA PULPA</v>
          </cell>
          <cell r="AC1509" t="str">
            <v>CARNE RECUPERADA PULPA ESPECIAL</v>
          </cell>
          <cell r="AD1509" t="str">
            <v>EX</v>
          </cell>
        </row>
        <row r="1510">
          <cell r="D1510">
            <v>1012158</v>
          </cell>
          <cell r="E1510" t="str">
            <v>PO FILE S/T 8X5 MR@ FI CJ AS</v>
          </cell>
          <cell r="F1510">
            <v>907.19987572000002</v>
          </cell>
          <cell r="G1510" t="str">
            <v>KG</v>
          </cell>
          <cell r="H1510" t="str">
            <v>F. SAN VICENTE</v>
          </cell>
          <cell r="I1510" t="str">
            <v>A PROGRAMAR</v>
          </cell>
          <cell r="J1510">
            <v>44839</v>
          </cell>
          <cell r="K1510">
            <v>44841</v>
          </cell>
          <cell r="L1510">
            <v>44879</v>
          </cell>
          <cell r="M1510"/>
          <cell r="N1510"/>
          <cell r="O1510" t="str">
            <v>U007 AGROSUPER S.A.</v>
          </cell>
          <cell r="P1510" t="str">
            <v>00AA</v>
          </cell>
          <cell r="Q1510" t="str">
            <v>AGRO AMERICA</v>
          </cell>
          <cell r="R1510" t="str">
            <v>01</v>
          </cell>
          <cell r="S1510" t="str">
            <v>EE.UU.</v>
          </cell>
          <cell r="T1510" t="str">
            <v>000113 PORT EVERGLADES, PUERTO</v>
          </cell>
          <cell r="U1510" t="str">
            <v>200000004</v>
          </cell>
          <cell r="V1510" t="str">
            <v>Agro America LLC</v>
          </cell>
          <cell r="W1510" t="str">
            <v>MIX NWC 883−1004−520782</v>
          </cell>
          <cell r="X1510" t="str">
            <v>CIF</v>
          </cell>
          <cell r="Y1510" t="str">
            <v>CTA CTE O CRED.DIRECTO</v>
          </cell>
          <cell r="Z1510" t="str">
            <v>CONGELADO</v>
          </cell>
          <cell r="AA1510" t="str">
            <v>FILETE</v>
          </cell>
          <cell r="AB1510" t="str">
            <v>FILETE</v>
          </cell>
          <cell r="AC1510" t="str">
            <v>FILETE NORMAL</v>
          </cell>
          <cell r="AD1510" t="str">
            <v>NA</v>
          </cell>
        </row>
        <row r="1511">
          <cell r="D1511">
            <v>1012159</v>
          </cell>
          <cell r="E1511" t="str">
            <v>PO TRU CTRO ALA 60-80 8X5 MR@ FI CJ AS</v>
          </cell>
          <cell r="F1511">
            <v>1814.3679999999999</v>
          </cell>
          <cell r="G1511" t="str">
            <v>KG</v>
          </cell>
          <cell r="H1511" t="str">
            <v>F. SAN VICENTE</v>
          </cell>
          <cell r="I1511" t="str">
            <v>A PROGRAMAR</v>
          </cell>
          <cell r="J1511">
            <v>44839</v>
          </cell>
          <cell r="K1511">
            <v>44841</v>
          </cell>
          <cell r="L1511">
            <v>44879</v>
          </cell>
          <cell r="M1511"/>
          <cell r="N1511"/>
          <cell r="O1511" t="str">
            <v>U007 AGROSUPER S.A.</v>
          </cell>
          <cell r="P1511" t="str">
            <v>00AA</v>
          </cell>
          <cell r="Q1511" t="str">
            <v>AGRO AMERICA</v>
          </cell>
          <cell r="R1511" t="str">
            <v>01</v>
          </cell>
          <cell r="S1511" t="str">
            <v>EE.UU.</v>
          </cell>
          <cell r="T1511" t="str">
            <v>000113 PORT EVERGLADES, PUERTO</v>
          </cell>
          <cell r="U1511" t="str">
            <v>200000004</v>
          </cell>
          <cell r="V1511" t="str">
            <v>Agro America LLC</v>
          </cell>
          <cell r="W1511" t="str">
            <v>MIX NWC 883−1004−520782</v>
          </cell>
          <cell r="X1511" t="str">
            <v>CIF</v>
          </cell>
          <cell r="Y1511" t="str">
            <v>CTA CTE O CRED.DIRECTO</v>
          </cell>
          <cell r="Z1511" t="str">
            <v>CONGELADO</v>
          </cell>
          <cell r="AA1511" t="str">
            <v>ALA</v>
          </cell>
          <cell r="AB1511" t="str">
            <v>ALA TRUTRO-CENTRO</v>
          </cell>
          <cell r="AC1511" t="str">
            <v>ALA TRUTRO-CENTRO NORMAL</v>
          </cell>
          <cell r="AD1511" t="str">
            <v>NA</v>
          </cell>
        </row>
        <row r="1512">
          <cell r="D1512">
            <v>1012161</v>
          </cell>
          <cell r="E1512" t="str">
            <v>PO ALA CTRO 8X5 MR@ CJ 20K AS</v>
          </cell>
          <cell r="F1512">
            <v>907.18399999999997</v>
          </cell>
          <cell r="G1512" t="str">
            <v>KG</v>
          </cell>
          <cell r="H1512" t="str">
            <v>F. SAN VICENTE</v>
          </cell>
          <cell r="I1512" t="str">
            <v>A PROGRAMAR</v>
          </cell>
          <cell r="J1512">
            <v>44839</v>
          </cell>
          <cell r="K1512">
            <v>44841</v>
          </cell>
          <cell r="L1512">
            <v>44879</v>
          </cell>
          <cell r="M1512"/>
          <cell r="N1512"/>
          <cell r="O1512" t="str">
            <v>U007 AGROSUPER S.A.</v>
          </cell>
          <cell r="P1512" t="str">
            <v>00AA</v>
          </cell>
          <cell r="Q1512" t="str">
            <v>AGRO AMERICA</v>
          </cell>
          <cell r="R1512" t="str">
            <v>01</v>
          </cell>
          <cell r="S1512" t="str">
            <v>EE.UU.</v>
          </cell>
          <cell r="T1512" t="str">
            <v>000113 PORT EVERGLADES, PUERTO</v>
          </cell>
          <cell r="U1512" t="str">
            <v>200000004</v>
          </cell>
          <cell r="V1512" t="str">
            <v>Agro America LLC</v>
          </cell>
          <cell r="W1512" t="str">
            <v>MIX NWC 883−1004−520782</v>
          </cell>
          <cell r="X1512" t="str">
            <v>CIF</v>
          </cell>
          <cell r="Y1512" t="str">
            <v>CTA CTE O CRED.DIRECTO</v>
          </cell>
          <cell r="Z1512" t="str">
            <v>CONGELADO</v>
          </cell>
          <cell r="AA1512" t="str">
            <v>ALA</v>
          </cell>
          <cell r="AB1512" t="str">
            <v>ALA CENTRO</v>
          </cell>
          <cell r="AC1512" t="str">
            <v>ALA CENTRO NORMAL</v>
          </cell>
          <cell r="AD1512" t="str">
            <v>NA</v>
          </cell>
        </row>
        <row r="1513">
          <cell r="D1513">
            <v>1012165</v>
          </cell>
          <cell r="E1513" t="str">
            <v>PO TRU-CTRO ALA 4X10 MR@ ZI CJ AS</v>
          </cell>
          <cell r="F1513">
            <v>6350.2879999999996</v>
          </cell>
          <cell r="G1513" t="str">
            <v>KG</v>
          </cell>
          <cell r="H1513" t="str">
            <v>F. SAN VICENTE</v>
          </cell>
          <cell r="I1513" t="str">
            <v>A PROGRAMAR</v>
          </cell>
          <cell r="J1513">
            <v>44839</v>
          </cell>
          <cell r="K1513">
            <v>44841</v>
          </cell>
          <cell r="L1513">
            <v>44879</v>
          </cell>
          <cell r="M1513"/>
          <cell r="N1513"/>
          <cell r="O1513" t="str">
            <v>U007 AGROSUPER S.A.</v>
          </cell>
          <cell r="P1513" t="str">
            <v>00AA</v>
          </cell>
          <cell r="Q1513" t="str">
            <v>AGRO AMERICA</v>
          </cell>
          <cell r="R1513" t="str">
            <v>01</v>
          </cell>
          <cell r="S1513" t="str">
            <v>EE.UU.</v>
          </cell>
          <cell r="T1513" t="str">
            <v>000113 PORT EVERGLADES, PUERTO</v>
          </cell>
          <cell r="U1513" t="str">
            <v>200000004</v>
          </cell>
          <cell r="V1513" t="str">
            <v>Agro America LLC</v>
          </cell>
          <cell r="W1513" t="str">
            <v>MIX NWC 883−1004−520782</v>
          </cell>
          <cell r="X1513" t="str">
            <v>CIF</v>
          </cell>
          <cell r="Y1513" t="str">
            <v>CTA CTE O CRED.DIRECTO</v>
          </cell>
          <cell r="Z1513" t="str">
            <v>CONGELADO</v>
          </cell>
          <cell r="AA1513" t="str">
            <v>ALA</v>
          </cell>
          <cell r="AB1513" t="str">
            <v>ALA TRUTRO-CENTRO</v>
          </cell>
          <cell r="AC1513" t="str">
            <v>ALA TRUTRO-CENTRO NORMAL</v>
          </cell>
          <cell r="AD1513" t="str">
            <v>NA</v>
          </cell>
        </row>
        <row r="1514">
          <cell r="D1514">
            <v>1012167</v>
          </cell>
          <cell r="E1514" t="str">
            <v>PO PCHDEH 4X10 MR@ ZI CJ 20K AS</v>
          </cell>
          <cell r="F1514">
            <v>1814.3679999999999</v>
          </cell>
          <cell r="G1514" t="str">
            <v>KG</v>
          </cell>
          <cell r="H1514" t="str">
            <v>F. SAN VICENTE</v>
          </cell>
          <cell r="I1514" t="str">
            <v>A PROGRAMAR</v>
          </cell>
          <cell r="J1514">
            <v>44839</v>
          </cell>
          <cell r="K1514">
            <v>44841</v>
          </cell>
          <cell r="L1514">
            <v>44879</v>
          </cell>
          <cell r="M1514"/>
          <cell r="N1514"/>
          <cell r="O1514" t="str">
            <v>U007 AGROSUPER S.A.</v>
          </cell>
          <cell r="P1514" t="str">
            <v>00AA</v>
          </cell>
          <cell r="Q1514" t="str">
            <v>AGRO AMERICA</v>
          </cell>
          <cell r="R1514" t="str">
            <v>01</v>
          </cell>
          <cell r="S1514" t="str">
            <v>EE.UU.</v>
          </cell>
          <cell r="T1514" t="str">
            <v>000113 PORT EVERGLADES, PUERTO</v>
          </cell>
          <cell r="U1514" t="str">
            <v>200000004</v>
          </cell>
          <cell r="V1514" t="str">
            <v>Agro America LLC</v>
          </cell>
          <cell r="W1514" t="str">
            <v>MIX NWC 883−1004−520782</v>
          </cell>
          <cell r="X1514" t="str">
            <v>CIF</v>
          </cell>
          <cell r="Y1514" t="str">
            <v>CTA CTE O CRED.DIRECTO</v>
          </cell>
          <cell r="Z1514" t="str">
            <v>CONGELADO</v>
          </cell>
          <cell r="AA1514" t="str">
            <v>PECHUGA DESH</v>
          </cell>
          <cell r="AB1514" t="str">
            <v>PECHUGA DESH S/PIEL S/GRASA S/FILETE</v>
          </cell>
          <cell r="AC1514" t="str">
            <v>PECHUGA DESH S/CALIBRE</v>
          </cell>
          <cell r="AD1514" t="str">
            <v>NA</v>
          </cell>
        </row>
        <row r="1515">
          <cell r="D1515">
            <v>1012160</v>
          </cell>
          <cell r="E1515" t="str">
            <v>PO PCHDEH 8X5 MR@ FI CJ AS</v>
          </cell>
          <cell r="F1515">
            <v>1814.400205032</v>
          </cell>
          <cell r="G1515" t="str">
            <v>KG</v>
          </cell>
          <cell r="H1515" t="str">
            <v>F. SAN VICENTE</v>
          </cell>
          <cell r="I1515" t="str">
            <v>EN PRODUCCION</v>
          </cell>
          <cell r="J1515">
            <v>44839</v>
          </cell>
          <cell r="K1515">
            <v>44840</v>
          </cell>
          <cell r="L1515"/>
          <cell r="M1515"/>
          <cell r="N1515"/>
          <cell r="O1515" t="str">
            <v>U007 AGROSUPER S.A.</v>
          </cell>
          <cell r="P1515" t="str">
            <v>00AA</v>
          </cell>
          <cell r="Q1515" t="str">
            <v>AGRO AMERICA</v>
          </cell>
          <cell r="R1515" t="str">
            <v>01</v>
          </cell>
          <cell r="S1515" t="str">
            <v>EE.UU.</v>
          </cell>
          <cell r="T1515" t="str">
            <v>000109 LONG BEACH, PUERTO</v>
          </cell>
          <cell r="U1515" t="str">
            <v>200000004</v>
          </cell>
          <cell r="V1515" t="str">
            <v>Agro America LLC</v>
          </cell>
          <cell r="W1515" t="str">
            <v>MIX NWC 882−1004−520778</v>
          </cell>
          <cell r="X1515" t="str">
            <v>CIF</v>
          </cell>
          <cell r="Y1515" t="str">
            <v>CTA CTE O CRED.DIRECTO</v>
          </cell>
          <cell r="Z1515" t="str">
            <v>CONGELADO</v>
          </cell>
          <cell r="AA1515" t="str">
            <v>PECHUGA DESH</v>
          </cell>
          <cell r="AB1515" t="str">
            <v>PECHUGA DESH S/PIEL S/GRASA S/FILETE</v>
          </cell>
          <cell r="AC1515" t="str">
            <v>PECHUGA DESH S/CALIBRE</v>
          </cell>
          <cell r="AD1515" t="str">
            <v>NA</v>
          </cell>
        </row>
        <row r="1516">
          <cell r="D1516">
            <v>1012158</v>
          </cell>
          <cell r="E1516" t="str">
            <v>PO FILE S/T 8X5 MR@ FI CJ AS</v>
          </cell>
          <cell r="F1516">
            <v>1814.3679999999999</v>
          </cell>
          <cell r="G1516" t="str">
            <v>KG</v>
          </cell>
          <cell r="H1516" t="str">
            <v>F. SAN VICENTE</v>
          </cell>
          <cell r="I1516" t="str">
            <v>EN PRODUCCION</v>
          </cell>
          <cell r="J1516">
            <v>44839</v>
          </cell>
          <cell r="K1516">
            <v>44840</v>
          </cell>
          <cell r="L1516"/>
          <cell r="M1516"/>
          <cell r="N1516"/>
          <cell r="O1516" t="str">
            <v>U007 AGROSUPER S.A.</v>
          </cell>
          <cell r="P1516" t="str">
            <v>00AA</v>
          </cell>
          <cell r="Q1516" t="str">
            <v>AGRO AMERICA</v>
          </cell>
          <cell r="R1516" t="str">
            <v>01</v>
          </cell>
          <cell r="S1516" t="str">
            <v>EE.UU.</v>
          </cell>
          <cell r="T1516" t="str">
            <v>000109 LONG BEACH, PUERTO</v>
          </cell>
          <cell r="U1516" t="str">
            <v>200000004</v>
          </cell>
          <cell r="V1516" t="str">
            <v>Agro America LLC</v>
          </cell>
          <cell r="W1516" t="str">
            <v>MIX NWC 882−1004−520778</v>
          </cell>
          <cell r="X1516" t="str">
            <v>CIF</v>
          </cell>
          <cell r="Y1516" t="str">
            <v>CTA CTE O CRED.DIRECTO</v>
          </cell>
          <cell r="Z1516" t="str">
            <v>CONGELADO</v>
          </cell>
          <cell r="AA1516" t="str">
            <v>FILETE</v>
          </cell>
          <cell r="AB1516" t="str">
            <v>FILETE</v>
          </cell>
          <cell r="AC1516" t="str">
            <v>FILETE NORMAL</v>
          </cell>
          <cell r="AD1516" t="str">
            <v>NA</v>
          </cell>
        </row>
        <row r="1517">
          <cell r="D1517">
            <v>1012159</v>
          </cell>
          <cell r="E1517" t="str">
            <v>PO TRU CTRO ALA 60-80 8X5 MR@ FI CJ AS</v>
          </cell>
          <cell r="F1517">
            <v>3628.7359999999999</v>
          </cell>
          <cell r="G1517" t="str">
            <v>KG</v>
          </cell>
          <cell r="H1517" t="str">
            <v>F. SAN VICENTE</v>
          </cell>
          <cell r="I1517" t="str">
            <v>EN PRODUCCION</v>
          </cell>
          <cell r="J1517">
            <v>44839</v>
          </cell>
          <cell r="K1517">
            <v>44840</v>
          </cell>
          <cell r="L1517"/>
          <cell r="M1517"/>
          <cell r="N1517"/>
          <cell r="O1517" t="str">
            <v>U007 AGROSUPER S.A.</v>
          </cell>
          <cell r="P1517" t="str">
            <v>00AA</v>
          </cell>
          <cell r="Q1517" t="str">
            <v>AGRO AMERICA</v>
          </cell>
          <cell r="R1517" t="str">
            <v>01</v>
          </cell>
          <cell r="S1517" t="str">
            <v>EE.UU.</v>
          </cell>
          <cell r="T1517" t="str">
            <v>000109 LONG BEACH, PUERTO</v>
          </cell>
          <cell r="U1517" t="str">
            <v>200000004</v>
          </cell>
          <cell r="V1517" t="str">
            <v>Agro America LLC</v>
          </cell>
          <cell r="W1517" t="str">
            <v>MIX NWC 882−1004−520778</v>
          </cell>
          <cell r="X1517" t="str">
            <v>CIF</v>
          </cell>
          <cell r="Y1517" t="str">
            <v>CTA CTE O CRED.DIRECTO</v>
          </cell>
          <cell r="Z1517" t="str">
            <v>CONGELADO</v>
          </cell>
          <cell r="AA1517" t="str">
            <v>ALA</v>
          </cell>
          <cell r="AB1517" t="str">
            <v>ALA TRUTRO-CENTRO</v>
          </cell>
          <cell r="AC1517" t="str">
            <v>ALA TRUTRO-CENTRO NORMAL</v>
          </cell>
          <cell r="AD1517" t="str">
            <v>NA</v>
          </cell>
        </row>
        <row r="1518">
          <cell r="D1518">
            <v>1012167</v>
          </cell>
          <cell r="E1518" t="str">
            <v>PO PCHDEH 4X10 MR@ ZI CJ 20K AS</v>
          </cell>
          <cell r="F1518">
            <v>1814.3679999999999</v>
          </cell>
          <cell r="G1518" t="str">
            <v>KG</v>
          </cell>
          <cell r="H1518" t="str">
            <v>F. SAN VICENTE</v>
          </cell>
          <cell r="I1518" t="str">
            <v>EN PRODUCCION</v>
          </cell>
          <cell r="J1518">
            <v>44839</v>
          </cell>
          <cell r="K1518">
            <v>44840</v>
          </cell>
          <cell r="L1518"/>
          <cell r="M1518"/>
          <cell r="N1518"/>
          <cell r="O1518" t="str">
            <v>U007 AGROSUPER S.A.</v>
          </cell>
          <cell r="P1518" t="str">
            <v>00AA</v>
          </cell>
          <cell r="Q1518" t="str">
            <v>AGRO AMERICA</v>
          </cell>
          <cell r="R1518" t="str">
            <v>01</v>
          </cell>
          <cell r="S1518" t="str">
            <v>EE.UU.</v>
          </cell>
          <cell r="T1518" t="str">
            <v>000109 LONG BEACH, PUERTO</v>
          </cell>
          <cell r="U1518" t="str">
            <v>200000004</v>
          </cell>
          <cell r="V1518" t="str">
            <v>Agro America LLC</v>
          </cell>
          <cell r="W1518" t="str">
            <v>MIX NWC 882−1004−520778</v>
          </cell>
          <cell r="X1518" t="str">
            <v>CIF</v>
          </cell>
          <cell r="Y1518" t="str">
            <v>CTA CTE O CRED.DIRECTO</v>
          </cell>
          <cell r="Z1518" t="str">
            <v>CONGELADO</v>
          </cell>
          <cell r="AA1518" t="str">
            <v>PECHUGA DESH</v>
          </cell>
          <cell r="AB1518" t="str">
            <v>PECHUGA DESH S/PIEL S/GRASA S/FILETE</v>
          </cell>
          <cell r="AC1518" t="str">
            <v>PECHUGA DESH S/CALIBRE</v>
          </cell>
          <cell r="AD1518" t="str">
            <v>NA</v>
          </cell>
        </row>
        <row r="1519">
          <cell r="D1519">
            <v>1012157</v>
          </cell>
          <cell r="E1519" t="str">
            <v>PO TRU ALA 8X5@ FI CJ AS</v>
          </cell>
          <cell r="F1519">
            <v>1814.3679999999999</v>
          </cell>
          <cell r="G1519" t="str">
            <v>KG</v>
          </cell>
          <cell r="H1519" t="str">
            <v>F. SAN VICENTE</v>
          </cell>
          <cell r="I1519" t="str">
            <v>EN PRODUCCION</v>
          </cell>
          <cell r="J1519">
            <v>44839</v>
          </cell>
          <cell r="K1519">
            <v>44840</v>
          </cell>
          <cell r="L1519"/>
          <cell r="M1519"/>
          <cell r="N1519"/>
          <cell r="O1519" t="str">
            <v>U007 AGROSUPER S.A.</v>
          </cell>
          <cell r="P1519" t="str">
            <v>00AA</v>
          </cell>
          <cell r="Q1519" t="str">
            <v>AGRO AMERICA</v>
          </cell>
          <cell r="R1519" t="str">
            <v>01</v>
          </cell>
          <cell r="S1519" t="str">
            <v>EE.UU.</v>
          </cell>
          <cell r="T1519" t="str">
            <v>000109 LONG BEACH, PUERTO</v>
          </cell>
          <cell r="U1519" t="str">
            <v>200000004</v>
          </cell>
          <cell r="V1519" t="str">
            <v>Agro America LLC</v>
          </cell>
          <cell r="W1519" t="str">
            <v>MIX NWC 882−1004−520778</v>
          </cell>
          <cell r="X1519" t="str">
            <v>CIF</v>
          </cell>
          <cell r="Y1519" t="str">
            <v>CTA CTE O CRED.DIRECTO</v>
          </cell>
          <cell r="Z1519" t="str">
            <v>CONGELADO</v>
          </cell>
          <cell r="AA1519" t="str">
            <v>ALA</v>
          </cell>
          <cell r="AB1519" t="str">
            <v>ALA TRUTRO</v>
          </cell>
          <cell r="AC1519" t="str">
            <v>ALA TRUTRO NORMAL</v>
          </cell>
          <cell r="AD1519" t="str">
            <v>NA</v>
          </cell>
        </row>
        <row r="1520">
          <cell r="D1520">
            <v>1012164</v>
          </cell>
          <cell r="E1520" t="str">
            <v>PO ALA CTRO 4X10 MR@ ZI CJ 20K AS</v>
          </cell>
          <cell r="F1520">
            <v>907.18399999999997</v>
          </cell>
          <cell r="G1520" t="str">
            <v>KG</v>
          </cell>
          <cell r="H1520" t="str">
            <v>F. SAN VICENTE</v>
          </cell>
          <cell r="I1520" t="str">
            <v>EN PRODUCCION</v>
          </cell>
          <cell r="J1520">
            <v>44839</v>
          </cell>
          <cell r="K1520">
            <v>44840</v>
          </cell>
          <cell r="L1520"/>
          <cell r="M1520"/>
          <cell r="N1520"/>
          <cell r="O1520" t="str">
            <v>U007 AGROSUPER S.A.</v>
          </cell>
          <cell r="P1520" t="str">
            <v>00AA</v>
          </cell>
          <cell r="Q1520" t="str">
            <v>AGRO AMERICA</v>
          </cell>
          <cell r="R1520" t="str">
            <v>01</v>
          </cell>
          <cell r="S1520" t="str">
            <v>EE.UU.</v>
          </cell>
          <cell r="T1520" t="str">
            <v>000109 LONG BEACH, PUERTO</v>
          </cell>
          <cell r="U1520" t="str">
            <v>200000004</v>
          </cell>
          <cell r="V1520" t="str">
            <v>Agro America LLC</v>
          </cell>
          <cell r="W1520" t="str">
            <v>MIX NWC 882−1004−520778</v>
          </cell>
          <cell r="X1520" t="str">
            <v>CIF</v>
          </cell>
          <cell r="Y1520" t="str">
            <v>CTA CTE O CRED.DIRECTO</v>
          </cell>
          <cell r="Z1520" t="str">
            <v>CONGELADO</v>
          </cell>
          <cell r="AA1520" t="str">
            <v>ALA</v>
          </cell>
          <cell r="AB1520" t="str">
            <v>ALA CENTRO</v>
          </cell>
          <cell r="AC1520" t="str">
            <v>ALA CENTRO NORMAL</v>
          </cell>
          <cell r="AD1520" t="str">
            <v>NA</v>
          </cell>
        </row>
        <row r="1521">
          <cell r="D1521">
            <v>1023355</v>
          </cell>
          <cell r="E1521" t="str">
            <v>GO PULMON@ CJ 20K AS</v>
          </cell>
          <cell r="F1521">
            <v>22500</v>
          </cell>
          <cell r="G1521" t="str">
            <v>KG</v>
          </cell>
          <cell r="H1521" t="str">
            <v>PLANTA ROSARIO</v>
          </cell>
          <cell r="I1521" t="str">
            <v>EN PRODUCCION</v>
          </cell>
          <cell r="J1521">
            <v>44839</v>
          </cell>
          <cell r="K1521">
            <v>44849</v>
          </cell>
          <cell r="L1521"/>
          <cell r="M1521"/>
          <cell r="N1521"/>
          <cell r="O1521" t="str">
            <v>U007 AGROSUPER S.A.</v>
          </cell>
          <cell r="P1521" t="str">
            <v>00AS</v>
          </cell>
          <cell r="Q1521" t="str">
            <v>AGRO SUDAMERICA</v>
          </cell>
          <cell r="R1521" t="str">
            <v>02</v>
          </cell>
          <cell r="S1521" t="str">
            <v>COLOMBIA</v>
          </cell>
          <cell r="T1521" t="str">
            <v>000023 BUENAVENTURA, PUERTO</v>
          </cell>
          <cell r="U1521" t="str">
            <v>200001680</v>
          </cell>
          <cell r="V1521" t="str">
            <v>GRUPO AL S.A.S.</v>
          </cell>
          <cell r="W1521" t="str">
            <v/>
          </cell>
          <cell r="X1521" t="str">
            <v>CIF</v>
          </cell>
          <cell r="Y1521" t="str">
            <v>CTA CTE O CRED.DIRECTO</v>
          </cell>
          <cell r="Z1521" t="str">
            <v>CONGELADO</v>
          </cell>
          <cell r="AA1521" t="str">
            <v>SUBPROD</v>
          </cell>
          <cell r="AB1521" t="str">
            <v>SUBPROD VISCERAS</v>
          </cell>
          <cell r="AC1521" t="str">
            <v>SUBPROD VISCERAS PULMÓN</v>
          </cell>
          <cell r="AD1521" t="str">
            <v>EX</v>
          </cell>
        </row>
        <row r="1522">
          <cell r="D1522">
            <v>1012556</v>
          </cell>
          <cell r="E1522" t="str">
            <v>PO CDM 14% PROTEINA@ CJ 20K AS</v>
          </cell>
          <cell r="F1522">
            <v>24000</v>
          </cell>
          <cell r="G1522" t="str">
            <v>KG</v>
          </cell>
          <cell r="H1522" t="str">
            <v>F. SAN VICENTE</v>
          </cell>
          <cell r="I1522" t="str">
            <v>EMITIDO</v>
          </cell>
          <cell r="J1522">
            <v>44839</v>
          </cell>
          <cell r="K1522">
            <v>44864</v>
          </cell>
          <cell r="L1522">
            <v>44877</v>
          </cell>
          <cell r="M1522"/>
          <cell r="N1522"/>
          <cell r="O1522" t="str">
            <v>U007 AGROSUPER S.A.</v>
          </cell>
          <cell r="P1522" t="str">
            <v>00AS</v>
          </cell>
          <cell r="Q1522" t="str">
            <v>AGRO SUDAMERICA</v>
          </cell>
          <cell r="R1522" t="str">
            <v>01</v>
          </cell>
          <cell r="S1522" t="str">
            <v>COLOMBIA</v>
          </cell>
          <cell r="T1522" t="str">
            <v>000218 CARTAGENA, PUERTO</v>
          </cell>
          <cell r="U1522" t="str">
            <v>200004252</v>
          </cell>
          <cell r="V1522" t="str">
            <v>COOPERATIVA COLANTA</v>
          </cell>
          <cell r="W1522" t="str">
            <v>*** TRANSMODAL</v>
          </cell>
          <cell r="X1522" t="str">
            <v>CIF</v>
          </cell>
          <cell r="Y1522" t="str">
            <v>CTA CTE O CRED.DIRECTO</v>
          </cell>
          <cell r="Z1522" t="str">
            <v>CONGELADO</v>
          </cell>
          <cell r="AA1522" t="str">
            <v>CARNE RECUPERADA</v>
          </cell>
          <cell r="AB1522" t="str">
            <v>CARNE RECUPERADA ADM</v>
          </cell>
          <cell r="AC1522" t="str">
            <v>CARNE RECUPERADA ADM</v>
          </cell>
          <cell r="AD1522" t="str">
            <v>EX</v>
          </cell>
        </row>
        <row r="1523">
          <cell r="D1523">
            <v>1012796</v>
          </cell>
          <cell r="E1523" t="str">
            <v>PO ALA PUCH MEX@ CJ 10K AS</v>
          </cell>
          <cell r="F1523">
            <v>20000</v>
          </cell>
          <cell r="G1523" t="str">
            <v>KG</v>
          </cell>
          <cell r="H1523" t="str">
            <v>F. SAN VICENTE</v>
          </cell>
          <cell r="I1523" t="str">
            <v>A PROGRAMAR</v>
          </cell>
          <cell r="J1523">
            <v>44839</v>
          </cell>
          <cell r="K1523">
            <v>44855</v>
          </cell>
          <cell r="L1523">
            <v>44875</v>
          </cell>
          <cell r="M1523"/>
          <cell r="N1523"/>
          <cell r="O1523" t="str">
            <v>U020 AGROSUPER COMER ALIM</v>
          </cell>
          <cell r="P1523" t="str">
            <v>00AM</v>
          </cell>
          <cell r="Q1523" t="str">
            <v>AGRO MEXICO</v>
          </cell>
          <cell r="R1523" t="str">
            <v>01</v>
          </cell>
          <cell r="S1523" t="str">
            <v>MEXICO</v>
          </cell>
          <cell r="T1523" t="str">
            <v>000050 MANZANILLO, PUERTO</v>
          </cell>
          <cell r="U1523" t="str">
            <v>200000432</v>
          </cell>
          <cell r="V1523" t="str">
            <v>Productos Alimenticios Super</v>
          </cell>
          <cell r="W1523" t="str">
            <v/>
          </cell>
          <cell r="X1523" t="str">
            <v>CIF</v>
          </cell>
          <cell r="Y1523" t="str">
            <v>CTA CTE O CRED.DIRECTO</v>
          </cell>
          <cell r="Z1523" t="str">
            <v>CONGELADO</v>
          </cell>
          <cell r="AA1523" t="str">
            <v>ALA</v>
          </cell>
          <cell r="AB1523" t="str">
            <v>ALA PUCHERO</v>
          </cell>
          <cell r="AC1523" t="str">
            <v>ALA PUCHERO</v>
          </cell>
          <cell r="AD1523" t="str">
            <v>NA</v>
          </cell>
        </row>
        <row r="1524">
          <cell r="D1524">
            <v>1012796</v>
          </cell>
          <cell r="E1524" t="str">
            <v>PO ALA PUCH MEX@ CJ 10K AS</v>
          </cell>
          <cell r="F1524">
            <v>20000</v>
          </cell>
          <cell r="G1524" t="str">
            <v>KG</v>
          </cell>
          <cell r="H1524" t="str">
            <v>F. SAN VICENTE</v>
          </cell>
          <cell r="I1524" t="str">
            <v>EN PRODUCCION</v>
          </cell>
          <cell r="J1524">
            <v>44839</v>
          </cell>
          <cell r="K1524">
            <v>44855</v>
          </cell>
          <cell r="L1524"/>
          <cell r="M1524"/>
          <cell r="N1524"/>
          <cell r="O1524" t="str">
            <v>U020 AGROSUPER COMER ALIM</v>
          </cell>
          <cell r="P1524" t="str">
            <v>00AM</v>
          </cell>
          <cell r="Q1524" t="str">
            <v>AGRO MEXICO</v>
          </cell>
          <cell r="R1524" t="str">
            <v>01</v>
          </cell>
          <cell r="S1524" t="str">
            <v>MEXICO</v>
          </cell>
          <cell r="T1524" t="str">
            <v>000050 MANZANILLO, PUERTO</v>
          </cell>
          <cell r="U1524" t="str">
            <v>200000432</v>
          </cell>
          <cell r="V1524" t="str">
            <v>Productos Alimenticios Super</v>
          </cell>
          <cell r="W1524" t="str">
            <v/>
          </cell>
          <cell r="X1524" t="str">
            <v>CIF</v>
          </cell>
          <cell r="Y1524" t="str">
            <v>CTA CTE O CRED.DIRECTO</v>
          </cell>
          <cell r="Z1524" t="str">
            <v>CONGELADO</v>
          </cell>
          <cell r="AA1524" t="str">
            <v>ALA</v>
          </cell>
          <cell r="AB1524" t="str">
            <v>ALA PUCHERO</v>
          </cell>
          <cell r="AC1524" t="str">
            <v>ALA PUCHERO</v>
          </cell>
          <cell r="AD1524" t="str">
            <v>NA</v>
          </cell>
        </row>
        <row r="1525">
          <cell r="D1525">
            <v>1012534</v>
          </cell>
          <cell r="E1525" t="str">
            <v>PO PECH C/H C/P BLO@ CJ 20K AS</v>
          </cell>
          <cell r="F1525">
            <v>20000</v>
          </cell>
          <cell r="G1525" t="str">
            <v>KG</v>
          </cell>
          <cell r="H1525" t="str">
            <v>F. SAN VICENTE</v>
          </cell>
          <cell r="I1525" t="str">
            <v>EN PRODUCCION</v>
          </cell>
          <cell r="J1525">
            <v>44839</v>
          </cell>
          <cell r="K1525">
            <v>44855</v>
          </cell>
          <cell r="L1525"/>
          <cell r="M1525"/>
          <cell r="N1525"/>
          <cell r="O1525" t="str">
            <v>U020 AGROSUPER COMER ALIM</v>
          </cell>
          <cell r="P1525" t="str">
            <v>00AM</v>
          </cell>
          <cell r="Q1525" t="str">
            <v>AGRO MEXICO</v>
          </cell>
          <cell r="R1525" t="str">
            <v>01</v>
          </cell>
          <cell r="S1525" t="str">
            <v>MEXICO</v>
          </cell>
          <cell r="T1525" t="str">
            <v>000050 MANZANILLO, PUERTO</v>
          </cell>
          <cell r="U1525" t="str">
            <v>200000432</v>
          </cell>
          <cell r="V1525" t="str">
            <v>Productos Alimenticios Super</v>
          </cell>
          <cell r="W1525" t="str">
            <v/>
          </cell>
          <cell r="X1525" t="str">
            <v>CIF</v>
          </cell>
          <cell r="Y1525" t="str">
            <v>CTA CTE O CRED.DIRECTO</v>
          </cell>
          <cell r="Z1525" t="str">
            <v>CONGELADO</v>
          </cell>
          <cell r="AA1525" t="str">
            <v>PECHUGA</v>
          </cell>
          <cell r="AB1525" t="str">
            <v>PECHUGA ENTERA</v>
          </cell>
          <cell r="AC1525" t="str">
            <v>PECHUGA ENTERA SELECCIÓN</v>
          </cell>
          <cell r="AD1525" t="str">
            <v>NA</v>
          </cell>
        </row>
        <row r="1526">
          <cell r="D1526">
            <v>1030792</v>
          </cell>
          <cell r="E1526" t="str">
            <v>PV FIL C/TEN MA NMR@ CJ 15 KG AS</v>
          </cell>
          <cell r="F1526">
            <v>24000</v>
          </cell>
          <cell r="G1526" t="str">
            <v>KG</v>
          </cell>
          <cell r="H1526" t="str">
            <v>SOPRAVAL PLANTA / CECINAS 2</v>
          </cell>
          <cell r="I1526" t="str">
            <v>CONFIRMADO</v>
          </cell>
          <cell r="J1526">
            <v>44839</v>
          </cell>
          <cell r="K1526">
            <v>44862</v>
          </cell>
          <cell r="L1526"/>
          <cell r="M1526"/>
          <cell r="N1526"/>
          <cell r="O1526" t="str">
            <v>U020 AGROSUPER COMER ALIM</v>
          </cell>
          <cell r="P1526" t="str">
            <v>00AM</v>
          </cell>
          <cell r="Q1526" t="str">
            <v>AGRO MEXICO</v>
          </cell>
          <cell r="R1526" t="str">
            <v>03</v>
          </cell>
          <cell r="S1526" t="str">
            <v>MEXICO</v>
          </cell>
          <cell r="T1526" t="str">
            <v>000050 MANZANILLO, PUERTO</v>
          </cell>
          <cell r="U1526" t="str">
            <v>200000432</v>
          </cell>
          <cell r="V1526" t="str">
            <v>Productos Alimenticios Super</v>
          </cell>
          <cell r="W1526" t="str">
            <v/>
          </cell>
          <cell r="X1526" t="str">
            <v>CIF</v>
          </cell>
          <cell r="Y1526" t="str">
            <v>CTA CTE O CRED.DIRECTO</v>
          </cell>
          <cell r="Z1526" t="str">
            <v>CONGELADO</v>
          </cell>
          <cell r="AA1526" t="str">
            <v>PECH DESH</v>
          </cell>
          <cell r="AB1526" t="str">
            <v>PECH DESH FILETE</v>
          </cell>
          <cell r="AC1526" t="str">
            <v>PECH DESH FILETE NORMAL</v>
          </cell>
          <cell r="AD1526" t="str">
            <v>NA</v>
          </cell>
        </row>
        <row r="1527">
          <cell r="D1527">
            <v>1030810</v>
          </cell>
          <cell r="E1527" t="str">
            <v>PV TRU LAR MA MR@ LP 15K AS</v>
          </cell>
          <cell r="F1527">
            <v>24000</v>
          </cell>
          <cell r="G1527" t="str">
            <v>KG</v>
          </cell>
          <cell r="H1527" t="str">
            <v>SOPRAVAL PLANTA / CECINAS 2</v>
          </cell>
          <cell r="I1527" t="str">
            <v>CONFIRMADO</v>
          </cell>
          <cell r="J1527">
            <v>44839</v>
          </cell>
          <cell r="K1527">
            <v>44841</v>
          </cell>
          <cell r="L1527"/>
          <cell r="M1527"/>
          <cell r="N1527"/>
          <cell r="O1527" t="str">
            <v>U020 AGROSUPER COMER ALIM</v>
          </cell>
          <cell r="P1527" t="str">
            <v>00AM</v>
          </cell>
          <cell r="Q1527" t="str">
            <v>AGRO MEXICO</v>
          </cell>
          <cell r="R1527" t="str">
            <v>03</v>
          </cell>
          <cell r="S1527" t="str">
            <v>MEXICO</v>
          </cell>
          <cell r="T1527" t="str">
            <v>000050 MANZANILLO, PUERTO</v>
          </cell>
          <cell r="U1527" t="str">
            <v>200000432</v>
          </cell>
          <cell r="V1527" t="str">
            <v>Productos Alimenticios Super</v>
          </cell>
          <cell r="W1527" t="str">
            <v/>
          </cell>
          <cell r="X1527" t="str">
            <v>CIF</v>
          </cell>
          <cell r="Y1527" t="str">
            <v>CTA CTE O CRED.DIRECTO</v>
          </cell>
          <cell r="Z1527" t="str">
            <v>CONGELADO</v>
          </cell>
          <cell r="AA1527" t="str">
            <v>TRUTRO</v>
          </cell>
          <cell r="AB1527" t="str">
            <v>TRUTRO LARGO</v>
          </cell>
          <cell r="AC1527" t="str">
            <v>TRUTRO LARGO NORMAL</v>
          </cell>
          <cell r="AD1527" t="str">
            <v>NA</v>
          </cell>
        </row>
        <row r="1528">
          <cell r="D1528">
            <v>1030810</v>
          </cell>
          <cell r="E1528" t="str">
            <v>PV TRU LAR MA MR@ LP 15K AS</v>
          </cell>
          <cell r="F1528">
            <v>24000</v>
          </cell>
          <cell r="G1528" t="str">
            <v>KG</v>
          </cell>
          <cell r="H1528" t="str">
            <v>SOPRAVAL PLANTA / CECINAS 2</v>
          </cell>
          <cell r="I1528" t="str">
            <v>EN PRODUCCION</v>
          </cell>
          <cell r="J1528">
            <v>44839</v>
          </cell>
          <cell r="K1528">
            <v>44855</v>
          </cell>
          <cell r="L1528"/>
          <cell r="M1528"/>
          <cell r="N1528"/>
          <cell r="O1528" t="str">
            <v>U020 AGROSUPER COMER ALIM</v>
          </cell>
          <cell r="P1528" t="str">
            <v>00AM</v>
          </cell>
          <cell r="Q1528" t="str">
            <v>AGRO MEXICO</v>
          </cell>
          <cell r="R1528" t="str">
            <v>03</v>
          </cell>
          <cell r="S1528" t="str">
            <v>MEXICO</v>
          </cell>
          <cell r="T1528" t="str">
            <v>000050 MANZANILLO, PUERTO</v>
          </cell>
          <cell r="U1528" t="str">
            <v>200000432</v>
          </cell>
          <cell r="V1528" t="str">
            <v>Productos Alimenticios Super</v>
          </cell>
          <cell r="W1528" t="str">
            <v/>
          </cell>
          <cell r="X1528" t="str">
            <v>CIF</v>
          </cell>
          <cell r="Y1528" t="str">
            <v>CTA CTE O CRED.DIRECTO</v>
          </cell>
          <cell r="Z1528" t="str">
            <v>CONGELADO</v>
          </cell>
          <cell r="AA1528" t="str">
            <v>TRUTRO</v>
          </cell>
          <cell r="AB1528" t="str">
            <v>TRUTRO LARGO</v>
          </cell>
          <cell r="AC1528" t="str">
            <v>TRUTRO LARGO NORMAL</v>
          </cell>
          <cell r="AD1528" t="str">
            <v>NA</v>
          </cell>
        </row>
        <row r="1529">
          <cell r="D1529">
            <v>1020944</v>
          </cell>
          <cell r="E1529" t="str">
            <v>GO PPPNA 59@ FI CJ 20K AS</v>
          </cell>
          <cell r="F1529">
            <v>22960</v>
          </cell>
          <cell r="G1529" t="str">
            <v>KG</v>
          </cell>
          <cell r="H1529" t="str">
            <v>F. SAN VICENTE</v>
          </cell>
          <cell r="I1529" t="str">
            <v>CONFIRMADO</v>
          </cell>
          <cell r="J1529">
            <v>44839</v>
          </cell>
          <cell r="K1529">
            <v>44844</v>
          </cell>
          <cell r="L1529"/>
          <cell r="M1529"/>
          <cell r="N1529"/>
          <cell r="O1529" t="str">
            <v>U007 AGROSUPER S.A.</v>
          </cell>
          <cell r="P1529" t="str">
            <v>00AS</v>
          </cell>
          <cell r="Q1529" t="str">
            <v>AGRO SUDAMERICA</v>
          </cell>
          <cell r="R1529" t="str">
            <v>02</v>
          </cell>
          <cell r="S1529" t="str">
            <v>PERÚ</v>
          </cell>
          <cell r="T1529" t="str">
            <v>000059 CALLAO, PUERTO</v>
          </cell>
          <cell r="U1529" t="str">
            <v>200000048</v>
          </cell>
          <cell r="V1529" t="str">
            <v>PROCESADORA DE ALIMENTOS TICAY SRL</v>
          </cell>
          <cell r="W1529" t="str">
            <v>***</v>
          </cell>
          <cell r="X1529" t="str">
            <v>CIF</v>
          </cell>
          <cell r="Y1529" t="str">
            <v>CTA CTE O CRED.DIRECTO</v>
          </cell>
          <cell r="Z1529" t="str">
            <v>CONGELADO</v>
          </cell>
          <cell r="AA1529" t="str">
            <v>PIERNA</v>
          </cell>
          <cell r="AB1529" t="str">
            <v>PIERNA PULPA</v>
          </cell>
          <cell r="AC1529" t="str">
            <v>PIERNA PULPA 59</v>
          </cell>
          <cell r="AD1529" t="str">
            <v>EX</v>
          </cell>
        </row>
        <row r="1530">
          <cell r="D1530">
            <v>1021433</v>
          </cell>
          <cell r="E1530" t="str">
            <v>GO PPPNA 59@ CJ 20K AS</v>
          </cell>
          <cell r="F1530">
            <v>1040</v>
          </cell>
          <cell r="G1530" t="str">
            <v>KG</v>
          </cell>
          <cell r="H1530" t="str">
            <v>F. SAN VICENTE</v>
          </cell>
          <cell r="I1530" t="str">
            <v>CONFIRMADO</v>
          </cell>
          <cell r="J1530">
            <v>44839</v>
          </cell>
          <cell r="K1530">
            <v>44844</v>
          </cell>
          <cell r="L1530"/>
          <cell r="M1530"/>
          <cell r="N1530"/>
          <cell r="O1530" t="str">
            <v>U007 AGROSUPER S.A.</v>
          </cell>
          <cell r="P1530" t="str">
            <v>00AS</v>
          </cell>
          <cell r="Q1530" t="str">
            <v>AGRO SUDAMERICA</v>
          </cell>
          <cell r="R1530" t="str">
            <v>02</v>
          </cell>
          <cell r="S1530" t="str">
            <v>PERÚ</v>
          </cell>
          <cell r="T1530" t="str">
            <v>000059 CALLAO, PUERTO</v>
          </cell>
          <cell r="U1530" t="str">
            <v>200000048</v>
          </cell>
          <cell r="V1530" t="str">
            <v>PROCESADORA DE ALIMENTOS TICAY SRL</v>
          </cell>
          <cell r="W1530" t="str">
            <v>***</v>
          </cell>
          <cell r="X1530" t="str">
            <v>CIF</v>
          </cell>
          <cell r="Y1530" t="str">
            <v>CTA CTE O CRED.DIRECTO</v>
          </cell>
          <cell r="Z1530" t="str">
            <v>CONGELADO</v>
          </cell>
          <cell r="AA1530" t="str">
            <v>PIERNA</v>
          </cell>
          <cell r="AB1530" t="str">
            <v>PIERNA PULPA</v>
          </cell>
          <cell r="AC1530" t="str">
            <v>PIERNA PULPA 59</v>
          </cell>
          <cell r="AD1530" t="str">
            <v>EX</v>
          </cell>
        </row>
        <row r="1531">
          <cell r="D1531">
            <v>1020944</v>
          </cell>
          <cell r="E1531" t="str">
            <v>GO PPPNA 59@ FI CJ 20K AS</v>
          </cell>
          <cell r="F1531">
            <v>24000</v>
          </cell>
          <cell r="G1531" t="str">
            <v>KG</v>
          </cell>
          <cell r="H1531" t="str">
            <v>F. SAN VICENTE</v>
          </cell>
          <cell r="I1531" t="str">
            <v>A PROGRAMAR</v>
          </cell>
          <cell r="J1531">
            <v>44839</v>
          </cell>
          <cell r="K1531">
            <v>44871</v>
          </cell>
          <cell r="L1531">
            <v>44882</v>
          </cell>
          <cell r="M1531"/>
          <cell r="N1531"/>
          <cell r="O1531" t="str">
            <v>U007 AGROSUPER S.A.</v>
          </cell>
          <cell r="P1531" t="str">
            <v>00AS</v>
          </cell>
          <cell r="Q1531" t="str">
            <v>AGRO SUDAMERICA</v>
          </cell>
          <cell r="R1531" t="str">
            <v>02</v>
          </cell>
          <cell r="S1531" t="str">
            <v>PERÚ</v>
          </cell>
          <cell r="T1531" t="str">
            <v>000059 CALLAO, PUERTO</v>
          </cell>
          <cell r="U1531" t="str">
            <v>200000048</v>
          </cell>
          <cell r="V1531" t="str">
            <v>PROCESADORA DE ALIMENTOS TICAY SRL</v>
          </cell>
          <cell r="W1531" t="str">
            <v>***</v>
          </cell>
          <cell r="X1531" t="str">
            <v>CIF</v>
          </cell>
          <cell r="Y1531" t="str">
            <v>CTA CTE O CRED.DIRECTO</v>
          </cell>
          <cell r="Z1531" t="str">
            <v>CONGELADO</v>
          </cell>
          <cell r="AA1531" t="str">
            <v>PIERNA</v>
          </cell>
          <cell r="AB1531" t="str">
            <v>PIERNA PULPA</v>
          </cell>
          <cell r="AC1531" t="str">
            <v>PIERNA PULPA 59</v>
          </cell>
          <cell r="AD1531" t="str">
            <v>EX</v>
          </cell>
        </row>
        <row r="1532">
          <cell r="D1532">
            <v>1030817</v>
          </cell>
          <cell r="E1532" t="str">
            <v>PV TRU LARG@ BO CJ 15K AS</v>
          </cell>
          <cell r="F1532">
            <v>24000</v>
          </cell>
          <cell r="G1532" t="str">
            <v>KG</v>
          </cell>
          <cell r="H1532" t="str">
            <v>PLANTA LO MIRANDA</v>
          </cell>
          <cell r="I1532" t="str">
            <v>EN PRODUCCION</v>
          </cell>
          <cell r="J1532">
            <v>44839</v>
          </cell>
          <cell r="K1532">
            <v>44844</v>
          </cell>
          <cell r="L1532"/>
          <cell r="M1532"/>
          <cell r="N1532"/>
          <cell r="O1532" t="str">
            <v>U007 AGROSUPER S.A.</v>
          </cell>
          <cell r="P1532" t="str">
            <v>00AS</v>
          </cell>
          <cell r="Q1532" t="str">
            <v>AGRO SUDAMERICA</v>
          </cell>
          <cell r="R1532" t="str">
            <v>03</v>
          </cell>
          <cell r="S1532" t="str">
            <v>PERÚ</v>
          </cell>
          <cell r="T1532" t="str">
            <v>000059 CALLAO, PUERTO</v>
          </cell>
          <cell r="U1532" t="str">
            <v>200001549</v>
          </cell>
          <cell r="V1532" t="str">
            <v>HALEMA S.A.C.</v>
          </cell>
          <cell r="W1532" t="str">
            <v>***</v>
          </cell>
          <cell r="X1532" t="str">
            <v>CIF</v>
          </cell>
          <cell r="Y1532" t="str">
            <v>CTA CTE O CRED.DIRECTO</v>
          </cell>
          <cell r="Z1532" t="str">
            <v>CONGELADO</v>
          </cell>
          <cell r="AA1532" t="str">
            <v>TRUTRO</v>
          </cell>
          <cell r="AB1532" t="str">
            <v>TRUTRO LARGO</v>
          </cell>
          <cell r="AC1532" t="str">
            <v>TRUTRO LARGO NORMAL</v>
          </cell>
          <cell r="AD1532" t="str">
            <v>EX</v>
          </cell>
        </row>
        <row r="1533">
          <cell r="D1533">
            <v>1010877</v>
          </cell>
          <cell r="E1533" t="str">
            <v>PO MOLLEJA MRPS@ CJ 10K AS</v>
          </cell>
          <cell r="F1533">
            <v>15639</v>
          </cell>
          <cell r="G1533" t="str">
            <v>KG</v>
          </cell>
          <cell r="H1533" t="str">
            <v>PLANTA LO MIRANDA</v>
          </cell>
          <cell r="I1533" t="str">
            <v>A PROGRAMAR</v>
          </cell>
          <cell r="J1533">
            <v>44839</v>
          </cell>
          <cell r="K1533">
            <v>44844</v>
          </cell>
          <cell r="L1533"/>
          <cell r="M1533"/>
          <cell r="N1533"/>
          <cell r="O1533" t="str">
            <v>U007 AGROSUPER S.A.</v>
          </cell>
          <cell r="P1533" t="str">
            <v>00AS</v>
          </cell>
          <cell r="Q1533" t="str">
            <v>AGRO SUDAMERICA</v>
          </cell>
          <cell r="R1533" t="str">
            <v>01</v>
          </cell>
          <cell r="S1533" t="str">
            <v>PERÚ</v>
          </cell>
          <cell r="T1533" t="str">
            <v>000059 CALLAO, PUERTO</v>
          </cell>
          <cell r="U1533" t="str">
            <v>200001549</v>
          </cell>
          <cell r="V1533" t="str">
            <v>HALEMA S.A.C.</v>
          </cell>
          <cell r="W1533" t="str">
            <v>***</v>
          </cell>
          <cell r="X1533" t="str">
            <v>CIF</v>
          </cell>
          <cell r="Y1533" t="str">
            <v>CTA CTE O CRED.DIRECTO</v>
          </cell>
          <cell r="Z1533" t="str">
            <v>CONGELADO</v>
          </cell>
          <cell r="AA1533" t="str">
            <v>MENUDENCIAS</v>
          </cell>
          <cell r="AB1533" t="str">
            <v>MENUDENCIAS CONTRE</v>
          </cell>
          <cell r="AC1533" t="str">
            <v>MENUDENCIAS CONTRE MARIPOSA</v>
          </cell>
          <cell r="AD1533" t="str">
            <v>EX</v>
          </cell>
        </row>
        <row r="1534">
          <cell r="D1534">
            <v>1012798</v>
          </cell>
          <cell r="E1534" t="str">
            <v>PO GARRA LARG@CJ20 KG AS</v>
          </cell>
          <cell r="F1534">
            <v>1000</v>
          </cell>
          <cell r="G1534" t="str">
            <v>KG</v>
          </cell>
          <cell r="H1534" t="str">
            <v>PLANTA LO MIRANDA</v>
          </cell>
          <cell r="I1534" t="str">
            <v>A PROGRAMAR</v>
          </cell>
          <cell r="J1534">
            <v>44839</v>
          </cell>
          <cell r="K1534">
            <v>44844</v>
          </cell>
          <cell r="L1534"/>
          <cell r="M1534"/>
          <cell r="N1534"/>
          <cell r="O1534" t="str">
            <v>U007 AGROSUPER S.A.</v>
          </cell>
          <cell r="P1534" t="str">
            <v>00AS</v>
          </cell>
          <cell r="Q1534" t="str">
            <v>AGRO SUDAMERICA</v>
          </cell>
          <cell r="R1534" t="str">
            <v>01</v>
          </cell>
          <cell r="S1534" t="str">
            <v>PERÚ</v>
          </cell>
          <cell r="T1534" t="str">
            <v>000059 CALLAO, PUERTO</v>
          </cell>
          <cell r="U1534" t="str">
            <v>200001549</v>
          </cell>
          <cell r="V1534" t="str">
            <v>HALEMA S.A.C.</v>
          </cell>
          <cell r="W1534" t="str">
            <v>***</v>
          </cell>
          <cell r="X1534" t="str">
            <v>CIF</v>
          </cell>
          <cell r="Y1534" t="str">
            <v>CTA CTE O CRED.DIRECTO</v>
          </cell>
          <cell r="Z1534" t="str">
            <v>CONGELADO</v>
          </cell>
          <cell r="AA1534" t="str">
            <v>PATAS</v>
          </cell>
          <cell r="AB1534" t="str">
            <v>PATAS GARRAS</v>
          </cell>
          <cell r="AC1534" t="str">
            <v>PATAS GARRAS EXP</v>
          </cell>
          <cell r="AD1534" t="str">
            <v>EX</v>
          </cell>
        </row>
        <row r="1535">
          <cell r="D1535">
            <v>1012058</v>
          </cell>
          <cell r="E1535" t="str">
            <v>GA C/M@BO CJ AS</v>
          </cell>
          <cell r="F1535">
            <v>85</v>
          </cell>
          <cell r="G1535" t="str">
            <v>KG</v>
          </cell>
          <cell r="H1535" t="str">
            <v>PLANTA LO MIRANDA</v>
          </cell>
          <cell r="I1535" t="str">
            <v>A PROGRAMAR</v>
          </cell>
          <cell r="J1535">
            <v>44839</v>
          </cell>
          <cell r="K1535">
            <v>44844</v>
          </cell>
          <cell r="L1535"/>
          <cell r="M1535"/>
          <cell r="N1535"/>
          <cell r="O1535" t="str">
            <v>U007 AGROSUPER S.A.</v>
          </cell>
          <cell r="P1535" t="str">
            <v>00AS</v>
          </cell>
          <cell r="Q1535" t="str">
            <v>AGRO SUDAMERICA</v>
          </cell>
          <cell r="R1535" t="str">
            <v>01</v>
          </cell>
          <cell r="S1535" t="str">
            <v>PERÚ</v>
          </cell>
          <cell r="T1535" t="str">
            <v>000059 CALLAO, PUERTO</v>
          </cell>
          <cell r="U1535" t="str">
            <v>200001549</v>
          </cell>
          <cell r="V1535" t="str">
            <v>HALEMA S.A.C.</v>
          </cell>
          <cell r="W1535" t="str">
            <v>***</v>
          </cell>
          <cell r="X1535" t="str">
            <v>CIF</v>
          </cell>
          <cell r="Y1535" t="str">
            <v>CTA CTE O CRED.DIRECTO</v>
          </cell>
          <cell r="Z1535" t="str">
            <v>CONGELADO</v>
          </cell>
          <cell r="AA1535" t="str">
            <v>MUESTRA</v>
          </cell>
          <cell r="AB1535" t="str">
            <v>MUESTRA</v>
          </cell>
          <cell r="AC1535" t="str">
            <v>MUESTRA</v>
          </cell>
          <cell r="AD1535" t="str">
            <v>EX</v>
          </cell>
        </row>
        <row r="1536">
          <cell r="D1536">
            <v>1012375</v>
          </cell>
          <cell r="E1536" t="str">
            <v>PO PECH C/H C/P@ CJ 16K AS</v>
          </cell>
          <cell r="F1536">
            <v>7276</v>
          </cell>
          <cell r="G1536" t="str">
            <v>KG</v>
          </cell>
          <cell r="H1536" t="str">
            <v>PLANTA LO MIRANDA</v>
          </cell>
          <cell r="I1536" t="str">
            <v>A PROGRAMAR</v>
          </cell>
          <cell r="J1536">
            <v>44839</v>
          </cell>
          <cell r="K1536">
            <v>44844</v>
          </cell>
          <cell r="L1536"/>
          <cell r="M1536"/>
          <cell r="N1536"/>
          <cell r="O1536" t="str">
            <v>U007 AGROSUPER S.A.</v>
          </cell>
          <cell r="P1536" t="str">
            <v>00AS</v>
          </cell>
          <cell r="Q1536" t="str">
            <v>AGRO SUDAMERICA</v>
          </cell>
          <cell r="R1536" t="str">
            <v>01</v>
          </cell>
          <cell r="S1536" t="str">
            <v>PERÚ</v>
          </cell>
          <cell r="T1536" t="str">
            <v>000059 CALLAO, PUERTO</v>
          </cell>
          <cell r="U1536" t="str">
            <v>200001549</v>
          </cell>
          <cell r="V1536" t="str">
            <v>HALEMA S.A.C.</v>
          </cell>
          <cell r="W1536" t="str">
            <v>***</v>
          </cell>
          <cell r="X1536" t="str">
            <v>CIF</v>
          </cell>
          <cell r="Y1536" t="str">
            <v>CTA CTE O CRED.DIRECTO</v>
          </cell>
          <cell r="Z1536" t="str">
            <v>CONGELADO</v>
          </cell>
          <cell r="AA1536" t="str">
            <v>PECHUGA</v>
          </cell>
          <cell r="AB1536" t="str">
            <v>PECHUGA ENTERA</v>
          </cell>
          <cell r="AC1536" t="str">
            <v>PECHUGA ENTERA NORMAL</v>
          </cell>
          <cell r="AD1536" t="str">
            <v>EX</v>
          </cell>
        </row>
        <row r="1537">
          <cell r="D1537">
            <v>1023432</v>
          </cell>
          <cell r="E1537" t="str">
            <v>GO PPPNA 57@ BO CJ AS</v>
          </cell>
          <cell r="F1537">
            <v>24000</v>
          </cell>
          <cell r="G1537" t="str">
            <v>KG</v>
          </cell>
          <cell r="H1537" t="str">
            <v>PLANTA LO MIRANDA</v>
          </cell>
          <cell r="I1537" t="str">
            <v>CONFIRMADO</v>
          </cell>
          <cell r="J1537">
            <v>44839</v>
          </cell>
          <cell r="K1537">
            <v>44841</v>
          </cell>
          <cell r="L1537"/>
          <cell r="M1537"/>
          <cell r="N1537"/>
          <cell r="O1537" t="str">
            <v>U020 AGROSUPER COMER ALIM</v>
          </cell>
          <cell r="P1537" t="str">
            <v>00AM</v>
          </cell>
          <cell r="Q1537" t="str">
            <v>AGRO MEXICO</v>
          </cell>
          <cell r="R1537" t="str">
            <v>02</v>
          </cell>
          <cell r="S1537" t="str">
            <v>MEXICO</v>
          </cell>
          <cell r="T1537" t="str">
            <v>000050 MANZANILLO, PUERTO</v>
          </cell>
          <cell r="U1537" t="str">
            <v>200000432</v>
          </cell>
          <cell r="V1537" t="str">
            <v>Productos Alimenticios Super</v>
          </cell>
          <cell r="W1537" t="str">
            <v/>
          </cell>
          <cell r="X1537" t="str">
            <v>CIF</v>
          </cell>
          <cell r="Y1537" t="str">
            <v>CTA CTE O CRED.DIRECTO</v>
          </cell>
          <cell r="Z1537" t="str">
            <v>CONGELADO</v>
          </cell>
          <cell r="AA1537" t="str">
            <v>PIERNA</v>
          </cell>
          <cell r="AB1537" t="str">
            <v>PIERNA PULPA</v>
          </cell>
          <cell r="AC1537" t="str">
            <v>PIERNA PULPA 57</v>
          </cell>
          <cell r="AD1537" t="str">
            <v>NA</v>
          </cell>
        </row>
        <row r="1538">
          <cell r="D1538">
            <v>1022883</v>
          </cell>
          <cell r="E1538" t="str">
            <v>GO BB RIBS 640G@ CJ 16K AS</v>
          </cell>
          <cell r="F1538">
            <v>32.000008416</v>
          </cell>
          <cell r="G1538" t="str">
            <v>KG</v>
          </cell>
          <cell r="H1538" t="str">
            <v>PLANTA LO MIRANDA</v>
          </cell>
          <cell r="I1538" t="str">
            <v>CONFIRMADO</v>
          </cell>
          <cell r="J1538">
            <v>44839</v>
          </cell>
          <cell r="K1538">
            <v>44846</v>
          </cell>
          <cell r="L1538">
            <v>44861</v>
          </cell>
          <cell r="M1538"/>
          <cell r="N1538"/>
          <cell r="O1538" t="str">
            <v>U007 AGROSUPER S.A.</v>
          </cell>
          <cell r="P1538" t="str">
            <v>00AA</v>
          </cell>
          <cell r="Q1538" t="str">
            <v>AGRO AMERICA</v>
          </cell>
          <cell r="R1538" t="str">
            <v>02</v>
          </cell>
          <cell r="S1538" t="str">
            <v>EE.UU.</v>
          </cell>
          <cell r="T1538" t="str">
            <v>000105 ATLANTA, AEROPUERTO</v>
          </cell>
          <cell r="U1538" t="str">
            <v>200000004</v>
          </cell>
          <cell r="V1538" t="str">
            <v>Agro America LLC</v>
          </cell>
          <cell r="W1538" t="str">
            <v/>
          </cell>
          <cell r="X1538" t="str">
            <v>DDP</v>
          </cell>
          <cell r="Y1538" t="str">
            <v>CTA CTE O CRED.DIRECTO</v>
          </cell>
          <cell r="Z1538" t="str">
            <v>CONGELADO</v>
          </cell>
          <cell r="AA1538" t="str">
            <v>CHULETA</v>
          </cell>
          <cell r="AB1538" t="str">
            <v>CHULETA HUESOS</v>
          </cell>
          <cell r="AC1538" t="str">
            <v>CHULETA HUESOS BABY BACK RIBS</v>
          </cell>
          <cell r="AD1538" t="str">
            <v>NA</v>
          </cell>
        </row>
        <row r="1539">
          <cell r="D1539">
            <v>1021204</v>
          </cell>
          <cell r="E1539" t="str">
            <v>GO LOM TOCINO@ CJ 20K AS</v>
          </cell>
          <cell r="F1539">
            <v>24000</v>
          </cell>
          <cell r="G1539" t="str">
            <v>KG</v>
          </cell>
          <cell r="H1539" t="str">
            <v>PLANTA LO MIRANDA</v>
          </cell>
          <cell r="I1539" t="str">
            <v>A PROGRAMAR</v>
          </cell>
          <cell r="J1539">
            <v>44840</v>
          </cell>
          <cell r="K1539">
            <v>44840</v>
          </cell>
          <cell r="L1539">
            <v>44861</v>
          </cell>
          <cell r="M1539"/>
          <cell r="N1539"/>
          <cell r="O1539" t="str">
            <v>U007 AGROSUPER S.A.</v>
          </cell>
          <cell r="P1539" t="str">
            <v>00HK</v>
          </cell>
          <cell r="Q1539" t="str">
            <v>AGROSUPER ASIA</v>
          </cell>
          <cell r="R1539" t="str">
            <v>02</v>
          </cell>
          <cell r="S1539" t="str">
            <v>SINGAPUR</v>
          </cell>
          <cell r="T1539" t="str">
            <v>000205 SINGAPUR, PUERTO</v>
          </cell>
          <cell r="U1539" t="str">
            <v>200003338</v>
          </cell>
          <cell r="V1539" t="str">
            <v>Tiong Lian Food Pte Ltd</v>
          </cell>
          <cell r="W1539" t="str">
            <v>22- 01193</v>
          </cell>
          <cell r="X1539" t="str">
            <v>CIF</v>
          </cell>
          <cell r="Y1539" t="str">
            <v>PAGO C/COPIA DOCTO.</v>
          </cell>
          <cell r="Z1539" t="str">
            <v>CONGELADO</v>
          </cell>
          <cell r="AA1539" t="str">
            <v>GRASAS</v>
          </cell>
          <cell r="AB1539" t="str">
            <v>GRASA LOMO TOCINO</v>
          </cell>
          <cell r="AC1539" t="str">
            <v>GRASA LOMO TOCINO</v>
          </cell>
          <cell r="AD1539" t="str">
            <v>EX</v>
          </cell>
        </row>
        <row r="1540">
          <cell r="D1540">
            <v>1100573</v>
          </cell>
          <cell r="E1540" t="str">
            <v>CROQ POLLO 80G@BO 18X1,5 LB CJ AS</v>
          </cell>
          <cell r="F1540">
            <v>1236.0382</v>
          </cell>
          <cell r="G1540" t="str">
            <v>KG</v>
          </cell>
          <cell r="H1540" t="str">
            <v>F. SAN VICENTE</v>
          </cell>
          <cell r="I1540" t="str">
            <v>A PROGRAMAR</v>
          </cell>
          <cell r="J1540">
            <v>44840</v>
          </cell>
          <cell r="K1540">
            <v>44840</v>
          </cell>
          <cell r="L1540"/>
          <cell r="M1540"/>
          <cell r="N1540"/>
          <cell r="O1540" t="str">
            <v>U007 AGROSUPER S.A.</v>
          </cell>
          <cell r="P1540" t="str">
            <v>00AA</v>
          </cell>
          <cell r="Q1540" t="str">
            <v>AGRO AMERICA</v>
          </cell>
          <cell r="R1540" t="str">
            <v>10</v>
          </cell>
          <cell r="S1540" t="str">
            <v>EE.UU.</v>
          </cell>
          <cell r="T1540" t="str">
            <v>000113 PORT EVERGLADES, PUERTO</v>
          </cell>
          <cell r="U1540" t="str">
            <v>200000004</v>
          </cell>
          <cell r="V1540" t="str">
            <v>Agro America LLC</v>
          </cell>
          <cell r="W1540" t="str">
            <v>MIX NWC 883−1004−520782</v>
          </cell>
          <cell r="X1540" t="str">
            <v>CIF</v>
          </cell>
          <cell r="Y1540" t="str">
            <v>CTA CTE O CRED.DIRECTO</v>
          </cell>
          <cell r="Z1540" t="str">
            <v>CONGELADO</v>
          </cell>
          <cell r="AA1540" t="str">
            <v>EMPANIZADO</v>
          </cell>
          <cell r="AB1540" t="str">
            <v>EMPANIZADOS CROQUETAS</v>
          </cell>
          <cell r="AC1540" t="str">
            <v>EMPANIZADOS CROQUETAS POLLO</v>
          </cell>
          <cell r="AD1540" t="str">
            <v>NA</v>
          </cell>
        </row>
        <row r="1541">
          <cell r="D1541">
            <v>1100574</v>
          </cell>
          <cell r="E1541" t="str">
            <v>NUGG POLLO@ BO 18X1.5 LB CJ AS</v>
          </cell>
          <cell r="F1541">
            <v>1236.0382</v>
          </cell>
          <cell r="G1541" t="str">
            <v>KG</v>
          </cell>
          <cell r="H1541" t="str">
            <v>F. SAN VICENTE</v>
          </cell>
          <cell r="I1541" t="str">
            <v>A PROGRAMAR</v>
          </cell>
          <cell r="J1541">
            <v>44840</v>
          </cell>
          <cell r="K1541">
            <v>44840</v>
          </cell>
          <cell r="L1541"/>
          <cell r="M1541"/>
          <cell r="N1541"/>
          <cell r="O1541" t="str">
            <v>U007 AGROSUPER S.A.</v>
          </cell>
          <cell r="P1541" t="str">
            <v>00AA</v>
          </cell>
          <cell r="Q1541" t="str">
            <v>AGRO AMERICA</v>
          </cell>
          <cell r="R1541" t="str">
            <v>10</v>
          </cell>
          <cell r="S1541" t="str">
            <v>EE.UU.</v>
          </cell>
          <cell r="T1541" t="str">
            <v>000113 PORT EVERGLADES, PUERTO</v>
          </cell>
          <cell r="U1541" t="str">
            <v>200000004</v>
          </cell>
          <cell r="V1541" t="str">
            <v>Agro America LLC</v>
          </cell>
          <cell r="W1541" t="str">
            <v>MIX NWC 883−1004−520782</v>
          </cell>
          <cell r="X1541" t="str">
            <v>CIF</v>
          </cell>
          <cell r="Y1541" t="str">
            <v>CTA CTE O CRED.DIRECTO</v>
          </cell>
          <cell r="Z1541" t="str">
            <v>CONGELADO</v>
          </cell>
          <cell r="AA1541" t="str">
            <v>EMPANIZADO</v>
          </cell>
          <cell r="AB1541" t="str">
            <v>EMPANIZADOS NUGGETS</v>
          </cell>
          <cell r="AC1541" t="str">
            <v>EMPANIZADOS NUGGETS POLLO</v>
          </cell>
          <cell r="AD1541" t="str">
            <v>NA</v>
          </cell>
        </row>
        <row r="1542">
          <cell r="D1542">
            <v>1100602</v>
          </cell>
          <cell r="E1542" t="str">
            <v>FILE POLLO PR@ BO 18X1.5 LB CJ AS</v>
          </cell>
          <cell r="F1542">
            <v>1358.5080399999999</v>
          </cell>
          <cell r="G1542" t="str">
            <v>KG</v>
          </cell>
          <cell r="H1542" t="str">
            <v>F. SAN VICENTE</v>
          </cell>
          <cell r="I1542" t="str">
            <v>A PROGRAMAR</v>
          </cell>
          <cell r="J1542">
            <v>44840</v>
          </cell>
          <cell r="K1542">
            <v>44840</v>
          </cell>
          <cell r="L1542"/>
          <cell r="M1542"/>
          <cell r="N1542"/>
          <cell r="O1542" t="str">
            <v>U007 AGROSUPER S.A.</v>
          </cell>
          <cell r="P1542" t="str">
            <v>00AA</v>
          </cell>
          <cell r="Q1542" t="str">
            <v>AGRO AMERICA</v>
          </cell>
          <cell r="R1542" t="str">
            <v>10</v>
          </cell>
          <cell r="S1542" t="str">
            <v>EE.UU.</v>
          </cell>
          <cell r="T1542" t="str">
            <v>000113 PORT EVERGLADES, PUERTO</v>
          </cell>
          <cell r="U1542" t="str">
            <v>200000004</v>
          </cell>
          <cell r="V1542" t="str">
            <v>Agro America LLC</v>
          </cell>
          <cell r="W1542" t="str">
            <v>MIX NWC 883−1004−520782</v>
          </cell>
          <cell r="X1542" t="str">
            <v>CIF</v>
          </cell>
          <cell r="Y1542" t="str">
            <v>CTA CTE O CRED.DIRECTO</v>
          </cell>
          <cell r="Z1542" t="str">
            <v>CONGELADO</v>
          </cell>
          <cell r="AA1542" t="str">
            <v>EMPANIZADO</v>
          </cell>
          <cell r="AB1542" t="str">
            <v>EMPANIZADOS CROQUETAS</v>
          </cell>
          <cell r="AC1542" t="str">
            <v>EMPANIZADOS CROQUETAS POLLO</v>
          </cell>
          <cell r="AD1542" t="str">
            <v>NA</v>
          </cell>
        </row>
        <row r="1543">
          <cell r="D1543">
            <v>1010877</v>
          </cell>
          <cell r="E1543" t="str">
            <v>PO MOLLEJA MRPS@ CJ 10K AS</v>
          </cell>
          <cell r="F1543">
            <v>24000</v>
          </cell>
          <cell r="G1543" t="str">
            <v>KG</v>
          </cell>
          <cell r="H1543" t="str">
            <v>F. SAN VICENTE</v>
          </cell>
          <cell r="I1543" t="str">
            <v>EMITIDO</v>
          </cell>
          <cell r="J1543">
            <v>44840</v>
          </cell>
          <cell r="K1543">
            <v>44856</v>
          </cell>
          <cell r="L1543"/>
          <cell r="M1543"/>
          <cell r="N1543"/>
          <cell r="O1543" t="str">
            <v>U020 AGROSUPER COMER ALIM</v>
          </cell>
          <cell r="P1543" t="str">
            <v>00AE</v>
          </cell>
          <cell r="Q1543" t="str">
            <v>AGRO EUROPA</v>
          </cell>
          <cell r="R1543" t="str">
            <v>01</v>
          </cell>
          <cell r="S1543" t="str">
            <v>SUDÁFRICA</v>
          </cell>
          <cell r="T1543" t="str">
            <v>000077 DURBAN, PUERTO</v>
          </cell>
          <cell r="U1543" t="str">
            <v>200000007</v>
          </cell>
          <cell r="V1543" t="str">
            <v>AGROEUROPA S.P.A</v>
          </cell>
          <cell r="W1543" t="str">
            <v/>
          </cell>
          <cell r="X1543" t="str">
            <v>CFR</v>
          </cell>
          <cell r="Y1543" t="str">
            <v>CTA CTE O CRED.DIRECTO</v>
          </cell>
          <cell r="Z1543" t="str">
            <v>CONGELADO</v>
          </cell>
          <cell r="AA1543" t="str">
            <v>MENUDENCIAS</v>
          </cell>
          <cell r="AB1543" t="str">
            <v>MENUDENCIAS CONTRE</v>
          </cell>
          <cell r="AC1543" t="str">
            <v>MENUDENCIAS CONTRE MARIPOSA</v>
          </cell>
          <cell r="AD1543" t="str">
            <v>NA</v>
          </cell>
        </row>
        <row r="1544">
          <cell r="D1544">
            <v>1100574</v>
          </cell>
          <cell r="E1544" t="str">
            <v>NUGG POLLO@ BO 18X1.5 LB CJ AS</v>
          </cell>
          <cell r="F1544">
            <v>612.3492</v>
          </cell>
          <cell r="G1544" t="str">
            <v>KG</v>
          </cell>
          <cell r="H1544" t="str">
            <v>F. SAN VICENTE</v>
          </cell>
          <cell r="I1544" t="str">
            <v>EN PRODUCCION</v>
          </cell>
          <cell r="J1544">
            <v>44840</v>
          </cell>
          <cell r="K1544">
            <v>44840</v>
          </cell>
          <cell r="L1544"/>
          <cell r="M1544"/>
          <cell r="N1544"/>
          <cell r="O1544" t="str">
            <v>U007 AGROSUPER S.A.</v>
          </cell>
          <cell r="P1544" t="str">
            <v>00AA</v>
          </cell>
          <cell r="Q1544" t="str">
            <v>AGRO AMERICA</v>
          </cell>
          <cell r="R1544" t="str">
            <v>10</v>
          </cell>
          <cell r="S1544" t="str">
            <v>EE.UU.</v>
          </cell>
          <cell r="T1544" t="str">
            <v>000109 LONG BEACH, PUERTO</v>
          </cell>
          <cell r="U1544" t="str">
            <v>200000004</v>
          </cell>
          <cell r="V1544" t="str">
            <v>Agro America LLC</v>
          </cell>
          <cell r="W1544" t="str">
            <v>MIX NWC 882−1004−520778</v>
          </cell>
          <cell r="X1544" t="str">
            <v>CIF</v>
          </cell>
          <cell r="Y1544" t="str">
            <v>CTA CTE O CRED.DIRECTO</v>
          </cell>
          <cell r="Z1544" t="str">
            <v>CONGELADO</v>
          </cell>
          <cell r="AA1544" t="str">
            <v>EMPANIZADO</v>
          </cell>
          <cell r="AB1544" t="str">
            <v>EMPANIZADOS NUGGETS</v>
          </cell>
          <cell r="AC1544" t="str">
            <v>EMPANIZADOS NUGGETS POLLO</v>
          </cell>
          <cell r="AD1544" t="str">
            <v>NA</v>
          </cell>
        </row>
        <row r="1545">
          <cell r="D1545">
            <v>1100573</v>
          </cell>
          <cell r="E1545" t="str">
            <v>CROQ POLLO 80G@BO 18X1,5 LB CJ AS</v>
          </cell>
          <cell r="F1545">
            <v>1224.6984</v>
          </cell>
          <cell r="G1545" t="str">
            <v>KG</v>
          </cell>
          <cell r="H1545" t="str">
            <v>F. SAN VICENTE</v>
          </cell>
          <cell r="I1545" t="str">
            <v>EN PRODUCCION</v>
          </cell>
          <cell r="J1545">
            <v>44840</v>
          </cell>
          <cell r="K1545">
            <v>44840</v>
          </cell>
          <cell r="L1545"/>
          <cell r="M1545"/>
          <cell r="N1545"/>
          <cell r="O1545" t="str">
            <v>U007 AGROSUPER S.A.</v>
          </cell>
          <cell r="P1545" t="str">
            <v>00AA</v>
          </cell>
          <cell r="Q1545" t="str">
            <v>AGRO AMERICA</v>
          </cell>
          <cell r="R1545" t="str">
            <v>10</v>
          </cell>
          <cell r="S1545" t="str">
            <v>EE.UU.</v>
          </cell>
          <cell r="T1545" t="str">
            <v>000109 LONG BEACH, PUERTO</v>
          </cell>
          <cell r="U1545" t="str">
            <v>200000004</v>
          </cell>
          <cell r="V1545" t="str">
            <v>Agro America LLC</v>
          </cell>
          <cell r="W1545" t="str">
            <v>MIX NWC 882−1004−520778</v>
          </cell>
          <cell r="X1545" t="str">
            <v>CIF</v>
          </cell>
          <cell r="Y1545" t="str">
            <v>CTA CTE O CRED.DIRECTO</v>
          </cell>
          <cell r="Z1545" t="str">
            <v>CONGELADO</v>
          </cell>
          <cell r="AA1545" t="str">
            <v>EMPANIZADO</v>
          </cell>
          <cell r="AB1545" t="str">
            <v>EMPANIZADOS CROQUETAS</v>
          </cell>
          <cell r="AC1545" t="str">
            <v>EMPANIZADOS CROQUETAS POLLO</v>
          </cell>
          <cell r="AD1545" t="str">
            <v>NA</v>
          </cell>
        </row>
        <row r="1546">
          <cell r="D1546">
            <v>1100602</v>
          </cell>
          <cell r="E1546" t="str">
            <v>FILE POLLO PR@ BO 18X1.5 LB CJ AS</v>
          </cell>
          <cell r="F1546">
            <v>1347.16824</v>
          </cell>
          <cell r="G1546" t="str">
            <v>KG</v>
          </cell>
          <cell r="H1546" t="str">
            <v>F. SAN VICENTE</v>
          </cell>
          <cell r="I1546" t="str">
            <v>EN PRODUCCION</v>
          </cell>
          <cell r="J1546">
            <v>44840</v>
          </cell>
          <cell r="K1546">
            <v>44840</v>
          </cell>
          <cell r="L1546"/>
          <cell r="M1546"/>
          <cell r="N1546"/>
          <cell r="O1546" t="str">
            <v>U007 AGROSUPER S.A.</v>
          </cell>
          <cell r="P1546" t="str">
            <v>00AA</v>
          </cell>
          <cell r="Q1546" t="str">
            <v>AGRO AMERICA</v>
          </cell>
          <cell r="R1546" t="str">
            <v>10</v>
          </cell>
          <cell r="S1546" t="str">
            <v>EE.UU.</v>
          </cell>
          <cell r="T1546" t="str">
            <v>000109 LONG BEACH, PUERTO</v>
          </cell>
          <cell r="U1546" t="str">
            <v>200000004</v>
          </cell>
          <cell r="V1546" t="str">
            <v>Agro America LLC</v>
          </cell>
          <cell r="W1546" t="str">
            <v>MIX NWC 882−1004−520778</v>
          </cell>
          <cell r="X1546" t="str">
            <v>CIF</v>
          </cell>
          <cell r="Y1546" t="str">
            <v>CTA CTE O CRED.DIRECTO</v>
          </cell>
          <cell r="Z1546" t="str">
            <v>CONGELADO</v>
          </cell>
          <cell r="AA1546" t="str">
            <v>EMPANIZADO</v>
          </cell>
          <cell r="AB1546" t="str">
            <v>EMPANIZADOS CROQUETAS</v>
          </cell>
          <cell r="AC1546" t="str">
            <v>EMPANIZADOS CROQUETAS POLLO</v>
          </cell>
          <cell r="AD1546" t="str">
            <v>NA</v>
          </cell>
        </row>
        <row r="1547">
          <cell r="D1547">
            <v>1010877</v>
          </cell>
          <cell r="E1547" t="str">
            <v>PO MOLLEJA MRPS@ CJ 10K AS</v>
          </cell>
          <cell r="F1547">
            <v>24000</v>
          </cell>
          <cell r="G1547" t="str">
            <v>KG</v>
          </cell>
          <cell r="H1547" t="str">
            <v>F. SAN VICENTE</v>
          </cell>
          <cell r="I1547" t="str">
            <v>EMITIDO</v>
          </cell>
          <cell r="J1547">
            <v>44840</v>
          </cell>
          <cell r="K1547">
            <v>44856</v>
          </cell>
          <cell r="L1547"/>
          <cell r="M1547"/>
          <cell r="N1547"/>
          <cell r="O1547" t="str">
            <v>U020 AGROSUPER COMER ALIM</v>
          </cell>
          <cell r="P1547" t="str">
            <v>00AE</v>
          </cell>
          <cell r="Q1547" t="str">
            <v>AGRO EUROPA</v>
          </cell>
          <cell r="R1547" t="str">
            <v>01</v>
          </cell>
          <cell r="S1547" t="str">
            <v>SUDÁFRICA</v>
          </cell>
          <cell r="T1547" t="str">
            <v>000077 DURBAN, PUERTO</v>
          </cell>
          <cell r="U1547" t="str">
            <v>200000007</v>
          </cell>
          <cell r="V1547" t="str">
            <v>AGROEUROPA S.P.A</v>
          </cell>
          <cell r="W1547" t="str">
            <v/>
          </cell>
          <cell r="X1547" t="str">
            <v>CFR</v>
          </cell>
          <cell r="Y1547" t="str">
            <v>CTA CTE O CRED.DIRECTO</v>
          </cell>
          <cell r="Z1547" t="str">
            <v>CONGELADO</v>
          </cell>
          <cell r="AA1547" t="str">
            <v>MENUDENCIAS</v>
          </cell>
          <cell r="AB1547" t="str">
            <v>MENUDENCIAS CONTRE</v>
          </cell>
          <cell r="AC1547" t="str">
            <v>MENUDENCIAS CONTRE MARIPOSA</v>
          </cell>
          <cell r="AD1547" t="str">
            <v>NA</v>
          </cell>
        </row>
        <row r="1548">
          <cell r="D1548">
            <v>1010877</v>
          </cell>
          <cell r="E1548" t="str">
            <v>PO MOLLEJA MRPS@ CJ 10K AS</v>
          </cell>
          <cell r="F1548">
            <v>24000</v>
          </cell>
          <cell r="G1548" t="str">
            <v>KG</v>
          </cell>
          <cell r="H1548" t="str">
            <v>F. SAN VICENTE</v>
          </cell>
          <cell r="I1548" t="str">
            <v>EMITIDO</v>
          </cell>
          <cell r="J1548">
            <v>44840</v>
          </cell>
          <cell r="K1548">
            <v>44859</v>
          </cell>
          <cell r="L1548"/>
          <cell r="M1548"/>
          <cell r="N1548"/>
          <cell r="O1548" t="str">
            <v>U020 AGROSUPER COMER ALIM</v>
          </cell>
          <cell r="P1548" t="str">
            <v>00AE</v>
          </cell>
          <cell r="Q1548" t="str">
            <v>AGRO EUROPA</v>
          </cell>
          <cell r="R1548" t="str">
            <v>01</v>
          </cell>
          <cell r="S1548" t="str">
            <v>SUDÁFRICA</v>
          </cell>
          <cell r="T1548" t="str">
            <v>000077 DURBAN, PUERTO</v>
          </cell>
          <cell r="U1548" t="str">
            <v>200000007</v>
          </cell>
          <cell r="V1548" t="str">
            <v>AGROEUROPA S.P.A</v>
          </cell>
          <cell r="W1548" t="str">
            <v/>
          </cell>
          <cell r="X1548" t="str">
            <v>CFR</v>
          </cell>
          <cell r="Y1548" t="str">
            <v>CTA CTE O CRED.DIRECTO</v>
          </cell>
          <cell r="Z1548" t="str">
            <v>CONGELADO</v>
          </cell>
          <cell r="AA1548" t="str">
            <v>MENUDENCIAS</v>
          </cell>
          <cell r="AB1548" t="str">
            <v>MENUDENCIAS CONTRE</v>
          </cell>
          <cell r="AC1548" t="str">
            <v>MENUDENCIAS CONTRE MARIPOSA</v>
          </cell>
          <cell r="AD1548" t="str">
            <v>NA</v>
          </cell>
        </row>
        <row r="1549">
          <cell r="D1549">
            <v>1012556</v>
          </cell>
          <cell r="E1549" t="str">
            <v>PO CDM 14% PROTEINA@ CJ 20K AS</v>
          </cell>
          <cell r="F1549">
            <v>24000</v>
          </cell>
          <cell r="G1549" t="str">
            <v>KG</v>
          </cell>
          <cell r="H1549" t="str">
            <v>PLANTA LO MIRANDA</v>
          </cell>
          <cell r="I1549" t="str">
            <v>A PROGRAMAR</v>
          </cell>
          <cell r="J1549">
            <v>44840</v>
          </cell>
          <cell r="K1549">
            <v>44855</v>
          </cell>
          <cell r="L1549"/>
          <cell r="M1549"/>
          <cell r="N1549"/>
          <cell r="O1549" t="str">
            <v>U007 AGROSUPER S.A.</v>
          </cell>
          <cell r="P1549" t="str">
            <v>00AS</v>
          </cell>
          <cell r="Q1549" t="str">
            <v>AGRO SUDAMERICA</v>
          </cell>
          <cell r="R1549" t="str">
            <v>01</v>
          </cell>
          <cell r="S1549" t="str">
            <v>COLOMBIA</v>
          </cell>
          <cell r="T1549" t="str">
            <v>000023 BUENAVENTURA, PUERTO</v>
          </cell>
          <cell r="U1549" t="str">
            <v>200001973</v>
          </cell>
          <cell r="V1549" t="str">
            <v>CFC PROCESADORA DE ALIMENTOS SAS</v>
          </cell>
          <cell r="W1549" t="str">
            <v>***</v>
          </cell>
          <cell r="X1549" t="str">
            <v>CIF</v>
          </cell>
          <cell r="Y1549" t="str">
            <v>CTA CTE O CRED.DIRECTO</v>
          </cell>
          <cell r="Z1549" t="str">
            <v>CONGELADO</v>
          </cell>
          <cell r="AA1549" t="str">
            <v>CARNE RECUPERADA</v>
          </cell>
          <cell r="AB1549" t="str">
            <v>CARNE RECUPERADA ADM</v>
          </cell>
          <cell r="AC1549" t="str">
            <v>CARNE RECUPERADA ADM</v>
          </cell>
          <cell r="AD1549" t="str">
            <v>EX</v>
          </cell>
        </row>
        <row r="1550">
          <cell r="D1550">
            <v>1012556</v>
          </cell>
          <cell r="E1550" t="str">
            <v>PO CDM 14% PROTEINA@ CJ 20K AS</v>
          </cell>
          <cell r="F1550">
            <v>24000</v>
          </cell>
          <cell r="G1550" t="str">
            <v>KG</v>
          </cell>
          <cell r="H1550" t="str">
            <v>PLANTA LO MIRANDA</v>
          </cell>
          <cell r="I1550" t="str">
            <v>A PROGRAMAR</v>
          </cell>
          <cell r="J1550">
            <v>44840</v>
          </cell>
          <cell r="K1550">
            <v>44855</v>
          </cell>
          <cell r="L1550">
            <v>44879</v>
          </cell>
          <cell r="M1550"/>
          <cell r="N1550"/>
          <cell r="O1550" t="str">
            <v>U007 AGROSUPER S.A.</v>
          </cell>
          <cell r="P1550" t="str">
            <v>00AS</v>
          </cell>
          <cell r="Q1550" t="str">
            <v>AGRO SUDAMERICA</v>
          </cell>
          <cell r="R1550" t="str">
            <v>01</v>
          </cell>
          <cell r="S1550" t="str">
            <v>COLOMBIA</v>
          </cell>
          <cell r="T1550" t="str">
            <v>000023 BUENAVENTURA, PUERTO</v>
          </cell>
          <cell r="U1550" t="str">
            <v>200001973</v>
          </cell>
          <cell r="V1550" t="str">
            <v>CFC PROCESADORA DE ALIMENTOS SAS</v>
          </cell>
          <cell r="W1550" t="str">
            <v>***</v>
          </cell>
          <cell r="X1550" t="str">
            <v>CIF</v>
          </cell>
          <cell r="Y1550" t="str">
            <v>CTA CTE O CRED.DIRECTO</v>
          </cell>
          <cell r="Z1550" t="str">
            <v>CONGELADO</v>
          </cell>
          <cell r="AA1550" t="str">
            <v>CARNE RECUPERADA</v>
          </cell>
          <cell r="AB1550" t="str">
            <v>CARNE RECUPERADA ADM</v>
          </cell>
          <cell r="AC1550" t="str">
            <v>CARNE RECUPERADA ADM</v>
          </cell>
          <cell r="AD1550" t="str">
            <v>EX</v>
          </cell>
        </row>
        <row r="1551">
          <cell r="D1551">
            <v>1012556</v>
          </cell>
          <cell r="E1551" t="str">
            <v>PO CDM 14% PROTEINA@ CJ 20K AS</v>
          </cell>
          <cell r="F1551">
            <v>24000</v>
          </cell>
          <cell r="G1551" t="str">
            <v>KG</v>
          </cell>
          <cell r="H1551" t="str">
            <v>PLANTA LO MIRANDA</v>
          </cell>
          <cell r="I1551" t="str">
            <v>EN PRODUCCION</v>
          </cell>
          <cell r="J1551">
            <v>44840</v>
          </cell>
          <cell r="K1551">
            <v>44855</v>
          </cell>
          <cell r="L1551"/>
          <cell r="M1551"/>
          <cell r="N1551"/>
          <cell r="O1551" t="str">
            <v>U007 AGROSUPER S.A.</v>
          </cell>
          <cell r="P1551" t="str">
            <v>00AS</v>
          </cell>
          <cell r="Q1551" t="str">
            <v>AGRO SUDAMERICA</v>
          </cell>
          <cell r="R1551" t="str">
            <v>01</v>
          </cell>
          <cell r="S1551" t="str">
            <v>COLOMBIA</v>
          </cell>
          <cell r="T1551" t="str">
            <v>000023 BUENAVENTURA, PUERTO</v>
          </cell>
          <cell r="U1551" t="str">
            <v>200001973</v>
          </cell>
          <cell r="V1551" t="str">
            <v>CFC PROCESADORA DE ALIMENTOS SAS</v>
          </cell>
          <cell r="W1551" t="str">
            <v>***</v>
          </cell>
          <cell r="X1551" t="str">
            <v>CIF</v>
          </cell>
          <cell r="Y1551" t="str">
            <v>CTA CTE O CRED.DIRECTO</v>
          </cell>
          <cell r="Z1551" t="str">
            <v>CONGELADO</v>
          </cell>
          <cell r="AA1551" t="str">
            <v>CARNE RECUPERADA</v>
          </cell>
          <cell r="AB1551" t="str">
            <v>CARNE RECUPERADA ADM</v>
          </cell>
          <cell r="AC1551" t="str">
            <v>CARNE RECUPERADA ADM</v>
          </cell>
          <cell r="AD1551" t="str">
            <v>EX</v>
          </cell>
        </row>
        <row r="1552">
          <cell r="D1552">
            <v>1012556</v>
          </cell>
          <cell r="E1552" t="str">
            <v>PO CDM 14% PROTEINA@ CJ 20K AS</v>
          </cell>
          <cell r="F1552">
            <v>24000</v>
          </cell>
          <cell r="G1552" t="str">
            <v>KG</v>
          </cell>
          <cell r="H1552" t="str">
            <v>PLANTA LO MIRANDA</v>
          </cell>
          <cell r="I1552" t="str">
            <v>EMITIDO</v>
          </cell>
          <cell r="J1552">
            <v>44840</v>
          </cell>
          <cell r="K1552">
            <v>44885</v>
          </cell>
          <cell r="L1552"/>
          <cell r="M1552"/>
          <cell r="N1552"/>
          <cell r="O1552" t="str">
            <v>U007 AGROSUPER S.A.</v>
          </cell>
          <cell r="P1552" t="str">
            <v>00AS</v>
          </cell>
          <cell r="Q1552" t="str">
            <v>AGRO SUDAMERICA</v>
          </cell>
          <cell r="R1552" t="str">
            <v>01</v>
          </cell>
          <cell r="S1552" t="str">
            <v>COLOMBIA</v>
          </cell>
          <cell r="T1552" t="str">
            <v>000023 BUENAVENTURA, PUERTO</v>
          </cell>
          <cell r="U1552" t="str">
            <v>200001973</v>
          </cell>
          <cell r="V1552" t="str">
            <v>CFC PROCESADORA DE ALIMENTOS SAS</v>
          </cell>
          <cell r="W1552" t="str">
            <v/>
          </cell>
          <cell r="X1552" t="str">
            <v>CIF</v>
          </cell>
          <cell r="Y1552" t="str">
            <v>CTA CTE O CRED.DIRECTO</v>
          </cell>
          <cell r="Z1552" t="str">
            <v>CONGELADO</v>
          </cell>
          <cell r="AA1552" t="str">
            <v>CARNE RECUPERADA</v>
          </cell>
          <cell r="AB1552" t="str">
            <v>CARNE RECUPERADA ADM</v>
          </cell>
          <cell r="AC1552" t="str">
            <v>CARNE RECUPERADA ADM</v>
          </cell>
          <cell r="AD1552" t="str">
            <v>EX</v>
          </cell>
        </row>
        <row r="1553">
          <cell r="D1553">
            <v>1012556</v>
          </cell>
          <cell r="E1553" t="str">
            <v>PO CDM 14% PROTEINA@ CJ 20K AS</v>
          </cell>
          <cell r="F1553">
            <v>24000</v>
          </cell>
          <cell r="G1553" t="str">
            <v>KG</v>
          </cell>
          <cell r="H1553" t="str">
            <v>PLANTA LO MIRANDA</v>
          </cell>
          <cell r="I1553" t="str">
            <v>EMITIDO</v>
          </cell>
          <cell r="J1553">
            <v>44840</v>
          </cell>
          <cell r="K1553">
            <v>44885</v>
          </cell>
          <cell r="L1553"/>
          <cell r="M1553"/>
          <cell r="N1553"/>
          <cell r="O1553" t="str">
            <v>U007 AGROSUPER S.A.</v>
          </cell>
          <cell r="P1553" t="str">
            <v>00AS</v>
          </cell>
          <cell r="Q1553" t="str">
            <v>AGRO SUDAMERICA</v>
          </cell>
          <cell r="R1553" t="str">
            <v>01</v>
          </cell>
          <cell r="S1553" t="str">
            <v>COLOMBIA</v>
          </cell>
          <cell r="T1553" t="str">
            <v>000023 BUENAVENTURA, PUERTO</v>
          </cell>
          <cell r="U1553" t="str">
            <v>200001973</v>
          </cell>
          <cell r="V1553" t="str">
            <v>CFC PROCESADORA DE ALIMENTOS SAS</v>
          </cell>
          <cell r="W1553" t="str">
            <v/>
          </cell>
          <cell r="X1553" t="str">
            <v>CIF</v>
          </cell>
          <cell r="Y1553" t="str">
            <v>CTA CTE O CRED.DIRECTO</v>
          </cell>
          <cell r="Z1553" t="str">
            <v>CONGELADO</v>
          </cell>
          <cell r="AA1553" t="str">
            <v>CARNE RECUPERADA</v>
          </cell>
          <cell r="AB1553" t="str">
            <v>CARNE RECUPERADA ADM</v>
          </cell>
          <cell r="AC1553" t="str">
            <v>CARNE RECUPERADA ADM</v>
          </cell>
          <cell r="AD1553" t="str">
            <v>EX</v>
          </cell>
        </row>
        <row r="1554">
          <cell r="D1554">
            <v>1012556</v>
          </cell>
          <cell r="E1554" t="str">
            <v>PO CDM 14% PROTEINA@ CJ 20K AS</v>
          </cell>
          <cell r="F1554">
            <v>24000</v>
          </cell>
          <cell r="G1554" t="str">
            <v>KG</v>
          </cell>
          <cell r="H1554" t="str">
            <v>PLANTA LO MIRANDA</v>
          </cell>
          <cell r="I1554" t="str">
            <v>EMITIDO</v>
          </cell>
          <cell r="J1554">
            <v>44840</v>
          </cell>
          <cell r="K1554">
            <v>44885</v>
          </cell>
          <cell r="L1554"/>
          <cell r="M1554"/>
          <cell r="N1554"/>
          <cell r="O1554" t="str">
            <v>U007 AGROSUPER S.A.</v>
          </cell>
          <cell r="P1554" t="str">
            <v>00AS</v>
          </cell>
          <cell r="Q1554" t="str">
            <v>AGRO SUDAMERICA</v>
          </cell>
          <cell r="R1554" t="str">
            <v>01</v>
          </cell>
          <cell r="S1554" t="str">
            <v>COLOMBIA</v>
          </cell>
          <cell r="T1554" t="str">
            <v>000023 BUENAVENTURA, PUERTO</v>
          </cell>
          <cell r="U1554" t="str">
            <v>200001973</v>
          </cell>
          <cell r="V1554" t="str">
            <v>CFC PROCESADORA DE ALIMENTOS SAS</v>
          </cell>
          <cell r="W1554" t="str">
            <v/>
          </cell>
          <cell r="X1554" t="str">
            <v>CIF</v>
          </cell>
          <cell r="Y1554" t="str">
            <v>CTA CTE O CRED.DIRECTO</v>
          </cell>
          <cell r="Z1554" t="str">
            <v>CONGELADO</v>
          </cell>
          <cell r="AA1554" t="str">
            <v>CARNE RECUPERADA</v>
          </cell>
          <cell r="AB1554" t="str">
            <v>CARNE RECUPERADA ADM</v>
          </cell>
          <cell r="AC1554" t="str">
            <v>CARNE RECUPERADA ADM</v>
          </cell>
          <cell r="AD1554" t="str">
            <v>EX</v>
          </cell>
        </row>
        <row r="1555">
          <cell r="D1555">
            <v>1023450</v>
          </cell>
          <cell r="E1555" t="str">
            <v>GO CHU CTRO@ FI CJ 20K AS</v>
          </cell>
          <cell r="F1555">
            <v>24000</v>
          </cell>
          <cell r="G1555" t="str">
            <v>KG</v>
          </cell>
          <cell r="H1555" t="str">
            <v>PLANTA LO MIRANDA</v>
          </cell>
          <cell r="I1555" t="str">
            <v>EN PRODUCCION</v>
          </cell>
          <cell r="J1555">
            <v>44840</v>
          </cell>
          <cell r="K1555">
            <v>44847</v>
          </cell>
          <cell r="L1555"/>
          <cell r="M1555"/>
          <cell r="N1555"/>
          <cell r="O1555" t="str">
            <v>U020 AGROSUPER COMER ALIM</v>
          </cell>
          <cell r="P1555" t="str">
            <v>00AM</v>
          </cell>
          <cell r="Q1555" t="str">
            <v>AGRO MEXICO</v>
          </cell>
          <cell r="R1555" t="str">
            <v>02</v>
          </cell>
          <cell r="S1555" t="str">
            <v>MEXICO</v>
          </cell>
          <cell r="T1555" t="str">
            <v>000050 MANZANILLO, PUERTO</v>
          </cell>
          <cell r="U1555" t="str">
            <v>200000432</v>
          </cell>
          <cell r="V1555" t="str">
            <v>Productos Alimenticios Super</v>
          </cell>
          <cell r="W1555" t="str">
            <v/>
          </cell>
          <cell r="X1555" t="str">
            <v>CIF</v>
          </cell>
          <cell r="Y1555" t="str">
            <v>CTA CTE O CRED.DIRECTO</v>
          </cell>
          <cell r="Z1555" t="str">
            <v>CONGELADO</v>
          </cell>
          <cell r="AA1555" t="str">
            <v>CHULETA</v>
          </cell>
          <cell r="AB1555" t="str">
            <v>CHULETA CENTRO</v>
          </cell>
          <cell r="AC1555" t="str">
            <v>CHULETA CENTRO</v>
          </cell>
          <cell r="AD1555" t="str">
            <v>NA</v>
          </cell>
        </row>
        <row r="1556">
          <cell r="D1556">
            <v>1012764</v>
          </cell>
          <cell r="E1556" t="str">
            <v>PO PPA ESP@ BO CJ 20K AS</v>
          </cell>
          <cell r="F1556">
            <v>24000</v>
          </cell>
          <cell r="G1556" t="str">
            <v>KG</v>
          </cell>
          <cell r="H1556" t="str">
            <v>PLANTA LO MIRANDA</v>
          </cell>
          <cell r="I1556" t="str">
            <v>A PROGRAMAR</v>
          </cell>
          <cell r="J1556">
            <v>44840</v>
          </cell>
          <cell r="K1556">
            <v>44840</v>
          </cell>
          <cell r="L1556">
            <v>44863</v>
          </cell>
          <cell r="M1556"/>
          <cell r="N1556"/>
          <cell r="O1556" t="str">
            <v>U020 AGROSUPER COMER ALIM</v>
          </cell>
          <cell r="P1556" t="str">
            <v>00AM</v>
          </cell>
          <cell r="Q1556" t="str">
            <v>AGRO MEXICO</v>
          </cell>
          <cell r="R1556" t="str">
            <v>01</v>
          </cell>
          <cell r="S1556" t="str">
            <v>MEXICO</v>
          </cell>
          <cell r="T1556" t="str">
            <v>000050 MANZANILLO, PUERTO</v>
          </cell>
          <cell r="U1556" t="str">
            <v>200000219</v>
          </cell>
          <cell r="V1556" t="str">
            <v>SIGMA ALIMENTOS COMERCIAL</v>
          </cell>
          <cell r="W1556" t="str">
            <v/>
          </cell>
          <cell r="X1556" t="str">
            <v>CIF</v>
          </cell>
          <cell r="Y1556" t="str">
            <v>CTA CTE O CRED.DIRECTO</v>
          </cell>
          <cell r="Z1556" t="str">
            <v>CONGELADO</v>
          </cell>
          <cell r="AA1556" t="str">
            <v>CARNE RECUPERADA</v>
          </cell>
          <cell r="AB1556" t="str">
            <v>CARNE RECUPERADA ADM</v>
          </cell>
          <cell r="AC1556" t="str">
            <v>CARNE RECUPERADA ADM</v>
          </cell>
          <cell r="AD1556" t="str">
            <v>EX</v>
          </cell>
        </row>
        <row r="1557">
          <cell r="D1557">
            <v>1021622</v>
          </cell>
          <cell r="E1557" t="str">
            <v>GO BB RIBS 20-24 OZ@ CJ 10K AS</v>
          </cell>
          <cell r="F1557">
            <v>20000</v>
          </cell>
          <cell r="G1557" t="str">
            <v>KG</v>
          </cell>
          <cell r="H1557" t="str">
            <v>PLANTA LO MIRANDA</v>
          </cell>
          <cell r="I1557" t="str">
            <v>EN PRODUCCION</v>
          </cell>
          <cell r="J1557">
            <v>44840</v>
          </cell>
          <cell r="K1557">
            <v>44854</v>
          </cell>
          <cell r="L1557"/>
          <cell r="M1557"/>
          <cell r="N1557"/>
          <cell r="O1557" t="str">
            <v>U007 AGROSUPER S.A.</v>
          </cell>
          <cell r="P1557" t="str">
            <v>00AS</v>
          </cell>
          <cell r="Q1557" t="str">
            <v>AGRO SUDAMERICA</v>
          </cell>
          <cell r="R1557" t="str">
            <v>02</v>
          </cell>
          <cell r="S1557" t="str">
            <v>PERÚ</v>
          </cell>
          <cell r="T1557" t="str">
            <v>000059 CALLAO, PUERTO</v>
          </cell>
          <cell r="U1557" t="str">
            <v>200000178</v>
          </cell>
          <cell r="V1557" t="str">
            <v>OREGON FOODS SAC</v>
          </cell>
          <cell r="W1557" t="str">
            <v>***</v>
          </cell>
          <cell r="X1557" t="str">
            <v>CIF</v>
          </cell>
          <cell r="Y1557" t="str">
            <v>CTA CTE O CRED.DIRECTO</v>
          </cell>
          <cell r="Z1557" t="str">
            <v>CONGELADO</v>
          </cell>
          <cell r="AA1557" t="str">
            <v>CHULETA</v>
          </cell>
          <cell r="AB1557" t="str">
            <v>CHULETA HUESOS</v>
          </cell>
          <cell r="AC1557" t="str">
            <v>CHULETA HUESOS BABY BACK RIBS</v>
          </cell>
          <cell r="AD1557" t="str">
            <v>EX</v>
          </cell>
        </row>
        <row r="1558">
          <cell r="D1558">
            <v>1023126</v>
          </cell>
          <cell r="E1558" t="str">
            <v>GO RECO 90/10 @ CJ 20K AS</v>
          </cell>
          <cell r="F1558">
            <v>2360</v>
          </cell>
          <cell r="G1558" t="str">
            <v>KG</v>
          </cell>
          <cell r="H1558" t="str">
            <v>PLANTA LO MIRANDA</v>
          </cell>
          <cell r="I1558" t="str">
            <v>EN PRODUCCION</v>
          </cell>
          <cell r="J1558">
            <v>44840</v>
          </cell>
          <cell r="K1558">
            <v>44854</v>
          </cell>
          <cell r="L1558"/>
          <cell r="M1558"/>
          <cell r="N1558"/>
          <cell r="O1558" t="str">
            <v>U007 AGROSUPER S.A.</v>
          </cell>
          <cell r="P1558" t="str">
            <v>00AS</v>
          </cell>
          <cell r="Q1558" t="str">
            <v>AGRO SUDAMERICA</v>
          </cell>
          <cell r="R1558" t="str">
            <v>02</v>
          </cell>
          <cell r="S1558" t="str">
            <v>PERÚ</v>
          </cell>
          <cell r="T1558" t="str">
            <v>000059 CALLAO, PUERTO</v>
          </cell>
          <cell r="U1558" t="str">
            <v>200000178</v>
          </cell>
          <cell r="V1558" t="str">
            <v>OREGON FOODS SAC</v>
          </cell>
          <cell r="W1558" t="str">
            <v>***</v>
          </cell>
          <cell r="X1558" t="str">
            <v>CIF</v>
          </cell>
          <cell r="Y1558" t="str">
            <v>CTA CTE O CRED.DIRECTO</v>
          </cell>
          <cell r="Z1558" t="str">
            <v>CONGELADO</v>
          </cell>
          <cell r="AA1558" t="str">
            <v>RECORTES</v>
          </cell>
          <cell r="AB1558" t="str">
            <v>RECORTES NO MAGRO</v>
          </cell>
          <cell r="AC1558" t="str">
            <v>RECORTES NO MAGRO TRIMING 90/10</v>
          </cell>
          <cell r="AD1558" t="str">
            <v>EX</v>
          </cell>
        </row>
        <row r="1559">
          <cell r="D1559">
            <v>1022842</v>
          </cell>
          <cell r="E1559" t="str">
            <v>GO TRIMING LOM@ CJ 20K AS</v>
          </cell>
          <cell r="F1559">
            <v>1640</v>
          </cell>
          <cell r="G1559" t="str">
            <v>KG</v>
          </cell>
          <cell r="H1559" t="str">
            <v>PLANTA LO MIRANDA</v>
          </cell>
          <cell r="I1559" t="str">
            <v>EN PRODUCCION</v>
          </cell>
          <cell r="J1559">
            <v>44840</v>
          </cell>
          <cell r="K1559">
            <v>44854</v>
          </cell>
          <cell r="L1559"/>
          <cell r="M1559"/>
          <cell r="N1559"/>
          <cell r="O1559" t="str">
            <v>U007 AGROSUPER S.A.</v>
          </cell>
          <cell r="P1559" t="str">
            <v>00AS</v>
          </cell>
          <cell r="Q1559" t="str">
            <v>AGRO SUDAMERICA</v>
          </cell>
          <cell r="R1559" t="str">
            <v>02</v>
          </cell>
          <cell r="S1559" t="str">
            <v>PERÚ</v>
          </cell>
          <cell r="T1559" t="str">
            <v>000059 CALLAO, PUERTO</v>
          </cell>
          <cell r="U1559" t="str">
            <v>200000178</v>
          </cell>
          <cell r="V1559" t="str">
            <v>OREGON FOODS SAC</v>
          </cell>
          <cell r="W1559" t="str">
            <v>***</v>
          </cell>
          <cell r="X1559" t="str">
            <v>CIF</v>
          </cell>
          <cell r="Y1559" t="str">
            <v>CTA CTE O CRED.DIRECTO</v>
          </cell>
          <cell r="Z1559" t="str">
            <v>CONGELADO</v>
          </cell>
          <cell r="AA1559" t="str">
            <v>RECORTES</v>
          </cell>
          <cell r="AB1559" t="str">
            <v>RECORTES MAGRO</v>
          </cell>
          <cell r="AC1559" t="str">
            <v>RECORTES MAGRO TRIMING MAGRO</v>
          </cell>
          <cell r="AD1559" t="str">
            <v>EX</v>
          </cell>
        </row>
        <row r="1560">
          <cell r="D1560">
            <v>1021622</v>
          </cell>
          <cell r="E1560" t="str">
            <v>GO BB RIBS 20-24 OZ@ CJ 10K AS</v>
          </cell>
          <cell r="F1560">
            <v>20000</v>
          </cell>
          <cell r="G1560" t="str">
            <v>KG</v>
          </cell>
          <cell r="H1560" t="str">
            <v>PLANTA LO MIRANDA</v>
          </cell>
          <cell r="I1560" t="str">
            <v>EMITIDO</v>
          </cell>
          <cell r="J1560">
            <v>44840</v>
          </cell>
          <cell r="K1560">
            <v>44885</v>
          </cell>
          <cell r="L1560"/>
          <cell r="M1560"/>
          <cell r="N1560"/>
          <cell r="O1560" t="str">
            <v>U007 AGROSUPER S.A.</v>
          </cell>
          <cell r="P1560" t="str">
            <v>00AS</v>
          </cell>
          <cell r="Q1560" t="str">
            <v>AGRO SUDAMERICA</v>
          </cell>
          <cell r="R1560" t="str">
            <v>02</v>
          </cell>
          <cell r="S1560" t="str">
            <v>PERÚ</v>
          </cell>
          <cell r="T1560" t="str">
            <v>000059 CALLAO, PUERTO</v>
          </cell>
          <cell r="U1560" t="str">
            <v>200000178</v>
          </cell>
          <cell r="V1560" t="str">
            <v>OREGON FOODS SAC</v>
          </cell>
          <cell r="W1560" t="str">
            <v>***</v>
          </cell>
          <cell r="X1560" t="str">
            <v>CIF</v>
          </cell>
          <cell r="Y1560" t="str">
            <v>CTA CTE O CRED.DIRECTO</v>
          </cell>
          <cell r="Z1560" t="str">
            <v>CONGELADO</v>
          </cell>
          <cell r="AA1560" t="str">
            <v>CHULETA</v>
          </cell>
          <cell r="AB1560" t="str">
            <v>CHULETA HUESOS</v>
          </cell>
          <cell r="AC1560" t="str">
            <v>CHULETA HUESOS BABY BACK RIBS</v>
          </cell>
          <cell r="AD1560" t="str">
            <v>EX</v>
          </cell>
        </row>
        <row r="1561">
          <cell r="D1561">
            <v>1021980</v>
          </cell>
          <cell r="E1561" t="str">
            <v>GO BB RIBS GRD B@ FI CJ 20K AS</v>
          </cell>
          <cell r="F1561">
            <v>4000</v>
          </cell>
          <cell r="G1561" t="str">
            <v>KG</v>
          </cell>
          <cell r="H1561" t="str">
            <v>PLANTA LO MIRANDA</v>
          </cell>
          <cell r="I1561" t="str">
            <v>EMITIDO</v>
          </cell>
          <cell r="J1561">
            <v>44840</v>
          </cell>
          <cell r="K1561">
            <v>44885</v>
          </cell>
          <cell r="L1561"/>
          <cell r="M1561"/>
          <cell r="N1561"/>
          <cell r="O1561" t="str">
            <v>U007 AGROSUPER S.A.</v>
          </cell>
          <cell r="P1561" t="str">
            <v>00AS</v>
          </cell>
          <cell r="Q1561" t="str">
            <v>AGRO SUDAMERICA</v>
          </cell>
          <cell r="R1561" t="str">
            <v>02</v>
          </cell>
          <cell r="S1561" t="str">
            <v>PERÚ</v>
          </cell>
          <cell r="T1561" t="str">
            <v>000059 CALLAO, PUERTO</v>
          </cell>
          <cell r="U1561" t="str">
            <v>200000178</v>
          </cell>
          <cell r="V1561" t="str">
            <v>OREGON FOODS SAC</v>
          </cell>
          <cell r="W1561" t="str">
            <v>***</v>
          </cell>
          <cell r="X1561" t="str">
            <v>CIF</v>
          </cell>
          <cell r="Y1561" t="str">
            <v>CTA CTE O CRED.DIRECTO</v>
          </cell>
          <cell r="Z1561" t="str">
            <v>CONGELADO</v>
          </cell>
          <cell r="AA1561" t="str">
            <v>CHULETA</v>
          </cell>
          <cell r="AB1561" t="str">
            <v>CHULETA HUESOS</v>
          </cell>
          <cell r="AC1561" t="str">
            <v>CHULETA HUESOS BABY BACK RIBS</v>
          </cell>
          <cell r="AD1561" t="str">
            <v>EX</v>
          </cell>
        </row>
        <row r="1562">
          <cell r="D1562">
            <v>1012744</v>
          </cell>
          <cell r="E1562" t="str">
            <v>PO PCH DEH NMR@SD CJ 20KG AS</v>
          </cell>
          <cell r="F1562">
            <v>24000</v>
          </cell>
          <cell r="G1562" t="str">
            <v>KG</v>
          </cell>
          <cell r="H1562" t="str">
            <v>F. SAN VICENTE</v>
          </cell>
          <cell r="I1562" t="str">
            <v>EMITIDO</v>
          </cell>
          <cell r="J1562">
            <v>44840</v>
          </cell>
          <cell r="K1562">
            <v>44885</v>
          </cell>
          <cell r="L1562"/>
          <cell r="M1562"/>
          <cell r="N1562"/>
          <cell r="O1562" t="str">
            <v>U007 AGROSUPER S.A.</v>
          </cell>
          <cell r="P1562" t="str">
            <v>00AS</v>
          </cell>
          <cell r="Q1562" t="str">
            <v>AGRO SUDAMERICA</v>
          </cell>
          <cell r="R1562" t="str">
            <v>01</v>
          </cell>
          <cell r="S1562" t="str">
            <v>PERÚ</v>
          </cell>
          <cell r="T1562" t="str">
            <v>000059 CALLAO, PUERTO</v>
          </cell>
          <cell r="U1562" t="str">
            <v>200003967</v>
          </cell>
          <cell r="V1562" t="str">
            <v>FRIGOINCA S.A.C.</v>
          </cell>
          <cell r="W1562" t="str">
            <v/>
          </cell>
          <cell r="X1562" t="str">
            <v>CIF</v>
          </cell>
          <cell r="Y1562" t="str">
            <v>CTA CTE O CRED.DIRECTO</v>
          </cell>
          <cell r="Z1562" t="str">
            <v>CONGELADO</v>
          </cell>
          <cell r="AA1562" t="str">
            <v>PECHUGA DESH</v>
          </cell>
          <cell r="AB1562" t="str">
            <v>PECHUGA DESH S/PIEL S/GRASA S/FILETE</v>
          </cell>
          <cell r="AC1562" t="str">
            <v>PECHUGA DESH S/CALIBRE</v>
          </cell>
          <cell r="AD1562" t="str">
            <v>EX</v>
          </cell>
        </row>
        <row r="1563">
          <cell r="D1563">
            <v>1012744</v>
          </cell>
          <cell r="E1563" t="str">
            <v>PO PCH DEH NMR@SD CJ 20KG AS</v>
          </cell>
          <cell r="F1563">
            <v>24000</v>
          </cell>
          <cell r="G1563" t="str">
            <v>KG</v>
          </cell>
          <cell r="H1563" t="str">
            <v>F. SAN VICENTE</v>
          </cell>
          <cell r="I1563" t="str">
            <v>EMITIDO</v>
          </cell>
          <cell r="J1563">
            <v>44840</v>
          </cell>
          <cell r="K1563">
            <v>44892</v>
          </cell>
          <cell r="L1563"/>
          <cell r="M1563"/>
          <cell r="N1563"/>
          <cell r="O1563" t="str">
            <v>U007 AGROSUPER S.A.</v>
          </cell>
          <cell r="P1563" t="str">
            <v>00AS</v>
          </cell>
          <cell r="Q1563" t="str">
            <v>AGRO SUDAMERICA</v>
          </cell>
          <cell r="R1563" t="str">
            <v>01</v>
          </cell>
          <cell r="S1563" t="str">
            <v>PERÚ</v>
          </cell>
          <cell r="T1563" t="str">
            <v>000059 CALLAO, PUERTO</v>
          </cell>
          <cell r="U1563" t="str">
            <v>200003967</v>
          </cell>
          <cell r="V1563" t="str">
            <v>FRIGOINCA S.A.C.</v>
          </cell>
          <cell r="W1563" t="str">
            <v/>
          </cell>
          <cell r="X1563" t="str">
            <v>CIF</v>
          </cell>
          <cell r="Y1563" t="str">
            <v>CTA CTE O CRED.DIRECTO</v>
          </cell>
          <cell r="Z1563" t="str">
            <v>CONGELADO</v>
          </cell>
          <cell r="AA1563" t="str">
            <v>PECHUGA DESH</v>
          </cell>
          <cell r="AB1563" t="str">
            <v>PECHUGA DESH S/PIEL S/GRASA S/FILETE</v>
          </cell>
          <cell r="AC1563" t="str">
            <v>PECHUGA DESH S/CALIBRE</v>
          </cell>
          <cell r="AD1563" t="str">
            <v>EX</v>
          </cell>
        </row>
        <row r="1564">
          <cell r="D1564">
            <v>1012744</v>
          </cell>
          <cell r="E1564" t="str">
            <v>PO PCH DEH NMR@SD CJ 20KG AS</v>
          </cell>
          <cell r="F1564">
            <v>24000</v>
          </cell>
          <cell r="G1564" t="str">
            <v>KG</v>
          </cell>
          <cell r="H1564" t="str">
            <v>F. SAN VICENTE</v>
          </cell>
          <cell r="I1564" t="str">
            <v>EMITIDO</v>
          </cell>
          <cell r="J1564">
            <v>44840</v>
          </cell>
          <cell r="K1564">
            <v>44900</v>
          </cell>
          <cell r="L1564"/>
          <cell r="M1564"/>
          <cell r="N1564"/>
          <cell r="O1564" t="str">
            <v>U007 AGROSUPER S.A.</v>
          </cell>
          <cell r="P1564" t="str">
            <v>00AS</v>
          </cell>
          <cell r="Q1564" t="str">
            <v>AGRO SUDAMERICA</v>
          </cell>
          <cell r="R1564" t="str">
            <v>01</v>
          </cell>
          <cell r="S1564" t="str">
            <v>PERÚ</v>
          </cell>
          <cell r="T1564" t="str">
            <v>000059 CALLAO, PUERTO</v>
          </cell>
          <cell r="U1564" t="str">
            <v>200003967</v>
          </cell>
          <cell r="V1564" t="str">
            <v>FRIGOINCA S.A.C.</v>
          </cell>
          <cell r="W1564" t="str">
            <v/>
          </cell>
          <cell r="X1564" t="str">
            <v>CIF</v>
          </cell>
          <cell r="Y1564" t="str">
            <v>CTA CTE O CRED.DIRECTO</v>
          </cell>
          <cell r="Z1564" t="str">
            <v>CONGELADO</v>
          </cell>
          <cell r="AA1564" t="str">
            <v>PECHUGA DESH</v>
          </cell>
          <cell r="AB1564" t="str">
            <v>PECHUGA DESH S/PIEL S/GRASA S/FILETE</v>
          </cell>
          <cell r="AC1564" t="str">
            <v>PECHUGA DESH S/CALIBRE</v>
          </cell>
          <cell r="AD1564" t="str">
            <v>EX</v>
          </cell>
        </row>
        <row r="1565">
          <cell r="D1565">
            <v>1012744</v>
          </cell>
          <cell r="E1565" t="str">
            <v>PO PCH DEH NMR@SD CJ 20KG AS</v>
          </cell>
          <cell r="F1565">
            <v>24000</v>
          </cell>
          <cell r="G1565" t="str">
            <v>KG</v>
          </cell>
          <cell r="H1565" t="str">
            <v>F. SAN VICENTE</v>
          </cell>
          <cell r="I1565" t="str">
            <v>EMITIDO</v>
          </cell>
          <cell r="J1565">
            <v>44840</v>
          </cell>
          <cell r="K1565">
            <v>44900</v>
          </cell>
          <cell r="L1565"/>
          <cell r="M1565"/>
          <cell r="N1565"/>
          <cell r="O1565" t="str">
            <v>U007 AGROSUPER S.A.</v>
          </cell>
          <cell r="P1565" t="str">
            <v>00AS</v>
          </cell>
          <cell r="Q1565" t="str">
            <v>AGRO SUDAMERICA</v>
          </cell>
          <cell r="R1565" t="str">
            <v>01</v>
          </cell>
          <cell r="S1565" t="str">
            <v>PERÚ</v>
          </cell>
          <cell r="T1565" t="str">
            <v>000059 CALLAO, PUERTO</v>
          </cell>
          <cell r="U1565" t="str">
            <v>200003967</v>
          </cell>
          <cell r="V1565" t="str">
            <v>FRIGOINCA S.A.C.</v>
          </cell>
          <cell r="W1565" t="str">
            <v/>
          </cell>
          <cell r="X1565" t="str">
            <v>CIF</v>
          </cell>
          <cell r="Y1565" t="str">
            <v>CTA CTE O CRED.DIRECTO</v>
          </cell>
          <cell r="Z1565" t="str">
            <v>CONGELADO</v>
          </cell>
          <cell r="AA1565" t="str">
            <v>PECHUGA DESH</v>
          </cell>
          <cell r="AB1565" t="str">
            <v>PECHUGA DESH S/PIEL S/GRASA S/FILETE</v>
          </cell>
          <cell r="AC1565" t="str">
            <v>PECHUGA DESH S/CALIBRE</v>
          </cell>
          <cell r="AD1565" t="str">
            <v>EX</v>
          </cell>
        </row>
        <row r="1566">
          <cell r="D1566">
            <v>1012612</v>
          </cell>
          <cell r="E1566" t="str">
            <v>PO PPA ESP BLO@ BO CJ 20K AS</v>
          </cell>
          <cell r="F1566">
            <v>25000</v>
          </cell>
          <cell r="G1566" t="str">
            <v>KG</v>
          </cell>
          <cell r="H1566" t="str">
            <v>F. SAN VICENTE</v>
          </cell>
          <cell r="I1566" t="str">
            <v>CONFIRMADO</v>
          </cell>
          <cell r="J1566">
            <v>44841</v>
          </cell>
          <cell r="K1566">
            <v>44841</v>
          </cell>
          <cell r="L1566">
            <v>44870</v>
          </cell>
          <cell r="M1566"/>
          <cell r="N1566"/>
          <cell r="O1566" t="str">
            <v>U007 AGROSUPER S.A.</v>
          </cell>
          <cell r="P1566" t="str">
            <v>00HK</v>
          </cell>
          <cell r="Q1566" t="str">
            <v>AGROSUPER ASIA</v>
          </cell>
          <cell r="R1566" t="str">
            <v>01</v>
          </cell>
          <cell r="S1566" t="str">
            <v>FILIPINAS</v>
          </cell>
          <cell r="T1566" t="str">
            <v>000162 MANILA, PUERTO</v>
          </cell>
          <cell r="U1566" t="str">
            <v>200004244</v>
          </cell>
          <cell r="V1566" t="str">
            <v>FAYMAN EUROPE LIMITED</v>
          </cell>
          <cell r="W1566" t="str">
            <v>IN 34155 -22 ###</v>
          </cell>
          <cell r="X1566" t="str">
            <v>CIF</v>
          </cell>
          <cell r="Y1566" t="str">
            <v>PAGO C/COPIA DOCTO.</v>
          </cell>
          <cell r="Z1566" t="str">
            <v>CONGELADO</v>
          </cell>
          <cell r="AA1566" t="str">
            <v>CARNE RECUPERADA</v>
          </cell>
          <cell r="AB1566" t="str">
            <v>CARNE RECUPERADA PULPA</v>
          </cell>
          <cell r="AC1566" t="str">
            <v>CARNE RECUPERADA PULPA ESPECIAL</v>
          </cell>
          <cell r="AD1566" t="str">
            <v>EX</v>
          </cell>
        </row>
        <row r="1567">
          <cell r="D1567">
            <v>1012612</v>
          </cell>
          <cell r="E1567" t="str">
            <v>PO PPA ESP BLO@ BO CJ 20K AS</v>
          </cell>
          <cell r="F1567">
            <v>25000</v>
          </cell>
          <cell r="G1567" t="str">
            <v>KG</v>
          </cell>
          <cell r="H1567" t="str">
            <v>F. SAN VICENTE</v>
          </cell>
          <cell r="I1567" t="str">
            <v>CONFIRMADO</v>
          </cell>
          <cell r="J1567">
            <v>44841</v>
          </cell>
          <cell r="K1567">
            <v>44841</v>
          </cell>
          <cell r="L1567">
            <v>44870</v>
          </cell>
          <cell r="M1567"/>
          <cell r="N1567"/>
          <cell r="O1567" t="str">
            <v>U007 AGROSUPER S.A.</v>
          </cell>
          <cell r="P1567" t="str">
            <v>00HK</v>
          </cell>
          <cell r="Q1567" t="str">
            <v>AGROSUPER ASIA</v>
          </cell>
          <cell r="R1567" t="str">
            <v>01</v>
          </cell>
          <cell r="S1567" t="str">
            <v>FILIPINAS</v>
          </cell>
          <cell r="T1567" t="str">
            <v>000162 MANILA, PUERTO</v>
          </cell>
          <cell r="U1567" t="str">
            <v>200004244</v>
          </cell>
          <cell r="V1567" t="str">
            <v>FAYMAN EUROPE LIMITED</v>
          </cell>
          <cell r="W1567" t="str">
            <v>IN 34156 -22 ###</v>
          </cell>
          <cell r="X1567" t="str">
            <v>CIF</v>
          </cell>
          <cell r="Y1567" t="str">
            <v>PAGO C/COPIA DOCTO.</v>
          </cell>
          <cell r="Z1567" t="str">
            <v>CONGELADO</v>
          </cell>
          <cell r="AA1567" t="str">
            <v>CARNE RECUPERADA</v>
          </cell>
          <cell r="AB1567" t="str">
            <v>CARNE RECUPERADA PULPA</v>
          </cell>
          <cell r="AC1567" t="str">
            <v>CARNE RECUPERADA PULPA ESPECIAL</v>
          </cell>
          <cell r="AD1567" t="str">
            <v>EX</v>
          </cell>
        </row>
        <row r="1568">
          <cell r="D1568">
            <v>1012612</v>
          </cell>
          <cell r="E1568" t="str">
            <v>PO PPA ESP BLO@ BO CJ 20K AS</v>
          </cell>
          <cell r="F1568">
            <v>25000</v>
          </cell>
          <cell r="G1568" t="str">
            <v>KG</v>
          </cell>
          <cell r="H1568" t="str">
            <v>F. SAN VICENTE</v>
          </cell>
          <cell r="I1568" t="str">
            <v>CONFIRMADO</v>
          </cell>
          <cell r="J1568">
            <v>44841</v>
          </cell>
          <cell r="K1568">
            <v>44841</v>
          </cell>
          <cell r="L1568">
            <v>44870</v>
          </cell>
          <cell r="M1568"/>
          <cell r="N1568"/>
          <cell r="O1568" t="str">
            <v>U007 AGROSUPER S.A.</v>
          </cell>
          <cell r="P1568" t="str">
            <v>00HK</v>
          </cell>
          <cell r="Q1568" t="str">
            <v>AGROSUPER ASIA</v>
          </cell>
          <cell r="R1568" t="str">
            <v>01</v>
          </cell>
          <cell r="S1568" t="str">
            <v>FILIPINAS</v>
          </cell>
          <cell r="T1568" t="str">
            <v>000162 MANILA, PUERTO</v>
          </cell>
          <cell r="U1568" t="str">
            <v>200004244</v>
          </cell>
          <cell r="V1568" t="str">
            <v>FAYMAN EUROPE LIMITED</v>
          </cell>
          <cell r="W1568" t="str">
            <v>IN 34157 -22 ###</v>
          </cell>
          <cell r="X1568" t="str">
            <v>CIF</v>
          </cell>
          <cell r="Y1568" t="str">
            <v>PAGO C/COPIA DOCTO.</v>
          </cell>
          <cell r="Z1568" t="str">
            <v>CONGELADO</v>
          </cell>
          <cell r="AA1568" t="str">
            <v>CARNE RECUPERADA</v>
          </cell>
          <cell r="AB1568" t="str">
            <v>CARNE RECUPERADA PULPA</v>
          </cell>
          <cell r="AC1568" t="str">
            <v>CARNE RECUPERADA PULPA ESPECIAL</v>
          </cell>
          <cell r="AD1568" t="str">
            <v>EX</v>
          </cell>
        </row>
        <row r="1569">
          <cell r="D1569">
            <v>1012612</v>
          </cell>
          <cell r="E1569" t="str">
            <v>PO PPA ESP BLO@ BO CJ 20K AS</v>
          </cell>
          <cell r="F1569">
            <v>25000</v>
          </cell>
          <cell r="G1569" t="str">
            <v>KG</v>
          </cell>
          <cell r="H1569" t="str">
            <v>F. SAN VICENTE</v>
          </cell>
          <cell r="I1569" t="str">
            <v>CONFIRMADO</v>
          </cell>
          <cell r="J1569">
            <v>44841</v>
          </cell>
          <cell r="K1569">
            <v>44841</v>
          </cell>
          <cell r="L1569">
            <v>44871</v>
          </cell>
          <cell r="M1569"/>
          <cell r="N1569"/>
          <cell r="O1569" t="str">
            <v>U007 AGROSUPER S.A.</v>
          </cell>
          <cell r="P1569" t="str">
            <v>00HK</v>
          </cell>
          <cell r="Q1569" t="str">
            <v>AGROSUPER ASIA</v>
          </cell>
          <cell r="R1569" t="str">
            <v>01</v>
          </cell>
          <cell r="S1569" t="str">
            <v>FILIPINAS</v>
          </cell>
          <cell r="T1569" t="str">
            <v>000162 MANILA, PUERTO</v>
          </cell>
          <cell r="U1569" t="str">
            <v>200004244</v>
          </cell>
          <cell r="V1569" t="str">
            <v>FAYMAN EUROPE LIMITED</v>
          </cell>
          <cell r="W1569" t="str">
            <v>IN 34158 -22 ###</v>
          </cell>
          <cell r="X1569" t="str">
            <v>CIF</v>
          </cell>
          <cell r="Y1569" t="str">
            <v>PAGO C/COPIA DOCTO.</v>
          </cell>
          <cell r="Z1569" t="str">
            <v>CONGELADO</v>
          </cell>
          <cell r="AA1569" t="str">
            <v>CARNE RECUPERADA</v>
          </cell>
          <cell r="AB1569" t="str">
            <v>CARNE RECUPERADA PULPA</v>
          </cell>
          <cell r="AC1569" t="str">
            <v>CARNE RECUPERADA PULPA ESPECIAL</v>
          </cell>
          <cell r="AD1569" t="str">
            <v>EX</v>
          </cell>
        </row>
        <row r="1570">
          <cell r="D1570">
            <v>1012612</v>
          </cell>
          <cell r="E1570" t="str">
            <v>PO PPA ESP BLO@ BO CJ 20K AS</v>
          </cell>
          <cell r="F1570">
            <v>25000</v>
          </cell>
          <cell r="G1570" t="str">
            <v>KG</v>
          </cell>
          <cell r="H1570" t="str">
            <v>F. SAN VICENTE</v>
          </cell>
          <cell r="I1570" t="str">
            <v>CONFIRMADO</v>
          </cell>
          <cell r="J1570">
            <v>44841</v>
          </cell>
          <cell r="K1570">
            <v>44841</v>
          </cell>
          <cell r="L1570">
            <v>44871</v>
          </cell>
          <cell r="M1570"/>
          <cell r="N1570"/>
          <cell r="O1570" t="str">
            <v>U007 AGROSUPER S.A.</v>
          </cell>
          <cell r="P1570" t="str">
            <v>00HK</v>
          </cell>
          <cell r="Q1570" t="str">
            <v>AGROSUPER ASIA</v>
          </cell>
          <cell r="R1570" t="str">
            <v>01</v>
          </cell>
          <cell r="S1570" t="str">
            <v>FILIPINAS</v>
          </cell>
          <cell r="T1570" t="str">
            <v>000162 MANILA, PUERTO</v>
          </cell>
          <cell r="U1570" t="str">
            <v>200004244</v>
          </cell>
          <cell r="V1570" t="str">
            <v>FAYMAN EUROPE LIMITED</v>
          </cell>
          <cell r="W1570" t="str">
            <v>IN 34159 -22 ###</v>
          </cell>
          <cell r="X1570" t="str">
            <v>CIF</v>
          </cell>
          <cell r="Y1570" t="str">
            <v>PAGO C/COPIA DOCTO.</v>
          </cell>
          <cell r="Z1570" t="str">
            <v>CONGELADO</v>
          </cell>
          <cell r="AA1570" t="str">
            <v>CARNE RECUPERADA</v>
          </cell>
          <cell r="AB1570" t="str">
            <v>CARNE RECUPERADA PULPA</v>
          </cell>
          <cell r="AC1570" t="str">
            <v>CARNE RECUPERADA PULPA ESPECIAL</v>
          </cell>
          <cell r="AD1570" t="str">
            <v>EX</v>
          </cell>
        </row>
        <row r="1571">
          <cell r="D1571">
            <v>1012612</v>
          </cell>
          <cell r="E1571" t="str">
            <v>PO PPA ESP BLO@ BO CJ 20K AS</v>
          </cell>
          <cell r="F1571">
            <v>25000</v>
          </cell>
          <cell r="G1571" t="str">
            <v>KG</v>
          </cell>
          <cell r="H1571" t="str">
            <v>F. SAN VICENTE</v>
          </cell>
          <cell r="I1571" t="str">
            <v>CONFIRMADO</v>
          </cell>
          <cell r="J1571">
            <v>44841</v>
          </cell>
          <cell r="K1571">
            <v>44841</v>
          </cell>
          <cell r="L1571">
            <v>44871</v>
          </cell>
          <cell r="M1571"/>
          <cell r="N1571"/>
          <cell r="O1571" t="str">
            <v>U007 AGROSUPER S.A.</v>
          </cell>
          <cell r="P1571" t="str">
            <v>00HK</v>
          </cell>
          <cell r="Q1571" t="str">
            <v>AGROSUPER ASIA</v>
          </cell>
          <cell r="R1571" t="str">
            <v>01</v>
          </cell>
          <cell r="S1571" t="str">
            <v>FILIPINAS</v>
          </cell>
          <cell r="T1571" t="str">
            <v>000162 MANILA, PUERTO</v>
          </cell>
          <cell r="U1571" t="str">
            <v>200004244</v>
          </cell>
          <cell r="V1571" t="str">
            <v>FAYMAN EUROPE LIMITED</v>
          </cell>
          <cell r="W1571" t="str">
            <v>IN 34160 -22 ###</v>
          </cell>
          <cell r="X1571" t="str">
            <v>CIF</v>
          </cell>
          <cell r="Y1571" t="str">
            <v>PAGO C/COPIA DOCTO.</v>
          </cell>
          <cell r="Z1571" t="str">
            <v>CONGELADO</v>
          </cell>
          <cell r="AA1571" t="str">
            <v>CARNE RECUPERADA</v>
          </cell>
          <cell r="AB1571" t="str">
            <v>CARNE RECUPERADA PULPA</v>
          </cell>
          <cell r="AC1571" t="str">
            <v>CARNE RECUPERADA PULPA ESPECIAL</v>
          </cell>
          <cell r="AD1571" t="str">
            <v>EX</v>
          </cell>
        </row>
        <row r="1572">
          <cell r="D1572">
            <v>1012612</v>
          </cell>
          <cell r="E1572" t="str">
            <v>PO PPA ESP BLO@ BO CJ 20K AS</v>
          </cell>
          <cell r="F1572">
            <v>25000</v>
          </cell>
          <cell r="G1572" t="str">
            <v>KG</v>
          </cell>
          <cell r="H1572" t="str">
            <v>F. SAN VICENTE</v>
          </cell>
          <cell r="I1572" t="str">
            <v>CONFIRMADO</v>
          </cell>
          <cell r="J1572">
            <v>44841</v>
          </cell>
          <cell r="K1572">
            <v>44841</v>
          </cell>
          <cell r="L1572">
            <v>44871</v>
          </cell>
          <cell r="M1572"/>
          <cell r="N1572"/>
          <cell r="O1572" t="str">
            <v>U007 AGROSUPER S.A.</v>
          </cell>
          <cell r="P1572" t="str">
            <v>00HK</v>
          </cell>
          <cell r="Q1572" t="str">
            <v>AGROSUPER ASIA</v>
          </cell>
          <cell r="R1572" t="str">
            <v>01</v>
          </cell>
          <cell r="S1572" t="str">
            <v>FILIPINAS</v>
          </cell>
          <cell r="T1572" t="str">
            <v>000162 MANILA, PUERTO</v>
          </cell>
          <cell r="U1572" t="str">
            <v>200004244</v>
          </cell>
          <cell r="V1572" t="str">
            <v>FAYMAN EUROPE LIMITED</v>
          </cell>
          <cell r="W1572" t="str">
            <v>IN 34161 -22 ###</v>
          </cell>
          <cell r="X1572" t="str">
            <v>CIF</v>
          </cell>
          <cell r="Y1572" t="str">
            <v>PAGO C/COPIA DOCTO.</v>
          </cell>
          <cell r="Z1572" t="str">
            <v>CONGELADO</v>
          </cell>
          <cell r="AA1572" t="str">
            <v>CARNE RECUPERADA</v>
          </cell>
          <cell r="AB1572" t="str">
            <v>CARNE RECUPERADA PULPA</v>
          </cell>
          <cell r="AC1572" t="str">
            <v>CARNE RECUPERADA PULPA ESPECIAL</v>
          </cell>
          <cell r="AD1572" t="str">
            <v>EX</v>
          </cell>
        </row>
        <row r="1573">
          <cell r="D1573">
            <v>1012612</v>
          </cell>
          <cell r="E1573" t="str">
            <v>PO PPA ESP BLO@ BO CJ 20K AS</v>
          </cell>
          <cell r="F1573">
            <v>25000</v>
          </cell>
          <cell r="G1573" t="str">
            <v>KG</v>
          </cell>
          <cell r="H1573" t="str">
            <v>F. SAN VICENTE</v>
          </cell>
          <cell r="I1573" t="str">
            <v>CONFIRMADO</v>
          </cell>
          <cell r="J1573">
            <v>44841</v>
          </cell>
          <cell r="K1573">
            <v>44841</v>
          </cell>
          <cell r="L1573">
            <v>44873</v>
          </cell>
          <cell r="M1573"/>
          <cell r="N1573"/>
          <cell r="O1573" t="str">
            <v>U007 AGROSUPER S.A.</v>
          </cell>
          <cell r="P1573" t="str">
            <v>00HK</v>
          </cell>
          <cell r="Q1573" t="str">
            <v>AGROSUPER ASIA</v>
          </cell>
          <cell r="R1573" t="str">
            <v>01</v>
          </cell>
          <cell r="S1573" t="str">
            <v>FILIPINAS</v>
          </cell>
          <cell r="T1573" t="str">
            <v>000162 MANILA, PUERTO</v>
          </cell>
          <cell r="U1573" t="str">
            <v>200004244</v>
          </cell>
          <cell r="V1573" t="str">
            <v>FAYMAN EUROPE LIMITED</v>
          </cell>
          <cell r="W1573" t="str">
            <v>IN 34162 -22 ###</v>
          </cell>
          <cell r="X1573" t="str">
            <v>CIF</v>
          </cell>
          <cell r="Y1573" t="str">
            <v>PAGO C/COPIA DOCTO.</v>
          </cell>
          <cell r="Z1573" t="str">
            <v>CONGELADO</v>
          </cell>
          <cell r="AA1573" t="str">
            <v>CARNE RECUPERADA</v>
          </cell>
          <cell r="AB1573" t="str">
            <v>CARNE RECUPERADA PULPA</v>
          </cell>
          <cell r="AC1573" t="str">
            <v>CARNE RECUPERADA PULPA ESPECIAL</v>
          </cell>
          <cell r="AD1573" t="str">
            <v>EX</v>
          </cell>
        </row>
        <row r="1574">
          <cell r="D1574">
            <v>1012612</v>
          </cell>
          <cell r="E1574" t="str">
            <v>PO PPA ESP BLO@ BO CJ 20K AS</v>
          </cell>
          <cell r="F1574">
            <v>25000</v>
          </cell>
          <cell r="G1574" t="str">
            <v>KG</v>
          </cell>
          <cell r="H1574" t="str">
            <v>F. SAN VICENTE</v>
          </cell>
          <cell r="I1574" t="str">
            <v>CONFIRMADO</v>
          </cell>
          <cell r="J1574">
            <v>44841</v>
          </cell>
          <cell r="K1574">
            <v>44841</v>
          </cell>
          <cell r="L1574">
            <v>44876</v>
          </cell>
          <cell r="M1574"/>
          <cell r="N1574"/>
          <cell r="O1574" t="str">
            <v>U007 AGROSUPER S.A.</v>
          </cell>
          <cell r="P1574" t="str">
            <v>00HK</v>
          </cell>
          <cell r="Q1574" t="str">
            <v>AGROSUPER ASIA</v>
          </cell>
          <cell r="R1574" t="str">
            <v>01</v>
          </cell>
          <cell r="S1574" t="str">
            <v>FILIPINAS</v>
          </cell>
          <cell r="T1574" t="str">
            <v>000162 MANILA, PUERTO</v>
          </cell>
          <cell r="U1574" t="str">
            <v>200004244</v>
          </cell>
          <cell r="V1574" t="str">
            <v>FAYMAN EUROPE LIMITED</v>
          </cell>
          <cell r="W1574" t="str">
            <v>IN 34163 -22 ###</v>
          </cell>
          <cell r="X1574" t="str">
            <v>CIF</v>
          </cell>
          <cell r="Y1574" t="str">
            <v>PAGO C/COPIA DOCTO.</v>
          </cell>
          <cell r="Z1574" t="str">
            <v>CONGELADO</v>
          </cell>
          <cell r="AA1574" t="str">
            <v>CARNE RECUPERADA</v>
          </cell>
          <cell r="AB1574" t="str">
            <v>CARNE RECUPERADA PULPA</v>
          </cell>
          <cell r="AC1574" t="str">
            <v>CARNE RECUPERADA PULPA ESPECIAL</v>
          </cell>
          <cell r="AD1574" t="str">
            <v>EX</v>
          </cell>
        </row>
        <row r="1575">
          <cell r="D1575">
            <v>1012612</v>
          </cell>
          <cell r="E1575" t="str">
            <v>PO PPA ESP BLO@ BO CJ 20K AS</v>
          </cell>
          <cell r="F1575">
            <v>25000</v>
          </cell>
          <cell r="G1575" t="str">
            <v>KG</v>
          </cell>
          <cell r="H1575" t="str">
            <v>F. SAN VICENTE</v>
          </cell>
          <cell r="I1575" t="str">
            <v>CONFIRMADO</v>
          </cell>
          <cell r="J1575">
            <v>44841</v>
          </cell>
          <cell r="K1575">
            <v>44841</v>
          </cell>
          <cell r="L1575">
            <v>44876</v>
          </cell>
          <cell r="M1575"/>
          <cell r="N1575"/>
          <cell r="O1575" t="str">
            <v>U007 AGROSUPER S.A.</v>
          </cell>
          <cell r="P1575" t="str">
            <v>00HK</v>
          </cell>
          <cell r="Q1575" t="str">
            <v>AGROSUPER ASIA</v>
          </cell>
          <cell r="R1575" t="str">
            <v>01</v>
          </cell>
          <cell r="S1575" t="str">
            <v>FILIPINAS</v>
          </cell>
          <cell r="T1575" t="str">
            <v>000162 MANILA, PUERTO</v>
          </cell>
          <cell r="U1575" t="str">
            <v>200004244</v>
          </cell>
          <cell r="V1575" t="str">
            <v>FAYMAN EUROPE LIMITED</v>
          </cell>
          <cell r="W1575" t="str">
            <v>IN 34164 -22 ###</v>
          </cell>
          <cell r="X1575" t="str">
            <v>CIF</v>
          </cell>
          <cell r="Y1575" t="str">
            <v>PAGO C/COPIA DOCTO.</v>
          </cell>
          <cell r="Z1575" t="str">
            <v>CONGELADO</v>
          </cell>
          <cell r="AA1575" t="str">
            <v>CARNE RECUPERADA</v>
          </cell>
          <cell r="AB1575" t="str">
            <v>CARNE RECUPERADA PULPA</v>
          </cell>
          <cell r="AC1575" t="str">
            <v>CARNE RECUPERADA PULPA ESPECIAL</v>
          </cell>
          <cell r="AD1575" t="str">
            <v>EX</v>
          </cell>
        </row>
        <row r="1576">
          <cell r="D1576">
            <v>1012612</v>
          </cell>
          <cell r="E1576" t="str">
            <v>PO PPA ESP BLO@ BO CJ 20K AS</v>
          </cell>
          <cell r="F1576">
            <v>25000</v>
          </cell>
          <cell r="G1576" t="str">
            <v>KG</v>
          </cell>
          <cell r="H1576" t="str">
            <v>F. SAN VICENTE</v>
          </cell>
          <cell r="I1576" t="str">
            <v>CONFIRMADO</v>
          </cell>
          <cell r="J1576">
            <v>44841</v>
          </cell>
          <cell r="K1576">
            <v>44841</v>
          </cell>
          <cell r="L1576">
            <v>44876</v>
          </cell>
          <cell r="M1576"/>
          <cell r="N1576"/>
          <cell r="O1576" t="str">
            <v>U007 AGROSUPER S.A.</v>
          </cell>
          <cell r="P1576" t="str">
            <v>00HK</v>
          </cell>
          <cell r="Q1576" t="str">
            <v>AGROSUPER ASIA</v>
          </cell>
          <cell r="R1576" t="str">
            <v>01</v>
          </cell>
          <cell r="S1576" t="str">
            <v>FILIPINAS</v>
          </cell>
          <cell r="T1576" t="str">
            <v>000162 MANILA, PUERTO</v>
          </cell>
          <cell r="U1576" t="str">
            <v>200004244</v>
          </cell>
          <cell r="V1576" t="str">
            <v>FAYMAN EUROPE LIMITED</v>
          </cell>
          <cell r="W1576" t="str">
            <v>IN 34165 -22 ###</v>
          </cell>
          <cell r="X1576" t="str">
            <v>CIF</v>
          </cell>
          <cell r="Y1576" t="str">
            <v>PAGO C/COPIA DOCTO.</v>
          </cell>
          <cell r="Z1576" t="str">
            <v>CONGELADO</v>
          </cell>
          <cell r="AA1576" t="str">
            <v>CARNE RECUPERADA</v>
          </cell>
          <cell r="AB1576" t="str">
            <v>CARNE RECUPERADA PULPA</v>
          </cell>
          <cell r="AC1576" t="str">
            <v>CARNE RECUPERADA PULPA ESPECIAL</v>
          </cell>
          <cell r="AD1576" t="str">
            <v>EX</v>
          </cell>
        </row>
        <row r="1577">
          <cell r="D1577">
            <v>1012612</v>
          </cell>
          <cell r="E1577" t="str">
            <v>PO PPA ESP BLO@ BO CJ 20K AS</v>
          </cell>
          <cell r="F1577">
            <v>25000</v>
          </cell>
          <cell r="G1577" t="str">
            <v>KG</v>
          </cell>
          <cell r="H1577" t="str">
            <v>F. SAN VICENTE</v>
          </cell>
          <cell r="I1577" t="str">
            <v>CONFIRMADO</v>
          </cell>
          <cell r="J1577">
            <v>44841</v>
          </cell>
          <cell r="K1577">
            <v>44841</v>
          </cell>
          <cell r="L1577">
            <v>44877</v>
          </cell>
          <cell r="M1577"/>
          <cell r="N1577"/>
          <cell r="O1577" t="str">
            <v>U007 AGROSUPER S.A.</v>
          </cell>
          <cell r="P1577" t="str">
            <v>00HK</v>
          </cell>
          <cell r="Q1577" t="str">
            <v>AGROSUPER ASIA</v>
          </cell>
          <cell r="R1577" t="str">
            <v>01</v>
          </cell>
          <cell r="S1577" t="str">
            <v>FILIPINAS</v>
          </cell>
          <cell r="T1577" t="str">
            <v>000162 MANILA, PUERTO</v>
          </cell>
          <cell r="U1577" t="str">
            <v>200004244</v>
          </cell>
          <cell r="V1577" t="str">
            <v>FAYMAN EUROPE LIMITED</v>
          </cell>
          <cell r="W1577" t="str">
            <v>IN 34166 -22 ###</v>
          </cell>
          <cell r="X1577" t="str">
            <v>CIF</v>
          </cell>
          <cell r="Y1577" t="str">
            <v>PAGO C/COPIA DOCTO.</v>
          </cell>
          <cell r="Z1577" t="str">
            <v>CONGELADO</v>
          </cell>
          <cell r="AA1577" t="str">
            <v>CARNE RECUPERADA</v>
          </cell>
          <cell r="AB1577" t="str">
            <v>CARNE RECUPERADA PULPA</v>
          </cell>
          <cell r="AC1577" t="str">
            <v>CARNE RECUPERADA PULPA ESPECIAL</v>
          </cell>
          <cell r="AD1577" t="str">
            <v>EX</v>
          </cell>
        </row>
        <row r="1578">
          <cell r="D1578">
            <v>1012612</v>
          </cell>
          <cell r="E1578" t="str">
            <v>PO PPA ESP BLO@ BO CJ 20K AS</v>
          </cell>
          <cell r="F1578">
            <v>25000</v>
          </cell>
          <cell r="G1578" t="str">
            <v>KG</v>
          </cell>
          <cell r="H1578" t="str">
            <v>F. SAN VICENTE</v>
          </cell>
          <cell r="I1578" t="str">
            <v>CONFIRMADO</v>
          </cell>
          <cell r="J1578">
            <v>44841</v>
          </cell>
          <cell r="K1578">
            <v>44841</v>
          </cell>
          <cell r="L1578">
            <v>44877</v>
          </cell>
          <cell r="M1578"/>
          <cell r="N1578"/>
          <cell r="O1578" t="str">
            <v>U007 AGROSUPER S.A.</v>
          </cell>
          <cell r="P1578" t="str">
            <v>00HK</v>
          </cell>
          <cell r="Q1578" t="str">
            <v>AGROSUPER ASIA</v>
          </cell>
          <cell r="R1578" t="str">
            <v>01</v>
          </cell>
          <cell r="S1578" t="str">
            <v>FILIPINAS</v>
          </cell>
          <cell r="T1578" t="str">
            <v>000162 MANILA, PUERTO</v>
          </cell>
          <cell r="U1578" t="str">
            <v>200004244</v>
          </cell>
          <cell r="V1578" t="str">
            <v>FAYMAN EUROPE LIMITED</v>
          </cell>
          <cell r="W1578" t="str">
            <v>IN 34167 -22 ###</v>
          </cell>
          <cell r="X1578" t="str">
            <v>CIF</v>
          </cell>
          <cell r="Y1578" t="str">
            <v>PAGO C/COPIA DOCTO.</v>
          </cell>
          <cell r="Z1578" t="str">
            <v>CONGELADO</v>
          </cell>
          <cell r="AA1578" t="str">
            <v>CARNE RECUPERADA</v>
          </cell>
          <cell r="AB1578" t="str">
            <v>CARNE RECUPERADA PULPA</v>
          </cell>
          <cell r="AC1578" t="str">
            <v>CARNE RECUPERADA PULPA ESPECIAL</v>
          </cell>
          <cell r="AD1578" t="str">
            <v>EX</v>
          </cell>
        </row>
        <row r="1579">
          <cell r="D1579">
            <v>1012612</v>
          </cell>
          <cell r="E1579" t="str">
            <v>PO PPA ESP BLO@ BO CJ 20K AS</v>
          </cell>
          <cell r="F1579">
            <v>25000</v>
          </cell>
          <cell r="G1579" t="str">
            <v>KG</v>
          </cell>
          <cell r="H1579" t="str">
            <v>F. SAN VICENTE</v>
          </cell>
          <cell r="I1579" t="str">
            <v>CONFIRMADO</v>
          </cell>
          <cell r="J1579">
            <v>44841</v>
          </cell>
          <cell r="K1579">
            <v>44841</v>
          </cell>
          <cell r="L1579">
            <v>44877</v>
          </cell>
          <cell r="M1579"/>
          <cell r="N1579"/>
          <cell r="O1579" t="str">
            <v>U007 AGROSUPER S.A.</v>
          </cell>
          <cell r="P1579" t="str">
            <v>00HK</v>
          </cell>
          <cell r="Q1579" t="str">
            <v>AGROSUPER ASIA</v>
          </cell>
          <cell r="R1579" t="str">
            <v>01</v>
          </cell>
          <cell r="S1579" t="str">
            <v>FILIPINAS</v>
          </cell>
          <cell r="T1579" t="str">
            <v>000162 MANILA, PUERTO</v>
          </cell>
          <cell r="U1579" t="str">
            <v>200004244</v>
          </cell>
          <cell r="V1579" t="str">
            <v>FAYMAN EUROPE LIMITED</v>
          </cell>
          <cell r="W1579" t="str">
            <v>IN 34168 -22 ###</v>
          </cell>
          <cell r="X1579" t="str">
            <v>CIF</v>
          </cell>
          <cell r="Y1579" t="str">
            <v>PAGO C/COPIA DOCTO.</v>
          </cell>
          <cell r="Z1579" t="str">
            <v>CONGELADO</v>
          </cell>
          <cell r="AA1579" t="str">
            <v>CARNE RECUPERADA</v>
          </cell>
          <cell r="AB1579" t="str">
            <v>CARNE RECUPERADA PULPA</v>
          </cell>
          <cell r="AC1579" t="str">
            <v>CARNE RECUPERADA PULPA ESPECIAL</v>
          </cell>
          <cell r="AD1579" t="str">
            <v>EX</v>
          </cell>
        </row>
        <row r="1580">
          <cell r="D1580">
            <v>1012805</v>
          </cell>
          <cell r="E1580" t="str">
            <v>PO TRUENT DEH S/P@ CJ 10K AS</v>
          </cell>
          <cell r="F1580">
            <v>21600</v>
          </cell>
          <cell r="G1580" t="str">
            <v>KG</v>
          </cell>
          <cell r="H1580" t="str">
            <v>F. SAN VICENTE</v>
          </cell>
          <cell r="I1580" t="str">
            <v>EN PRODUCCION</v>
          </cell>
          <cell r="J1580">
            <v>44841</v>
          </cell>
          <cell r="K1580">
            <v>44859</v>
          </cell>
          <cell r="L1580"/>
          <cell r="M1580"/>
          <cell r="N1580"/>
          <cell r="O1580" t="str">
            <v>U020 AGROSUPER COMER ALIM</v>
          </cell>
          <cell r="P1580" t="str">
            <v>00AE</v>
          </cell>
          <cell r="Q1580" t="str">
            <v>AGRO EUROPA</v>
          </cell>
          <cell r="R1580" t="str">
            <v>01</v>
          </cell>
          <cell r="S1580" t="str">
            <v>PAÍSES BAJOS</v>
          </cell>
          <cell r="T1580" t="str">
            <v>000058 ROTTERDAM, PUERTO</v>
          </cell>
          <cell r="U1580" t="str">
            <v>200000007</v>
          </cell>
          <cell r="V1580" t="str">
            <v>AGROEUROPA S.P.A</v>
          </cell>
          <cell r="W1580" t="str">
            <v/>
          </cell>
          <cell r="X1580" t="str">
            <v>CFR</v>
          </cell>
          <cell r="Y1580" t="str">
            <v>CTA CTE O CRED.DIRECTO</v>
          </cell>
          <cell r="Z1580" t="str">
            <v>CONGELADO</v>
          </cell>
          <cell r="AA1580" t="str">
            <v>TRUTRO DESHUESADO</v>
          </cell>
          <cell r="AB1580" t="str">
            <v>TRUTRO DESHUESADO SIN PIEL</v>
          </cell>
          <cell r="AC1580" t="str">
            <v>TRUTRO DESHUESADO S/PIEL ENTERO</v>
          </cell>
          <cell r="AD1580" t="str">
            <v>NA</v>
          </cell>
        </row>
        <row r="1581">
          <cell r="D1581">
            <v>1023302</v>
          </cell>
          <cell r="E1581" t="str">
            <v>GO MANTEC@ CJ 20K AS</v>
          </cell>
          <cell r="F1581">
            <v>24000</v>
          </cell>
          <cell r="G1581" t="str">
            <v>KG</v>
          </cell>
          <cell r="H1581" t="str">
            <v>FRIGORÍFICO EL MILAGRO</v>
          </cell>
          <cell r="I1581" t="str">
            <v>PROGRAMADO</v>
          </cell>
          <cell r="J1581">
            <v>44841</v>
          </cell>
          <cell r="K1581">
            <v>44848</v>
          </cell>
          <cell r="L1581">
            <v>44870</v>
          </cell>
          <cell r="M1581"/>
          <cell r="N1581"/>
          <cell r="O1581" t="str">
            <v>U020 AGROSUPER COMER ALIM</v>
          </cell>
          <cell r="P1581" t="str">
            <v>00AM</v>
          </cell>
          <cell r="Q1581" t="str">
            <v>AGRO MEXICO</v>
          </cell>
          <cell r="R1581" t="str">
            <v>02</v>
          </cell>
          <cell r="S1581" t="str">
            <v>MEXICO</v>
          </cell>
          <cell r="T1581" t="str">
            <v>000050 MANZANILLO, PUERTO</v>
          </cell>
          <cell r="U1581" t="str">
            <v>200000432</v>
          </cell>
          <cell r="V1581" t="str">
            <v>Productos Alimenticios Super</v>
          </cell>
          <cell r="W1581" t="str">
            <v/>
          </cell>
          <cell r="X1581" t="str">
            <v>CIF</v>
          </cell>
          <cell r="Y1581" t="str">
            <v>CTA CTE O CRED.DIRECTO</v>
          </cell>
          <cell r="Z1581" t="str">
            <v>CONGELADO</v>
          </cell>
          <cell r="AA1581" t="str">
            <v>GRASAS</v>
          </cell>
          <cell r="AB1581" t="str">
            <v>GRASA INTERIOR</v>
          </cell>
          <cell r="AC1581" t="str">
            <v>SUBPROD GRASA MANTECA</v>
          </cell>
          <cell r="AD1581" t="str">
            <v>NA</v>
          </cell>
        </row>
        <row r="1582">
          <cell r="D1582">
            <v>1023302</v>
          </cell>
          <cell r="E1582" t="str">
            <v>GO MANTEC@ CJ 20K AS</v>
          </cell>
          <cell r="F1582">
            <v>24000</v>
          </cell>
          <cell r="G1582" t="str">
            <v>KG</v>
          </cell>
          <cell r="H1582" t="str">
            <v>PLANTA LO MIRANDA</v>
          </cell>
          <cell r="I1582" t="str">
            <v>A PROGRAMAR</v>
          </cell>
          <cell r="J1582">
            <v>44841</v>
          </cell>
          <cell r="K1582">
            <v>44848</v>
          </cell>
          <cell r="L1582">
            <v>44871</v>
          </cell>
          <cell r="M1582"/>
          <cell r="N1582"/>
          <cell r="O1582" t="str">
            <v>U020 AGROSUPER COMER ALIM</v>
          </cell>
          <cell r="P1582" t="str">
            <v>00AM</v>
          </cell>
          <cell r="Q1582" t="str">
            <v>AGRO MEXICO</v>
          </cell>
          <cell r="R1582" t="str">
            <v>02</v>
          </cell>
          <cell r="S1582" t="str">
            <v>MEXICO</v>
          </cell>
          <cell r="T1582" t="str">
            <v>000050 MANZANILLO, PUERTO</v>
          </cell>
          <cell r="U1582" t="str">
            <v>200000432</v>
          </cell>
          <cell r="V1582" t="str">
            <v>Productos Alimenticios Super</v>
          </cell>
          <cell r="W1582" t="str">
            <v/>
          </cell>
          <cell r="X1582" t="str">
            <v>CIF</v>
          </cell>
          <cell r="Y1582" t="str">
            <v>CTA CTE O CRED.DIRECTO</v>
          </cell>
          <cell r="Z1582" t="str">
            <v>CONGELADO</v>
          </cell>
          <cell r="AA1582" t="str">
            <v>GRASAS</v>
          </cell>
          <cell r="AB1582" t="str">
            <v>GRASA INTERIOR</v>
          </cell>
          <cell r="AC1582" t="str">
            <v>SUBPROD GRASA MANTECA</v>
          </cell>
          <cell r="AD1582" t="str">
            <v>NA</v>
          </cell>
        </row>
        <row r="1583">
          <cell r="D1583">
            <v>1023302</v>
          </cell>
          <cell r="E1583" t="str">
            <v>GO MANTEC@ CJ 20K AS</v>
          </cell>
          <cell r="F1583">
            <v>24000</v>
          </cell>
          <cell r="G1583" t="str">
            <v>KG</v>
          </cell>
          <cell r="H1583" t="str">
            <v>PLANTA LO MIRANDA</v>
          </cell>
          <cell r="I1583" t="str">
            <v>A PROGRAMAR</v>
          </cell>
          <cell r="J1583">
            <v>44841</v>
          </cell>
          <cell r="K1583">
            <v>44848</v>
          </cell>
          <cell r="L1583">
            <v>44872</v>
          </cell>
          <cell r="M1583"/>
          <cell r="N1583"/>
          <cell r="O1583" t="str">
            <v>U020 AGROSUPER COMER ALIM</v>
          </cell>
          <cell r="P1583" t="str">
            <v>00AM</v>
          </cell>
          <cell r="Q1583" t="str">
            <v>AGRO MEXICO</v>
          </cell>
          <cell r="R1583" t="str">
            <v>02</v>
          </cell>
          <cell r="S1583" t="str">
            <v>MEXICO</v>
          </cell>
          <cell r="T1583" t="str">
            <v>000050 MANZANILLO, PUERTO</v>
          </cell>
          <cell r="U1583" t="str">
            <v>200000432</v>
          </cell>
          <cell r="V1583" t="str">
            <v>Productos Alimenticios Super</v>
          </cell>
          <cell r="W1583" t="str">
            <v/>
          </cell>
          <cell r="X1583" t="str">
            <v>CIF</v>
          </cell>
          <cell r="Y1583" t="str">
            <v>CTA CTE O CRED.DIRECTO</v>
          </cell>
          <cell r="Z1583" t="str">
            <v>CONGELADO</v>
          </cell>
          <cell r="AA1583" t="str">
            <v>GRASAS</v>
          </cell>
          <cell r="AB1583" t="str">
            <v>GRASA INTERIOR</v>
          </cell>
          <cell r="AC1583" t="str">
            <v>SUBPROD GRASA MANTECA</v>
          </cell>
          <cell r="AD1583" t="str">
            <v>NA</v>
          </cell>
        </row>
        <row r="1584">
          <cell r="D1584">
            <v>1023302</v>
          </cell>
          <cell r="E1584" t="str">
            <v>GO MANTEC@ CJ 20K AS</v>
          </cell>
          <cell r="F1584">
            <v>24000</v>
          </cell>
          <cell r="G1584" t="str">
            <v>KG</v>
          </cell>
          <cell r="H1584" t="str">
            <v>PLANTA LO MIRANDA</v>
          </cell>
          <cell r="I1584" t="str">
            <v>A PROGRAMAR</v>
          </cell>
          <cell r="J1584">
            <v>44841</v>
          </cell>
          <cell r="K1584">
            <v>44848</v>
          </cell>
          <cell r="L1584">
            <v>44873</v>
          </cell>
          <cell r="M1584"/>
          <cell r="N1584"/>
          <cell r="O1584" t="str">
            <v>U020 AGROSUPER COMER ALIM</v>
          </cell>
          <cell r="P1584" t="str">
            <v>00AM</v>
          </cell>
          <cell r="Q1584" t="str">
            <v>AGRO MEXICO</v>
          </cell>
          <cell r="R1584" t="str">
            <v>02</v>
          </cell>
          <cell r="S1584" t="str">
            <v>MEXICO</v>
          </cell>
          <cell r="T1584" t="str">
            <v>000050 MANZANILLO, PUERTO</v>
          </cell>
          <cell r="U1584" t="str">
            <v>200000432</v>
          </cell>
          <cell r="V1584" t="str">
            <v>Productos Alimenticios Super</v>
          </cell>
          <cell r="W1584" t="str">
            <v/>
          </cell>
          <cell r="X1584" t="str">
            <v>CIF</v>
          </cell>
          <cell r="Y1584" t="str">
            <v>CTA CTE O CRED.DIRECTO</v>
          </cell>
          <cell r="Z1584" t="str">
            <v>CONGELADO</v>
          </cell>
          <cell r="AA1584" t="str">
            <v>GRASAS</v>
          </cell>
          <cell r="AB1584" t="str">
            <v>GRASA INTERIOR</v>
          </cell>
          <cell r="AC1584" t="str">
            <v>SUBPROD GRASA MANTECA</v>
          </cell>
          <cell r="AD1584" t="str">
            <v>NA</v>
          </cell>
        </row>
        <row r="1585">
          <cell r="D1585">
            <v>1023302</v>
          </cell>
          <cell r="E1585" t="str">
            <v>GO MANTEC@ CJ 20K AS</v>
          </cell>
          <cell r="F1585">
            <v>24000</v>
          </cell>
          <cell r="G1585" t="str">
            <v>KG</v>
          </cell>
          <cell r="H1585" t="str">
            <v>PLANTA LO MIRANDA</v>
          </cell>
          <cell r="I1585" t="str">
            <v>A PROGRAMAR</v>
          </cell>
          <cell r="J1585">
            <v>44841</v>
          </cell>
          <cell r="K1585">
            <v>44848</v>
          </cell>
          <cell r="L1585">
            <v>44876</v>
          </cell>
          <cell r="M1585"/>
          <cell r="N1585"/>
          <cell r="O1585" t="str">
            <v>U020 AGROSUPER COMER ALIM</v>
          </cell>
          <cell r="P1585" t="str">
            <v>00AM</v>
          </cell>
          <cell r="Q1585" t="str">
            <v>AGRO MEXICO</v>
          </cell>
          <cell r="R1585" t="str">
            <v>02</v>
          </cell>
          <cell r="S1585" t="str">
            <v>MEXICO</v>
          </cell>
          <cell r="T1585" t="str">
            <v>000050 MANZANILLO, PUERTO</v>
          </cell>
          <cell r="U1585" t="str">
            <v>200000432</v>
          </cell>
          <cell r="V1585" t="str">
            <v>Productos Alimenticios Super</v>
          </cell>
          <cell r="W1585" t="str">
            <v/>
          </cell>
          <cell r="X1585" t="str">
            <v>CIF</v>
          </cell>
          <cell r="Y1585" t="str">
            <v>CTA CTE O CRED.DIRECTO</v>
          </cell>
          <cell r="Z1585" t="str">
            <v>CONGELADO</v>
          </cell>
          <cell r="AA1585" t="str">
            <v>GRASAS</v>
          </cell>
          <cell r="AB1585" t="str">
            <v>GRASA INTERIOR</v>
          </cell>
          <cell r="AC1585" t="str">
            <v>SUBPROD GRASA MANTECA</v>
          </cell>
          <cell r="AD1585" t="str">
            <v>NA</v>
          </cell>
        </row>
        <row r="1586">
          <cell r="D1586">
            <v>1030802</v>
          </cell>
          <cell r="E1586" t="str">
            <v>PV PDM @ BO CJ 15K AS</v>
          </cell>
          <cell r="F1586">
            <v>24000</v>
          </cell>
          <cell r="G1586" t="str">
            <v>KG</v>
          </cell>
          <cell r="H1586" t="str">
            <v>SOPRAVAL PLANTA / CECINAS 2</v>
          </cell>
          <cell r="I1586" t="str">
            <v>PROGRAMADO</v>
          </cell>
          <cell r="J1586">
            <v>44841</v>
          </cell>
          <cell r="K1586">
            <v>44841</v>
          </cell>
          <cell r="L1586">
            <v>44880</v>
          </cell>
          <cell r="M1586"/>
          <cell r="N1586"/>
          <cell r="O1586" t="str">
            <v>U020 AGROSUPER COMER ALIM</v>
          </cell>
          <cell r="P1586" t="str">
            <v>00AM</v>
          </cell>
          <cell r="Q1586" t="str">
            <v>AGRO MEXICO</v>
          </cell>
          <cell r="R1586" t="str">
            <v>03</v>
          </cell>
          <cell r="S1586" t="str">
            <v>MEXICO</v>
          </cell>
          <cell r="T1586" t="str">
            <v>000050 MANZANILLO, PUERTO</v>
          </cell>
          <cell r="U1586" t="str">
            <v>200000219</v>
          </cell>
          <cell r="V1586" t="str">
            <v>SIGMA ALIMENTOS COMERCIAL</v>
          </cell>
          <cell r="W1586" t="str">
            <v/>
          </cell>
          <cell r="X1586" t="str">
            <v>CIF</v>
          </cell>
          <cell r="Y1586" t="str">
            <v>CTA CTE O CRED.DIRECTO</v>
          </cell>
          <cell r="Z1586" t="str">
            <v>CONGELADO</v>
          </cell>
          <cell r="AA1586" t="str">
            <v>CARNE RECUPERADA</v>
          </cell>
          <cell r="AB1586" t="str">
            <v>CARNE RECUPERADA</v>
          </cell>
          <cell r="AC1586" t="str">
            <v>CARNE RECUPERADA ADM PULPA</v>
          </cell>
          <cell r="AD1586" t="str">
            <v>EX</v>
          </cell>
        </row>
        <row r="1587">
          <cell r="D1587">
            <v>1030802</v>
          </cell>
          <cell r="E1587" t="str">
            <v>PV PDM @ BO CJ 15K AS</v>
          </cell>
          <cell r="F1587">
            <v>24000</v>
          </cell>
          <cell r="G1587" t="str">
            <v>KG</v>
          </cell>
          <cell r="H1587" t="str">
            <v>SOPRAVAL PLANTA / CECINAS 2</v>
          </cell>
          <cell r="I1587" t="str">
            <v>A PROGRAMAR</v>
          </cell>
          <cell r="J1587">
            <v>44841</v>
          </cell>
          <cell r="K1587">
            <v>44847</v>
          </cell>
          <cell r="L1587">
            <v>44876</v>
          </cell>
          <cell r="M1587"/>
          <cell r="N1587"/>
          <cell r="O1587" t="str">
            <v>U020 AGROSUPER COMER ALIM</v>
          </cell>
          <cell r="P1587" t="str">
            <v>00AM</v>
          </cell>
          <cell r="Q1587" t="str">
            <v>AGRO MEXICO</v>
          </cell>
          <cell r="R1587" t="str">
            <v>03</v>
          </cell>
          <cell r="S1587" t="str">
            <v>MEXICO</v>
          </cell>
          <cell r="T1587" t="str">
            <v>000050 MANZANILLO, PUERTO</v>
          </cell>
          <cell r="U1587" t="str">
            <v>200000219</v>
          </cell>
          <cell r="V1587" t="str">
            <v>SIGMA ALIMENTOS COMERCIAL</v>
          </cell>
          <cell r="W1587" t="str">
            <v/>
          </cell>
          <cell r="X1587" t="str">
            <v>CIF</v>
          </cell>
          <cell r="Y1587" t="str">
            <v>CTA CTE O CRED.DIRECTO</v>
          </cell>
          <cell r="Z1587" t="str">
            <v>CONGELADO</v>
          </cell>
          <cell r="AA1587" t="str">
            <v>CARNE RECUPERADA</v>
          </cell>
          <cell r="AB1587" t="str">
            <v>CARNE RECUPERADA</v>
          </cell>
          <cell r="AC1587" t="str">
            <v>CARNE RECUPERADA ADM PULPA</v>
          </cell>
          <cell r="AD1587" t="str">
            <v>EX</v>
          </cell>
        </row>
        <row r="1588">
          <cell r="D1588">
            <v>1030802</v>
          </cell>
          <cell r="E1588" t="str">
            <v>PV PDM @ BO CJ 15K AS</v>
          </cell>
          <cell r="F1588">
            <v>24000</v>
          </cell>
          <cell r="G1588" t="str">
            <v>KG</v>
          </cell>
          <cell r="H1588" t="str">
            <v>SOPRAVAL PLANTA / CECINAS 2</v>
          </cell>
          <cell r="I1588" t="str">
            <v>A PROGRAMAR</v>
          </cell>
          <cell r="J1588">
            <v>44841</v>
          </cell>
          <cell r="K1588">
            <v>44853</v>
          </cell>
          <cell r="L1588">
            <v>44879</v>
          </cell>
          <cell r="M1588"/>
          <cell r="N1588"/>
          <cell r="O1588" t="str">
            <v>U020 AGROSUPER COMER ALIM</v>
          </cell>
          <cell r="P1588" t="str">
            <v>00AM</v>
          </cell>
          <cell r="Q1588" t="str">
            <v>AGRO MEXICO</v>
          </cell>
          <cell r="R1588" t="str">
            <v>03</v>
          </cell>
          <cell r="S1588" t="str">
            <v>MEXICO</v>
          </cell>
          <cell r="T1588" t="str">
            <v>000050 MANZANILLO, PUERTO</v>
          </cell>
          <cell r="U1588" t="str">
            <v>200000219</v>
          </cell>
          <cell r="V1588" t="str">
            <v>SIGMA ALIMENTOS COMERCIAL</v>
          </cell>
          <cell r="W1588" t="str">
            <v/>
          </cell>
          <cell r="X1588" t="str">
            <v>CIF</v>
          </cell>
          <cell r="Y1588" t="str">
            <v>CTA CTE O CRED.DIRECTO</v>
          </cell>
          <cell r="Z1588" t="str">
            <v>CONGELADO</v>
          </cell>
          <cell r="AA1588" t="str">
            <v>CARNE RECUPERADA</v>
          </cell>
          <cell r="AB1588" t="str">
            <v>CARNE RECUPERADA</v>
          </cell>
          <cell r="AC1588" t="str">
            <v>CARNE RECUPERADA ADM PULPA</v>
          </cell>
          <cell r="AD1588" t="str">
            <v>EX</v>
          </cell>
        </row>
        <row r="1589">
          <cell r="D1589">
            <v>1030802</v>
          </cell>
          <cell r="E1589" t="str">
            <v>PV PDM @ BO CJ 15K AS</v>
          </cell>
          <cell r="F1589">
            <v>24000</v>
          </cell>
          <cell r="G1589" t="str">
            <v>KG</v>
          </cell>
          <cell r="H1589" t="str">
            <v>SOPRAVAL PLANTA / CECINAS 2</v>
          </cell>
          <cell r="I1589" t="str">
            <v>EN PRODUCCION</v>
          </cell>
          <cell r="J1589">
            <v>44841</v>
          </cell>
          <cell r="K1589">
            <v>44858</v>
          </cell>
          <cell r="L1589"/>
          <cell r="M1589"/>
          <cell r="N1589"/>
          <cell r="O1589" t="str">
            <v>U020 AGROSUPER COMER ALIM</v>
          </cell>
          <cell r="P1589" t="str">
            <v>00AM</v>
          </cell>
          <cell r="Q1589" t="str">
            <v>AGRO MEXICO</v>
          </cell>
          <cell r="R1589" t="str">
            <v>03</v>
          </cell>
          <cell r="S1589" t="str">
            <v>MEXICO</v>
          </cell>
          <cell r="T1589" t="str">
            <v>000050 MANZANILLO, PUERTO</v>
          </cell>
          <cell r="U1589" t="str">
            <v>200000219</v>
          </cell>
          <cell r="V1589" t="str">
            <v>SIGMA ALIMENTOS COMERCIAL</v>
          </cell>
          <cell r="W1589" t="str">
            <v/>
          </cell>
          <cell r="X1589" t="str">
            <v>CIF</v>
          </cell>
          <cell r="Y1589" t="str">
            <v>CTA CTE O CRED.DIRECTO</v>
          </cell>
          <cell r="Z1589" t="str">
            <v>CONGELADO</v>
          </cell>
          <cell r="AA1589" t="str">
            <v>CARNE RECUPERADA</v>
          </cell>
          <cell r="AB1589" t="str">
            <v>CARNE RECUPERADA</v>
          </cell>
          <cell r="AC1589" t="str">
            <v>CARNE RECUPERADA ADM PULPA</v>
          </cell>
          <cell r="AD1589" t="str">
            <v>EX</v>
          </cell>
        </row>
        <row r="1590">
          <cell r="D1590">
            <v>1030802</v>
          </cell>
          <cell r="E1590" t="str">
            <v>PV PDM @ BO CJ 15K AS</v>
          </cell>
          <cell r="F1590">
            <v>24000</v>
          </cell>
          <cell r="G1590" t="str">
            <v>KG</v>
          </cell>
          <cell r="H1590" t="str">
            <v>SOPRAVAL PLANTA / CECINAS 2</v>
          </cell>
          <cell r="I1590" t="str">
            <v>EN PRODUCCION</v>
          </cell>
          <cell r="J1590">
            <v>44841</v>
          </cell>
          <cell r="K1590">
            <v>44861</v>
          </cell>
          <cell r="L1590"/>
          <cell r="M1590"/>
          <cell r="N1590"/>
          <cell r="O1590" t="str">
            <v>U020 AGROSUPER COMER ALIM</v>
          </cell>
          <cell r="P1590" t="str">
            <v>00AM</v>
          </cell>
          <cell r="Q1590" t="str">
            <v>AGRO MEXICO</v>
          </cell>
          <cell r="R1590" t="str">
            <v>03</v>
          </cell>
          <cell r="S1590" t="str">
            <v>MEXICO</v>
          </cell>
          <cell r="T1590" t="str">
            <v>000050 MANZANILLO, PUERTO</v>
          </cell>
          <cell r="U1590" t="str">
            <v>200000219</v>
          </cell>
          <cell r="V1590" t="str">
            <v>SIGMA ALIMENTOS COMERCIAL</v>
          </cell>
          <cell r="W1590" t="str">
            <v/>
          </cell>
          <cell r="X1590" t="str">
            <v>CIF</v>
          </cell>
          <cell r="Y1590" t="str">
            <v>CTA CTE O CRED.DIRECTO</v>
          </cell>
          <cell r="Z1590" t="str">
            <v>CONGELADO</v>
          </cell>
          <cell r="AA1590" t="str">
            <v>CARNE RECUPERADA</v>
          </cell>
          <cell r="AB1590" t="str">
            <v>CARNE RECUPERADA</v>
          </cell>
          <cell r="AC1590" t="str">
            <v>CARNE RECUPERADA ADM PULPA</v>
          </cell>
          <cell r="AD1590" t="str">
            <v>EX</v>
          </cell>
        </row>
        <row r="1591">
          <cell r="D1591">
            <v>1030802</v>
          </cell>
          <cell r="E1591" t="str">
            <v>PV PDM @ BO CJ 15K AS</v>
          </cell>
          <cell r="F1591">
            <v>24000</v>
          </cell>
          <cell r="G1591" t="str">
            <v>KG</v>
          </cell>
          <cell r="H1591" t="str">
            <v>SOPRAVAL PLANTA / CECINAS 2</v>
          </cell>
          <cell r="I1591" t="str">
            <v>EN PRODUCCION</v>
          </cell>
          <cell r="J1591">
            <v>44841</v>
          </cell>
          <cell r="K1591">
            <v>44872</v>
          </cell>
          <cell r="L1591"/>
          <cell r="M1591"/>
          <cell r="N1591"/>
          <cell r="O1591" t="str">
            <v>U020 AGROSUPER COMER ALIM</v>
          </cell>
          <cell r="P1591" t="str">
            <v>00AM</v>
          </cell>
          <cell r="Q1591" t="str">
            <v>AGRO MEXICO</v>
          </cell>
          <cell r="R1591" t="str">
            <v>03</v>
          </cell>
          <cell r="S1591" t="str">
            <v>MEXICO</v>
          </cell>
          <cell r="T1591" t="str">
            <v>000050 MANZANILLO, PUERTO</v>
          </cell>
          <cell r="U1591" t="str">
            <v>200000219</v>
          </cell>
          <cell r="V1591" t="str">
            <v>SIGMA ALIMENTOS COMERCIAL</v>
          </cell>
          <cell r="W1591" t="str">
            <v/>
          </cell>
          <cell r="X1591" t="str">
            <v>CIF</v>
          </cell>
          <cell r="Y1591" t="str">
            <v>CTA CTE O CRED.DIRECTO</v>
          </cell>
          <cell r="Z1591" t="str">
            <v>CONGELADO</v>
          </cell>
          <cell r="AA1591" t="str">
            <v>CARNE RECUPERADA</v>
          </cell>
          <cell r="AB1591" t="str">
            <v>CARNE RECUPERADA</v>
          </cell>
          <cell r="AC1591" t="str">
            <v>CARNE RECUPERADA ADM PULPA</v>
          </cell>
          <cell r="AD1591" t="str">
            <v>EX</v>
          </cell>
        </row>
        <row r="1592">
          <cell r="D1592">
            <v>1030542</v>
          </cell>
          <cell r="E1592" t="str">
            <v>PV PCHDEH S/P S/F@ BO CJ 15K SO</v>
          </cell>
          <cell r="F1592">
            <v>24000</v>
          </cell>
          <cell r="G1592" t="str">
            <v>KG</v>
          </cell>
          <cell r="H1592" t="str">
            <v>SOPRAVAL PLANTA / CECINAS 2</v>
          </cell>
          <cell r="I1592" t="str">
            <v>CONFIRMADO</v>
          </cell>
          <cell r="J1592">
            <v>44841</v>
          </cell>
          <cell r="K1592">
            <v>44870</v>
          </cell>
          <cell r="L1592">
            <v>44861</v>
          </cell>
          <cell r="M1592"/>
          <cell r="N1592"/>
          <cell r="O1592" t="str">
            <v>U007 AGROSUPER S.A.</v>
          </cell>
          <cell r="P1592" t="str">
            <v>00AS</v>
          </cell>
          <cell r="Q1592" t="str">
            <v>AGRO SUDAMERICA</v>
          </cell>
          <cell r="R1592" t="str">
            <v>03</v>
          </cell>
          <cell r="S1592" t="str">
            <v>PERÚ</v>
          </cell>
          <cell r="T1592" t="str">
            <v>000059 CALLAO, PUERTO</v>
          </cell>
          <cell r="U1592" t="str">
            <v>200003271</v>
          </cell>
          <cell r="V1592" t="str">
            <v>SODEXO PERU SAC</v>
          </cell>
          <cell r="W1592" t="str">
            <v>***</v>
          </cell>
          <cell r="X1592" t="str">
            <v>CIF</v>
          </cell>
          <cell r="Y1592" t="str">
            <v>CTA CTE O CRED.DIRECTO</v>
          </cell>
          <cell r="Z1592" t="str">
            <v>CONGELADO</v>
          </cell>
          <cell r="AA1592" t="str">
            <v>PECH DESH</v>
          </cell>
          <cell r="AB1592" t="str">
            <v>PECH DESH S/PIEL</v>
          </cell>
          <cell r="AC1592" t="str">
            <v>PECH DESH S/PIEL NORMAL</v>
          </cell>
          <cell r="AD1592" t="str">
            <v>EX</v>
          </cell>
        </row>
        <row r="1593">
          <cell r="D1593">
            <v>1020944</v>
          </cell>
          <cell r="E1593" t="str">
            <v>GO PPPNA 59@ FI CJ 20K AS</v>
          </cell>
          <cell r="F1593">
            <v>24000</v>
          </cell>
          <cell r="G1593" t="str">
            <v>KG</v>
          </cell>
          <cell r="H1593" t="str">
            <v>PLANTA ROSARIO</v>
          </cell>
          <cell r="I1593" t="str">
            <v>A PROGRAMAR</v>
          </cell>
          <cell r="J1593">
            <v>44841</v>
          </cell>
          <cell r="K1593">
            <v>44871</v>
          </cell>
          <cell r="L1593">
            <v>44867</v>
          </cell>
          <cell r="M1593"/>
          <cell r="N1593"/>
          <cell r="O1593" t="str">
            <v>U007 AGROSUPER S.A.</v>
          </cell>
          <cell r="P1593" t="str">
            <v>00AS</v>
          </cell>
          <cell r="Q1593" t="str">
            <v>AGRO SUDAMERICA</v>
          </cell>
          <cell r="R1593" t="str">
            <v>02</v>
          </cell>
          <cell r="S1593" t="str">
            <v>PERÚ</v>
          </cell>
          <cell r="T1593" t="str">
            <v>000059 CALLAO, PUERTO</v>
          </cell>
          <cell r="U1593" t="str">
            <v>200000048</v>
          </cell>
          <cell r="V1593" t="str">
            <v>PROCESADORA DE ALIMENTOS TICAY SRL</v>
          </cell>
          <cell r="W1593" t="str">
            <v>***</v>
          </cell>
          <cell r="X1593" t="str">
            <v>CIF</v>
          </cell>
          <cell r="Y1593" t="str">
            <v>CTA CTE O CRED.DIRECTO</v>
          </cell>
          <cell r="Z1593" t="str">
            <v>CONGELADO</v>
          </cell>
          <cell r="AA1593" t="str">
            <v>PIERNA</v>
          </cell>
          <cell r="AB1593" t="str">
            <v>PIERNA PULPA</v>
          </cell>
          <cell r="AC1593" t="str">
            <v>PIERNA PULPA 59</v>
          </cell>
          <cell r="AD1593" t="str">
            <v>EX</v>
          </cell>
        </row>
        <row r="1594">
          <cell r="D1594">
            <v>1022753</v>
          </cell>
          <cell r="E1594" t="str">
            <v>GO PERNILM 1,3 KG UP@ CJ 20K AS</v>
          </cell>
          <cell r="F1594">
            <v>24000</v>
          </cell>
          <cell r="G1594" t="str">
            <v>KG</v>
          </cell>
          <cell r="H1594" t="str">
            <v>FRIGORÍFICO EL MILAGRO</v>
          </cell>
          <cell r="I1594" t="str">
            <v>PROGRAMADO</v>
          </cell>
          <cell r="J1594">
            <v>44842</v>
          </cell>
          <cell r="K1594">
            <v>44756</v>
          </cell>
          <cell r="L1594">
            <v>44869</v>
          </cell>
          <cell r="M1594"/>
          <cell r="N1594"/>
          <cell r="O1594" t="str">
            <v>U007 AGROSUPER S.A.</v>
          </cell>
          <cell r="P1594" t="str">
            <v>00GO</v>
          </cell>
          <cell r="Q1594" t="str">
            <v>AGROSUPER SHANGHAI</v>
          </cell>
          <cell r="R1594" t="str">
            <v>02</v>
          </cell>
          <cell r="S1594" t="str">
            <v>CHINA</v>
          </cell>
          <cell r="T1594" t="str">
            <v>000302 TIANJIN XINGANG, CHINA</v>
          </cell>
          <cell r="U1594" t="str">
            <v>200002390</v>
          </cell>
          <cell r="V1594" t="str">
            <v>Agrosuper China Co., Ltd.</v>
          </cell>
          <cell r="W1594" t="str">
            <v>REEMPLAZO 40332392</v>
          </cell>
          <cell r="X1594" t="str">
            <v>CIF</v>
          </cell>
          <cell r="Y1594" t="str">
            <v>CTA CTE O CRED.DIRECTO</v>
          </cell>
          <cell r="Z1594" t="str">
            <v>CONGELADO</v>
          </cell>
          <cell r="AA1594" t="str">
            <v>PERNIL</v>
          </cell>
          <cell r="AB1594" t="str">
            <v>PERNIL MANO</v>
          </cell>
          <cell r="AC1594" t="str">
            <v>PERNIL MANO NORMAL</v>
          </cell>
          <cell r="AD1594" t="str">
            <v>NA</v>
          </cell>
        </row>
        <row r="1595">
          <cell r="D1595">
            <v>1022125</v>
          </cell>
          <cell r="E1595" t="str">
            <v>GO PERNILM C/M@ CJ 20K AS</v>
          </cell>
          <cell r="F1595">
            <v>24000</v>
          </cell>
          <cell r="G1595" t="str">
            <v>KG</v>
          </cell>
          <cell r="H1595" t="str">
            <v>PRECISA</v>
          </cell>
          <cell r="I1595" t="str">
            <v>PROGRAMADO</v>
          </cell>
          <cell r="J1595">
            <v>44842</v>
          </cell>
          <cell r="K1595">
            <v>44770</v>
          </cell>
          <cell r="L1595">
            <v>44867</v>
          </cell>
          <cell r="M1595"/>
          <cell r="N1595"/>
          <cell r="O1595" t="str">
            <v>U007 AGROSUPER S.A.</v>
          </cell>
          <cell r="P1595" t="str">
            <v>00GO</v>
          </cell>
          <cell r="Q1595" t="str">
            <v>AGROSUPER SHANGHAI</v>
          </cell>
          <cell r="R1595" t="str">
            <v>02</v>
          </cell>
          <cell r="S1595" t="str">
            <v>CHINA</v>
          </cell>
          <cell r="T1595" t="str">
            <v>000021 SHANGHAI, CHINA</v>
          </cell>
          <cell r="U1595" t="str">
            <v>200002390</v>
          </cell>
          <cell r="V1595" t="str">
            <v>Agrosuper China Co., Ltd.</v>
          </cell>
          <cell r="W1595" t="str">
            <v>REEMPLAZO 40332478</v>
          </cell>
          <cell r="X1595" t="str">
            <v>CIF</v>
          </cell>
          <cell r="Y1595" t="str">
            <v>CTA CTE O CRED.DIRECTO</v>
          </cell>
          <cell r="Z1595" t="str">
            <v>CONGELADO</v>
          </cell>
          <cell r="AA1595" t="str">
            <v>PERNIL</v>
          </cell>
          <cell r="AB1595" t="str">
            <v>PERNIL MANO</v>
          </cell>
          <cell r="AC1595" t="str">
            <v>PERNIL MANO C/MANO</v>
          </cell>
          <cell r="AD1595" t="str">
            <v>NA</v>
          </cell>
        </row>
        <row r="1596">
          <cell r="D1596">
            <v>1030379</v>
          </cell>
          <cell r="E1596" t="str">
            <v>PV PCHDEH S/P@ BO CJ 20K SO</v>
          </cell>
          <cell r="F1596">
            <v>23995.016800000001</v>
          </cell>
          <cell r="G1596" t="str">
            <v>KG</v>
          </cell>
          <cell r="H1596" t="str">
            <v>SOPRAVAL PLANTA / CECINAS 2</v>
          </cell>
          <cell r="I1596" t="str">
            <v>EN PRODUCCION</v>
          </cell>
          <cell r="J1596">
            <v>44843</v>
          </cell>
          <cell r="K1596">
            <v>44845</v>
          </cell>
          <cell r="L1596"/>
          <cell r="M1596"/>
          <cell r="N1596"/>
          <cell r="O1596" t="str">
            <v>U007 AGROSUPER S.A.</v>
          </cell>
          <cell r="P1596" t="str">
            <v>00AA</v>
          </cell>
          <cell r="Q1596" t="str">
            <v>AGRO AMERICA</v>
          </cell>
          <cell r="R1596" t="str">
            <v>03</v>
          </cell>
          <cell r="S1596" t="str">
            <v>EE.UU.</v>
          </cell>
          <cell r="T1596" t="str">
            <v>000109 LONG BEACH, PUERTO</v>
          </cell>
          <cell r="U1596" t="str">
            <v>200000004</v>
          </cell>
          <cell r="V1596" t="str">
            <v>Agro America LLC</v>
          </cell>
          <cell r="W1596" t="str">
            <v/>
          </cell>
          <cell r="X1596" t="str">
            <v>CIF</v>
          </cell>
          <cell r="Y1596" t="str">
            <v>CTA CTE O CRED.DIRECTO</v>
          </cell>
          <cell r="Z1596" t="str">
            <v>CONGELADO</v>
          </cell>
          <cell r="AA1596" t="str">
            <v>PECH DESH</v>
          </cell>
          <cell r="AB1596" t="str">
            <v>PECH DESH S/PIEL</v>
          </cell>
          <cell r="AC1596" t="str">
            <v>PECH DESH S/PIEL S/FILETE</v>
          </cell>
          <cell r="AD1596" t="str">
            <v>NA</v>
          </cell>
        </row>
        <row r="1597">
          <cell r="D1597">
            <v>1030379</v>
          </cell>
          <cell r="E1597" t="str">
            <v>PV PCHDEH S/P@ BO CJ 20K SO</v>
          </cell>
          <cell r="F1597">
            <v>23995.016800000001</v>
          </cell>
          <cell r="G1597" t="str">
            <v>KG</v>
          </cell>
          <cell r="H1597" t="str">
            <v>SOPRAVAL PLANTA / CECINAS 2</v>
          </cell>
          <cell r="I1597" t="str">
            <v>EN PRODUCCION</v>
          </cell>
          <cell r="J1597">
            <v>44843</v>
          </cell>
          <cell r="K1597">
            <v>44845</v>
          </cell>
          <cell r="L1597"/>
          <cell r="M1597"/>
          <cell r="N1597"/>
          <cell r="O1597" t="str">
            <v>U007 AGROSUPER S.A.</v>
          </cell>
          <cell r="P1597" t="str">
            <v>00AA</v>
          </cell>
          <cell r="Q1597" t="str">
            <v>AGRO AMERICA</v>
          </cell>
          <cell r="R1597" t="str">
            <v>03</v>
          </cell>
          <cell r="S1597" t="str">
            <v>EE.UU.</v>
          </cell>
          <cell r="T1597" t="str">
            <v>000109 LONG BEACH, PUERTO</v>
          </cell>
          <cell r="U1597" t="str">
            <v>200000004</v>
          </cell>
          <cell r="V1597" t="str">
            <v>Agro America LLC</v>
          </cell>
          <cell r="W1597" t="str">
            <v/>
          </cell>
          <cell r="X1597" t="str">
            <v>CIF</v>
          </cell>
          <cell r="Y1597" t="str">
            <v>CTA CTE O CRED.DIRECTO</v>
          </cell>
          <cell r="Z1597" t="str">
            <v>CONGELADO</v>
          </cell>
          <cell r="AA1597" t="str">
            <v>PECH DESH</v>
          </cell>
          <cell r="AB1597" t="str">
            <v>PECH DESH S/PIEL</v>
          </cell>
          <cell r="AC1597" t="str">
            <v>PECH DESH S/PIEL S/FILETE</v>
          </cell>
          <cell r="AD1597" t="str">
            <v>NA</v>
          </cell>
        </row>
        <row r="1598">
          <cell r="D1598">
            <v>1030379</v>
          </cell>
          <cell r="E1598" t="str">
            <v>PV PCHDEH S/P@ BO CJ 20K SO</v>
          </cell>
          <cell r="F1598">
            <v>23995.016800000001</v>
          </cell>
          <cell r="G1598" t="str">
            <v>KG</v>
          </cell>
          <cell r="H1598" t="str">
            <v>SOPRAVAL PLANTA / CECINAS 2</v>
          </cell>
          <cell r="I1598" t="str">
            <v>EN PRODUCCION</v>
          </cell>
          <cell r="J1598">
            <v>44843</v>
          </cell>
          <cell r="K1598">
            <v>44845</v>
          </cell>
          <cell r="L1598"/>
          <cell r="M1598"/>
          <cell r="N1598"/>
          <cell r="O1598" t="str">
            <v>U007 AGROSUPER S.A.</v>
          </cell>
          <cell r="P1598" t="str">
            <v>00AA</v>
          </cell>
          <cell r="Q1598" t="str">
            <v>AGRO AMERICA</v>
          </cell>
          <cell r="R1598" t="str">
            <v>03</v>
          </cell>
          <cell r="S1598" t="str">
            <v>EE.UU.</v>
          </cell>
          <cell r="T1598" t="str">
            <v>000109 LONG BEACH, PUERTO</v>
          </cell>
          <cell r="U1598" t="str">
            <v>200000004</v>
          </cell>
          <cell r="V1598" t="str">
            <v>Agro America LLC</v>
          </cell>
          <cell r="W1598" t="str">
            <v/>
          </cell>
          <cell r="X1598" t="str">
            <v>CIF</v>
          </cell>
          <cell r="Y1598" t="str">
            <v>CTA CTE O CRED.DIRECTO</v>
          </cell>
          <cell r="Z1598" t="str">
            <v>CONGELADO</v>
          </cell>
          <cell r="AA1598" t="str">
            <v>PECH DESH</v>
          </cell>
          <cell r="AB1598" t="str">
            <v>PECH DESH S/PIEL</v>
          </cell>
          <cell r="AC1598" t="str">
            <v>PECH DESH S/PIEL S/FILETE</v>
          </cell>
          <cell r="AD1598" t="str">
            <v>NA</v>
          </cell>
        </row>
        <row r="1599">
          <cell r="D1599">
            <v>1030735</v>
          </cell>
          <cell r="E1599" t="str">
            <v>PV COG MA 30LB@ BO CJ 15K SO</v>
          </cell>
          <cell r="F1599">
            <v>19050.864000000001</v>
          </cell>
          <cell r="G1599" t="str">
            <v>KG</v>
          </cell>
          <cell r="H1599" t="str">
            <v>SOPRAVAL PLANTA / CECINAS 2</v>
          </cell>
          <cell r="I1599" t="str">
            <v>EN PRODUCCION</v>
          </cell>
          <cell r="J1599">
            <v>44844</v>
          </cell>
          <cell r="K1599">
            <v>44849</v>
          </cell>
          <cell r="L1599"/>
          <cell r="M1599"/>
          <cell r="N1599"/>
          <cell r="O1599" t="str">
            <v>U007 AGROSUPER S.A.</v>
          </cell>
          <cell r="P1599" t="str">
            <v>00AA</v>
          </cell>
          <cell r="Q1599" t="str">
            <v>AGRO AMERICA</v>
          </cell>
          <cell r="R1599" t="str">
            <v>03</v>
          </cell>
          <cell r="S1599" t="str">
            <v>EE.UU.</v>
          </cell>
          <cell r="T1599" t="str">
            <v>000221 SAVANNAH, PUERTO</v>
          </cell>
          <cell r="U1599" t="str">
            <v>200000004</v>
          </cell>
          <cell r="V1599" t="str">
            <v>Agro America LLC</v>
          </cell>
          <cell r="W1599" t="str">
            <v/>
          </cell>
          <cell r="X1599" t="str">
            <v>CIF</v>
          </cell>
          <cell r="Y1599" t="str">
            <v>CTA CTE O CRED.DIRECTO</v>
          </cell>
          <cell r="Z1599" t="str">
            <v>CONGELADO</v>
          </cell>
          <cell r="AA1599" t="str">
            <v>MENUDENCIAS</v>
          </cell>
          <cell r="AB1599" t="str">
            <v>MENUDENCIAS COGOTE</v>
          </cell>
          <cell r="AC1599" t="str">
            <v>MENUDENCIAS COGOTE MACHO</v>
          </cell>
          <cell r="AD1599" t="str">
            <v>NA</v>
          </cell>
        </row>
        <row r="1600">
          <cell r="D1600">
            <v>1021156</v>
          </cell>
          <cell r="E1600" t="str">
            <v>GO HSO PECHO@ CJ LOM VET TJ</v>
          </cell>
          <cell r="F1600">
            <v>24000</v>
          </cell>
          <cell r="G1600" t="str">
            <v>KG</v>
          </cell>
          <cell r="H1600" t="str">
            <v>PLANTA LO MIRANDA</v>
          </cell>
          <cell r="I1600" t="str">
            <v>EMITIDO</v>
          </cell>
          <cell r="J1600">
            <v>44845</v>
          </cell>
          <cell r="K1600">
            <v>44845</v>
          </cell>
          <cell r="L1600"/>
          <cell r="M1600"/>
          <cell r="N1600"/>
          <cell r="O1600" t="str">
            <v>U007 AGROSUPER S.A.</v>
          </cell>
          <cell r="P1600" t="str">
            <v>00HK</v>
          </cell>
          <cell r="Q1600" t="str">
            <v>AGROSUPER ASIA</v>
          </cell>
          <cell r="R1600" t="str">
            <v>02</v>
          </cell>
          <cell r="S1600" t="str">
            <v>SINGAPUR</v>
          </cell>
          <cell r="T1600" t="str">
            <v>000205 SINGAPUR, PUERTO</v>
          </cell>
          <cell r="U1600" t="str">
            <v>200003338</v>
          </cell>
          <cell r="V1600" t="str">
            <v>Tiong Lian Food Pte Ltd</v>
          </cell>
          <cell r="W1600" t="str">
            <v>22- 01209</v>
          </cell>
          <cell r="X1600" t="str">
            <v>CIF</v>
          </cell>
          <cell r="Y1600" t="str">
            <v>PAGO C/COPIA DOCTO.</v>
          </cell>
          <cell r="Z1600" t="str">
            <v>CONGELADO</v>
          </cell>
          <cell r="AA1600" t="str">
            <v>HUESOS</v>
          </cell>
          <cell r="AB1600" t="str">
            <v>HUESOS CUARTO CENTRAL</v>
          </cell>
          <cell r="AC1600" t="str">
            <v>HUESOS CUARTO CENTRAL PECHO</v>
          </cell>
          <cell r="AD1600" t="str">
            <v>EX</v>
          </cell>
        </row>
        <row r="1601">
          <cell r="D1601">
            <v>1021156</v>
          </cell>
          <cell r="E1601" t="str">
            <v>GO HSO PECHO@ CJ LOM VET TJ</v>
          </cell>
          <cell r="F1601">
            <v>24000</v>
          </cell>
          <cell r="G1601" t="str">
            <v>KG</v>
          </cell>
          <cell r="H1601" t="str">
            <v>PLANTA LO MIRANDA</v>
          </cell>
          <cell r="I1601" t="str">
            <v>EMITIDO</v>
          </cell>
          <cell r="J1601">
            <v>44845</v>
          </cell>
          <cell r="K1601">
            <v>44845</v>
          </cell>
          <cell r="L1601"/>
          <cell r="M1601"/>
          <cell r="N1601"/>
          <cell r="O1601" t="str">
            <v>U007 AGROSUPER S.A.</v>
          </cell>
          <cell r="P1601" t="str">
            <v>00HK</v>
          </cell>
          <cell r="Q1601" t="str">
            <v>AGROSUPER ASIA</v>
          </cell>
          <cell r="R1601" t="str">
            <v>02</v>
          </cell>
          <cell r="S1601" t="str">
            <v>SINGAPUR</v>
          </cell>
          <cell r="T1601" t="str">
            <v>000205 SINGAPUR, PUERTO</v>
          </cell>
          <cell r="U1601" t="str">
            <v>200003338</v>
          </cell>
          <cell r="V1601" t="str">
            <v>Tiong Lian Food Pte Ltd</v>
          </cell>
          <cell r="W1601" t="str">
            <v>22- 01210</v>
          </cell>
          <cell r="X1601" t="str">
            <v>CIF</v>
          </cell>
          <cell r="Y1601" t="str">
            <v>PAGO C/COPIA DOCTO.</v>
          </cell>
          <cell r="Z1601" t="str">
            <v>CONGELADO</v>
          </cell>
          <cell r="AA1601" t="str">
            <v>HUESOS</v>
          </cell>
          <cell r="AB1601" t="str">
            <v>HUESOS CUARTO CENTRAL</v>
          </cell>
          <cell r="AC1601" t="str">
            <v>HUESOS CUARTO CENTRAL PECHO</v>
          </cell>
          <cell r="AD1601" t="str">
            <v>EX</v>
          </cell>
        </row>
        <row r="1602">
          <cell r="D1602">
            <v>1022855</v>
          </cell>
          <cell r="E1602" t="str">
            <v>GO GRASA FORRO PAL@ CJ 20K AS</v>
          </cell>
          <cell r="F1602">
            <v>24000</v>
          </cell>
          <cell r="G1602" t="str">
            <v>CJ</v>
          </cell>
          <cell r="H1602" t="str">
            <v>PLANTA ROSARIO</v>
          </cell>
          <cell r="I1602" t="str">
            <v>EMITIDO</v>
          </cell>
          <cell r="J1602">
            <v>44845</v>
          </cell>
          <cell r="K1602">
            <v>44880</v>
          </cell>
          <cell r="L1602"/>
          <cell r="M1602"/>
          <cell r="N1602"/>
          <cell r="O1602" t="str">
            <v>U007 AGROSUPER S.A.</v>
          </cell>
          <cell r="P1602" t="str">
            <v>00AS</v>
          </cell>
          <cell r="Q1602" t="str">
            <v>AGRO SUDAMERICA</v>
          </cell>
          <cell r="R1602" t="str">
            <v>02</v>
          </cell>
          <cell r="S1602" t="str">
            <v>ECUADOR</v>
          </cell>
          <cell r="T1602" t="str">
            <v>000027 GUAYAQUIL, PUERTO</v>
          </cell>
          <cell r="U1602" t="str">
            <v>200004210</v>
          </cell>
          <cell r="V1602" t="str">
            <v>ANDRES CISNEROS S.A. ANCISA</v>
          </cell>
          <cell r="W1602" t="str">
            <v>ROSARIO</v>
          </cell>
          <cell r="X1602" t="str">
            <v>CIF</v>
          </cell>
          <cell r="Y1602" t="str">
            <v>PAGO ANTIC. – PAGO C/COPIA DOC</v>
          </cell>
          <cell r="Z1602" t="str">
            <v>CONGELADO</v>
          </cell>
          <cell r="AA1602" t="str">
            <v>GRASAS</v>
          </cell>
          <cell r="AB1602" t="str">
            <v>GRASA FORRO</v>
          </cell>
          <cell r="AC1602" t="str">
            <v>SUBPROD GRASA FORRO PALETA</v>
          </cell>
          <cell r="AD1602" t="str">
            <v>EX</v>
          </cell>
        </row>
        <row r="1603">
          <cell r="D1603">
            <v>1022855</v>
          </cell>
          <cell r="E1603" t="str">
            <v>GO GRASA FORRO PAL@ CJ 20K AS</v>
          </cell>
          <cell r="F1603">
            <v>20000</v>
          </cell>
          <cell r="G1603" t="str">
            <v>CJ</v>
          </cell>
          <cell r="H1603" t="str">
            <v>PLANTA ROSARIO</v>
          </cell>
          <cell r="I1603" t="str">
            <v>EMITIDO</v>
          </cell>
          <cell r="J1603">
            <v>44845</v>
          </cell>
          <cell r="K1603">
            <v>44890</v>
          </cell>
          <cell r="L1603"/>
          <cell r="M1603"/>
          <cell r="N1603"/>
          <cell r="O1603" t="str">
            <v>U007 AGROSUPER S.A.</v>
          </cell>
          <cell r="P1603" t="str">
            <v>00AS</v>
          </cell>
          <cell r="Q1603" t="str">
            <v>AGRO SUDAMERICA</v>
          </cell>
          <cell r="R1603" t="str">
            <v>02</v>
          </cell>
          <cell r="S1603" t="str">
            <v>ECUADOR</v>
          </cell>
          <cell r="T1603" t="str">
            <v>000027 GUAYAQUIL, PUERTO</v>
          </cell>
          <cell r="U1603" t="str">
            <v>200004210</v>
          </cell>
          <cell r="V1603" t="str">
            <v>ANDRES CISNEROS S.A. ANCISA</v>
          </cell>
          <cell r="W1603" t="str">
            <v>ROSARIO</v>
          </cell>
          <cell r="X1603" t="str">
            <v>CIF</v>
          </cell>
          <cell r="Y1603" t="str">
            <v>PAGO ANTIC. – PAGO C/COPIA DOC</v>
          </cell>
          <cell r="Z1603" t="str">
            <v>CONGELADO</v>
          </cell>
          <cell r="AA1603" t="str">
            <v>GRASAS</v>
          </cell>
          <cell r="AB1603" t="str">
            <v>GRASA FORRO</v>
          </cell>
          <cell r="AC1603" t="str">
            <v>SUBPROD GRASA FORRO PALETA</v>
          </cell>
          <cell r="AD1603" t="str">
            <v>EX</v>
          </cell>
        </row>
        <row r="1604">
          <cell r="D1604">
            <v>1022196</v>
          </cell>
          <cell r="E1604" t="str">
            <v>GO FORRO PAL@ CJ 20K AS</v>
          </cell>
          <cell r="F1604">
            <v>4000</v>
          </cell>
          <cell r="G1604" t="str">
            <v>KG</v>
          </cell>
          <cell r="H1604" t="str">
            <v>PLANTA ROSARIO</v>
          </cell>
          <cell r="I1604" t="str">
            <v>EMITIDO</v>
          </cell>
          <cell r="J1604">
            <v>44845</v>
          </cell>
          <cell r="K1604">
            <v>44890</v>
          </cell>
          <cell r="L1604"/>
          <cell r="M1604"/>
          <cell r="N1604"/>
          <cell r="O1604" t="str">
            <v>U007 AGROSUPER S.A.</v>
          </cell>
          <cell r="P1604" t="str">
            <v>00AS</v>
          </cell>
          <cell r="Q1604" t="str">
            <v>AGRO SUDAMERICA</v>
          </cell>
          <cell r="R1604" t="str">
            <v>02</v>
          </cell>
          <cell r="S1604" t="str">
            <v>ECUADOR</v>
          </cell>
          <cell r="T1604" t="str">
            <v>000027 GUAYAQUIL, PUERTO</v>
          </cell>
          <cell r="U1604" t="str">
            <v>200004210</v>
          </cell>
          <cell r="V1604" t="str">
            <v>ANDRES CISNEROS S.A. ANCISA</v>
          </cell>
          <cell r="W1604" t="str">
            <v>ROSARIO</v>
          </cell>
          <cell r="X1604" t="str">
            <v>CIF</v>
          </cell>
          <cell r="Y1604" t="str">
            <v>PAGO ANTIC. – PAGO C/COPIA DOC</v>
          </cell>
          <cell r="Z1604" t="str">
            <v>CONGELADO</v>
          </cell>
          <cell r="AA1604" t="str">
            <v>CUEROS</v>
          </cell>
          <cell r="AB1604" t="str">
            <v>CUERO FORRO</v>
          </cell>
          <cell r="AC1604" t="str">
            <v>CUERO FORRO PALETA</v>
          </cell>
          <cell r="AD1604" t="str">
            <v>EX</v>
          </cell>
        </row>
        <row r="1605">
          <cell r="D1605">
            <v>1022150</v>
          </cell>
          <cell r="E1605" t="str">
            <v>GO GORD CHIC@ CJ 20K AS</v>
          </cell>
          <cell r="F1605">
            <v>24000</v>
          </cell>
          <cell r="G1605" t="str">
            <v>KG</v>
          </cell>
          <cell r="H1605" t="str">
            <v>PLANTA ROSARIO</v>
          </cell>
          <cell r="I1605" t="str">
            <v>EMITIDO</v>
          </cell>
          <cell r="J1605">
            <v>44845</v>
          </cell>
          <cell r="K1605">
            <v>44890</v>
          </cell>
          <cell r="L1605"/>
          <cell r="M1605"/>
          <cell r="N1605"/>
          <cell r="O1605" t="str">
            <v>U007 AGROSUPER S.A.</v>
          </cell>
          <cell r="P1605" t="str">
            <v>00AS</v>
          </cell>
          <cell r="Q1605" t="str">
            <v>AGRO SUDAMERICA</v>
          </cell>
          <cell r="R1605" t="str">
            <v>02</v>
          </cell>
          <cell r="S1605" t="str">
            <v>ECUADOR</v>
          </cell>
          <cell r="T1605" t="str">
            <v>000027 GUAYAQUIL, PUERTO</v>
          </cell>
          <cell r="U1605" t="str">
            <v>200001414</v>
          </cell>
          <cell r="V1605" t="str">
            <v>DIGECA S. A. Distribuidora de carne</v>
          </cell>
          <cell r="W1605" t="str">
            <v>LO MIRANDA</v>
          </cell>
          <cell r="X1605" t="str">
            <v>CIF</v>
          </cell>
          <cell r="Y1605" t="str">
            <v>CTA CTE O CRED.DIRECTO</v>
          </cell>
          <cell r="Z1605" t="str">
            <v>CONGELADO</v>
          </cell>
          <cell r="AA1605" t="str">
            <v>GRASAS</v>
          </cell>
          <cell r="AB1605" t="str">
            <v>GRASA GORDURA</v>
          </cell>
          <cell r="AC1605" t="str">
            <v>SUBPROD GRASA GORDURA CHICA</v>
          </cell>
          <cell r="AD1605" t="str">
            <v>EX</v>
          </cell>
        </row>
        <row r="1606">
          <cell r="D1606">
            <v>1022150</v>
          </cell>
          <cell r="E1606" t="str">
            <v>GO GORD CHIC@ CJ 20K AS</v>
          </cell>
          <cell r="F1606">
            <v>24000</v>
          </cell>
          <cell r="G1606" t="str">
            <v>KG</v>
          </cell>
          <cell r="H1606" t="str">
            <v>PLANTA ROSARIO</v>
          </cell>
          <cell r="I1606" t="str">
            <v>EMITIDO</v>
          </cell>
          <cell r="J1606">
            <v>44845</v>
          </cell>
          <cell r="K1606">
            <v>44890</v>
          </cell>
          <cell r="L1606"/>
          <cell r="M1606"/>
          <cell r="N1606"/>
          <cell r="O1606" t="str">
            <v>U007 AGROSUPER S.A.</v>
          </cell>
          <cell r="P1606" t="str">
            <v>00AS</v>
          </cell>
          <cell r="Q1606" t="str">
            <v>AGRO SUDAMERICA</v>
          </cell>
          <cell r="R1606" t="str">
            <v>02</v>
          </cell>
          <cell r="S1606" t="str">
            <v>ECUADOR</v>
          </cell>
          <cell r="T1606" t="str">
            <v>000027 GUAYAQUIL, PUERTO</v>
          </cell>
          <cell r="U1606" t="str">
            <v>200001414</v>
          </cell>
          <cell r="V1606" t="str">
            <v>DIGECA S. A. Distribuidora de carne</v>
          </cell>
          <cell r="W1606" t="str">
            <v>ROSARIO</v>
          </cell>
          <cell r="X1606" t="str">
            <v>CIF</v>
          </cell>
          <cell r="Y1606" t="str">
            <v>CTA CTE O CRED.DIRECTO</v>
          </cell>
          <cell r="Z1606" t="str">
            <v>CONGELADO</v>
          </cell>
          <cell r="AA1606" t="str">
            <v>GRASAS</v>
          </cell>
          <cell r="AB1606" t="str">
            <v>GRASA GORDURA</v>
          </cell>
          <cell r="AC1606" t="str">
            <v>SUBPROD GRASA GORDURA CHICA</v>
          </cell>
          <cell r="AD1606" t="str">
            <v>EX</v>
          </cell>
        </row>
        <row r="1607">
          <cell r="D1607">
            <v>1020352</v>
          </cell>
          <cell r="E1607" t="str">
            <v>GO CUE 20@ CJ 20K AS</v>
          </cell>
          <cell r="F1607">
            <v>24000</v>
          </cell>
          <cell r="G1607" t="str">
            <v>KG</v>
          </cell>
          <cell r="H1607" t="str">
            <v>PLANTA ROSARIO</v>
          </cell>
          <cell r="I1607" t="str">
            <v>EMITIDO</v>
          </cell>
          <cell r="J1607">
            <v>44845</v>
          </cell>
          <cell r="K1607">
            <v>44890</v>
          </cell>
          <cell r="L1607"/>
          <cell r="M1607"/>
          <cell r="N1607"/>
          <cell r="O1607" t="str">
            <v>U007 AGROSUPER S.A.</v>
          </cell>
          <cell r="P1607" t="str">
            <v>00AS</v>
          </cell>
          <cell r="Q1607" t="str">
            <v>AGRO SUDAMERICA</v>
          </cell>
          <cell r="R1607" t="str">
            <v>02</v>
          </cell>
          <cell r="S1607" t="str">
            <v>ECUADOR</v>
          </cell>
          <cell r="T1607" t="str">
            <v>000027 GUAYAQUIL, PUERTO</v>
          </cell>
          <cell r="U1607" t="str">
            <v>200001414</v>
          </cell>
          <cell r="V1607" t="str">
            <v>DIGECA S. A. Distribuidora de carne</v>
          </cell>
          <cell r="W1607" t="str">
            <v>ROSARIO</v>
          </cell>
          <cell r="X1607" t="str">
            <v>CIF</v>
          </cell>
          <cell r="Y1607" t="str">
            <v>CTA CTE O CRED.DIRECTO</v>
          </cell>
          <cell r="Z1607" t="str">
            <v>CONGELADO</v>
          </cell>
          <cell r="AA1607" t="str">
            <v>CUEROS</v>
          </cell>
          <cell r="AB1607" t="str">
            <v>CUERO PANCETA</v>
          </cell>
          <cell r="AC1607" t="str">
            <v>CUERO 20</v>
          </cell>
          <cell r="AD1607" t="str">
            <v>EX</v>
          </cell>
        </row>
        <row r="1608">
          <cell r="D1608">
            <v>1030670</v>
          </cell>
          <cell r="E1608" t="str">
            <v>PV PCHDEH S/P C/F MA@ CJ 15K AS</v>
          </cell>
          <cell r="F1608">
            <v>24000</v>
          </cell>
          <cell r="G1608" t="str">
            <v>KG</v>
          </cell>
          <cell r="H1608" t="str">
            <v>SOPRAVAL PLANTA / CECINAS 2</v>
          </cell>
          <cell r="I1608" t="str">
            <v>A PROGRAMAR</v>
          </cell>
          <cell r="J1608">
            <v>44845</v>
          </cell>
          <cell r="K1608">
            <v>44864</v>
          </cell>
          <cell r="L1608">
            <v>44873</v>
          </cell>
          <cell r="M1608"/>
          <cell r="N1608"/>
          <cell r="O1608" t="str">
            <v>U007 AGROSUPER S.A.</v>
          </cell>
          <cell r="P1608" t="str">
            <v>00AS</v>
          </cell>
          <cell r="Q1608" t="str">
            <v>AGRO SUDAMERICA</v>
          </cell>
          <cell r="R1608" t="str">
            <v>03</v>
          </cell>
          <cell r="S1608" t="str">
            <v>COLOMBIA</v>
          </cell>
          <cell r="T1608" t="str">
            <v>000023 BUENAVENTURA, PUERTO</v>
          </cell>
          <cell r="U1608" t="str">
            <v>200002931</v>
          </cell>
          <cell r="V1608" t="str">
            <v>DELIPAVO SAS</v>
          </cell>
          <cell r="W1608" t="str">
            <v>***</v>
          </cell>
          <cell r="X1608" t="str">
            <v>CIF</v>
          </cell>
          <cell r="Y1608" t="str">
            <v>CTA CTE O CRED.DIRECTO</v>
          </cell>
          <cell r="Z1608" t="str">
            <v>CONGELADO</v>
          </cell>
          <cell r="AA1608" t="str">
            <v>PECH DESH</v>
          </cell>
          <cell r="AB1608" t="str">
            <v>PECH DESH S/PIEL</v>
          </cell>
          <cell r="AC1608" t="str">
            <v>PECH DESH S/PIEL C/FILETE</v>
          </cell>
          <cell r="AD1608" t="str">
            <v>EX</v>
          </cell>
        </row>
        <row r="1609">
          <cell r="D1609">
            <v>1012148</v>
          </cell>
          <cell r="E1609" t="str">
            <v>PO TRU-CTRO ALA 60-80 MR@ FI CJ 20K AS</v>
          </cell>
          <cell r="F1609">
            <v>18143.818799151999</v>
          </cell>
          <cell r="G1609" t="str">
            <v>KG</v>
          </cell>
          <cell r="H1609" t="str">
            <v>F. SAN VICENTE</v>
          </cell>
          <cell r="I1609" t="str">
            <v>A PROGRAMAR</v>
          </cell>
          <cell r="J1609">
            <v>44845</v>
          </cell>
          <cell r="K1609">
            <v>44852</v>
          </cell>
          <cell r="L1609">
            <v>44879</v>
          </cell>
          <cell r="M1609"/>
          <cell r="N1609"/>
          <cell r="O1609" t="str">
            <v>U007 AGROSUPER S.A.</v>
          </cell>
          <cell r="P1609" t="str">
            <v>00AA</v>
          </cell>
          <cell r="Q1609" t="str">
            <v>AGRO AMERICA</v>
          </cell>
          <cell r="R1609" t="str">
            <v>01</v>
          </cell>
          <cell r="S1609" t="str">
            <v>EE.UU.</v>
          </cell>
          <cell r="T1609" t="str">
            <v>000527 PORT HUENEME, CA</v>
          </cell>
          <cell r="U1609" t="str">
            <v>200000004</v>
          </cell>
          <cell r="V1609" t="str">
            <v>Agro America LLC</v>
          </cell>
          <cell r="W1609" t="str">
            <v/>
          </cell>
          <cell r="X1609" t="str">
            <v>CIF</v>
          </cell>
          <cell r="Y1609" t="str">
            <v>CTA CTE O CRED.DIRECTO</v>
          </cell>
          <cell r="Z1609" t="str">
            <v>CONGELADO</v>
          </cell>
          <cell r="AA1609" t="str">
            <v>ALA</v>
          </cell>
          <cell r="AB1609" t="str">
            <v>ALA TRUTRO-CENTRO</v>
          </cell>
          <cell r="AC1609" t="str">
            <v>ALA TRUTRO-CENTRO NORMAL</v>
          </cell>
          <cell r="AD1609" t="str">
            <v>NA</v>
          </cell>
        </row>
        <row r="1610">
          <cell r="D1610">
            <v>1012148</v>
          </cell>
          <cell r="E1610" t="str">
            <v>PO TRU-CTRO ALA 60-80 MR@ FI CJ 20K AS</v>
          </cell>
          <cell r="F1610">
            <v>19974.366879384001</v>
          </cell>
          <cell r="G1610" t="str">
            <v>KG</v>
          </cell>
          <cell r="H1610" t="str">
            <v>F. SAN VICENTE</v>
          </cell>
          <cell r="I1610" t="str">
            <v>A PROGRAMAR</v>
          </cell>
          <cell r="J1610">
            <v>44845</v>
          </cell>
          <cell r="K1610">
            <v>44851</v>
          </cell>
          <cell r="L1610">
            <v>44879</v>
          </cell>
          <cell r="M1610"/>
          <cell r="N1610"/>
          <cell r="O1610" t="str">
            <v>U007 AGROSUPER S.A.</v>
          </cell>
          <cell r="P1610" t="str">
            <v>00AA</v>
          </cell>
          <cell r="Q1610" t="str">
            <v>AGRO AMERICA</v>
          </cell>
          <cell r="R1610" t="str">
            <v>01</v>
          </cell>
          <cell r="S1610" t="str">
            <v>EE.UU.</v>
          </cell>
          <cell r="T1610" t="str">
            <v>000069 NEW YORK, PUERTO</v>
          </cell>
          <cell r="U1610" t="str">
            <v>200000004</v>
          </cell>
          <cell r="V1610" t="str">
            <v>Agro America LLC</v>
          </cell>
          <cell r="W1610" t="str">
            <v/>
          </cell>
          <cell r="X1610" t="str">
            <v>CIF</v>
          </cell>
          <cell r="Y1610" t="str">
            <v>CTA CTE O CRED.DIRECTO</v>
          </cell>
          <cell r="Z1610" t="str">
            <v>CONGELADO</v>
          </cell>
          <cell r="AA1610" t="str">
            <v>ALA</v>
          </cell>
          <cell r="AB1610" t="str">
            <v>ALA TRUTRO-CENTRO</v>
          </cell>
          <cell r="AC1610" t="str">
            <v>ALA TRUTRO-CENTRO NORMAL</v>
          </cell>
          <cell r="AD1610" t="str">
            <v>NA</v>
          </cell>
        </row>
        <row r="1611">
          <cell r="D1611">
            <v>1012148</v>
          </cell>
          <cell r="E1611" t="str">
            <v>PO TRU-CTRO ALA 60-80 MR@ FI CJ 20K AS</v>
          </cell>
          <cell r="F1611">
            <v>19974.366879384001</v>
          </cell>
          <cell r="G1611" t="str">
            <v>KG</v>
          </cell>
          <cell r="H1611" t="str">
            <v>F. SAN VICENTE</v>
          </cell>
          <cell r="I1611" t="str">
            <v>A PROGRAMAR</v>
          </cell>
          <cell r="J1611">
            <v>44845</v>
          </cell>
          <cell r="K1611">
            <v>44850</v>
          </cell>
          <cell r="L1611">
            <v>44877</v>
          </cell>
          <cell r="M1611"/>
          <cell r="N1611"/>
          <cell r="O1611" t="str">
            <v>U007 AGROSUPER S.A.</v>
          </cell>
          <cell r="P1611" t="str">
            <v>00AA</v>
          </cell>
          <cell r="Q1611" t="str">
            <v>AGRO AMERICA</v>
          </cell>
          <cell r="R1611" t="str">
            <v>01</v>
          </cell>
          <cell r="S1611" t="str">
            <v>EE.UU.</v>
          </cell>
          <cell r="T1611" t="str">
            <v>000066 JACKSONVILLE, FL</v>
          </cell>
          <cell r="U1611" t="str">
            <v>200000004</v>
          </cell>
          <cell r="V1611" t="str">
            <v>Agro America LLC</v>
          </cell>
          <cell r="W1611" t="str">
            <v/>
          </cell>
          <cell r="X1611" t="str">
            <v>CIF</v>
          </cell>
          <cell r="Y1611" t="str">
            <v>CTA CTE O CRED.DIRECTO</v>
          </cell>
          <cell r="Z1611" t="str">
            <v>CONGELADO</v>
          </cell>
          <cell r="AA1611" t="str">
            <v>ALA</v>
          </cell>
          <cell r="AB1611" t="str">
            <v>ALA TRUTRO-CENTRO</v>
          </cell>
          <cell r="AC1611" t="str">
            <v>ALA TRUTRO-CENTRO NORMAL</v>
          </cell>
          <cell r="AD1611" t="str">
            <v>NA</v>
          </cell>
        </row>
        <row r="1612">
          <cell r="D1612">
            <v>1012148</v>
          </cell>
          <cell r="E1612" t="str">
            <v>PO TRU-CTRO ALA 60-80 MR@ FI CJ 20K AS</v>
          </cell>
          <cell r="F1612">
            <v>19974.366879384001</v>
          </cell>
          <cell r="G1612" t="str">
            <v>KG</v>
          </cell>
          <cell r="H1612" t="str">
            <v>F. SAN VICENTE</v>
          </cell>
          <cell r="I1612" t="str">
            <v>A PROGRAMAR</v>
          </cell>
          <cell r="J1612">
            <v>44845</v>
          </cell>
          <cell r="K1612">
            <v>44849</v>
          </cell>
          <cell r="L1612">
            <v>44876</v>
          </cell>
          <cell r="M1612"/>
          <cell r="N1612"/>
          <cell r="O1612" t="str">
            <v>U007 AGROSUPER S.A.</v>
          </cell>
          <cell r="P1612" t="str">
            <v>00AA</v>
          </cell>
          <cell r="Q1612" t="str">
            <v>AGRO AMERICA</v>
          </cell>
          <cell r="R1612" t="str">
            <v>01</v>
          </cell>
          <cell r="S1612" t="str">
            <v>EE.UU.</v>
          </cell>
          <cell r="T1612" t="str">
            <v>000113 PORT EVERGLADES, PUERTO</v>
          </cell>
          <cell r="U1612" t="str">
            <v>200000004</v>
          </cell>
          <cell r="V1612" t="str">
            <v>Agro America LLC</v>
          </cell>
          <cell r="W1612" t="str">
            <v/>
          </cell>
          <cell r="X1612" t="str">
            <v>CIF</v>
          </cell>
          <cell r="Y1612" t="str">
            <v>CTA CTE O CRED.DIRECTO</v>
          </cell>
          <cell r="Z1612" t="str">
            <v>CONGELADO</v>
          </cell>
          <cell r="AA1612" t="str">
            <v>ALA</v>
          </cell>
          <cell r="AB1612" t="str">
            <v>ALA TRUTRO-CENTRO</v>
          </cell>
          <cell r="AC1612" t="str">
            <v>ALA TRUTRO-CENTRO NORMAL</v>
          </cell>
          <cell r="AD1612" t="str">
            <v>NA</v>
          </cell>
        </row>
        <row r="1613">
          <cell r="D1613">
            <v>1012159</v>
          </cell>
          <cell r="E1613" t="str">
            <v>PO TRU CTRO ALA 60-80 8X5 MR@ FI CJ AS</v>
          </cell>
          <cell r="F1613">
            <v>19958.399987392</v>
          </cell>
          <cell r="G1613" t="str">
            <v>KG</v>
          </cell>
          <cell r="H1613" t="str">
            <v>F. SAN VICENTE</v>
          </cell>
          <cell r="I1613" t="str">
            <v>A PROGRAMAR</v>
          </cell>
          <cell r="J1613">
            <v>44845</v>
          </cell>
          <cell r="K1613">
            <v>44851</v>
          </cell>
          <cell r="L1613">
            <v>44872</v>
          </cell>
          <cell r="M1613"/>
          <cell r="N1613"/>
          <cell r="O1613" t="str">
            <v>U007 AGROSUPER S.A.</v>
          </cell>
          <cell r="P1613" t="str">
            <v>00AA</v>
          </cell>
          <cell r="Q1613" t="str">
            <v>AGRO AMERICA</v>
          </cell>
          <cell r="R1613" t="str">
            <v>01</v>
          </cell>
          <cell r="S1613" t="str">
            <v>EE.UU.</v>
          </cell>
          <cell r="T1613" t="str">
            <v>000139 HOUSTON, PUERTO</v>
          </cell>
          <cell r="U1613" t="str">
            <v>200000004</v>
          </cell>
          <cell r="V1613" t="str">
            <v>Agro America LLC</v>
          </cell>
          <cell r="W1613" t="str">
            <v/>
          </cell>
          <cell r="X1613" t="str">
            <v>CIF</v>
          </cell>
          <cell r="Y1613" t="str">
            <v>CTA CTE O CRED.DIRECTO</v>
          </cell>
          <cell r="Z1613" t="str">
            <v>CONGELADO</v>
          </cell>
          <cell r="AA1613" t="str">
            <v>ALA</v>
          </cell>
          <cell r="AB1613" t="str">
            <v>ALA TRUTRO-CENTRO</v>
          </cell>
          <cell r="AC1613" t="str">
            <v>ALA TRUTRO-CENTRO NORMAL</v>
          </cell>
          <cell r="AD1613" t="str">
            <v>NA</v>
          </cell>
        </row>
        <row r="1614">
          <cell r="D1614">
            <v>1012159</v>
          </cell>
          <cell r="E1614" t="str">
            <v>PO TRU CTRO ALA 60-80 8X5 MR@ FI CJ AS</v>
          </cell>
          <cell r="F1614">
            <v>19958.399987392</v>
          </cell>
          <cell r="G1614" t="str">
            <v>KG</v>
          </cell>
          <cell r="H1614" t="str">
            <v>PLANTA LO MIRANDA</v>
          </cell>
          <cell r="I1614" t="str">
            <v>PROGRAMADO</v>
          </cell>
          <cell r="J1614">
            <v>44845</v>
          </cell>
          <cell r="K1614">
            <v>44850</v>
          </cell>
          <cell r="L1614">
            <v>44871</v>
          </cell>
          <cell r="M1614"/>
          <cell r="N1614"/>
          <cell r="O1614" t="str">
            <v>U007 AGROSUPER S.A.</v>
          </cell>
          <cell r="P1614" t="str">
            <v>00AA</v>
          </cell>
          <cell r="Q1614" t="str">
            <v>AGRO AMERICA</v>
          </cell>
          <cell r="R1614" t="str">
            <v>01</v>
          </cell>
          <cell r="S1614" t="str">
            <v>EE.UU.</v>
          </cell>
          <cell r="T1614" t="str">
            <v>000069 NEW YORK, PUERTO</v>
          </cell>
          <cell r="U1614" t="str">
            <v>200000004</v>
          </cell>
          <cell r="V1614" t="str">
            <v>Agro America LLC</v>
          </cell>
          <cell r="W1614" t="str">
            <v/>
          </cell>
          <cell r="X1614" t="str">
            <v>CIF</v>
          </cell>
          <cell r="Y1614" t="str">
            <v>CTA CTE O CRED.DIRECTO</v>
          </cell>
          <cell r="Z1614" t="str">
            <v>CONGELADO</v>
          </cell>
          <cell r="AA1614" t="str">
            <v>ALA</v>
          </cell>
          <cell r="AB1614" t="str">
            <v>ALA TRUTRO-CENTRO</v>
          </cell>
          <cell r="AC1614" t="str">
            <v>ALA TRUTRO-CENTRO NORMAL</v>
          </cell>
          <cell r="AD1614" t="str">
            <v>NA</v>
          </cell>
        </row>
        <row r="1615">
          <cell r="D1615">
            <v>1012159</v>
          </cell>
          <cell r="E1615" t="str">
            <v>PO TRU CTRO ALA 60-80 8X5 MR@ FI CJ AS</v>
          </cell>
          <cell r="F1615">
            <v>19958.399987392</v>
          </cell>
          <cell r="G1615" t="str">
            <v>KG</v>
          </cell>
          <cell r="H1615" t="str">
            <v>PLANTA LO MIRANDA</v>
          </cell>
          <cell r="I1615" t="str">
            <v>PROGRAMADO</v>
          </cell>
          <cell r="J1615">
            <v>44845</v>
          </cell>
          <cell r="K1615">
            <v>44849</v>
          </cell>
          <cell r="L1615">
            <v>44866</v>
          </cell>
          <cell r="M1615"/>
          <cell r="N1615"/>
          <cell r="O1615" t="str">
            <v>U007 AGROSUPER S.A.</v>
          </cell>
          <cell r="P1615" t="str">
            <v>00AA</v>
          </cell>
          <cell r="Q1615" t="str">
            <v>AGRO AMERICA</v>
          </cell>
          <cell r="R1615" t="str">
            <v>01</v>
          </cell>
          <cell r="S1615" t="str">
            <v>EE.UU.</v>
          </cell>
          <cell r="T1615" t="str">
            <v>000069 NEW YORK, PUERTO</v>
          </cell>
          <cell r="U1615" t="str">
            <v>200000004</v>
          </cell>
          <cell r="V1615" t="str">
            <v>Agro America LLC</v>
          </cell>
          <cell r="W1615" t="str">
            <v/>
          </cell>
          <cell r="X1615" t="str">
            <v>CIF</v>
          </cell>
          <cell r="Y1615" t="str">
            <v>CTA CTE O CRED.DIRECTO</v>
          </cell>
          <cell r="Z1615" t="str">
            <v>CONGELADO</v>
          </cell>
          <cell r="AA1615" t="str">
            <v>ALA</v>
          </cell>
          <cell r="AB1615" t="str">
            <v>ALA TRUTRO-CENTRO</v>
          </cell>
          <cell r="AC1615" t="str">
            <v>ALA TRUTRO-CENTRO NORMAL</v>
          </cell>
          <cell r="AD1615" t="str">
            <v>NA</v>
          </cell>
        </row>
        <row r="1616">
          <cell r="D1616">
            <v>1012159</v>
          </cell>
          <cell r="E1616" t="str">
            <v>PO TRU CTRO ALA 60-80 8X5 MR@ FI CJ AS</v>
          </cell>
          <cell r="F1616">
            <v>18143.999782359999</v>
          </cell>
          <cell r="G1616" t="str">
            <v>KG</v>
          </cell>
          <cell r="H1616" t="str">
            <v>F. SAN VICENTE</v>
          </cell>
          <cell r="I1616" t="str">
            <v>A PROGRAMAR</v>
          </cell>
          <cell r="J1616">
            <v>44845</v>
          </cell>
          <cell r="K1616">
            <v>44849</v>
          </cell>
          <cell r="L1616">
            <v>44870</v>
          </cell>
          <cell r="M1616"/>
          <cell r="N1616"/>
          <cell r="O1616" t="str">
            <v>U007 AGROSUPER S.A.</v>
          </cell>
          <cell r="P1616" t="str">
            <v>00AA</v>
          </cell>
          <cell r="Q1616" t="str">
            <v>AGRO AMERICA</v>
          </cell>
          <cell r="R1616" t="str">
            <v>01</v>
          </cell>
          <cell r="S1616" t="str">
            <v>EE.UU.</v>
          </cell>
          <cell r="T1616" t="str">
            <v>000527 PORT HUENEME, CA</v>
          </cell>
          <cell r="U1616" t="str">
            <v>200000004</v>
          </cell>
          <cell r="V1616" t="str">
            <v>Agro America LLC</v>
          </cell>
          <cell r="W1616" t="str">
            <v/>
          </cell>
          <cell r="X1616" t="str">
            <v>CIF</v>
          </cell>
          <cell r="Y1616" t="str">
            <v>CTA CTE O CRED.DIRECTO</v>
          </cell>
          <cell r="Z1616" t="str">
            <v>CONGELADO</v>
          </cell>
          <cell r="AA1616" t="str">
            <v>ALA</v>
          </cell>
          <cell r="AB1616" t="str">
            <v>ALA TRUTRO-CENTRO</v>
          </cell>
          <cell r="AC1616" t="str">
            <v>ALA TRUTRO-CENTRO NORMAL</v>
          </cell>
          <cell r="AD1616" t="str">
            <v>NA</v>
          </cell>
        </row>
        <row r="1617">
          <cell r="D1617">
            <v>1012158</v>
          </cell>
          <cell r="E1617" t="str">
            <v>PO FILE S/T 8X5 MR@ FI CJ AS</v>
          </cell>
          <cell r="F1617">
            <v>19958.399987392</v>
          </cell>
          <cell r="G1617" t="str">
            <v>KG</v>
          </cell>
          <cell r="H1617" t="str">
            <v>F. SAN VICENTE</v>
          </cell>
          <cell r="I1617" t="str">
            <v>A PROGRAMAR</v>
          </cell>
          <cell r="J1617">
            <v>44845</v>
          </cell>
          <cell r="K1617">
            <v>44848</v>
          </cell>
          <cell r="L1617">
            <v>44875</v>
          </cell>
          <cell r="M1617"/>
          <cell r="N1617"/>
          <cell r="O1617" t="str">
            <v>U007 AGROSUPER S.A.</v>
          </cell>
          <cell r="P1617" t="str">
            <v>00AA</v>
          </cell>
          <cell r="Q1617" t="str">
            <v>AGRO AMERICA</v>
          </cell>
          <cell r="R1617" t="str">
            <v>01</v>
          </cell>
          <cell r="S1617" t="str">
            <v>EE.UU.</v>
          </cell>
          <cell r="T1617" t="str">
            <v>000066 JACKSONVILLE, FL</v>
          </cell>
          <cell r="U1617" t="str">
            <v>200000004</v>
          </cell>
          <cell r="V1617" t="str">
            <v>Agro America LLC</v>
          </cell>
          <cell r="W1617" t="str">
            <v/>
          </cell>
          <cell r="X1617" t="str">
            <v>CIF</v>
          </cell>
          <cell r="Y1617" t="str">
            <v>CTA CTE O CRED.DIRECTO</v>
          </cell>
          <cell r="Z1617" t="str">
            <v>CONGELADO</v>
          </cell>
          <cell r="AA1617" t="str">
            <v>FILETE</v>
          </cell>
          <cell r="AB1617" t="str">
            <v>FILETE</v>
          </cell>
          <cell r="AC1617" t="str">
            <v>FILETE NORMAL</v>
          </cell>
          <cell r="AD1617" t="str">
            <v>NA</v>
          </cell>
        </row>
        <row r="1618">
          <cell r="D1618">
            <v>1022128</v>
          </cell>
          <cell r="E1618" t="str">
            <v>GO GANSO C/ASIENTO@ BOL CJ 14K AS</v>
          </cell>
          <cell r="F1618">
            <v>7500</v>
          </cell>
          <cell r="G1618" t="str">
            <v>KG</v>
          </cell>
          <cell r="H1618" t="str">
            <v>PLANTA LO MIRANDA</v>
          </cell>
          <cell r="I1618" t="str">
            <v>EN PRODUCCION</v>
          </cell>
          <cell r="J1618">
            <v>44846</v>
          </cell>
          <cell r="K1618">
            <v>44840</v>
          </cell>
          <cell r="L1618"/>
          <cell r="M1618"/>
          <cell r="N1618"/>
          <cell r="O1618" t="str">
            <v>U007 AGROSUPER S.A.</v>
          </cell>
          <cell r="P1618" t="str">
            <v>00AJ</v>
          </cell>
          <cell r="Q1618" t="str">
            <v>ANDES ASIA</v>
          </cell>
          <cell r="R1618" t="str">
            <v>02</v>
          </cell>
          <cell r="S1618" t="str">
            <v>JAPÓN</v>
          </cell>
          <cell r="T1618" t="str">
            <v>4000 OSAKA, PUERTO</v>
          </cell>
          <cell r="U1618" t="str">
            <v>200000018</v>
          </cell>
          <cell r="V1618" t="str">
            <v>Andes Asia, Inc.</v>
          </cell>
          <cell r="W1618" t="str">
            <v>AA2863</v>
          </cell>
          <cell r="X1618" t="str">
            <v>CIF</v>
          </cell>
          <cell r="Y1618" t="str">
            <v>CTA CTE O CRED.DIRECTO</v>
          </cell>
          <cell r="Z1618" t="str">
            <v>CONGELADO</v>
          </cell>
          <cell r="AA1618" t="str">
            <v>PIERNA</v>
          </cell>
          <cell r="AB1618" t="str">
            <v>PIERNA PULPA FINA</v>
          </cell>
          <cell r="AC1618" t="str">
            <v>PIERNA PULPA FINA MUSC SEP</v>
          </cell>
          <cell r="AD1618" t="str">
            <v>NA</v>
          </cell>
        </row>
        <row r="1619">
          <cell r="D1619">
            <v>1022142</v>
          </cell>
          <cell r="E1619" t="str">
            <v>GO POSTA ROSADA@ CJ AS</v>
          </cell>
          <cell r="F1619">
            <v>5000</v>
          </cell>
          <cell r="G1619" t="str">
            <v>KG</v>
          </cell>
          <cell r="H1619" t="str">
            <v>PLANTA LO MIRANDA</v>
          </cell>
          <cell r="I1619" t="str">
            <v>EN PRODUCCION</v>
          </cell>
          <cell r="J1619">
            <v>44846</v>
          </cell>
          <cell r="K1619">
            <v>44840</v>
          </cell>
          <cell r="L1619"/>
          <cell r="M1619"/>
          <cell r="N1619"/>
          <cell r="O1619" t="str">
            <v>U007 AGROSUPER S.A.</v>
          </cell>
          <cell r="P1619" t="str">
            <v>00AJ</v>
          </cell>
          <cell r="Q1619" t="str">
            <v>ANDES ASIA</v>
          </cell>
          <cell r="R1619" t="str">
            <v>02</v>
          </cell>
          <cell r="S1619" t="str">
            <v>JAPÓN</v>
          </cell>
          <cell r="T1619" t="str">
            <v>4000 OSAKA, PUERTO</v>
          </cell>
          <cell r="U1619" t="str">
            <v>200000018</v>
          </cell>
          <cell r="V1619" t="str">
            <v>Andes Asia, Inc.</v>
          </cell>
          <cell r="W1619" t="str">
            <v>AA2863</v>
          </cell>
          <cell r="X1619" t="str">
            <v>CIF</v>
          </cell>
          <cell r="Y1619" t="str">
            <v>CTA CTE O CRED.DIRECTO</v>
          </cell>
          <cell r="Z1619" t="str">
            <v>CONGELADO</v>
          </cell>
          <cell r="AA1619" t="str">
            <v>PIERNA</v>
          </cell>
          <cell r="AB1619" t="str">
            <v>PIERNA PULPA FINA</v>
          </cell>
          <cell r="AC1619" t="str">
            <v>PIERNA PULPA FINA MUSC SEP</v>
          </cell>
          <cell r="AD1619" t="str">
            <v>NA</v>
          </cell>
        </row>
        <row r="1620">
          <cell r="D1620">
            <v>1022293</v>
          </cell>
          <cell r="E1620" t="str">
            <v>GO MALAYA JAPON@ VP FI CJ 5K AS</v>
          </cell>
          <cell r="F1620">
            <v>1500</v>
          </cell>
          <cell r="G1620" t="str">
            <v>KG</v>
          </cell>
          <cell r="H1620" t="str">
            <v>PLANTA LO MIRANDA</v>
          </cell>
          <cell r="I1620" t="str">
            <v>EN PRODUCCION</v>
          </cell>
          <cell r="J1620">
            <v>44846</v>
          </cell>
          <cell r="K1620">
            <v>44840</v>
          </cell>
          <cell r="L1620"/>
          <cell r="M1620"/>
          <cell r="N1620"/>
          <cell r="O1620" t="str">
            <v>U007 AGROSUPER S.A.</v>
          </cell>
          <cell r="P1620" t="str">
            <v>00AJ</v>
          </cell>
          <cell r="Q1620" t="str">
            <v>ANDES ASIA</v>
          </cell>
          <cell r="R1620" t="str">
            <v>02</v>
          </cell>
          <cell r="S1620" t="str">
            <v>JAPÓN</v>
          </cell>
          <cell r="T1620" t="str">
            <v>4000 OSAKA, PUERTO</v>
          </cell>
          <cell r="U1620" t="str">
            <v>200000018</v>
          </cell>
          <cell r="V1620" t="str">
            <v>Andes Asia, Inc.</v>
          </cell>
          <cell r="W1620" t="str">
            <v>AA2863</v>
          </cell>
          <cell r="X1620" t="str">
            <v>CIF</v>
          </cell>
          <cell r="Y1620" t="str">
            <v>CTA CTE O CRED.DIRECTO</v>
          </cell>
          <cell r="Z1620" t="str">
            <v>CONGELADO</v>
          </cell>
          <cell r="AA1620" t="str">
            <v>PROLIJADO</v>
          </cell>
          <cell r="AB1620" t="str">
            <v>PROLIJADO MALAYA</v>
          </cell>
          <cell r="AC1620" t="str">
            <v>PROLIJADO MALAYA PAPADA</v>
          </cell>
          <cell r="AD1620" t="str">
            <v>NA</v>
          </cell>
        </row>
        <row r="1621">
          <cell r="D1621">
            <v>1022864</v>
          </cell>
          <cell r="E1621" t="str">
            <v>GO LOM VET L@ CJ 11K AS</v>
          </cell>
          <cell r="F1621">
            <v>5000</v>
          </cell>
          <cell r="G1621" t="str">
            <v>KG</v>
          </cell>
          <cell r="H1621" t="str">
            <v>PLANTA LO MIRANDA</v>
          </cell>
          <cell r="I1621" t="str">
            <v>EN PRODUCCION</v>
          </cell>
          <cell r="J1621">
            <v>44846</v>
          </cell>
          <cell r="K1621">
            <v>44840</v>
          </cell>
          <cell r="L1621"/>
          <cell r="M1621"/>
          <cell r="N1621"/>
          <cell r="O1621" t="str">
            <v>U007 AGROSUPER S.A.</v>
          </cell>
          <cell r="P1621" t="str">
            <v>00AJ</v>
          </cell>
          <cell r="Q1621" t="str">
            <v>ANDES ASIA</v>
          </cell>
          <cell r="R1621" t="str">
            <v>02</v>
          </cell>
          <cell r="S1621" t="str">
            <v>JAPÓN</v>
          </cell>
          <cell r="T1621" t="str">
            <v>4000 OSAKA, PUERTO</v>
          </cell>
          <cell r="U1621" t="str">
            <v>200000018</v>
          </cell>
          <cell r="V1621" t="str">
            <v>Andes Asia, Inc.</v>
          </cell>
          <cell r="W1621" t="str">
            <v>AA2863</v>
          </cell>
          <cell r="X1621" t="str">
            <v>CIF</v>
          </cell>
          <cell r="Y1621" t="str">
            <v>CTA CTE O CRED.DIRECTO</v>
          </cell>
          <cell r="Z1621" t="str">
            <v>CONGELADO</v>
          </cell>
          <cell r="AA1621" t="str">
            <v>LOMO</v>
          </cell>
          <cell r="AB1621" t="str">
            <v>LOMO VETADO</v>
          </cell>
          <cell r="AC1621" t="str">
            <v>LOMO VETADO &gt;2.0K</v>
          </cell>
          <cell r="AD1621" t="str">
            <v>NA</v>
          </cell>
        </row>
        <row r="1622">
          <cell r="D1622">
            <v>1022866</v>
          </cell>
          <cell r="E1622" t="str">
            <v>GO PAN TEC S/CUERO L@ CJ 19K AS</v>
          </cell>
          <cell r="F1622">
            <v>5000</v>
          </cell>
          <cell r="G1622" t="str">
            <v>KG</v>
          </cell>
          <cell r="H1622" t="str">
            <v>PLANTA LO MIRANDA</v>
          </cell>
          <cell r="I1622" t="str">
            <v>EN PRODUCCION</v>
          </cell>
          <cell r="J1622">
            <v>44846</v>
          </cell>
          <cell r="K1622">
            <v>44840</v>
          </cell>
          <cell r="L1622"/>
          <cell r="M1622"/>
          <cell r="N1622"/>
          <cell r="O1622" t="str">
            <v>U007 AGROSUPER S.A.</v>
          </cell>
          <cell r="P1622" t="str">
            <v>00AJ</v>
          </cell>
          <cell r="Q1622" t="str">
            <v>ANDES ASIA</v>
          </cell>
          <cell r="R1622" t="str">
            <v>02</v>
          </cell>
          <cell r="S1622" t="str">
            <v>JAPÓN</v>
          </cell>
          <cell r="T1622" t="str">
            <v>4000 OSAKA, PUERTO</v>
          </cell>
          <cell r="U1622" t="str">
            <v>200000018</v>
          </cell>
          <cell r="V1622" t="str">
            <v>Andes Asia, Inc.</v>
          </cell>
          <cell r="W1622" t="str">
            <v>AA2863</v>
          </cell>
          <cell r="X1622" t="str">
            <v>CIF</v>
          </cell>
          <cell r="Y1622" t="str">
            <v>CTA CTE O CRED.DIRECTO</v>
          </cell>
          <cell r="Z1622" t="str">
            <v>CONGELADO</v>
          </cell>
          <cell r="AA1622" t="str">
            <v>PANCETA</v>
          </cell>
          <cell r="AB1622" t="str">
            <v>PANCETA S/CUERO</v>
          </cell>
          <cell r="AC1622" t="str">
            <v>PANCETA S/CUERO TECLA</v>
          </cell>
          <cell r="AD1622" t="str">
            <v>NA</v>
          </cell>
        </row>
        <row r="1623">
          <cell r="D1623">
            <v>1022128</v>
          </cell>
          <cell r="E1623" t="str">
            <v>GO GANSO C/ASIENTO@ BOL CJ 14K AS</v>
          </cell>
          <cell r="F1623">
            <v>7500</v>
          </cell>
          <cell r="G1623" t="str">
            <v>KG</v>
          </cell>
          <cell r="H1623" t="str">
            <v>PLANTA LO MIRANDA</v>
          </cell>
          <cell r="I1623" t="str">
            <v>EN PRODUCCION</v>
          </cell>
          <cell r="J1623">
            <v>44846</v>
          </cell>
          <cell r="K1623">
            <v>44840</v>
          </cell>
          <cell r="L1623"/>
          <cell r="M1623"/>
          <cell r="N1623"/>
          <cell r="O1623" t="str">
            <v>U007 AGROSUPER S.A.</v>
          </cell>
          <cell r="P1623" t="str">
            <v>00AJ</v>
          </cell>
          <cell r="Q1623" t="str">
            <v>ANDES ASIA</v>
          </cell>
          <cell r="R1623" t="str">
            <v>02</v>
          </cell>
          <cell r="S1623" t="str">
            <v>JAPÓN</v>
          </cell>
          <cell r="T1623" t="str">
            <v>4000 OSAKA, PUERTO</v>
          </cell>
          <cell r="U1623" t="str">
            <v>200000018</v>
          </cell>
          <cell r="V1623" t="str">
            <v>Andes Asia, Inc.</v>
          </cell>
          <cell r="W1623" t="str">
            <v>AA2864</v>
          </cell>
          <cell r="X1623" t="str">
            <v>CIF</v>
          </cell>
          <cell r="Y1623" t="str">
            <v>CTA CTE O CRED.DIRECTO</v>
          </cell>
          <cell r="Z1623" t="str">
            <v>CONGELADO</v>
          </cell>
          <cell r="AA1623" t="str">
            <v>PIERNA</v>
          </cell>
          <cell r="AB1623" t="str">
            <v>PIERNA PULPA FINA</v>
          </cell>
          <cell r="AC1623" t="str">
            <v>PIERNA PULPA FINA MUSC SEP</v>
          </cell>
          <cell r="AD1623" t="str">
            <v>NA</v>
          </cell>
        </row>
        <row r="1624">
          <cell r="D1624">
            <v>1022142</v>
          </cell>
          <cell r="E1624" t="str">
            <v>GO POSTA ROSADA@ CJ AS</v>
          </cell>
          <cell r="F1624">
            <v>5000</v>
          </cell>
          <cell r="G1624" t="str">
            <v>KG</v>
          </cell>
          <cell r="H1624" t="str">
            <v>PLANTA LO MIRANDA</v>
          </cell>
          <cell r="I1624" t="str">
            <v>EN PRODUCCION</v>
          </cell>
          <cell r="J1624">
            <v>44846</v>
          </cell>
          <cell r="K1624">
            <v>44840</v>
          </cell>
          <cell r="L1624"/>
          <cell r="M1624"/>
          <cell r="N1624"/>
          <cell r="O1624" t="str">
            <v>U007 AGROSUPER S.A.</v>
          </cell>
          <cell r="P1624" t="str">
            <v>00AJ</v>
          </cell>
          <cell r="Q1624" t="str">
            <v>ANDES ASIA</v>
          </cell>
          <cell r="R1624" t="str">
            <v>02</v>
          </cell>
          <cell r="S1624" t="str">
            <v>JAPÓN</v>
          </cell>
          <cell r="T1624" t="str">
            <v>4000 OSAKA, PUERTO</v>
          </cell>
          <cell r="U1624" t="str">
            <v>200000018</v>
          </cell>
          <cell r="V1624" t="str">
            <v>Andes Asia, Inc.</v>
          </cell>
          <cell r="W1624" t="str">
            <v>AA2864</v>
          </cell>
          <cell r="X1624" t="str">
            <v>CIF</v>
          </cell>
          <cell r="Y1624" t="str">
            <v>CTA CTE O CRED.DIRECTO</v>
          </cell>
          <cell r="Z1624" t="str">
            <v>CONGELADO</v>
          </cell>
          <cell r="AA1624" t="str">
            <v>PIERNA</v>
          </cell>
          <cell r="AB1624" t="str">
            <v>PIERNA PULPA FINA</v>
          </cell>
          <cell r="AC1624" t="str">
            <v>PIERNA PULPA FINA MUSC SEP</v>
          </cell>
          <cell r="AD1624" t="str">
            <v>NA</v>
          </cell>
        </row>
        <row r="1625">
          <cell r="D1625">
            <v>1022293</v>
          </cell>
          <cell r="E1625" t="str">
            <v>GO MALAYA JAPON@ VP FI CJ 5K AS</v>
          </cell>
          <cell r="F1625">
            <v>1500</v>
          </cell>
          <cell r="G1625" t="str">
            <v>KG</v>
          </cell>
          <cell r="H1625" t="str">
            <v>PLANTA LO MIRANDA</v>
          </cell>
          <cell r="I1625" t="str">
            <v>EN PRODUCCION</v>
          </cell>
          <cell r="J1625">
            <v>44846</v>
          </cell>
          <cell r="K1625">
            <v>44840</v>
          </cell>
          <cell r="L1625"/>
          <cell r="M1625"/>
          <cell r="N1625"/>
          <cell r="O1625" t="str">
            <v>U007 AGROSUPER S.A.</v>
          </cell>
          <cell r="P1625" t="str">
            <v>00AJ</v>
          </cell>
          <cell r="Q1625" t="str">
            <v>ANDES ASIA</v>
          </cell>
          <cell r="R1625" t="str">
            <v>02</v>
          </cell>
          <cell r="S1625" t="str">
            <v>JAPÓN</v>
          </cell>
          <cell r="T1625" t="str">
            <v>4000 OSAKA, PUERTO</v>
          </cell>
          <cell r="U1625" t="str">
            <v>200000018</v>
          </cell>
          <cell r="V1625" t="str">
            <v>Andes Asia, Inc.</v>
          </cell>
          <cell r="W1625" t="str">
            <v>AA2864</v>
          </cell>
          <cell r="X1625" t="str">
            <v>CIF</v>
          </cell>
          <cell r="Y1625" t="str">
            <v>CTA CTE O CRED.DIRECTO</v>
          </cell>
          <cell r="Z1625" t="str">
            <v>CONGELADO</v>
          </cell>
          <cell r="AA1625" t="str">
            <v>PROLIJADO</v>
          </cell>
          <cell r="AB1625" t="str">
            <v>PROLIJADO MALAYA</v>
          </cell>
          <cell r="AC1625" t="str">
            <v>PROLIJADO MALAYA PAPADA</v>
          </cell>
          <cell r="AD1625" t="str">
            <v>NA</v>
          </cell>
        </row>
        <row r="1626">
          <cell r="D1626">
            <v>1022864</v>
          </cell>
          <cell r="E1626" t="str">
            <v>GO LOM VET L@ CJ 11K AS</v>
          </cell>
          <cell r="F1626">
            <v>5000</v>
          </cell>
          <cell r="G1626" t="str">
            <v>KG</v>
          </cell>
          <cell r="H1626" t="str">
            <v>PLANTA LO MIRANDA</v>
          </cell>
          <cell r="I1626" t="str">
            <v>EN PRODUCCION</v>
          </cell>
          <cell r="J1626">
            <v>44846</v>
          </cell>
          <cell r="K1626">
            <v>44840</v>
          </cell>
          <cell r="L1626"/>
          <cell r="M1626"/>
          <cell r="N1626"/>
          <cell r="O1626" t="str">
            <v>U007 AGROSUPER S.A.</v>
          </cell>
          <cell r="P1626" t="str">
            <v>00AJ</v>
          </cell>
          <cell r="Q1626" t="str">
            <v>ANDES ASIA</v>
          </cell>
          <cell r="R1626" t="str">
            <v>02</v>
          </cell>
          <cell r="S1626" t="str">
            <v>JAPÓN</v>
          </cell>
          <cell r="T1626" t="str">
            <v>4000 OSAKA, PUERTO</v>
          </cell>
          <cell r="U1626" t="str">
            <v>200000018</v>
          </cell>
          <cell r="V1626" t="str">
            <v>Andes Asia, Inc.</v>
          </cell>
          <cell r="W1626" t="str">
            <v>AA2864</v>
          </cell>
          <cell r="X1626" t="str">
            <v>CIF</v>
          </cell>
          <cell r="Y1626" t="str">
            <v>CTA CTE O CRED.DIRECTO</v>
          </cell>
          <cell r="Z1626" t="str">
            <v>CONGELADO</v>
          </cell>
          <cell r="AA1626" t="str">
            <v>LOMO</v>
          </cell>
          <cell r="AB1626" t="str">
            <v>LOMO VETADO</v>
          </cell>
          <cell r="AC1626" t="str">
            <v>LOMO VETADO &gt;2.0K</v>
          </cell>
          <cell r="AD1626" t="str">
            <v>NA</v>
          </cell>
        </row>
        <row r="1627">
          <cell r="D1627">
            <v>1022866</v>
          </cell>
          <cell r="E1627" t="str">
            <v>GO PAN TEC S/CUERO L@ CJ 19K AS</v>
          </cell>
          <cell r="F1627">
            <v>5000</v>
          </cell>
          <cell r="G1627" t="str">
            <v>KG</v>
          </cell>
          <cell r="H1627" t="str">
            <v>PLANTA LO MIRANDA</v>
          </cell>
          <cell r="I1627" t="str">
            <v>EN PRODUCCION</v>
          </cell>
          <cell r="J1627">
            <v>44846</v>
          </cell>
          <cell r="K1627">
            <v>44840</v>
          </cell>
          <cell r="L1627"/>
          <cell r="M1627"/>
          <cell r="N1627"/>
          <cell r="O1627" t="str">
            <v>U007 AGROSUPER S.A.</v>
          </cell>
          <cell r="P1627" t="str">
            <v>00AJ</v>
          </cell>
          <cell r="Q1627" t="str">
            <v>ANDES ASIA</v>
          </cell>
          <cell r="R1627" t="str">
            <v>02</v>
          </cell>
          <cell r="S1627" t="str">
            <v>JAPÓN</v>
          </cell>
          <cell r="T1627" t="str">
            <v>4000 OSAKA, PUERTO</v>
          </cell>
          <cell r="U1627" t="str">
            <v>200000018</v>
          </cell>
          <cell r="V1627" t="str">
            <v>Andes Asia, Inc.</v>
          </cell>
          <cell r="W1627" t="str">
            <v>AA2864</v>
          </cell>
          <cell r="X1627" t="str">
            <v>CIF</v>
          </cell>
          <cell r="Y1627" t="str">
            <v>CTA CTE O CRED.DIRECTO</v>
          </cell>
          <cell r="Z1627" t="str">
            <v>CONGELADO</v>
          </cell>
          <cell r="AA1627" t="str">
            <v>PANCETA</v>
          </cell>
          <cell r="AB1627" t="str">
            <v>PANCETA S/CUERO</v>
          </cell>
          <cell r="AC1627" t="str">
            <v>PANCETA S/CUERO TECLA</v>
          </cell>
          <cell r="AD1627" t="str">
            <v>NA</v>
          </cell>
        </row>
        <row r="1628">
          <cell r="D1628">
            <v>1022918</v>
          </cell>
          <cell r="E1628" t="str">
            <v>GO LOM TOCINO@ CJ 20K AA</v>
          </cell>
          <cell r="F1628">
            <v>24000</v>
          </cell>
          <cell r="G1628" t="str">
            <v>KG</v>
          </cell>
          <cell r="H1628" t="str">
            <v>PLANTA LO MIRANDA</v>
          </cell>
          <cell r="I1628" t="str">
            <v>A PROGRAMAR</v>
          </cell>
          <cell r="J1628">
            <v>44846</v>
          </cell>
          <cell r="K1628">
            <v>44840</v>
          </cell>
          <cell r="L1628">
            <v>44876</v>
          </cell>
          <cell r="M1628"/>
          <cell r="N1628"/>
          <cell r="O1628" t="str">
            <v>U007 AGROSUPER S.A.</v>
          </cell>
          <cell r="P1628" t="str">
            <v>00AJ</v>
          </cell>
          <cell r="Q1628" t="str">
            <v>ANDES ASIA</v>
          </cell>
          <cell r="R1628" t="str">
            <v>02</v>
          </cell>
          <cell r="S1628" t="str">
            <v>JAPÓN</v>
          </cell>
          <cell r="T1628" t="str">
            <v>2000 YOKOHAMA (ADUANA PRINCIPA</v>
          </cell>
          <cell r="U1628" t="str">
            <v>200000018</v>
          </cell>
          <cell r="V1628" t="str">
            <v>Andes Asia, Inc.</v>
          </cell>
          <cell r="W1628" t="str">
            <v>AA2866</v>
          </cell>
          <cell r="X1628" t="str">
            <v>CIF</v>
          </cell>
          <cell r="Y1628" t="str">
            <v>CTA CTE O CRED.DIRECTO</v>
          </cell>
          <cell r="Z1628" t="str">
            <v>CONGELADO</v>
          </cell>
          <cell r="AA1628" t="str">
            <v>GRASAS</v>
          </cell>
          <cell r="AB1628" t="str">
            <v>GRASA LOMO TOCINO</v>
          </cell>
          <cell r="AC1628" t="str">
            <v>GRASA LOMO TOCINO JAPÓN</v>
          </cell>
          <cell r="AD1628" t="str">
            <v>NA</v>
          </cell>
        </row>
        <row r="1629">
          <cell r="D1629">
            <v>1022767</v>
          </cell>
          <cell r="E1629" t="str">
            <v>GO GORD ESP@ 20KG AA</v>
          </cell>
          <cell r="F1629">
            <v>24000</v>
          </cell>
          <cell r="G1629" t="str">
            <v>KG</v>
          </cell>
          <cell r="H1629" t="str">
            <v>PLANTA LO MIRANDA</v>
          </cell>
          <cell r="I1629" t="str">
            <v>EN PRODUCCION</v>
          </cell>
          <cell r="J1629">
            <v>44846</v>
          </cell>
          <cell r="K1629">
            <v>44847</v>
          </cell>
          <cell r="L1629"/>
          <cell r="M1629"/>
          <cell r="N1629"/>
          <cell r="O1629" t="str">
            <v>U007 AGROSUPER S.A.</v>
          </cell>
          <cell r="P1629" t="str">
            <v>00AJ</v>
          </cell>
          <cell r="Q1629" t="str">
            <v>ANDES ASIA</v>
          </cell>
          <cell r="R1629" t="str">
            <v>02</v>
          </cell>
          <cell r="S1629" t="str">
            <v>JAPÓN</v>
          </cell>
          <cell r="T1629" t="str">
            <v>2000 YOKOHAMA (ADUANA PRINCIPA</v>
          </cell>
          <cell r="U1629" t="str">
            <v>200000018</v>
          </cell>
          <cell r="V1629" t="str">
            <v>Andes Asia, Inc.</v>
          </cell>
          <cell r="W1629" t="str">
            <v>AA2867</v>
          </cell>
          <cell r="X1629" t="str">
            <v>CIF</v>
          </cell>
          <cell r="Y1629" t="str">
            <v>CTA CTE O CRED.DIRECTO</v>
          </cell>
          <cell r="Z1629" t="str">
            <v>CONGELADO</v>
          </cell>
          <cell r="AA1629" t="str">
            <v>GRASAS</v>
          </cell>
          <cell r="AB1629" t="str">
            <v>GRASA GORDURA</v>
          </cell>
          <cell r="AC1629" t="str">
            <v>SUBPROD GRASA GORDURA ESPECIAL</v>
          </cell>
          <cell r="AD1629" t="str">
            <v>NA</v>
          </cell>
        </row>
        <row r="1630">
          <cell r="D1630">
            <v>1022621</v>
          </cell>
          <cell r="E1630" t="str">
            <v>GO PANC S/TEC N @ FI CJ AS</v>
          </cell>
          <cell r="F1630">
            <v>7000</v>
          </cell>
          <cell r="G1630" t="str">
            <v>KG</v>
          </cell>
          <cell r="H1630" t="str">
            <v>PLANTA LO MIRANDA</v>
          </cell>
          <cell r="I1630" t="str">
            <v>EN PRODUCCION</v>
          </cell>
          <cell r="J1630">
            <v>44846</v>
          </cell>
          <cell r="K1630">
            <v>44847</v>
          </cell>
          <cell r="L1630"/>
          <cell r="M1630"/>
          <cell r="N1630"/>
          <cell r="O1630" t="str">
            <v>U007 AGROSUPER S.A.</v>
          </cell>
          <cell r="P1630" t="str">
            <v>00AJ</v>
          </cell>
          <cell r="Q1630" t="str">
            <v>ANDES ASIA</v>
          </cell>
          <cell r="R1630" t="str">
            <v>02</v>
          </cell>
          <cell r="S1630" t="str">
            <v>JAPÓN</v>
          </cell>
          <cell r="T1630" t="str">
            <v>2000 YOKOHAMA (ADUANA PRINCIPA</v>
          </cell>
          <cell r="U1630" t="str">
            <v>200000018</v>
          </cell>
          <cell r="V1630" t="str">
            <v>Andes Asia, Inc.</v>
          </cell>
          <cell r="W1630" t="str">
            <v>AA2868</v>
          </cell>
          <cell r="X1630" t="str">
            <v>CIF</v>
          </cell>
          <cell r="Y1630" t="str">
            <v>CTA CTE O CRED.DIRECTO</v>
          </cell>
          <cell r="Z1630" t="str">
            <v>CONGELADO</v>
          </cell>
          <cell r="AA1630" t="str">
            <v>PANCETA</v>
          </cell>
          <cell r="AB1630" t="str">
            <v>PANCETA S/CUERO</v>
          </cell>
          <cell r="AC1630" t="str">
            <v>PANCETA S/CUERO S/TECLA</v>
          </cell>
          <cell r="AD1630" t="str">
            <v>NA</v>
          </cell>
        </row>
        <row r="1631">
          <cell r="D1631">
            <v>1022863</v>
          </cell>
          <cell r="E1631" t="str">
            <v>GO LOM VET M@ CJ 9K AS</v>
          </cell>
          <cell r="F1631">
            <v>5000</v>
          </cell>
          <cell r="G1631" t="str">
            <v>KG</v>
          </cell>
          <cell r="H1631" t="str">
            <v>PLANTA LO MIRANDA</v>
          </cell>
          <cell r="I1631" t="str">
            <v>EN PRODUCCION</v>
          </cell>
          <cell r="J1631">
            <v>44846</v>
          </cell>
          <cell r="K1631">
            <v>44847</v>
          </cell>
          <cell r="L1631"/>
          <cell r="M1631"/>
          <cell r="N1631"/>
          <cell r="O1631" t="str">
            <v>U007 AGROSUPER S.A.</v>
          </cell>
          <cell r="P1631" t="str">
            <v>00AJ</v>
          </cell>
          <cell r="Q1631" t="str">
            <v>ANDES ASIA</v>
          </cell>
          <cell r="R1631" t="str">
            <v>02</v>
          </cell>
          <cell r="S1631" t="str">
            <v>JAPÓN</v>
          </cell>
          <cell r="T1631" t="str">
            <v>2000 YOKOHAMA (ADUANA PRINCIPA</v>
          </cell>
          <cell r="U1631" t="str">
            <v>200000018</v>
          </cell>
          <cell r="V1631" t="str">
            <v>Andes Asia, Inc.</v>
          </cell>
          <cell r="W1631" t="str">
            <v>AA2868</v>
          </cell>
          <cell r="X1631" t="str">
            <v>CIF</v>
          </cell>
          <cell r="Y1631" t="str">
            <v>CTA CTE O CRED.DIRECTO</v>
          </cell>
          <cell r="Z1631" t="str">
            <v>CONGELADO</v>
          </cell>
          <cell r="AA1631" t="str">
            <v>LOMO</v>
          </cell>
          <cell r="AB1631" t="str">
            <v>LOMO VETADO</v>
          </cell>
          <cell r="AC1631" t="str">
            <v>LOMO VETADO &gt;2.0K</v>
          </cell>
          <cell r="AD1631" t="str">
            <v>NA</v>
          </cell>
        </row>
        <row r="1632">
          <cell r="D1632">
            <v>1022864</v>
          </cell>
          <cell r="E1632" t="str">
            <v>GO LOM VET L@ CJ 11K AS</v>
          </cell>
          <cell r="F1632">
            <v>2000</v>
          </cell>
          <cell r="G1632" t="str">
            <v>KG</v>
          </cell>
          <cell r="H1632" t="str">
            <v>PLANTA LO MIRANDA</v>
          </cell>
          <cell r="I1632" t="str">
            <v>EN PRODUCCION</v>
          </cell>
          <cell r="J1632">
            <v>44846</v>
          </cell>
          <cell r="K1632">
            <v>44847</v>
          </cell>
          <cell r="L1632"/>
          <cell r="M1632"/>
          <cell r="N1632"/>
          <cell r="O1632" t="str">
            <v>U007 AGROSUPER S.A.</v>
          </cell>
          <cell r="P1632" t="str">
            <v>00AJ</v>
          </cell>
          <cell r="Q1632" t="str">
            <v>ANDES ASIA</v>
          </cell>
          <cell r="R1632" t="str">
            <v>02</v>
          </cell>
          <cell r="S1632" t="str">
            <v>JAPÓN</v>
          </cell>
          <cell r="T1632" t="str">
            <v>2000 YOKOHAMA (ADUANA PRINCIPA</v>
          </cell>
          <cell r="U1632" t="str">
            <v>200000018</v>
          </cell>
          <cell r="V1632" t="str">
            <v>Andes Asia, Inc.</v>
          </cell>
          <cell r="W1632" t="str">
            <v>AA2868</v>
          </cell>
          <cell r="X1632" t="str">
            <v>CIF</v>
          </cell>
          <cell r="Y1632" t="str">
            <v>CTA CTE O CRED.DIRECTO</v>
          </cell>
          <cell r="Z1632" t="str">
            <v>CONGELADO</v>
          </cell>
          <cell r="AA1632" t="str">
            <v>LOMO</v>
          </cell>
          <cell r="AB1632" t="str">
            <v>LOMO VETADO</v>
          </cell>
          <cell r="AC1632" t="str">
            <v>LOMO VETADO &gt;2.0K</v>
          </cell>
          <cell r="AD1632" t="str">
            <v>NA</v>
          </cell>
        </row>
        <row r="1633">
          <cell r="D1633">
            <v>1022866</v>
          </cell>
          <cell r="E1633" t="str">
            <v>GO PAN TEC S/CUERO L@ CJ 19K AS</v>
          </cell>
          <cell r="F1633">
            <v>6000</v>
          </cell>
          <cell r="G1633" t="str">
            <v>KG</v>
          </cell>
          <cell r="H1633" t="str">
            <v>PLANTA LO MIRANDA</v>
          </cell>
          <cell r="I1633" t="str">
            <v>EN PRODUCCION</v>
          </cell>
          <cell r="J1633">
            <v>44846</v>
          </cell>
          <cell r="K1633">
            <v>44847</v>
          </cell>
          <cell r="L1633"/>
          <cell r="M1633"/>
          <cell r="N1633"/>
          <cell r="O1633" t="str">
            <v>U007 AGROSUPER S.A.</v>
          </cell>
          <cell r="P1633" t="str">
            <v>00AJ</v>
          </cell>
          <cell r="Q1633" t="str">
            <v>ANDES ASIA</v>
          </cell>
          <cell r="R1633" t="str">
            <v>02</v>
          </cell>
          <cell r="S1633" t="str">
            <v>JAPÓN</v>
          </cell>
          <cell r="T1633" t="str">
            <v>2000 YOKOHAMA (ADUANA PRINCIPA</v>
          </cell>
          <cell r="U1633" t="str">
            <v>200000018</v>
          </cell>
          <cell r="V1633" t="str">
            <v>Andes Asia, Inc.</v>
          </cell>
          <cell r="W1633" t="str">
            <v>AA2868</v>
          </cell>
          <cell r="X1633" t="str">
            <v>CIF</v>
          </cell>
          <cell r="Y1633" t="str">
            <v>CTA CTE O CRED.DIRECTO</v>
          </cell>
          <cell r="Z1633" t="str">
            <v>CONGELADO</v>
          </cell>
          <cell r="AA1633" t="str">
            <v>PANCETA</v>
          </cell>
          <cell r="AB1633" t="str">
            <v>PANCETA S/CUERO</v>
          </cell>
          <cell r="AC1633" t="str">
            <v>PANCETA S/CUERO TECLA</v>
          </cell>
          <cell r="AD1633" t="str">
            <v>NA</v>
          </cell>
        </row>
        <row r="1634">
          <cell r="D1634">
            <v>1023123</v>
          </cell>
          <cell r="E1634" t="str">
            <v>GO LOM VET@ CJ 9K AS</v>
          </cell>
          <cell r="F1634">
            <v>2000</v>
          </cell>
          <cell r="G1634" t="str">
            <v>KG</v>
          </cell>
          <cell r="H1634" t="str">
            <v>PLANTA LO MIRANDA</v>
          </cell>
          <cell r="I1634" t="str">
            <v>EN PRODUCCION</v>
          </cell>
          <cell r="J1634">
            <v>44846</v>
          </cell>
          <cell r="K1634">
            <v>44847</v>
          </cell>
          <cell r="L1634"/>
          <cell r="M1634"/>
          <cell r="N1634"/>
          <cell r="O1634" t="str">
            <v>U007 AGROSUPER S.A.</v>
          </cell>
          <cell r="P1634" t="str">
            <v>00AJ</v>
          </cell>
          <cell r="Q1634" t="str">
            <v>ANDES ASIA</v>
          </cell>
          <cell r="R1634" t="str">
            <v>02</v>
          </cell>
          <cell r="S1634" t="str">
            <v>JAPÓN</v>
          </cell>
          <cell r="T1634" t="str">
            <v>2000 YOKOHAMA (ADUANA PRINCIPA</v>
          </cell>
          <cell r="U1634" t="str">
            <v>200000018</v>
          </cell>
          <cell r="V1634" t="str">
            <v>Andes Asia, Inc.</v>
          </cell>
          <cell r="W1634" t="str">
            <v>AA2868</v>
          </cell>
          <cell r="X1634" t="str">
            <v>CIF</v>
          </cell>
          <cell r="Y1634" t="str">
            <v>CTA CTE O CRED.DIRECTO</v>
          </cell>
          <cell r="Z1634" t="str">
            <v>CONGELADO</v>
          </cell>
          <cell r="AA1634" t="str">
            <v>LOMO</v>
          </cell>
          <cell r="AB1634" t="str">
            <v>LOMO VETADO</v>
          </cell>
          <cell r="AC1634" t="str">
            <v>LOMO VETADO K (JAPÓN)</v>
          </cell>
          <cell r="AD1634" t="str">
            <v>NA</v>
          </cell>
        </row>
        <row r="1635">
          <cell r="D1635">
            <v>1021931</v>
          </cell>
          <cell r="E1635" t="str">
            <v>GO PTA COS 3H@ BO CJ 10K AS</v>
          </cell>
          <cell r="F1635">
            <v>2000</v>
          </cell>
          <cell r="G1635" t="str">
            <v>KG</v>
          </cell>
          <cell r="H1635" t="str">
            <v>PLANTA LO MIRANDA</v>
          </cell>
          <cell r="I1635" t="str">
            <v>EN PRODUCCION</v>
          </cell>
          <cell r="J1635">
            <v>44846</v>
          </cell>
          <cell r="K1635">
            <v>44847</v>
          </cell>
          <cell r="L1635"/>
          <cell r="M1635"/>
          <cell r="N1635"/>
          <cell r="O1635" t="str">
            <v>U007 AGROSUPER S.A.</v>
          </cell>
          <cell r="P1635" t="str">
            <v>00AJ</v>
          </cell>
          <cell r="Q1635" t="str">
            <v>ANDES ASIA</v>
          </cell>
          <cell r="R1635" t="str">
            <v>02</v>
          </cell>
          <cell r="S1635" t="str">
            <v>JAPÓN</v>
          </cell>
          <cell r="T1635" t="str">
            <v>2000 YOKOHAMA (ADUANA PRINCIPA</v>
          </cell>
          <cell r="U1635" t="str">
            <v>200000018</v>
          </cell>
          <cell r="V1635" t="str">
            <v>Andes Asia, Inc.</v>
          </cell>
          <cell r="W1635" t="str">
            <v>AA2868</v>
          </cell>
          <cell r="X1635" t="str">
            <v>CIF</v>
          </cell>
          <cell r="Y1635" t="str">
            <v>CTA CTE O CRED.DIRECTO</v>
          </cell>
          <cell r="Z1635" t="str">
            <v>CONGELADO</v>
          </cell>
          <cell r="AA1635" t="str">
            <v>COST-PEC</v>
          </cell>
          <cell r="AB1635" t="str">
            <v>COST-PEC TROZOS</v>
          </cell>
          <cell r="AC1635" t="str">
            <v>COST-PEC TROZOS PUNTA COSTILLAR</v>
          </cell>
          <cell r="AD1635" t="str">
            <v>NA</v>
          </cell>
        </row>
        <row r="1636">
          <cell r="D1636">
            <v>1022865</v>
          </cell>
          <cell r="E1636" t="str">
            <v>GO PAN TEC S/CUERO M@ CJ 17K AS</v>
          </cell>
          <cell r="F1636">
            <v>3000</v>
          </cell>
          <cell r="G1636" t="str">
            <v>KG</v>
          </cell>
          <cell r="H1636" t="str">
            <v>PLANTA LO MIRANDA</v>
          </cell>
          <cell r="I1636" t="str">
            <v>EN PRODUCCION</v>
          </cell>
          <cell r="J1636">
            <v>44846</v>
          </cell>
          <cell r="K1636">
            <v>44847</v>
          </cell>
          <cell r="L1636"/>
          <cell r="M1636"/>
          <cell r="N1636"/>
          <cell r="O1636" t="str">
            <v>U007 AGROSUPER S.A.</v>
          </cell>
          <cell r="P1636" t="str">
            <v>00AJ</v>
          </cell>
          <cell r="Q1636" t="str">
            <v>ANDES ASIA</v>
          </cell>
          <cell r="R1636" t="str">
            <v>02</v>
          </cell>
          <cell r="S1636" t="str">
            <v>JAPÓN</v>
          </cell>
          <cell r="T1636" t="str">
            <v>2000 YOKOHAMA (ADUANA PRINCIPA</v>
          </cell>
          <cell r="U1636" t="str">
            <v>200000018</v>
          </cell>
          <cell r="V1636" t="str">
            <v>Andes Asia, Inc.</v>
          </cell>
          <cell r="W1636" t="str">
            <v>AA2869</v>
          </cell>
          <cell r="X1636" t="str">
            <v>CIF</v>
          </cell>
          <cell r="Y1636" t="str">
            <v>CTA CTE O CRED.DIRECTO</v>
          </cell>
          <cell r="Z1636" t="str">
            <v>CONGELADO</v>
          </cell>
          <cell r="AA1636" t="str">
            <v>PANCETA</v>
          </cell>
          <cell r="AB1636" t="str">
            <v>PANCETA S/CUERO</v>
          </cell>
          <cell r="AC1636" t="str">
            <v>PANCETA S/CUERO TECLA</v>
          </cell>
          <cell r="AD1636" t="str">
            <v>NA</v>
          </cell>
        </row>
        <row r="1637">
          <cell r="D1637">
            <v>1022864</v>
          </cell>
          <cell r="E1637" t="str">
            <v>GO LOM VET L@ CJ 11K AS</v>
          </cell>
          <cell r="F1637">
            <v>4000</v>
          </cell>
          <cell r="G1637" t="str">
            <v>KG</v>
          </cell>
          <cell r="H1637" t="str">
            <v>PLANTA LO MIRANDA</v>
          </cell>
          <cell r="I1637" t="str">
            <v>EN PRODUCCION</v>
          </cell>
          <cell r="J1637">
            <v>44846</v>
          </cell>
          <cell r="K1637">
            <v>44847</v>
          </cell>
          <cell r="L1637"/>
          <cell r="M1637"/>
          <cell r="N1637"/>
          <cell r="O1637" t="str">
            <v>U007 AGROSUPER S.A.</v>
          </cell>
          <cell r="P1637" t="str">
            <v>00AJ</v>
          </cell>
          <cell r="Q1637" t="str">
            <v>ANDES ASIA</v>
          </cell>
          <cell r="R1637" t="str">
            <v>02</v>
          </cell>
          <cell r="S1637" t="str">
            <v>JAPÓN</v>
          </cell>
          <cell r="T1637" t="str">
            <v>2000 YOKOHAMA (ADUANA PRINCIPA</v>
          </cell>
          <cell r="U1637" t="str">
            <v>200000018</v>
          </cell>
          <cell r="V1637" t="str">
            <v>Andes Asia, Inc.</v>
          </cell>
          <cell r="W1637" t="str">
            <v>AA2869</v>
          </cell>
          <cell r="X1637" t="str">
            <v>CIF</v>
          </cell>
          <cell r="Y1637" t="str">
            <v>CTA CTE O CRED.DIRECTO</v>
          </cell>
          <cell r="Z1637" t="str">
            <v>CONGELADO</v>
          </cell>
          <cell r="AA1637" t="str">
            <v>LOMO</v>
          </cell>
          <cell r="AB1637" t="str">
            <v>LOMO VETADO</v>
          </cell>
          <cell r="AC1637" t="str">
            <v>LOMO VETADO &gt;2.0K</v>
          </cell>
          <cell r="AD1637" t="str">
            <v>NA</v>
          </cell>
        </row>
        <row r="1638">
          <cell r="D1638">
            <v>1022863</v>
          </cell>
          <cell r="E1638" t="str">
            <v>GO LOM VET M@ CJ 9K AS</v>
          </cell>
          <cell r="F1638">
            <v>5000</v>
          </cell>
          <cell r="G1638" t="str">
            <v>KG</v>
          </cell>
          <cell r="H1638" t="str">
            <v>PLANTA LO MIRANDA</v>
          </cell>
          <cell r="I1638" t="str">
            <v>EN PRODUCCION</v>
          </cell>
          <cell r="J1638">
            <v>44846</v>
          </cell>
          <cell r="K1638">
            <v>44847</v>
          </cell>
          <cell r="L1638"/>
          <cell r="M1638"/>
          <cell r="N1638"/>
          <cell r="O1638" t="str">
            <v>U007 AGROSUPER S.A.</v>
          </cell>
          <cell r="P1638" t="str">
            <v>00AJ</v>
          </cell>
          <cell r="Q1638" t="str">
            <v>ANDES ASIA</v>
          </cell>
          <cell r="R1638" t="str">
            <v>02</v>
          </cell>
          <cell r="S1638" t="str">
            <v>JAPÓN</v>
          </cell>
          <cell r="T1638" t="str">
            <v>2000 YOKOHAMA (ADUANA PRINCIPA</v>
          </cell>
          <cell r="U1638" t="str">
            <v>200000018</v>
          </cell>
          <cell r="V1638" t="str">
            <v>Andes Asia, Inc.</v>
          </cell>
          <cell r="W1638" t="str">
            <v>AA2869</v>
          </cell>
          <cell r="X1638" t="str">
            <v>CIF</v>
          </cell>
          <cell r="Y1638" t="str">
            <v>CTA CTE O CRED.DIRECTO</v>
          </cell>
          <cell r="Z1638" t="str">
            <v>CONGELADO</v>
          </cell>
          <cell r="AA1638" t="str">
            <v>LOMO</v>
          </cell>
          <cell r="AB1638" t="str">
            <v>LOMO VETADO</v>
          </cell>
          <cell r="AC1638" t="str">
            <v>LOMO VETADO &gt;2.0K</v>
          </cell>
          <cell r="AD1638" t="str">
            <v>NA</v>
          </cell>
        </row>
        <row r="1639">
          <cell r="D1639">
            <v>1022515</v>
          </cell>
          <cell r="E1639" t="str">
            <v>GO PANC TEC C/CUE@ FI CJ PANC AS</v>
          </cell>
          <cell r="F1639">
            <v>7000</v>
          </cell>
          <cell r="G1639" t="str">
            <v>KG</v>
          </cell>
          <cell r="H1639" t="str">
            <v>PLANTA LO MIRANDA</v>
          </cell>
          <cell r="I1639" t="str">
            <v>EN PRODUCCION</v>
          </cell>
          <cell r="J1639">
            <v>44846</v>
          </cell>
          <cell r="K1639">
            <v>44847</v>
          </cell>
          <cell r="L1639"/>
          <cell r="M1639"/>
          <cell r="N1639"/>
          <cell r="O1639" t="str">
            <v>U007 AGROSUPER S.A.</v>
          </cell>
          <cell r="P1639" t="str">
            <v>00AJ</v>
          </cell>
          <cell r="Q1639" t="str">
            <v>ANDES ASIA</v>
          </cell>
          <cell r="R1639" t="str">
            <v>02</v>
          </cell>
          <cell r="S1639" t="str">
            <v>JAPÓN</v>
          </cell>
          <cell r="T1639" t="str">
            <v>2000 YOKOHAMA (ADUANA PRINCIPA</v>
          </cell>
          <cell r="U1639" t="str">
            <v>200000018</v>
          </cell>
          <cell r="V1639" t="str">
            <v>Andes Asia, Inc.</v>
          </cell>
          <cell r="W1639" t="str">
            <v>AA2869</v>
          </cell>
          <cell r="X1639" t="str">
            <v>CIF</v>
          </cell>
          <cell r="Y1639" t="str">
            <v>CTA CTE O CRED.DIRECTO</v>
          </cell>
          <cell r="Z1639" t="str">
            <v>CONGELADO</v>
          </cell>
          <cell r="AA1639" t="str">
            <v>PANCETA</v>
          </cell>
          <cell r="AB1639" t="str">
            <v>PANCETA C/CUERO</v>
          </cell>
          <cell r="AC1639" t="str">
            <v>PANCETA C/CUERO TECLA</v>
          </cell>
          <cell r="AD1639" t="str">
            <v>NA</v>
          </cell>
        </row>
        <row r="1640">
          <cell r="D1640">
            <v>1021925</v>
          </cell>
          <cell r="E1640" t="str">
            <v>GO MM LOIN S@ FI CJ 15K AS</v>
          </cell>
          <cell r="F1640">
            <v>3000</v>
          </cell>
          <cell r="G1640" t="str">
            <v>KG</v>
          </cell>
          <cell r="H1640" t="str">
            <v>PLANTA LO MIRANDA</v>
          </cell>
          <cell r="I1640" t="str">
            <v>EN PRODUCCION</v>
          </cell>
          <cell r="J1640">
            <v>44846</v>
          </cell>
          <cell r="K1640">
            <v>44847</v>
          </cell>
          <cell r="L1640"/>
          <cell r="M1640"/>
          <cell r="N1640"/>
          <cell r="O1640" t="str">
            <v>U007 AGROSUPER S.A.</v>
          </cell>
          <cell r="P1640" t="str">
            <v>00AJ</v>
          </cell>
          <cell r="Q1640" t="str">
            <v>ANDES ASIA</v>
          </cell>
          <cell r="R1640" t="str">
            <v>02</v>
          </cell>
          <cell r="S1640" t="str">
            <v>JAPÓN</v>
          </cell>
          <cell r="T1640" t="str">
            <v>2000 YOKOHAMA (ADUANA PRINCIPA</v>
          </cell>
          <cell r="U1640" t="str">
            <v>200000018</v>
          </cell>
          <cell r="V1640" t="str">
            <v>Andes Asia, Inc.</v>
          </cell>
          <cell r="W1640" t="str">
            <v>AA2869</v>
          </cell>
          <cell r="X1640" t="str">
            <v>CIF</v>
          </cell>
          <cell r="Y1640" t="str">
            <v>CTA CTE O CRED.DIRECTO</v>
          </cell>
          <cell r="Z1640" t="str">
            <v>CONGELADO</v>
          </cell>
          <cell r="AA1640" t="str">
            <v>LOMO</v>
          </cell>
          <cell r="AB1640" t="str">
            <v>LOMO MM LOIN</v>
          </cell>
          <cell r="AC1640" t="str">
            <v>LOMO MM LOIN S</v>
          </cell>
          <cell r="AD1640" t="str">
            <v>NA</v>
          </cell>
        </row>
        <row r="1641">
          <cell r="D1641">
            <v>1021931</v>
          </cell>
          <cell r="E1641" t="str">
            <v>GO PTA COS 3H@ BO CJ 10K AS</v>
          </cell>
          <cell r="F1641">
            <v>2000</v>
          </cell>
          <cell r="G1641" t="str">
            <v>KG</v>
          </cell>
          <cell r="H1641" t="str">
            <v>PLANTA LO MIRANDA</v>
          </cell>
          <cell r="I1641" t="str">
            <v>EN PRODUCCION</v>
          </cell>
          <cell r="J1641">
            <v>44846</v>
          </cell>
          <cell r="K1641">
            <v>44847</v>
          </cell>
          <cell r="L1641"/>
          <cell r="M1641"/>
          <cell r="N1641"/>
          <cell r="O1641" t="str">
            <v>U007 AGROSUPER S.A.</v>
          </cell>
          <cell r="P1641" t="str">
            <v>00AJ</v>
          </cell>
          <cell r="Q1641" t="str">
            <v>ANDES ASIA</v>
          </cell>
          <cell r="R1641" t="str">
            <v>02</v>
          </cell>
          <cell r="S1641" t="str">
            <v>JAPÓN</v>
          </cell>
          <cell r="T1641" t="str">
            <v>2000 YOKOHAMA (ADUANA PRINCIPA</v>
          </cell>
          <cell r="U1641" t="str">
            <v>200000018</v>
          </cell>
          <cell r="V1641" t="str">
            <v>Andes Asia, Inc.</v>
          </cell>
          <cell r="W1641" t="str">
            <v>AA2869</v>
          </cell>
          <cell r="X1641" t="str">
            <v>CIF</v>
          </cell>
          <cell r="Y1641" t="str">
            <v>CTA CTE O CRED.DIRECTO</v>
          </cell>
          <cell r="Z1641" t="str">
            <v>CONGELADO</v>
          </cell>
          <cell r="AA1641" t="str">
            <v>COST-PEC</v>
          </cell>
          <cell r="AB1641" t="str">
            <v>COST-PEC TROZOS</v>
          </cell>
          <cell r="AC1641" t="str">
            <v>COST-PEC TROZOS PUNTA COSTILLAR</v>
          </cell>
          <cell r="AD1641" t="str">
            <v>NA</v>
          </cell>
        </row>
        <row r="1642">
          <cell r="D1642">
            <v>1022570</v>
          </cell>
          <cell r="E1642" t="str">
            <v>GO PANC TEC S/CUE MAD@ VA CJ AS</v>
          </cell>
          <cell r="F1642">
            <v>3000</v>
          </cell>
          <cell r="G1642" t="str">
            <v>KG</v>
          </cell>
          <cell r="H1642" t="str">
            <v>PLANTA LO MIRANDA</v>
          </cell>
          <cell r="I1642" t="str">
            <v>EN PRODUCCION</v>
          </cell>
          <cell r="J1642">
            <v>44846</v>
          </cell>
          <cell r="K1642">
            <v>44847</v>
          </cell>
          <cell r="L1642"/>
          <cell r="M1642"/>
          <cell r="N1642"/>
          <cell r="O1642" t="str">
            <v>U007 AGROSUPER S.A.</v>
          </cell>
          <cell r="P1642" t="str">
            <v>00AJ</v>
          </cell>
          <cell r="Q1642" t="str">
            <v>ANDES ASIA</v>
          </cell>
          <cell r="R1642" t="str">
            <v>02</v>
          </cell>
          <cell r="S1642" t="str">
            <v>JAPÓN</v>
          </cell>
          <cell r="T1642" t="str">
            <v>2000 YOKOHAMA (ADUANA PRINCIPA</v>
          </cell>
          <cell r="U1642" t="str">
            <v>200000018</v>
          </cell>
          <cell r="V1642" t="str">
            <v>Andes Asia, Inc.</v>
          </cell>
          <cell r="W1642" t="str">
            <v>AA2870</v>
          </cell>
          <cell r="X1642" t="str">
            <v>CIF</v>
          </cell>
          <cell r="Y1642" t="str">
            <v>CTA CTE O CRED.DIRECTO</v>
          </cell>
          <cell r="Z1642" t="str">
            <v>CONGELADO</v>
          </cell>
          <cell r="AA1642" t="str">
            <v>PANCETA</v>
          </cell>
          <cell r="AB1642" t="str">
            <v>PANCETA C/CUERO</v>
          </cell>
          <cell r="AC1642" t="str">
            <v>PANCETA C/CUERO MIX</v>
          </cell>
          <cell r="AD1642" t="str">
            <v>NA</v>
          </cell>
        </row>
        <row r="1643">
          <cell r="D1643">
            <v>1022621</v>
          </cell>
          <cell r="E1643" t="str">
            <v>GO PANC S/TEC N @ FI CJ AS</v>
          </cell>
          <cell r="F1643">
            <v>3000</v>
          </cell>
          <cell r="G1643" t="str">
            <v>KG</v>
          </cell>
          <cell r="H1643" t="str">
            <v>PLANTA LO MIRANDA</v>
          </cell>
          <cell r="I1643" t="str">
            <v>EN PRODUCCION</v>
          </cell>
          <cell r="J1643">
            <v>44846</v>
          </cell>
          <cell r="K1643">
            <v>44847</v>
          </cell>
          <cell r="L1643"/>
          <cell r="M1643"/>
          <cell r="N1643"/>
          <cell r="O1643" t="str">
            <v>U007 AGROSUPER S.A.</v>
          </cell>
          <cell r="P1643" t="str">
            <v>00AJ</v>
          </cell>
          <cell r="Q1643" t="str">
            <v>ANDES ASIA</v>
          </cell>
          <cell r="R1643" t="str">
            <v>02</v>
          </cell>
          <cell r="S1643" t="str">
            <v>JAPÓN</v>
          </cell>
          <cell r="T1643" t="str">
            <v>2000 YOKOHAMA (ADUANA PRINCIPA</v>
          </cell>
          <cell r="U1643" t="str">
            <v>200000018</v>
          </cell>
          <cell r="V1643" t="str">
            <v>Andes Asia, Inc.</v>
          </cell>
          <cell r="W1643" t="str">
            <v>AA2870</v>
          </cell>
          <cell r="X1643" t="str">
            <v>CIF</v>
          </cell>
          <cell r="Y1643" t="str">
            <v>CTA CTE O CRED.DIRECTO</v>
          </cell>
          <cell r="Z1643" t="str">
            <v>CONGELADO</v>
          </cell>
          <cell r="AA1643" t="str">
            <v>PANCETA</v>
          </cell>
          <cell r="AB1643" t="str">
            <v>PANCETA S/CUERO</v>
          </cell>
          <cell r="AC1643" t="str">
            <v>PANCETA S/CUERO S/TECLA</v>
          </cell>
          <cell r="AD1643" t="str">
            <v>NA</v>
          </cell>
        </row>
        <row r="1644">
          <cell r="D1644">
            <v>1022863</v>
          </cell>
          <cell r="E1644" t="str">
            <v>GO LOM VET M@ CJ 9K AS</v>
          </cell>
          <cell r="F1644">
            <v>8000</v>
          </cell>
          <cell r="G1644" t="str">
            <v>KG</v>
          </cell>
          <cell r="H1644" t="str">
            <v>PLANTA LO MIRANDA</v>
          </cell>
          <cell r="I1644" t="str">
            <v>EN PRODUCCION</v>
          </cell>
          <cell r="J1644">
            <v>44846</v>
          </cell>
          <cell r="K1644">
            <v>44847</v>
          </cell>
          <cell r="L1644"/>
          <cell r="M1644"/>
          <cell r="N1644"/>
          <cell r="O1644" t="str">
            <v>U007 AGROSUPER S.A.</v>
          </cell>
          <cell r="P1644" t="str">
            <v>00AJ</v>
          </cell>
          <cell r="Q1644" t="str">
            <v>ANDES ASIA</v>
          </cell>
          <cell r="R1644" t="str">
            <v>02</v>
          </cell>
          <cell r="S1644" t="str">
            <v>JAPÓN</v>
          </cell>
          <cell r="T1644" t="str">
            <v>2000 YOKOHAMA (ADUANA PRINCIPA</v>
          </cell>
          <cell r="U1644" t="str">
            <v>200000018</v>
          </cell>
          <cell r="V1644" t="str">
            <v>Andes Asia, Inc.</v>
          </cell>
          <cell r="W1644" t="str">
            <v>AA2870</v>
          </cell>
          <cell r="X1644" t="str">
            <v>CIF</v>
          </cell>
          <cell r="Y1644" t="str">
            <v>CTA CTE O CRED.DIRECTO</v>
          </cell>
          <cell r="Z1644" t="str">
            <v>CONGELADO</v>
          </cell>
          <cell r="AA1644" t="str">
            <v>LOMO</v>
          </cell>
          <cell r="AB1644" t="str">
            <v>LOMO VETADO</v>
          </cell>
          <cell r="AC1644" t="str">
            <v>LOMO VETADO &gt;2.0K</v>
          </cell>
          <cell r="AD1644" t="str">
            <v>NA</v>
          </cell>
        </row>
        <row r="1645">
          <cell r="D1645">
            <v>1022864</v>
          </cell>
          <cell r="E1645" t="str">
            <v>GO LOM VET L@ CJ 11K AS</v>
          </cell>
          <cell r="F1645">
            <v>6000</v>
          </cell>
          <cell r="G1645" t="str">
            <v>KG</v>
          </cell>
          <cell r="H1645" t="str">
            <v>PLANTA LO MIRANDA</v>
          </cell>
          <cell r="I1645" t="str">
            <v>EN PRODUCCION</v>
          </cell>
          <cell r="J1645">
            <v>44846</v>
          </cell>
          <cell r="K1645">
            <v>44847</v>
          </cell>
          <cell r="L1645"/>
          <cell r="M1645"/>
          <cell r="N1645"/>
          <cell r="O1645" t="str">
            <v>U007 AGROSUPER S.A.</v>
          </cell>
          <cell r="P1645" t="str">
            <v>00AJ</v>
          </cell>
          <cell r="Q1645" t="str">
            <v>ANDES ASIA</v>
          </cell>
          <cell r="R1645" t="str">
            <v>02</v>
          </cell>
          <cell r="S1645" t="str">
            <v>JAPÓN</v>
          </cell>
          <cell r="T1645" t="str">
            <v>2000 YOKOHAMA (ADUANA PRINCIPA</v>
          </cell>
          <cell r="U1645" t="str">
            <v>200000018</v>
          </cell>
          <cell r="V1645" t="str">
            <v>Andes Asia, Inc.</v>
          </cell>
          <cell r="W1645" t="str">
            <v>AA2870</v>
          </cell>
          <cell r="X1645" t="str">
            <v>CIF</v>
          </cell>
          <cell r="Y1645" t="str">
            <v>CTA CTE O CRED.DIRECTO</v>
          </cell>
          <cell r="Z1645" t="str">
            <v>CONGELADO</v>
          </cell>
          <cell r="AA1645" t="str">
            <v>LOMO</v>
          </cell>
          <cell r="AB1645" t="str">
            <v>LOMO VETADO</v>
          </cell>
          <cell r="AC1645" t="str">
            <v>LOMO VETADO &gt;2.0K</v>
          </cell>
          <cell r="AD1645" t="str">
            <v>NA</v>
          </cell>
        </row>
        <row r="1646">
          <cell r="D1646">
            <v>1022865</v>
          </cell>
          <cell r="E1646" t="str">
            <v>GO PAN TEC S/CUERO M@ CJ 17K AS</v>
          </cell>
          <cell r="F1646">
            <v>2000</v>
          </cell>
          <cell r="G1646" t="str">
            <v>KG</v>
          </cell>
          <cell r="H1646" t="str">
            <v>PLANTA LO MIRANDA</v>
          </cell>
          <cell r="I1646" t="str">
            <v>EN PRODUCCION</v>
          </cell>
          <cell r="J1646">
            <v>44846</v>
          </cell>
          <cell r="K1646">
            <v>44847</v>
          </cell>
          <cell r="L1646"/>
          <cell r="M1646"/>
          <cell r="N1646"/>
          <cell r="O1646" t="str">
            <v>U007 AGROSUPER S.A.</v>
          </cell>
          <cell r="P1646" t="str">
            <v>00AJ</v>
          </cell>
          <cell r="Q1646" t="str">
            <v>ANDES ASIA</v>
          </cell>
          <cell r="R1646" t="str">
            <v>02</v>
          </cell>
          <cell r="S1646" t="str">
            <v>JAPÓN</v>
          </cell>
          <cell r="T1646" t="str">
            <v>2000 YOKOHAMA (ADUANA PRINCIPA</v>
          </cell>
          <cell r="U1646" t="str">
            <v>200000018</v>
          </cell>
          <cell r="V1646" t="str">
            <v>Andes Asia, Inc.</v>
          </cell>
          <cell r="W1646" t="str">
            <v>AA2870</v>
          </cell>
          <cell r="X1646" t="str">
            <v>CIF</v>
          </cell>
          <cell r="Y1646" t="str">
            <v>CTA CTE O CRED.DIRECTO</v>
          </cell>
          <cell r="Z1646" t="str">
            <v>CONGELADO</v>
          </cell>
          <cell r="AA1646" t="str">
            <v>PANCETA</v>
          </cell>
          <cell r="AB1646" t="str">
            <v>PANCETA S/CUERO</v>
          </cell>
          <cell r="AC1646" t="str">
            <v>PANCETA S/CUERO TECLA</v>
          </cell>
          <cell r="AD1646" t="str">
            <v>NA</v>
          </cell>
        </row>
        <row r="1647">
          <cell r="D1647">
            <v>1021931</v>
          </cell>
          <cell r="E1647" t="str">
            <v>GO PTA COS 3H@ BO CJ 10K AS</v>
          </cell>
          <cell r="F1647">
            <v>2000</v>
          </cell>
          <cell r="G1647" t="str">
            <v>KG</v>
          </cell>
          <cell r="H1647" t="str">
            <v>PLANTA LO MIRANDA</v>
          </cell>
          <cell r="I1647" t="str">
            <v>EN PRODUCCION</v>
          </cell>
          <cell r="J1647">
            <v>44846</v>
          </cell>
          <cell r="K1647">
            <v>44847</v>
          </cell>
          <cell r="L1647"/>
          <cell r="M1647"/>
          <cell r="N1647"/>
          <cell r="O1647" t="str">
            <v>U007 AGROSUPER S.A.</v>
          </cell>
          <cell r="P1647" t="str">
            <v>00AJ</v>
          </cell>
          <cell r="Q1647" t="str">
            <v>ANDES ASIA</v>
          </cell>
          <cell r="R1647" t="str">
            <v>02</v>
          </cell>
          <cell r="S1647" t="str">
            <v>JAPÓN</v>
          </cell>
          <cell r="T1647" t="str">
            <v>2000 YOKOHAMA (ADUANA PRINCIPA</v>
          </cell>
          <cell r="U1647" t="str">
            <v>200000018</v>
          </cell>
          <cell r="V1647" t="str">
            <v>Andes Asia, Inc.</v>
          </cell>
          <cell r="W1647" t="str">
            <v>AA2870</v>
          </cell>
          <cell r="X1647" t="str">
            <v>CIF</v>
          </cell>
          <cell r="Y1647" t="str">
            <v>CTA CTE O CRED.DIRECTO</v>
          </cell>
          <cell r="Z1647" t="str">
            <v>CONGELADO</v>
          </cell>
          <cell r="AA1647" t="str">
            <v>COST-PEC</v>
          </cell>
          <cell r="AB1647" t="str">
            <v>COST-PEC TROZOS</v>
          </cell>
          <cell r="AC1647" t="str">
            <v>COST-PEC TROZOS PUNTA COSTILLAR</v>
          </cell>
          <cell r="AD1647" t="str">
            <v>NA</v>
          </cell>
        </row>
        <row r="1648">
          <cell r="D1648">
            <v>1022865</v>
          </cell>
          <cell r="E1648" t="str">
            <v>GO PAN TEC S/CUERO M@ CJ 17K AS</v>
          </cell>
          <cell r="F1648">
            <v>5000</v>
          </cell>
          <cell r="G1648" t="str">
            <v>KG</v>
          </cell>
          <cell r="H1648" t="str">
            <v>PLANTA LO MIRANDA</v>
          </cell>
          <cell r="I1648" t="str">
            <v>EN PRODUCCION</v>
          </cell>
          <cell r="J1648">
            <v>44846</v>
          </cell>
          <cell r="K1648">
            <v>44847</v>
          </cell>
          <cell r="L1648"/>
          <cell r="M1648"/>
          <cell r="N1648"/>
          <cell r="O1648" t="str">
            <v>U007 AGROSUPER S.A.</v>
          </cell>
          <cell r="P1648" t="str">
            <v>00AJ</v>
          </cell>
          <cell r="Q1648" t="str">
            <v>ANDES ASIA</v>
          </cell>
          <cell r="R1648" t="str">
            <v>02</v>
          </cell>
          <cell r="S1648" t="str">
            <v>JAPÓN</v>
          </cell>
          <cell r="T1648" t="str">
            <v>2000 YOKOHAMA (ADUANA PRINCIPA</v>
          </cell>
          <cell r="U1648" t="str">
            <v>200000018</v>
          </cell>
          <cell r="V1648" t="str">
            <v>Andes Asia, Inc.</v>
          </cell>
          <cell r="W1648" t="str">
            <v>AA2871</v>
          </cell>
          <cell r="X1648" t="str">
            <v>CIF</v>
          </cell>
          <cell r="Y1648" t="str">
            <v>CTA CTE O CRED.DIRECTO</v>
          </cell>
          <cell r="Z1648" t="str">
            <v>CONGELADO</v>
          </cell>
          <cell r="AA1648" t="str">
            <v>PANCETA</v>
          </cell>
          <cell r="AB1648" t="str">
            <v>PANCETA S/CUERO</v>
          </cell>
          <cell r="AC1648" t="str">
            <v>PANCETA S/CUERO TECLA</v>
          </cell>
          <cell r="AD1648" t="str">
            <v>NA</v>
          </cell>
        </row>
        <row r="1649">
          <cell r="D1649">
            <v>1022864</v>
          </cell>
          <cell r="E1649" t="str">
            <v>GO LOM VET L@ CJ 11K AS</v>
          </cell>
          <cell r="F1649">
            <v>2000</v>
          </cell>
          <cell r="G1649" t="str">
            <v>KG</v>
          </cell>
          <cell r="H1649" t="str">
            <v>PLANTA LO MIRANDA</v>
          </cell>
          <cell r="I1649" t="str">
            <v>EN PRODUCCION</v>
          </cell>
          <cell r="J1649">
            <v>44846</v>
          </cell>
          <cell r="K1649">
            <v>44847</v>
          </cell>
          <cell r="L1649"/>
          <cell r="M1649"/>
          <cell r="N1649"/>
          <cell r="O1649" t="str">
            <v>U007 AGROSUPER S.A.</v>
          </cell>
          <cell r="P1649" t="str">
            <v>00AJ</v>
          </cell>
          <cell r="Q1649" t="str">
            <v>ANDES ASIA</v>
          </cell>
          <cell r="R1649" t="str">
            <v>02</v>
          </cell>
          <cell r="S1649" t="str">
            <v>JAPÓN</v>
          </cell>
          <cell r="T1649" t="str">
            <v>2000 YOKOHAMA (ADUANA PRINCIPA</v>
          </cell>
          <cell r="U1649" t="str">
            <v>200000018</v>
          </cell>
          <cell r="V1649" t="str">
            <v>Andes Asia, Inc.</v>
          </cell>
          <cell r="W1649" t="str">
            <v>AA2871</v>
          </cell>
          <cell r="X1649" t="str">
            <v>CIF</v>
          </cell>
          <cell r="Y1649" t="str">
            <v>CTA CTE O CRED.DIRECTO</v>
          </cell>
          <cell r="Z1649" t="str">
            <v>CONGELADO</v>
          </cell>
          <cell r="AA1649" t="str">
            <v>LOMO</v>
          </cell>
          <cell r="AB1649" t="str">
            <v>LOMO VETADO</v>
          </cell>
          <cell r="AC1649" t="str">
            <v>LOMO VETADO &gt;2.0K</v>
          </cell>
          <cell r="AD1649" t="str">
            <v>NA</v>
          </cell>
        </row>
        <row r="1650">
          <cell r="D1650">
            <v>1022863</v>
          </cell>
          <cell r="E1650" t="str">
            <v>GO LOM VET M@ CJ 9K AS</v>
          </cell>
          <cell r="F1650">
            <v>5000</v>
          </cell>
          <cell r="G1650" t="str">
            <v>KG</v>
          </cell>
          <cell r="H1650" t="str">
            <v>PLANTA LO MIRANDA</v>
          </cell>
          <cell r="I1650" t="str">
            <v>EN PRODUCCION</v>
          </cell>
          <cell r="J1650">
            <v>44846</v>
          </cell>
          <cell r="K1650">
            <v>44847</v>
          </cell>
          <cell r="L1650"/>
          <cell r="M1650"/>
          <cell r="N1650"/>
          <cell r="O1650" t="str">
            <v>U007 AGROSUPER S.A.</v>
          </cell>
          <cell r="P1650" t="str">
            <v>00AJ</v>
          </cell>
          <cell r="Q1650" t="str">
            <v>ANDES ASIA</v>
          </cell>
          <cell r="R1650" t="str">
            <v>02</v>
          </cell>
          <cell r="S1650" t="str">
            <v>JAPÓN</v>
          </cell>
          <cell r="T1650" t="str">
            <v>2000 YOKOHAMA (ADUANA PRINCIPA</v>
          </cell>
          <cell r="U1650" t="str">
            <v>200000018</v>
          </cell>
          <cell r="V1650" t="str">
            <v>Andes Asia, Inc.</v>
          </cell>
          <cell r="W1650" t="str">
            <v>AA2871</v>
          </cell>
          <cell r="X1650" t="str">
            <v>CIF</v>
          </cell>
          <cell r="Y1650" t="str">
            <v>CTA CTE O CRED.DIRECTO</v>
          </cell>
          <cell r="Z1650" t="str">
            <v>CONGELADO</v>
          </cell>
          <cell r="AA1650" t="str">
            <v>LOMO</v>
          </cell>
          <cell r="AB1650" t="str">
            <v>LOMO VETADO</v>
          </cell>
          <cell r="AC1650" t="str">
            <v>LOMO VETADO &gt;2.0K</v>
          </cell>
          <cell r="AD1650" t="str">
            <v>NA</v>
          </cell>
        </row>
        <row r="1651">
          <cell r="D1651">
            <v>1022515</v>
          </cell>
          <cell r="E1651" t="str">
            <v>GO PANC TEC C/CUE@ FI CJ PANC AS</v>
          </cell>
          <cell r="F1651">
            <v>2000</v>
          </cell>
          <cell r="G1651" t="str">
            <v>KG</v>
          </cell>
          <cell r="H1651" t="str">
            <v>PLANTA LO MIRANDA</v>
          </cell>
          <cell r="I1651" t="str">
            <v>EN PRODUCCION</v>
          </cell>
          <cell r="J1651">
            <v>44846</v>
          </cell>
          <cell r="K1651">
            <v>44847</v>
          </cell>
          <cell r="L1651"/>
          <cell r="M1651"/>
          <cell r="N1651"/>
          <cell r="O1651" t="str">
            <v>U007 AGROSUPER S.A.</v>
          </cell>
          <cell r="P1651" t="str">
            <v>00AJ</v>
          </cell>
          <cell r="Q1651" t="str">
            <v>ANDES ASIA</v>
          </cell>
          <cell r="R1651" t="str">
            <v>02</v>
          </cell>
          <cell r="S1651" t="str">
            <v>JAPÓN</v>
          </cell>
          <cell r="T1651" t="str">
            <v>2000 YOKOHAMA (ADUANA PRINCIPA</v>
          </cell>
          <cell r="U1651" t="str">
            <v>200000018</v>
          </cell>
          <cell r="V1651" t="str">
            <v>Andes Asia, Inc.</v>
          </cell>
          <cell r="W1651" t="str">
            <v>AA2871</v>
          </cell>
          <cell r="X1651" t="str">
            <v>CIF</v>
          </cell>
          <cell r="Y1651" t="str">
            <v>CTA CTE O CRED.DIRECTO</v>
          </cell>
          <cell r="Z1651" t="str">
            <v>CONGELADO</v>
          </cell>
          <cell r="AA1651" t="str">
            <v>PANCETA</v>
          </cell>
          <cell r="AB1651" t="str">
            <v>PANCETA C/CUERO</v>
          </cell>
          <cell r="AC1651" t="str">
            <v>PANCETA C/CUERO TECLA</v>
          </cell>
          <cell r="AD1651" t="str">
            <v>NA</v>
          </cell>
        </row>
        <row r="1652">
          <cell r="D1652">
            <v>1021925</v>
          </cell>
          <cell r="E1652" t="str">
            <v>GO MM LOIN S@ FI CJ 15K AS</v>
          </cell>
          <cell r="F1652">
            <v>8000</v>
          </cell>
          <cell r="G1652" t="str">
            <v>KG</v>
          </cell>
          <cell r="H1652" t="str">
            <v>PLANTA LO MIRANDA</v>
          </cell>
          <cell r="I1652" t="str">
            <v>EN PRODUCCION</v>
          </cell>
          <cell r="J1652">
            <v>44846</v>
          </cell>
          <cell r="K1652">
            <v>44847</v>
          </cell>
          <cell r="L1652"/>
          <cell r="M1652"/>
          <cell r="N1652"/>
          <cell r="O1652" t="str">
            <v>U007 AGROSUPER S.A.</v>
          </cell>
          <cell r="P1652" t="str">
            <v>00AJ</v>
          </cell>
          <cell r="Q1652" t="str">
            <v>ANDES ASIA</v>
          </cell>
          <cell r="R1652" t="str">
            <v>02</v>
          </cell>
          <cell r="S1652" t="str">
            <v>JAPÓN</v>
          </cell>
          <cell r="T1652" t="str">
            <v>2000 YOKOHAMA (ADUANA PRINCIPA</v>
          </cell>
          <cell r="U1652" t="str">
            <v>200000018</v>
          </cell>
          <cell r="V1652" t="str">
            <v>Andes Asia, Inc.</v>
          </cell>
          <cell r="W1652" t="str">
            <v>AA2871</v>
          </cell>
          <cell r="X1652" t="str">
            <v>CIF</v>
          </cell>
          <cell r="Y1652" t="str">
            <v>CTA CTE O CRED.DIRECTO</v>
          </cell>
          <cell r="Z1652" t="str">
            <v>CONGELADO</v>
          </cell>
          <cell r="AA1652" t="str">
            <v>LOMO</v>
          </cell>
          <cell r="AB1652" t="str">
            <v>LOMO MM LOIN</v>
          </cell>
          <cell r="AC1652" t="str">
            <v>LOMO MM LOIN S</v>
          </cell>
          <cell r="AD1652" t="str">
            <v>NA</v>
          </cell>
        </row>
        <row r="1653">
          <cell r="D1653">
            <v>1023265</v>
          </cell>
          <cell r="E1653" t="str">
            <v>GO PTA COS 2H@ BO CJ 10K AS</v>
          </cell>
          <cell r="F1653">
            <v>2000</v>
          </cell>
          <cell r="G1653" t="str">
            <v>KG</v>
          </cell>
          <cell r="H1653" t="str">
            <v>PLANTA LO MIRANDA</v>
          </cell>
          <cell r="I1653" t="str">
            <v>EN PRODUCCION</v>
          </cell>
          <cell r="J1653">
            <v>44846</v>
          </cell>
          <cell r="K1653">
            <v>44847</v>
          </cell>
          <cell r="L1653"/>
          <cell r="M1653"/>
          <cell r="N1653"/>
          <cell r="O1653" t="str">
            <v>U007 AGROSUPER S.A.</v>
          </cell>
          <cell r="P1653" t="str">
            <v>00AJ</v>
          </cell>
          <cell r="Q1653" t="str">
            <v>ANDES ASIA</v>
          </cell>
          <cell r="R1653" t="str">
            <v>02</v>
          </cell>
          <cell r="S1653" t="str">
            <v>JAPÓN</v>
          </cell>
          <cell r="T1653" t="str">
            <v>2000 YOKOHAMA (ADUANA PRINCIPA</v>
          </cell>
          <cell r="U1653" t="str">
            <v>200000018</v>
          </cell>
          <cell r="V1653" t="str">
            <v>Andes Asia, Inc.</v>
          </cell>
          <cell r="W1653" t="str">
            <v>AA2871</v>
          </cell>
          <cell r="X1653" t="str">
            <v>CIF</v>
          </cell>
          <cell r="Y1653" t="str">
            <v>CTA CTE O CRED.DIRECTO</v>
          </cell>
          <cell r="Z1653" t="str">
            <v>CONGELADO</v>
          </cell>
          <cell r="AA1653" t="str">
            <v>COST-PEC</v>
          </cell>
          <cell r="AB1653" t="str">
            <v>COST-PEC TROZOS</v>
          </cell>
          <cell r="AC1653" t="str">
            <v>COST-PEC TROZOS PUNTA COSTILLAR</v>
          </cell>
          <cell r="AD1653" t="str">
            <v>NA</v>
          </cell>
        </row>
        <row r="1654">
          <cell r="D1654">
            <v>1022864</v>
          </cell>
          <cell r="E1654" t="str">
            <v>GO LOM VET L@ CJ 11K AS</v>
          </cell>
          <cell r="F1654">
            <v>2000</v>
          </cell>
          <cell r="G1654" t="str">
            <v>KG</v>
          </cell>
          <cell r="H1654" t="str">
            <v>PLANTA LO MIRANDA</v>
          </cell>
          <cell r="I1654" t="str">
            <v>EN PRODUCCION</v>
          </cell>
          <cell r="J1654">
            <v>44846</v>
          </cell>
          <cell r="K1654">
            <v>44854</v>
          </cell>
          <cell r="L1654"/>
          <cell r="M1654"/>
          <cell r="N1654"/>
          <cell r="O1654" t="str">
            <v>U007 AGROSUPER S.A.</v>
          </cell>
          <cell r="P1654" t="str">
            <v>00AJ</v>
          </cell>
          <cell r="Q1654" t="str">
            <v>ANDES ASIA</v>
          </cell>
          <cell r="R1654" t="str">
            <v>02</v>
          </cell>
          <cell r="S1654" t="str">
            <v>JAPÓN</v>
          </cell>
          <cell r="T1654" t="str">
            <v>2000 YOKOHAMA (ADUANA PRINCIPA</v>
          </cell>
          <cell r="U1654" t="str">
            <v>200000018</v>
          </cell>
          <cell r="V1654" t="str">
            <v>Andes Asia, Inc.</v>
          </cell>
          <cell r="W1654" t="str">
            <v>AA2873</v>
          </cell>
          <cell r="X1654" t="str">
            <v>CIF</v>
          </cell>
          <cell r="Y1654" t="str">
            <v>CTA CTE O CRED.DIRECTO</v>
          </cell>
          <cell r="Z1654" t="str">
            <v>CONGELADO</v>
          </cell>
          <cell r="AA1654" t="str">
            <v>LOMO</v>
          </cell>
          <cell r="AB1654" t="str">
            <v>LOMO VETADO</v>
          </cell>
          <cell r="AC1654" t="str">
            <v>LOMO VETADO &gt;2.0K</v>
          </cell>
          <cell r="AD1654" t="str">
            <v>NA</v>
          </cell>
        </row>
        <row r="1655">
          <cell r="D1655">
            <v>1022863</v>
          </cell>
          <cell r="E1655" t="str">
            <v>GO LOM VET M@ CJ 9K AS</v>
          </cell>
          <cell r="F1655">
            <v>10000</v>
          </cell>
          <cell r="G1655" t="str">
            <v>KG</v>
          </cell>
          <cell r="H1655" t="str">
            <v>PLANTA LO MIRANDA</v>
          </cell>
          <cell r="I1655" t="str">
            <v>EN PRODUCCION</v>
          </cell>
          <cell r="J1655">
            <v>44846</v>
          </cell>
          <cell r="K1655">
            <v>44854</v>
          </cell>
          <cell r="L1655"/>
          <cell r="M1655"/>
          <cell r="N1655"/>
          <cell r="O1655" t="str">
            <v>U007 AGROSUPER S.A.</v>
          </cell>
          <cell r="P1655" t="str">
            <v>00AJ</v>
          </cell>
          <cell r="Q1655" t="str">
            <v>ANDES ASIA</v>
          </cell>
          <cell r="R1655" t="str">
            <v>02</v>
          </cell>
          <cell r="S1655" t="str">
            <v>JAPÓN</v>
          </cell>
          <cell r="T1655" t="str">
            <v>2000 YOKOHAMA (ADUANA PRINCIPA</v>
          </cell>
          <cell r="U1655" t="str">
            <v>200000018</v>
          </cell>
          <cell r="V1655" t="str">
            <v>Andes Asia, Inc.</v>
          </cell>
          <cell r="W1655" t="str">
            <v>AA2873</v>
          </cell>
          <cell r="X1655" t="str">
            <v>CIF</v>
          </cell>
          <cell r="Y1655" t="str">
            <v>CTA CTE O CRED.DIRECTO</v>
          </cell>
          <cell r="Z1655" t="str">
            <v>CONGELADO</v>
          </cell>
          <cell r="AA1655" t="str">
            <v>LOMO</v>
          </cell>
          <cell r="AB1655" t="str">
            <v>LOMO VETADO</v>
          </cell>
          <cell r="AC1655" t="str">
            <v>LOMO VETADO &gt;2.0K</v>
          </cell>
          <cell r="AD1655" t="str">
            <v>NA</v>
          </cell>
        </row>
        <row r="1656">
          <cell r="D1656">
            <v>1022515</v>
          </cell>
          <cell r="E1656" t="str">
            <v>GO PANC TEC C/CUE@ FI CJ PANC AS</v>
          </cell>
          <cell r="F1656">
            <v>3000</v>
          </cell>
          <cell r="G1656" t="str">
            <v>KG</v>
          </cell>
          <cell r="H1656" t="str">
            <v>PLANTA LO MIRANDA</v>
          </cell>
          <cell r="I1656" t="str">
            <v>EN PRODUCCION</v>
          </cell>
          <cell r="J1656">
            <v>44846</v>
          </cell>
          <cell r="K1656">
            <v>44854</v>
          </cell>
          <cell r="L1656"/>
          <cell r="M1656"/>
          <cell r="N1656"/>
          <cell r="O1656" t="str">
            <v>U007 AGROSUPER S.A.</v>
          </cell>
          <cell r="P1656" t="str">
            <v>00AJ</v>
          </cell>
          <cell r="Q1656" t="str">
            <v>ANDES ASIA</v>
          </cell>
          <cell r="R1656" t="str">
            <v>02</v>
          </cell>
          <cell r="S1656" t="str">
            <v>JAPÓN</v>
          </cell>
          <cell r="T1656" t="str">
            <v>2000 YOKOHAMA (ADUANA PRINCIPA</v>
          </cell>
          <cell r="U1656" t="str">
            <v>200000018</v>
          </cell>
          <cell r="V1656" t="str">
            <v>Andes Asia, Inc.</v>
          </cell>
          <cell r="W1656" t="str">
            <v>AA2873</v>
          </cell>
          <cell r="X1656" t="str">
            <v>CIF</v>
          </cell>
          <cell r="Y1656" t="str">
            <v>CTA CTE O CRED.DIRECTO</v>
          </cell>
          <cell r="Z1656" t="str">
            <v>CONGELADO</v>
          </cell>
          <cell r="AA1656" t="str">
            <v>PANCETA</v>
          </cell>
          <cell r="AB1656" t="str">
            <v>PANCETA C/CUERO</v>
          </cell>
          <cell r="AC1656" t="str">
            <v>PANCETA C/CUERO TECLA</v>
          </cell>
          <cell r="AD1656" t="str">
            <v>NA</v>
          </cell>
        </row>
        <row r="1657">
          <cell r="D1657">
            <v>1022293</v>
          </cell>
          <cell r="E1657" t="str">
            <v>GO MALAYA JAPON@ VP FI CJ 5K AS</v>
          </cell>
          <cell r="F1657">
            <v>1000</v>
          </cell>
          <cell r="G1657" t="str">
            <v>KG</v>
          </cell>
          <cell r="H1657" t="str">
            <v>PLANTA LO MIRANDA</v>
          </cell>
          <cell r="I1657" t="str">
            <v>EN PRODUCCION</v>
          </cell>
          <cell r="J1657">
            <v>44846</v>
          </cell>
          <cell r="K1657">
            <v>44854</v>
          </cell>
          <cell r="L1657"/>
          <cell r="M1657"/>
          <cell r="N1657"/>
          <cell r="O1657" t="str">
            <v>U007 AGROSUPER S.A.</v>
          </cell>
          <cell r="P1657" t="str">
            <v>00AJ</v>
          </cell>
          <cell r="Q1657" t="str">
            <v>ANDES ASIA</v>
          </cell>
          <cell r="R1657" t="str">
            <v>02</v>
          </cell>
          <cell r="S1657" t="str">
            <v>JAPÓN</v>
          </cell>
          <cell r="T1657" t="str">
            <v>2000 YOKOHAMA (ADUANA PRINCIPA</v>
          </cell>
          <cell r="U1657" t="str">
            <v>200000018</v>
          </cell>
          <cell r="V1657" t="str">
            <v>Andes Asia, Inc.</v>
          </cell>
          <cell r="W1657" t="str">
            <v>AA2873</v>
          </cell>
          <cell r="X1657" t="str">
            <v>CIF</v>
          </cell>
          <cell r="Y1657" t="str">
            <v>CTA CTE O CRED.DIRECTO</v>
          </cell>
          <cell r="Z1657" t="str">
            <v>CONGELADO</v>
          </cell>
          <cell r="AA1657" t="str">
            <v>PROLIJADO</v>
          </cell>
          <cell r="AB1657" t="str">
            <v>PROLIJADO MALAYA</v>
          </cell>
          <cell r="AC1657" t="str">
            <v>PROLIJADO MALAYA PAPADA</v>
          </cell>
          <cell r="AD1657" t="str">
            <v>NA</v>
          </cell>
        </row>
        <row r="1658">
          <cell r="D1658">
            <v>1021925</v>
          </cell>
          <cell r="E1658" t="str">
            <v>GO MM LOIN S@ FI CJ 15K AS</v>
          </cell>
          <cell r="F1658">
            <v>6000</v>
          </cell>
          <cell r="G1658" t="str">
            <v>KG</v>
          </cell>
          <cell r="H1658" t="str">
            <v>PLANTA LO MIRANDA</v>
          </cell>
          <cell r="I1658" t="str">
            <v>EN PRODUCCION</v>
          </cell>
          <cell r="J1658">
            <v>44846</v>
          </cell>
          <cell r="K1658">
            <v>44854</v>
          </cell>
          <cell r="L1658"/>
          <cell r="M1658"/>
          <cell r="N1658"/>
          <cell r="O1658" t="str">
            <v>U007 AGROSUPER S.A.</v>
          </cell>
          <cell r="P1658" t="str">
            <v>00AJ</v>
          </cell>
          <cell r="Q1658" t="str">
            <v>ANDES ASIA</v>
          </cell>
          <cell r="R1658" t="str">
            <v>02</v>
          </cell>
          <cell r="S1658" t="str">
            <v>JAPÓN</v>
          </cell>
          <cell r="T1658" t="str">
            <v>2000 YOKOHAMA (ADUANA PRINCIPA</v>
          </cell>
          <cell r="U1658" t="str">
            <v>200000018</v>
          </cell>
          <cell r="V1658" t="str">
            <v>Andes Asia, Inc.</v>
          </cell>
          <cell r="W1658" t="str">
            <v>AA2873</v>
          </cell>
          <cell r="X1658" t="str">
            <v>CIF</v>
          </cell>
          <cell r="Y1658" t="str">
            <v>CTA CTE O CRED.DIRECTO</v>
          </cell>
          <cell r="Z1658" t="str">
            <v>CONGELADO</v>
          </cell>
          <cell r="AA1658" t="str">
            <v>LOMO</v>
          </cell>
          <cell r="AB1658" t="str">
            <v>LOMO MM LOIN</v>
          </cell>
          <cell r="AC1658" t="str">
            <v>LOMO MM LOIN S</v>
          </cell>
          <cell r="AD1658" t="str">
            <v>NA</v>
          </cell>
        </row>
        <row r="1659">
          <cell r="D1659">
            <v>1021944</v>
          </cell>
          <cell r="E1659" t="str">
            <v>GO DIAFRAG@ VA CJ 8K AS</v>
          </cell>
          <cell r="F1659">
            <v>2000</v>
          </cell>
          <cell r="G1659" t="str">
            <v>KG</v>
          </cell>
          <cell r="H1659" t="str">
            <v>PLANTA LO MIRANDA</v>
          </cell>
          <cell r="I1659" t="str">
            <v>EN PRODUCCION</v>
          </cell>
          <cell r="J1659">
            <v>44846</v>
          </cell>
          <cell r="K1659">
            <v>44854</v>
          </cell>
          <cell r="L1659"/>
          <cell r="M1659"/>
          <cell r="N1659"/>
          <cell r="O1659" t="str">
            <v>U007 AGROSUPER S.A.</v>
          </cell>
          <cell r="P1659" t="str">
            <v>00AJ</v>
          </cell>
          <cell r="Q1659" t="str">
            <v>ANDES ASIA</v>
          </cell>
          <cell r="R1659" t="str">
            <v>02</v>
          </cell>
          <cell r="S1659" t="str">
            <v>JAPÓN</v>
          </cell>
          <cell r="T1659" t="str">
            <v>2000 YOKOHAMA (ADUANA PRINCIPA</v>
          </cell>
          <cell r="U1659" t="str">
            <v>200000018</v>
          </cell>
          <cell r="V1659" t="str">
            <v>Andes Asia, Inc.</v>
          </cell>
          <cell r="W1659" t="str">
            <v>AA2873</v>
          </cell>
          <cell r="X1659" t="str">
            <v>CIF</v>
          </cell>
          <cell r="Y1659" t="str">
            <v>CTA CTE O CRED.DIRECTO</v>
          </cell>
          <cell r="Z1659" t="str">
            <v>CONGELADO</v>
          </cell>
          <cell r="AA1659" t="str">
            <v>RECORTES</v>
          </cell>
          <cell r="AB1659" t="str">
            <v>DIAFRAGMA</v>
          </cell>
          <cell r="AC1659" t="str">
            <v>DIAFRAGMA</v>
          </cell>
          <cell r="AD1659" t="str">
            <v>NA</v>
          </cell>
        </row>
        <row r="1660">
          <cell r="D1660">
            <v>1021924</v>
          </cell>
          <cell r="E1660" t="str">
            <v>GO MM LOIN L@ CJ 15K AS</v>
          </cell>
          <cell r="F1660">
            <v>3000</v>
          </cell>
          <cell r="G1660" t="str">
            <v>KG</v>
          </cell>
          <cell r="H1660" t="str">
            <v>PLANTA LO MIRANDA</v>
          </cell>
          <cell r="I1660" t="str">
            <v>EN PRODUCCION</v>
          </cell>
          <cell r="J1660">
            <v>44846</v>
          </cell>
          <cell r="K1660">
            <v>44854</v>
          </cell>
          <cell r="L1660"/>
          <cell r="M1660"/>
          <cell r="N1660"/>
          <cell r="O1660" t="str">
            <v>U007 AGROSUPER S.A.</v>
          </cell>
          <cell r="P1660" t="str">
            <v>00AJ</v>
          </cell>
          <cell r="Q1660" t="str">
            <v>ANDES ASIA</v>
          </cell>
          <cell r="R1660" t="str">
            <v>02</v>
          </cell>
          <cell r="S1660" t="str">
            <v>JAPÓN</v>
          </cell>
          <cell r="T1660" t="str">
            <v>2000 YOKOHAMA (ADUANA PRINCIPA</v>
          </cell>
          <cell r="U1660" t="str">
            <v>200000018</v>
          </cell>
          <cell r="V1660" t="str">
            <v>Andes Asia, Inc.</v>
          </cell>
          <cell r="W1660" t="str">
            <v>AA2874</v>
          </cell>
          <cell r="X1660" t="str">
            <v>CIF</v>
          </cell>
          <cell r="Y1660" t="str">
            <v>CTA CTE O CRED.DIRECTO</v>
          </cell>
          <cell r="Z1660" t="str">
            <v>CONGELADO</v>
          </cell>
          <cell r="AA1660" t="str">
            <v>LOMO</v>
          </cell>
          <cell r="AB1660" t="str">
            <v>LOMO MM LOIN</v>
          </cell>
          <cell r="AC1660" t="str">
            <v>LOMO MM LOIN L</v>
          </cell>
          <cell r="AD1660" t="str">
            <v>NA</v>
          </cell>
        </row>
        <row r="1661">
          <cell r="D1661">
            <v>1021929</v>
          </cell>
          <cell r="E1661" t="str">
            <v>GO PANC LAM 3MM@ CJ 10K AS</v>
          </cell>
          <cell r="F1661">
            <v>1000</v>
          </cell>
          <cell r="G1661" t="str">
            <v>KG</v>
          </cell>
          <cell r="H1661" t="str">
            <v>PLANTA LO MIRANDA</v>
          </cell>
          <cell r="I1661" t="str">
            <v>EN PRODUCCION</v>
          </cell>
          <cell r="J1661">
            <v>44846</v>
          </cell>
          <cell r="K1661">
            <v>44854</v>
          </cell>
          <cell r="L1661"/>
          <cell r="M1661"/>
          <cell r="N1661"/>
          <cell r="O1661" t="str">
            <v>U007 AGROSUPER S.A.</v>
          </cell>
          <cell r="P1661" t="str">
            <v>00AJ</v>
          </cell>
          <cell r="Q1661" t="str">
            <v>ANDES ASIA</v>
          </cell>
          <cell r="R1661" t="str">
            <v>02</v>
          </cell>
          <cell r="S1661" t="str">
            <v>JAPÓN</v>
          </cell>
          <cell r="T1661" t="str">
            <v>2000 YOKOHAMA (ADUANA PRINCIPA</v>
          </cell>
          <cell r="U1661" t="str">
            <v>200000018</v>
          </cell>
          <cell r="V1661" t="str">
            <v>Andes Asia, Inc.</v>
          </cell>
          <cell r="W1661" t="str">
            <v>AA2874</v>
          </cell>
          <cell r="X1661" t="str">
            <v>CIF</v>
          </cell>
          <cell r="Y1661" t="str">
            <v>CTA CTE O CRED.DIRECTO</v>
          </cell>
          <cell r="Z1661" t="str">
            <v>CONGELADO</v>
          </cell>
          <cell r="AA1661" t="str">
            <v>PANCETA</v>
          </cell>
          <cell r="AB1661" t="str">
            <v>PANCETA C/CUERO</v>
          </cell>
          <cell r="AC1661" t="str">
            <v>PANCETA C/CUERO LAMINADO</v>
          </cell>
          <cell r="AD1661" t="str">
            <v>NA</v>
          </cell>
        </row>
        <row r="1662">
          <cell r="D1662">
            <v>1022141</v>
          </cell>
          <cell r="E1662" t="str">
            <v>GO POSTA NEGRA D@ CJ AS</v>
          </cell>
          <cell r="F1662">
            <v>6000</v>
          </cell>
          <cell r="G1662" t="str">
            <v>KG</v>
          </cell>
          <cell r="H1662" t="str">
            <v>PLANTA LO MIRANDA</v>
          </cell>
          <cell r="I1662" t="str">
            <v>EN PRODUCCION</v>
          </cell>
          <cell r="J1662">
            <v>44846</v>
          </cell>
          <cell r="K1662">
            <v>44854</v>
          </cell>
          <cell r="L1662"/>
          <cell r="M1662"/>
          <cell r="N1662"/>
          <cell r="O1662" t="str">
            <v>U007 AGROSUPER S.A.</v>
          </cell>
          <cell r="P1662" t="str">
            <v>00AJ</v>
          </cell>
          <cell r="Q1662" t="str">
            <v>ANDES ASIA</v>
          </cell>
          <cell r="R1662" t="str">
            <v>02</v>
          </cell>
          <cell r="S1662" t="str">
            <v>JAPÓN</v>
          </cell>
          <cell r="T1662" t="str">
            <v>2000 YOKOHAMA (ADUANA PRINCIPA</v>
          </cell>
          <cell r="U1662" t="str">
            <v>200000018</v>
          </cell>
          <cell r="V1662" t="str">
            <v>Andes Asia, Inc.</v>
          </cell>
          <cell r="W1662" t="str">
            <v>AA2874</v>
          </cell>
          <cell r="X1662" t="str">
            <v>CIF</v>
          </cell>
          <cell r="Y1662" t="str">
            <v>CTA CTE O CRED.DIRECTO</v>
          </cell>
          <cell r="Z1662" t="str">
            <v>CONGELADO</v>
          </cell>
          <cell r="AA1662" t="str">
            <v>PIERNA</v>
          </cell>
          <cell r="AB1662" t="str">
            <v>PIERNA PULPA FINA</v>
          </cell>
          <cell r="AC1662" t="str">
            <v>PIERNA PULPA FINA MUSC SEP</v>
          </cell>
          <cell r="AD1662" t="str">
            <v>NA</v>
          </cell>
        </row>
        <row r="1663">
          <cell r="D1663">
            <v>1022863</v>
          </cell>
          <cell r="E1663" t="str">
            <v>GO LOM VET M@ CJ 9K AS</v>
          </cell>
          <cell r="F1663">
            <v>8000</v>
          </cell>
          <cell r="G1663" t="str">
            <v>KG</v>
          </cell>
          <cell r="H1663" t="str">
            <v>PLANTA LO MIRANDA</v>
          </cell>
          <cell r="I1663" t="str">
            <v>EN PRODUCCION</v>
          </cell>
          <cell r="J1663">
            <v>44846</v>
          </cell>
          <cell r="K1663">
            <v>44854</v>
          </cell>
          <cell r="L1663"/>
          <cell r="M1663"/>
          <cell r="N1663"/>
          <cell r="O1663" t="str">
            <v>U007 AGROSUPER S.A.</v>
          </cell>
          <cell r="P1663" t="str">
            <v>00AJ</v>
          </cell>
          <cell r="Q1663" t="str">
            <v>ANDES ASIA</v>
          </cell>
          <cell r="R1663" t="str">
            <v>02</v>
          </cell>
          <cell r="S1663" t="str">
            <v>JAPÓN</v>
          </cell>
          <cell r="T1663" t="str">
            <v>2000 YOKOHAMA (ADUANA PRINCIPA</v>
          </cell>
          <cell r="U1663" t="str">
            <v>200000018</v>
          </cell>
          <cell r="V1663" t="str">
            <v>Andes Asia, Inc.</v>
          </cell>
          <cell r="W1663" t="str">
            <v>AA2874</v>
          </cell>
          <cell r="X1663" t="str">
            <v>CIF</v>
          </cell>
          <cell r="Y1663" t="str">
            <v>CTA CTE O CRED.DIRECTO</v>
          </cell>
          <cell r="Z1663" t="str">
            <v>CONGELADO</v>
          </cell>
          <cell r="AA1663" t="str">
            <v>LOMO</v>
          </cell>
          <cell r="AB1663" t="str">
            <v>LOMO VETADO</v>
          </cell>
          <cell r="AC1663" t="str">
            <v>LOMO VETADO &gt;2.0K</v>
          </cell>
          <cell r="AD1663" t="str">
            <v>NA</v>
          </cell>
        </row>
        <row r="1664">
          <cell r="D1664">
            <v>1022866</v>
          </cell>
          <cell r="E1664" t="str">
            <v>GO PAN TEC S/CUERO L@ CJ 19K AS</v>
          </cell>
          <cell r="F1664">
            <v>4000</v>
          </cell>
          <cell r="G1664" t="str">
            <v>KG</v>
          </cell>
          <cell r="H1664" t="str">
            <v>PLANTA LO MIRANDA</v>
          </cell>
          <cell r="I1664" t="str">
            <v>EN PRODUCCION</v>
          </cell>
          <cell r="J1664">
            <v>44846</v>
          </cell>
          <cell r="K1664">
            <v>44854</v>
          </cell>
          <cell r="L1664"/>
          <cell r="M1664"/>
          <cell r="N1664"/>
          <cell r="O1664" t="str">
            <v>U007 AGROSUPER S.A.</v>
          </cell>
          <cell r="P1664" t="str">
            <v>00AJ</v>
          </cell>
          <cell r="Q1664" t="str">
            <v>ANDES ASIA</v>
          </cell>
          <cell r="R1664" t="str">
            <v>02</v>
          </cell>
          <cell r="S1664" t="str">
            <v>JAPÓN</v>
          </cell>
          <cell r="T1664" t="str">
            <v>2000 YOKOHAMA (ADUANA PRINCIPA</v>
          </cell>
          <cell r="U1664" t="str">
            <v>200000018</v>
          </cell>
          <cell r="V1664" t="str">
            <v>Andes Asia, Inc.</v>
          </cell>
          <cell r="W1664" t="str">
            <v>AA2874</v>
          </cell>
          <cell r="X1664" t="str">
            <v>CIF</v>
          </cell>
          <cell r="Y1664" t="str">
            <v>CTA CTE O CRED.DIRECTO</v>
          </cell>
          <cell r="Z1664" t="str">
            <v>CONGELADO</v>
          </cell>
          <cell r="AA1664" t="str">
            <v>PANCETA</v>
          </cell>
          <cell r="AB1664" t="str">
            <v>PANCETA S/CUERO</v>
          </cell>
          <cell r="AC1664" t="str">
            <v>PANCETA S/CUERO TECLA</v>
          </cell>
          <cell r="AD1664" t="str">
            <v>NA</v>
          </cell>
        </row>
        <row r="1665">
          <cell r="D1665">
            <v>1022866</v>
          </cell>
          <cell r="E1665" t="str">
            <v>GO PAN TEC S/CUERO L@ CJ 19K AS</v>
          </cell>
          <cell r="F1665">
            <v>7000</v>
          </cell>
          <cell r="G1665" t="str">
            <v>KG</v>
          </cell>
          <cell r="H1665" t="str">
            <v>PLANTA LO MIRANDA</v>
          </cell>
          <cell r="I1665" t="str">
            <v>EN PRODUCCION</v>
          </cell>
          <cell r="J1665">
            <v>44846</v>
          </cell>
          <cell r="K1665">
            <v>44854</v>
          </cell>
          <cell r="L1665"/>
          <cell r="M1665"/>
          <cell r="N1665"/>
          <cell r="O1665" t="str">
            <v>U007 AGROSUPER S.A.</v>
          </cell>
          <cell r="P1665" t="str">
            <v>00AJ</v>
          </cell>
          <cell r="Q1665" t="str">
            <v>ANDES ASIA</v>
          </cell>
          <cell r="R1665" t="str">
            <v>02</v>
          </cell>
          <cell r="S1665" t="str">
            <v>JAPÓN</v>
          </cell>
          <cell r="T1665" t="str">
            <v>2000 YOKOHAMA (ADUANA PRINCIPA</v>
          </cell>
          <cell r="U1665" t="str">
            <v>200000018</v>
          </cell>
          <cell r="V1665" t="str">
            <v>Andes Asia, Inc.</v>
          </cell>
          <cell r="W1665" t="str">
            <v>AA2875</v>
          </cell>
          <cell r="X1665" t="str">
            <v>CIF</v>
          </cell>
          <cell r="Y1665" t="str">
            <v>CTA CTE O CRED.DIRECTO</v>
          </cell>
          <cell r="Z1665" t="str">
            <v>CONGELADO</v>
          </cell>
          <cell r="AA1665" t="str">
            <v>PANCETA</v>
          </cell>
          <cell r="AB1665" t="str">
            <v>PANCETA S/CUERO</v>
          </cell>
          <cell r="AC1665" t="str">
            <v>PANCETA S/CUERO TECLA</v>
          </cell>
          <cell r="AD1665" t="str">
            <v>NA</v>
          </cell>
        </row>
        <row r="1666">
          <cell r="D1666">
            <v>1022863</v>
          </cell>
          <cell r="E1666" t="str">
            <v>GO LOM VET M@ CJ 9K AS</v>
          </cell>
          <cell r="F1666">
            <v>6000</v>
          </cell>
          <cell r="G1666" t="str">
            <v>KG</v>
          </cell>
          <cell r="H1666" t="str">
            <v>PLANTA LO MIRANDA</v>
          </cell>
          <cell r="I1666" t="str">
            <v>EN PRODUCCION</v>
          </cell>
          <cell r="J1666">
            <v>44846</v>
          </cell>
          <cell r="K1666">
            <v>44854</v>
          </cell>
          <cell r="L1666"/>
          <cell r="M1666"/>
          <cell r="N1666"/>
          <cell r="O1666" t="str">
            <v>U007 AGROSUPER S.A.</v>
          </cell>
          <cell r="P1666" t="str">
            <v>00AJ</v>
          </cell>
          <cell r="Q1666" t="str">
            <v>ANDES ASIA</v>
          </cell>
          <cell r="R1666" t="str">
            <v>02</v>
          </cell>
          <cell r="S1666" t="str">
            <v>JAPÓN</v>
          </cell>
          <cell r="T1666" t="str">
            <v>2000 YOKOHAMA (ADUANA PRINCIPA</v>
          </cell>
          <cell r="U1666" t="str">
            <v>200000018</v>
          </cell>
          <cell r="V1666" t="str">
            <v>Andes Asia, Inc.</v>
          </cell>
          <cell r="W1666" t="str">
            <v>AA2875</v>
          </cell>
          <cell r="X1666" t="str">
            <v>CIF</v>
          </cell>
          <cell r="Y1666" t="str">
            <v>CTA CTE O CRED.DIRECTO</v>
          </cell>
          <cell r="Z1666" t="str">
            <v>CONGELADO</v>
          </cell>
          <cell r="AA1666" t="str">
            <v>LOMO</v>
          </cell>
          <cell r="AB1666" t="str">
            <v>LOMO VETADO</v>
          </cell>
          <cell r="AC1666" t="str">
            <v>LOMO VETADO &gt;2.0K</v>
          </cell>
          <cell r="AD1666" t="str">
            <v>NA</v>
          </cell>
        </row>
        <row r="1667">
          <cell r="D1667">
            <v>1022293</v>
          </cell>
          <cell r="E1667" t="str">
            <v>GO MALAYA JAPON@ VP FI CJ 5K AS</v>
          </cell>
          <cell r="F1667">
            <v>1000</v>
          </cell>
          <cell r="G1667" t="str">
            <v>KG</v>
          </cell>
          <cell r="H1667" t="str">
            <v>PLANTA LO MIRANDA</v>
          </cell>
          <cell r="I1667" t="str">
            <v>EN PRODUCCION</v>
          </cell>
          <cell r="J1667">
            <v>44846</v>
          </cell>
          <cell r="K1667">
            <v>44854</v>
          </cell>
          <cell r="L1667"/>
          <cell r="M1667"/>
          <cell r="N1667"/>
          <cell r="O1667" t="str">
            <v>U007 AGROSUPER S.A.</v>
          </cell>
          <cell r="P1667" t="str">
            <v>00AJ</v>
          </cell>
          <cell r="Q1667" t="str">
            <v>ANDES ASIA</v>
          </cell>
          <cell r="R1667" t="str">
            <v>02</v>
          </cell>
          <cell r="S1667" t="str">
            <v>JAPÓN</v>
          </cell>
          <cell r="T1667" t="str">
            <v>2000 YOKOHAMA (ADUANA PRINCIPA</v>
          </cell>
          <cell r="U1667" t="str">
            <v>200000018</v>
          </cell>
          <cell r="V1667" t="str">
            <v>Andes Asia, Inc.</v>
          </cell>
          <cell r="W1667" t="str">
            <v>AA2875</v>
          </cell>
          <cell r="X1667" t="str">
            <v>CIF</v>
          </cell>
          <cell r="Y1667" t="str">
            <v>CTA CTE O CRED.DIRECTO</v>
          </cell>
          <cell r="Z1667" t="str">
            <v>CONGELADO</v>
          </cell>
          <cell r="AA1667" t="str">
            <v>PROLIJADO</v>
          </cell>
          <cell r="AB1667" t="str">
            <v>PROLIJADO MALAYA</v>
          </cell>
          <cell r="AC1667" t="str">
            <v>PROLIJADO MALAYA PAPADA</v>
          </cell>
          <cell r="AD1667" t="str">
            <v>NA</v>
          </cell>
        </row>
        <row r="1668">
          <cell r="D1668">
            <v>1022142</v>
          </cell>
          <cell r="E1668" t="str">
            <v>GO POSTA ROSADA@ CJ AS</v>
          </cell>
          <cell r="F1668">
            <v>5000</v>
          </cell>
          <cell r="G1668" t="str">
            <v>KG</v>
          </cell>
          <cell r="H1668" t="str">
            <v>PLANTA LO MIRANDA</v>
          </cell>
          <cell r="I1668" t="str">
            <v>EN PRODUCCION</v>
          </cell>
          <cell r="J1668">
            <v>44846</v>
          </cell>
          <cell r="K1668">
            <v>44854</v>
          </cell>
          <cell r="L1668"/>
          <cell r="M1668"/>
          <cell r="N1668"/>
          <cell r="O1668" t="str">
            <v>U007 AGROSUPER S.A.</v>
          </cell>
          <cell r="P1668" t="str">
            <v>00AJ</v>
          </cell>
          <cell r="Q1668" t="str">
            <v>ANDES ASIA</v>
          </cell>
          <cell r="R1668" t="str">
            <v>02</v>
          </cell>
          <cell r="S1668" t="str">
            <v>JAPÓN</v>
          </cell>
          <cell r="T1668" t="str">
            <v>2000 YOKOHAMA (ADUANA PRINCIPA</v>
          </cell>
          <cell r="U1668" t="str">
            <v>200000018</v>
          </cell>
          <cell r="V1668" t="str">
            <v>Andes Asia, Inc.</v>
          </cell>
          <cell r="W1668" t="str">
            <v>AA2875</v>
          </cell>
          <cell r="X1668" t="str">
            <v>CIF</v>
          </cell>
          <cell r="Y1668" t="str">
            <v>CTA CTE O CRED.DIRECTO</v>
          </cell>
          <cell r="Z1668" t="str">
            <v>CONGELADO</v>
          </cell>
          <cell r="AA1668" t="str">
            <v>PIERNA</v>
          </cell>
          <cell r="AB1668" t="str">
            <v>PIERNA PULPA FINA</v>
          </cell>
          <cell r="AC1668" t="str">
            <v>PIERNA PULPA FINA MUSC SEP</v>
          </cell>
          <cell r="AD1668" t="str">
            <v>NA</v>
          </cell>
        </row>
        <row r="1669">
          <cell r="D1669">
            <v>1021925</v>
          </cell>
          <cell r="E1669" t="str">
            <v>GO MM LOIN S@ FI CJ 15K AS</v>
          </cell>
          <cell r="F1669">
            <v>4000</v>
          </cell>
          <cell r="G1669" t="str">
            <v>KG</v>
          </cell>
          <cell r="H1669" t="str">
            <v>PLANTA LO MIRANDA</v>
          </cell>
          <cell r="I1669" t="str">
            <v>EN PRODUCCION</v>
          </cell>
          <cell r="J1669">
            <v>44846</v>
          </cell>
          <cell r="K1669">
            <v>44854</v>
          </cell>
          <cell r="L1669"/>
          <cell r="M1669"/>
          <cell r="N1669"/>
          <cell r="O1669" t="str">
            <v>U007 AGROSUPER S.A.</v>
          </cell>
          <cell r="P1669" t="str">
            <v>00AJ</v>
          </cell>
          <cell r="Q1669" t="str">
            <v>ANDES ASIA</v>
          </cell>
          <cell r="R1669" t="str">
            <v>02</v>
          </cell>
          <cell r="S1669" t="str">
            <v>JAPÓN</v>
          </cell>
          <cell r="T1669" t="str">
            <v>2000 YOKOHAMA (ADUANA PRINCIPA</v>
          </cell>
          <cell r="U1669" t="str">
            <v>200000018</v>
          </cell>
          <cell r="V1669" t="str">
            <v>Andes Asia, Inc.</v>
          </cell>
          <cell r="W1669" t="str">
            <v>AA2875</v>
          </cell>
          <cell r="X1669" t="str">
            <v>CIF</v>
          </cell>
          <cell r="Y1669" t="str">
            <v>CTA CTE O CRED.DIRECTO</v>
          </cell>
          <cell r="Z1669" t="str">
            <v>CONGELADO</v>
          </cell>
          <cell r="AA1669" t="str">
            <v>LOMO</v>
          </cell>
          <cell r="AB1669" t="str">
            <v>LOMO MM LOIN</v>
          </cell>
          <cell r="AC1669" t="str">
            <v>LOMO MM LOIN S</v>
          </cell>
          <cell r="AD1669" t="str">
            <v>NA</v>
          </cell>
        </row>
        <row r="1670">
          <cell r="D1670">
            <v>1021944</v>
          </cell>
          <cell r="E1670" t="str">
            <v>GO DIAFRAG@ VA CJ 8K AS</v>
          </cell>
          <cell r="F1670">
            <v>1000</v>
          </cell>
          <cell r="G1670" t="str">
            <v>KG</v>
          </cell>
          <cell r="H1670" t="str">
            <v>PLANTA LO MIRANDA</v>
          </cell>
          <cell r="I1670" t="str">
            <v>EN PRODUCCION</v>
          </cell>
          <cell r="J1670">
            <v>44846</v>
          </cell>
          <cell r="K1670">
            <v>44854</v>
          </cell>
          <cell r="L1670"/>
          <cell r="M1670"/>
          <cell r="N1670"/>
          <cell r="O1670" t="str">
            <v>U007 AGROSUPER S.A.</v>
          </cell>
          <cell r="P1670" t="str">
            <v>00AJ</v>
          </cell>
          <cell r="Q1670" t="str">
            <v>ANDES ASIA</v>
          </cell>
          <cell r="R1670" t="str">
            <v>02</v>
          </cell>
          <cell r="S1670" t="str">
            <v>JAPÓN</v>
          </cell>
          <cell r="T1670" t="str">
            <v>2000 YOKOHAMA (ADUANA PRINCIPA</v>
          </cell>
          <cell r="U1670" t="str">
            <v>200000018</v>
          </cell>
          <cell r="V1670" t="str">
            <v>Andes Asia, Inc.</v>
          </cell>
          <cell r="W1670" t="str">
            <v>AA2875</v>
          </cell>
          <cell r="X1670" t="str">
            <v>CIF</v>
          </cell>
          <cell r="Y1670" t="str">
            <v>CTA CTE O CRED.DIRECTO</v>
          </cell>
          <cell r="Z1670" t="str">
            <v>CONGELADO</v>
          </cell>
          <cell r="AA1670" t="str">
            <v>RECORTES</v>
          </cell>
          <cell r="AB1670" t="str">
            <v>DIAFRAGMA</v>
          </cell>
          <cell r="AC1670" t="str">
            <v>DIAFRAGMA</v>
          </cell>
          <cell r="AD1670" t="str">
            <v>NA</v>
          </cell>
        </row>
        <row r="1671">
          <cell r="D1671">
            <v>1022866</v>
          </cell>
          <cell r="E1671" t="str">
            <v>GO PAN TEC S/CUERO L@ CJ 19K AS</v>
          </cell>
          <cell r="F1671">
            <v>4000</v>
          </cell>
          <cell r="G1671" t="str">
            <v>KG</v>
          </cell>
          <cell r="H1671" t="str">
            <v>PLANTA LO MIRANDA</v>
          </cell>
          <cell r="I1671" t="str">
            <v>EN PRODUCCION</v>
          </cell>
          <cell r="J1671">
            <v>44846</v>
          </cell>
          <cell r="K1671">
            <v>44861</v>
          </cell>
          <cell r="L1671"/>
          <cell r="M1671"/>
          <cell r="N1671"/>
          <cell r="O1671" t="str">
            <v>U007 AGROSUPER S.A.</v>
          </cell>
          <cell r="P1671" t="str">
            <v>00AJ</v>
          </cell>
          <cell r="Q1671" t="str">
            <v>ANDES ASIA</v>
          </cell>
          <cell r="R1671" t="str">
            <v>02</v>
          </cell>
          <cell r="S1671" t="str">
            <v>JAPÓN</v>
          </cell>
          <cell r="T1671" t="str">
            <v>2000 YOKOHAMA (ADUANA PRINCIPA</v>
          </cell>
          <cell r="U1671" t="str">
            <v>200000018</v>
          </cell>
          <cell r="V1671" t="str">
            <v>Andes Asia, Inc.</v>
          </cell>
          <cell r="W1671" t="str">
            <v>AA2877</v>
          </cell>
          <cell r="X1671" t="str">
            <v>CIF</v>
          </cell>
          <cell r="Y1671" t="str">
            <v>CTA CTE O CRED.DIRECTO</v>
          </cell>
          <cell r="Z1671" t="str">
            <v>CONGELADO</v>
          </cell>
          <cell r="AA1671" t="str">
            <v>PANCETA</v>
          </cell>
          <cell r="AB1671" t="str">
            <v>PANCETA S/CUERO</v>
          </cell>
          <cell r="AC1671" t="str">
            <v>PANCETA S/CUERO TECLA</v>
          </cell>
          <cell r="AD1671" t="str">
            <v>NA</v>
          </cell>
        </row>
        <row r="1672">
          <cell r="D1672">
            <v>1022865</v>
          </cell>
          <cell r="E1672" t="str">
            <v>GO PAN TEC S/CUERO M@ CJ 17K AS</v>
          </cell>
          <cell r="F1672">
            <v>4000</v>
          </cell>
          <cell r="G1672" t="str">
            <v>KG</v>
          </cell>
          <cell r="H1672" t="str">
            <v>PLANTA LO MIRANDA</v>
          </cell>
          <cell r="I1672" t="str">
            <v>EN PRODUCCION</v>
          </cell>
          <cell r="J1672">
            <v>44846</v>
          </cell>
          <cell r="K1672">
            <v>44861</v>
          </cell>
          <cell r="L1672"/>
          <cell r="M1672"/>
          <cell r="N1672"/>
          <cell r="O1672" t="str">
            <v>U007 AGROSUPER S.A.</v>
          </cell>
          <cell r="P1672" t="str">
            <v>00AJ</v>
          </cell>
          <cell r="Q1672" t="str">
            <v>ANDES ASIA</v>
          </cell>
          <cell r="R1672" t="str">
            <v>02</v>
          </cell>
          <cell r="S1672" t="str">
            <v>JAPÓN</v>
          </cell>
          <cell r="T1672" t="str">
            <v>2000 YOKOHAMA (ADUANA PRINCIPA</v>
          </cell>
          <cell r="U1672" t="str">
            <v>200000018</v>
          </cell>
          <cell r="V1672" t="str">
            <v>Andes Asia, Inc.</v>
          </cell>
          <cell r="W1672" t="str">
            <v>AA2877</v>
          </cell>
          <cell r="X1672" t="str">
            <v>CIF</v>
          </cell>
          <cell r="Y1672" t="str">
            <v>CTA CTE O CRED.DIRECTO</v>
          </cell>
          <cell r="Z1672" t="str">
            <v>CONGELADO</v>
          </cell>
          <cell r="AA1672" t="str">
            <v>PANCETA</v>
          </cell>
          <cell r="AB1672" t="str">
            <v>PANCETA S/CUERO</v>
          </cell>
          <cell r="AC1672" t="str">
            <v>PANCETA S/CUERO TECLA</v>
          </cell>
          <cell r="AD1672" t="str">
            <v>NA</v>
          </cell>
        </row>
        <row r="1673">
          <cell r="D1673">
            <v>1022863</v>
          </cell>
          <cell r="E1673" t="str">
            <v>GO LOM VET M@ CJ 9K AS</v>
          </cell>
          <cell r="F1673">
            <v>9500</v>
          </cell>
          <cell r="G1673" t="str">
            <v>KG</v>
          </cell>
          <cell r="H1673" t="str">
            <v>PLANTA LO MIRANDA</v>
          </cell>
          <cell r="I1673" t="str">
            <v>EN PRODUCCION</v>
          </cell>
          <cell r="J1673">
            <v>44846</v>
          </cell>
          <cell r="K1673">
            <v>44861</v>
          </cell>
          <cell r="L1673"/>
          <cell r="M1673"/>
          <cell r="N1673"/>
          <cell r="O1673" t="str">
            <v>U007 AGROSUPER S.A.</v>
          </cell>
          <cell r="P1673" t="str">
            <v>00AJ</v>
          </cell>
          <cell r="Q1673" t="str">
            <v>ANDES ASIA</v>
          </cell>
          <cell r="R1673" t="str">
            <v>02</v>
          </cell>
          <cell r="S1673" t="str">
            <v>JAPÓN</v>
          </cell>
          <cell r="T1673" t="str">
            <v>2000 YOKOHAMA (ADUANA PRINCIPA</v>
          </cell>
          <cell r="U1673" t="str">
            <v>200000018</v>
          </cell>
          <cell r="V1673" t="str">
            <v>Andes Asia, Inc.</v>
          </cell>
          <cell r="W1673" t="str">
            <v>AA2877</v>
          </cell>
          <cell r="X1673" t="str">
            <v>CIF</v>
          </cell>
          <cell r="Y1673" t="str">
            <v>CTA CTE O CRED.DIRECTO</v>
          </cell>
          <cell r="Z1673" t="str">
            <v>CONGELADO</v>
          </cell>
          <cell r="AA1673" t="str">
            <v>LOMO</v>
          </cell>
          <cell r="AB1673" t="str">
            <v>LOMO VETADO</v>
          </cell>
          <cell r="AC1673" t="str">
            <v>LOMO VETADO &gt;2.0K</v>
          </cell>
          <cell r="AD1673" t="str">
            <v>NA</v>
          </cell>
        </row>
        <row r="1674">
          <cell r="D1674">
            <v>1022621</v>
          </cell>
          <cell r="E1674" t="str">
            <v>GO PANC S/TEC N @ FI CJ AS</v>
          </cell>
          <cell r="F1674">
            <v>2000</v>
          </cell>
          <cell r="G1674" t="str">
            <v>KG</v>
          </cell>
          <cell r="H1674" t="str">
            <v>PLANTA LO MIRANDA</v>
          </cell>
          <cell r="I1674" t="str">
            <v>EN PRODUCCION</v>
          </cell>
          <cell r="J1674">
            <v>44846</v>
          </cell>
          <cell r="K1674">
            <v>44861</v>
          </cell>
          <cell r="L1674"/>
          <cell r="M1674"/>
          <cell r="N1674"/>
          <cell r="O1674" t="str">
            <v>U007 AGROSUPER S.A.</v>
          </cell>
          <cell r="P1674" t="str">
            <v>00AJ</v>
          </cell>
          <cell r="Q1674" t="str">
            <v>ANDES ASIA</v>
          </cell>
          <cell r="R1674" t="str">
            <v>02</v>
          </cell>
          <cell r="S1674" t="str">
            <v>JAPÓN</v>
          </cell>
          <cell r="T1674" t="str">
            <v>2000 YOKOHAMA (ADUANA PRINCIPA</v>
          </cell>
          <cell r="U1674" t="str">
            <v>200000018</v>
          </cell>
          <cell r="V1674" t="str">
            <v>Andes Asia, Inc.</v>
          </cell>
          <cell r="W1674" t="str">
            <v>AA2877</v>
          </cell>
          <cell r="X1674" t="str">
            <v>CIF</v>
          </cell>
          <cell r="Y1674" t="str">
            <v>CTA CTE O CRED.DIRECTO</v>
          </cell>
          <cell r="Z1674" t="str">
            <v>CONGELADO</v>
          </cell>
          <cell r="AA1674" t="str">
            <v>PANCETA</v>
          </cell>
          <cell r="AB1674" t="str">
            <v>PANCETA S/CUERO</v>
          </cell>
          <cell r="AC1674" t="str">
            <v>PANCETA S/CUERO S/TECLA</v>
          </cell>
          <cell r="AD1674" t="str">
            <v>NA</v>
          </cell>
        </row>
        <row r="1675">
          <cell r="D1675">
            <v>1022561</v>
          </cell>
          <cell r="E1675" t="str">
            <v>GO MM LOIN LL@ FI CJ 12K AA</v>
          </cell>
          <cell r="F1675">
            <v>3000</v>
          </cell>
          <cell r="G1675" t="str">
            <v>KG</v>
          </cell>
          <cell r="H1675" t="str">
            <v>PLANTA LO MIRANDA</v>
          </cell>
          <cell r="I1675" t="str">
            <v>EN PRODUCCION</v>
          </cell>
          <cell r="J1675">
            <v>44846</v>
          </cell>
          <cell r="K1675">
            <v>44861</v>
          </cell>
          <cell r="L1675"/>
          <cell r="M1675"/>
          <cell r="N1675"/>
          <cell r="O1675" t="str">
            <v>U007 AGROSUPER S.A.</v>
          </cell>
          <cell r="P1675" t="str">
            <v>00AJ</v>
          </cell>
          <cell r="Q1675" t="str">
            <v>ANDES ASIA</v>
          </cell>
          <cell r="R1675" t="str">
            <v>02</v>
          </cell>
          <cell r="S1675" t="str">
            <v>JAPÓN</v>
          </cell>
          <cell r="T1675" t="str">
            <v>2000 YOKOHAMA (ADUANA PRINCIPA</v>
          </cell>
          <cell r="U1675" t="str">
            <v>200000018</v>
          </cell>
          <cell r="V1675" t="str">
            <v>Andes Asia, Inc.</v>
          </cell>
          <cell r="W1675" t="str">
            <v>AA2877</v>
          </cell>
          <cell r="X1675" t="str">
            <v>CIF</v>
          </cell>
          <cell r="Y1675" t="str">
            <v>CTA CTE O CRED.DIRECTO</v>
          </cell>
          <cell r="Z1675" t="str">
            <v>CONGELADO</v>
          </cell>
          <cell r="AA1675" t="str">
            <v>LOMO</v>
          </cell>
          <cell r="AB1675" t="str">
            <v>LOMO MM LOIN</v>
          </cell>
          <cell r="AC1675" t="str">
            <v>LOMO MM LOIN SY</v>
          </cell>
          <cell r="AD1675" t="str">
            <v>NA</v>
          </cell>
        </row>
        <row r="1676">
          <cell r="D1676">
            <v>1011948</v>
          </cell>
          <cell r="E1676" t="str">
            <v>PO CTRE MRPS@ CJ 12K AS</v>
          </cell>
          <cell r="F1676">
            <v>1400</v>
          </cell>
          <cell r="G1676" t="str">
            <v>KG</v>
          </cell>
          <cell r="H1676" t="str">
            <v>F. SAN VICENTE</v>
          </cell>
          <cell r="I1676" t="str">
            <v>EN PRODUCCION</v>
          </cell>
          <cell r="J1676">
            <v>44846</v>
          </cell>
          <cell r="K1676">
            <v>44861</v>
          </cell>
          <cell r="L1676"/>
          <cell r="M1676"/>
          <cell r="N1676"/>
          <cell r="O1676" t="str">
            <v>U007 AGROSUPER S.A.</v>
          </cell>
          <cell r="P1676" t="str">
            <v>00AJ</v>
          </cell>
          <cell r="Q1676" t="str">
            <v>ANDES ASIA</v>
          </cell>
          <cell r="R1676" t="str">
            <v>01</v>
          </cell>
          <cell r="S1676" t="str">
            <v>JAPÓN</v>
          </cell>
          <cell r="T1676" t="str">
            <v>2000 YOKOHAMA (ADUANA PRINCIPA</v>
          </cell>
          <cell r="U1676" t="str">
            <v>200000018</v>
          </cell>
          <cell r="V1676" t="str">
            <v>Andes Asia, Inc.</v>
          </cell>
          <cell r="W1676" t="str">
            <v>AA2877</v>
          </cell>
          <cell r="X1676" t="str">
            <v>CIF</v>
          </cell>
          <cell r="Y1676" t="str">
            <v>CTA CTE O CRED.DIRECTO</v>
          </cell>
          <cell r="Z1676" t="str">
            <v>CONGELADO</v>
          </cell>
          <cell r="AA1676" t="str">
            <v>MENUDENCIAS</v>
          </cell>
          <cell r="AB1676" t="str">
            <v>MENUDENCIAS CONTRE</v>
          </cell>
          <cell r="AC1676" t="str">
            <v>MENUDENCIAS CONTRE MARIPOSA</v>
          </cell>
          <cell r="AD1676" t="str">
            <v>NA</v>
          </cell>
        </row>
        <row r="1677">
          <cell r="D1677">
            <v>1022866</v>
          </cell>
          <cell r="E1677" t="str">
            <v>GO PAN TEC S/CUERO L@ CJ 19K AS</v>
          </cell>
          <cell r="F1677">
            <v>5000</v>
          </cell>
          <cell r="G1677" t="str">
            <v>KG</v>
          </cell>
          <cell r="H1677" t="str">
            <v>PLANTA LO MIRANDA</v>
          </cell>
          <cell r="I1677" t="str">
            <v>PROGRAMADO</v>
          </cell>
          <cell r="J1677">
            <v>44846</v>
          </cell>
          <cell r="K1677">
            <v>44861</v>
          </cell>
          <cell r="L1677"/>
          <cell r="M1677"/>
          <cell r="N1677"/>
          <cell r="O1677" t="str">
            <v>U007 AGROSUPER S.A.</v>
          </cell>
          <cell r="P1677" t="str">
            <v>00AJ</v>
          </cell>
          <cell r="Q1677" t="str">
            <v>ANDES ASIA</v>
          </cell>
          <cell r="R1677" t="str">
            <v>02</v>
          </cell>
          <cell r="S1677" t="str">
            <v>JAPÓN</v>
          </cell>
          <cell r="T1677" t="str">
            <v>2000 YOKOHAMA (ADUANA PRINCIPA</v>
          </cell>
          <cell r="U1677" t="str">
            <v>200000018</v>
          </cell>
          <cell r="V1677" t="str">
            <v>Andes Asia, Inc.</v>
          </cell>
          <cell r="W1677" t="str">
            <v>AA2879</v>
          </cell>
          <cell r="X1677" t="str">
            <v>CIF</v>
          </cell>
          <cell r="Y1677" t="str">
            <v>CTA CTE O CRED.DIRECTO</v>
          </cell>
          <cell r="Z1677" t="str">
            <v>CONGELADO</v>
          </cell>
          <cell r="AA1677" t="str">
            <v>PANCETA</v>
          </cell>
          <cell r="AB1677" t="str">
            <v>PANCETA S/CUERO</v>
          </cell>
          <cell r="AC1677" t="str">
            <v>PANCETA S/CUERO TECLA</v>
          </cell>
          <cell r="AD1677" t="str">
            <v>NA</v>
          </cell>
        </row>
        <row r="1678">
          <cell r="D1678">
            <v>1022865</v>
          </cell>
          <cell r="E1678" t="str">
            <v>GO PAN TEC S/CUERO M@ CJ 17K AS</v>
          </cell>
          <cell r="F1678">
            <v>3000</v>
          </cell>
          <cell r="G1678" t="str">
            <v>KG</v>
          </cell>
          <cell r="H1678" t="str">
            <v>PLANTA LO MIRANDA</v>
          </cell>
          <cell r="I1678" t="str">
            <v>PROGRAMADO</v>
          </cell>
          <cell r="J1678">
            <v>44846</v>
          </cell>
          <cell r="K1678">
            <v>44861</v>
          </cell>
          <cell r="L1678"/>
          <cell r="M1678"/>
          <cell r="N1678"/>
          <cell r="O1678" t="str">
            <v>U007 AGROSUPER S.A.</v>
          </cell>
          <cell r="P1678" t="str">
            <v>00AJ</v>
          </cell>
          <cell r="Q1678" t="str">
            <v>ANDES ASIA</v>
          </cell>
          <cell r="R1678" t="str">
            <v>02</v>
          </cell>
          <cell r="S1678" t="str">
            <v>JAPÓN</v>
          </cell>
          <cell r="T1678" t="str">
            <v>2000 YOKOHAMA (ADUANA PRINCIPA</v>
          </cell>
          <cell r="U1678" t="str">
            <v>200000018</v>
          </cell>
          <cell r="V1678" t="str">
            <v>Andes Asia, Inc.</v>
          </cell>
          <cell r="W1678" t="str">
            <v>AA2879</v>
          </cell>
          <cell r="X1678" t="str">
            <v>CIF</v>
          </cell>
          <cell r="Y1678" t="str">
            <v>CTA CTE O CRED.DIRECTO</v>
          </cell>
          <cell r="Z1678" t="str">
            <v>CONGELADO</v>
          </cell>
          <cell r="AA1678" t="str">
            <v>PANCETA</v>
          </cell>
          <cell r="AB1678" t="str">
            <v>PANCETA S/CUERO</v>
          </cell>
          <cell r="AC1678" t="str">
            <v>PANCETA S/CUERO TECLA</v>
          </cell>
          <cell r="AD1678" t="str">
            <v>NA</v>
          </cell>
        </row>
        <row r="1679">
          <cell r="D1679">
            <v>1022864</v>
          </cell>
          <cell r="E1679" t="str">
            <v>GO LOM VET L@ CJ 11K AS</v>
          </cell>
          <cell r="F1679">
            <v>2000</v>
          </cell>
          <cell r="G1679" t="str">
            <v>KG</v>
          </cell>
          <cell r="H1679" t="str">
            <v>PLANTA LO MIRANDA</v>
          </cell>
          <cell r="I1679" t="str">
            <v>PROGRAMADO</v>
          </cell>
          <cell r="J1679">
            <v>44846</v>
          </cell>
          <cell r="K1679">
            <v>44861</v>
          </cell>
          <cell r="L1679"/>
          <cell r="M1679"/>
          <cell r="N1679"/>
          <cell r="O1679" t="str">
            <v>U007 AGROSUPER S.A.</v>
          </cell>
          <cell r="P1679" t="str">
            <v>00AJ</v>
          </cell>
          <cell r="Q1679" t="str">
            <v>ANDES ASIA</v>
          </cell>
          <cell r="R1679" t="str">
            <v>02</v>
          </cell>
          <cell r="S1679" t="str">
            <v>JAPÓN</v>
          </cell>
          <cell r="T1679" t="str">
            <v>2000 YOKOHAMA (ADUANA PRINCIPA</v>
          </cell>
          <cell r="U1679" t="str">
            <v>200000018</v>
          </cell>
          <cell r="V1679" t="str">
            <v>Andes Asia, Inc.</v>
          </cell>
          <cell r="W1679" t="str">
            <v>AA2879</v>
          </cell>
          <cell r="X1679" t="str">
            <v>CIF</v>
          </cell>
          <cell r="Y1679" t="str">
            <v>CTA CTE O CRED.DIRECTO</v>
          </cell>
          <cell r="Z1679" t="str">
            <v>CONGELADO</v>
          </cell>
          <cell r="AA1679" t="str">
            <v>LOMO</v>
          </cell>
          <cell r="AB1679" t="str">
            <v>LOMO VETADO</v>
          </cell>
          <cell r="AC1679" t="str">
            <v>LOMO VETADO &gt;2.0K</v>
          </cell>
          <cell r="AD1679" t="str">
            <v>NA</v>
          </cell>
        </row>
        <row r="1680">
          <cell r="D1680">
            <v>1022621</v>
          </cell>
          <cell r="E1680" t="str">
            <v>GO PANC S/TEC N @ FI CJ AS</v>
          </cell>
          <cell r="F1680">
            <v>2000</v>
          </cell>
          <cell r="G1680" t="str">
            <v>KG</v>
          </cell>
          <cell r="H1680" t="str">
            <v>PLANTA LO MIRANDA</v>
          </cell>
          <cell r="I1680" t="str">
            <v>PROGRAMADO</v>
          </cell>
          <cell r="J1680">
            <v>44846</v>
          </cell>
          <cell r="K1680">
            <v>44861</v>
          </cell>
          <cell r="L1680"/>
          <cell r="M1680"/>
          <cell r="N1680"/>
          <cell r="O1680" t="str">
            <v>U007 AGROSUPER S.A.</v>
          </cell>
          <cell r="P1680" t="str">
            <v>00AJ</v>
          </cell>
          <cell r="Q1680" t="str">
            <v>ANDES ASIA</v>
          </cell>
          <cell r="R1680" t="str">
            <v>02</v>
          </cell>
          <cell r="S1680" t="str">
            <v>JAPÓN</v>
          </cell>
          <cell r="T1680" t="str">
            <v>2000 YOKOHAMA (ADUANA PRINCIPA</v>
          </cell>
          <cell r="U1680" t="str">
            <v>200000018</v>
          </cell>
          <cell r="V1680" t="str">
            <v>Andes Asia, Inc.</v>
          </cell>
          <cell r="W1680" t="str">
            <v>AA2879</v>
          </cell>
          <cell r="X1680" t="str">
            <v>CIF</v>
          </cell>
          <cell r="Y1680" t="str">
            <v>CTA CTE O CRED.DIRECTO</v>
          </cell>
          <cell r="Z1680" t="str">
            <v>CONGELADO</v>
          </cell>
          <cell r="AA1680" t="str">
            <v>PANCETA</v>
          </cell>
          <cell r="AB1680" t="str">
            <v>PANCETA S/CUERO</v>
          </cell>
          <cell r="AC1680" t="str">
            <v>PANCETA S/CUERO S/TECLA</v>
          </cell>
          <cell r="AD1680" t="str">
            <v>NA</v>
          </cell>
        </row>
        <row r="1681">
          <cell r="D1681">
            <v>1022515</v>
          </cell>
          <cell r="E1681" t="str">
            <v>GO PANC TEC C/CUE@ FI CJ PANC AS</v>
          </cell>
          <cell r="F1681">
            <v>2000</v>
          </cell>
          <cell r="G1681" t="str">
            <v>KG</v>
          </cell>
          <cell r="H1681" t="str">
            <v>PLANTA LO MIRANDA</v>
          </cell>
          <cell r="I1681" t="str">
            <v>PROGRAMADO</v>
          </cell>
          <cell r="J1681">
            <v>44846</v>
          </cell>
          <cell r="K1681">
            <v>44861</v>
          </cell>
          <cell r="L1681"/>
          <cell r="M1681"/>
          <cell r="N1681"/>
          <cell r="O1681" t="str">
            <v>U007 AGROSUPER S.A.</v>
          </cell>
          <cell r="P1681" t="str">
            <v>00AJ</v>
          </cell>
          <cell r="Q1681" t="str">
            <v>ANDES ASIA</v>
          </cell>
          <cell r="R1681" t="str">
            <v>02</v>
          </cell>
          <cell r="S1681" t="str">
            <v>JAPÓN</v>
          </cell>
          <cell r="T1681" t="str">
            <v>2000 YOKOHAMA (ADUANA PRINCIPA</v>
          </cell>
          <cell r="U1681" t="str">
            <v>200000018</v>
          </cell>
          <cell r="V1681" t="str">
            <v>Andes Asia, Inc.</v>
          </cell>
          <cell r="W1681" t="str">
            <v>AA2879</v>
          </cell>
          <cell r="X1681" t="str">
            <v>CIF</v>
          </cell>
          <cell r="Y1681" t="str">
            <v>CTA CTE O CRED.DIRECTO</v>
          </cell>
          <cell r="Z1681" t="str">
            <v>CONGELADO</v>
          </cell>
          <cell r="AA1681" t="str">
            <v>PANCETA</v>
          </cell>
          <cell r="AB1681" t="str">
            <v>PANCETA C/CUERO</v>
          </cell>
          <cell r="AC1681" t="str">
            <v>PANCETA C/CUERO TECLA</v>
          </cell>
          <cell r="AD1681" t="str">
            <v>NA</v>
          </cell>
        </row>
        <row r="1682">
          <cell r="D1682">
            <v>1021924</v>
          </cell>
          <cell r="E1682" t="str">
            <v>GO MM LOIN L@ CJ 15K AS</v>
          </cell>
          <cell r="F1682">
            <v>10000</v>
          </cell>
          <cell r="G1682" t="str">
            <v>KG</v>
          </cell>
          <cell r="H1682" t="str">
            <v>PLANTA ROSARIO</v>
          </cell>
          <cell r="I1682" t="str">
            <v>PROGRAMADO</v>
          </cell>
          <cell r="J1682">
            <v>44846</v>
          </cell>
          <cell r="K1682">
            <v>44861</v>
          </cell>
          <cell r="L1682"/>
          <cell r="M1682"/>
          <cell r="N1682"/>
          <cell r="O1682" t="str">
            <v>U007 AGROSUPER S.A.</v>
          </cell>
          <cell r="P1682" t="str">
            <v>00AJ</v>
          </cell>
          <cell r="Q1682" t="str">
            <v>ANDES ASIA</v>
          </cell>
          <cell r="R1682" t="str">
            <v>02</v>
          </cell>
          <cell r="S1682" t="str">
            <v>JAPÓN</v>
          </cell>
          <cell r="T1682" t="str">
            <v>2000 YOKOHAMA (ADUANA PRINCIPA</v>
          </cell>
          <cell r="U1682" t="str">
            <v>200000018</v>
          </cell>
          <cell r="V1682" t="str">
            <v>Andes Asia, Inc.</v>
          </cell>
          <cell r="W1682" t="str">
            <v>AA2879</v>
          </cell>
          <cell r="X1682" t="str">
            <v>CIF</v>
          </cell>
          <cell r="Y1682" t="str">
            <v>CTA CTE O CRED.DIRECTO</v>
          </cell>
          <cell r="Z1682" t="str">
            <v>CONGELADO</v>
          </cell>
          <cell r="AA1682" t="str">
            <v>LOMO</v>
          </cell>
          <cell r="AB1682" t="str">
            <v>LOMO MM LOIN</v>
          </cell>
          <cell r="AC1682" t="str">
            <v>LOMO MM LOIN L</v>
          </cell>
          <cell r="AD1682" t="str">
            <v>NA</v>
          </cell>
        </row>
        <row r="1683">
          <cell r="D1683">
            <v>1021925</v>
          </cell>
          <cell r="E1683" t="str">
            <v>GO MM LOIN S@ FI CJ 15K AS</v>
          </cell>
          <cell r="F1683">
            <v>3000</v>
          </cell>
          <cell r="G1683" t="str">
            <v>KG</v>
          </cell>
          <cell r="H1683" t="str">
            <v>PLANTA LO MIRANDA</v>
          </cell>
          <cell r="I1683" t="str">
            <v>EN PRODUCCION</v>
          </cell>
          <cell r="J1683">
            <v>44846</v>
          </cell>
          <cell r="K1683">
            <v>44861</v>
          </cell>
          <cell r="L1683"/>
          <cell r="M1683"/>
          <cell r="N1683"/>
          <cell r="O1683" t="str">
            <v>U007 AGROSUPER S.A.</v>
          </cell>
          <cell r="P1683" t="str">
            <v>00AJ</v>
          </cell>
          <cell r="Q1683" t="str">
            <v>ANDES ASIA</v>
          </cell>
          <cell r="R1683" t="str">
            <v>02</v>
          </cell>
          <cell r="S1683" t="str">
            <v>JAPÓN</v>
          </cell>
          <cell r="T1683" t="str">
            <v>2000 YOKOHAMA (ADUANA PRINCIPA</v>
          </cell>
          <cell r="U1683" t="str">
            <v>200000018</v>
          </cell>
          <cell r="V1683" t="str">
            <v>Andes Asia, Inc.</v>
          </cell>
          <cell r="W1683" t="str">
            <v>AA2880</v>
          </cell>
          <cell r="X1683" t="str">
            <v>CIF</v>
          </cell>
          <cell r="Y1683" t="str">
            <v>CTA CTE O CRED.DIRECTO</v>
          </cell>
          <cell r="Z1683" t="str">
            <v>CONGELADO</v>
          </cell>
          <cell r="AA1683" t="str">
            <v>LOMO</v>
          </cell>
          <cell r="AB1683" t="str">
            <v>LOMO MM LOIN</v>
          </cell>
          <cell r="AC1683" t="str">
            <v>LOMO MM LOIN S</v>
          </cell>
          <cell r="AD1683" t="str">
            <v>NA</v>
          </cell>
        </row>
        <row r="1684">
          <cell r="D1684">
            <v>1022561</v>
          </cell>
          <cell r="E1684" t="str">
            <v>GO MM LOIN LL@ FI CJ 12K AA</v>
          </cell>
          <cell r="F1684">
            <v>2000</v>
          </cell>
          <cell r="G1684" t="str">
            <v>KG</v>
          </cell>
          <cell r="H1684" t="str">
            <v>PLANTA LO MIRANDA</v>
          </cell>
          <cell r="I1684" t="str">
            <v>EN PRODUCCION</v>
          </cell>
          <cell r="J1684">
            <v>44846</v>
          </cell>
          <cell r="K1684">
            <v>44861</v>
          </cell>
          <cell r="L1684"/>
          <cell r="M1684"/>
          <cell r="N1684"/>
          <cell r="O1684" t="str">
            <v>U007 AGROSUPER S.A.</v>
          </cell>
          <cell r="P1684" t="str">
            <v>00AJ</v>
          </cell>
          <cell r="Q1684" t="str">
            <v>ANDES ASIA</v>
          </cell>
          <cell r="R1684" t="str">
            <v>02</v>
          </cell>
          <cell r="S1684" t="str">
            <v>JAPÓN</v>
          </cell>
          <cell r="T1684" t="str">
            <v>2000 YOKOHAMA (ADUANA PRINCIPA</v>
          </cell>
          <cell r="U1684" t="str">
            <v>200000018</v>
          </cell>
          <cell r="V1684" t="str">
            <v>Andes Asia, Inc.</v>
          </cell>
          <cell r="W1684" t="str">
            <v>AA2880</v>
          </cell>
          <cell r="X1684" t="str">
            <v>CIF</v>
          </cell>
          <cell r="Y1684" t="str">
            <v>CTA CTE O CRED.DIRECTO</v>
          </cell>
          <cell r="Z1684" t="str">
            <v>CONGELADO</v>
          </cell>
          <cell r="AA1684" t="str">
            <v>LOMO</v>
          </cell>
          <cell r="AB1684" t="str">
            <v>LOMO MM LOIN</v>
          </cell>
          <cell r="AC1684" t="str">
            <v>LOMO MM LOIN SY</v>
          </cell>
          <cell r="AD1684" t="str">
            <v>NA</v>
          </cell>
        </row>
        <row r="1685">
          <cell r="D1685">
            <v>1022621</v>
          </cell>
          <cell r="E1685" t="str">
            <v>GO PANC S/TEC N @ FI CJ AS</v>
          </cell>
          <cell r="F1685">
            <v>8000</v>
          </cell>
          <cell r="G1685" t="str">
            <v>KG</v>
          </cell>
          <cell r="H1685" t="str">
            <v>PLANTA LO MIRANDA</v>
          </cell>
          <cell r="I1685" t="str">
            <v>EN PRODUCCION</v>
          </cell>
          <cell r="J1685">
            <v>44846</v>
          </cell>
          <cell r="K1685">
            <v>44861</v>
          </cell>
          <cell r="L1685"/>
          <cell r="M1685"/>
          <cell r="N1685"/>
          <cell r="O1685" t="str">
            <v>U007 AGROSUPER S.A.</v>
          </cell>
          <cell r="P1685" t="str">
            <v>00AJ</v>
          </cell>
          <cell r="Q1685" t="str">
            <v>ANDES ASIA</v>
          </cell>
          <cell r="R1685" t="str">
            <v>02</v>
          </cell>
          <cell r="S1685" t="str">
            <v>JAPÓN</v>
          </cell>
          <cell r="T1685" t="str">
            <v>2000 YOKOHAMA (ADUANA PRINCIPA</v>
          </cell>
          <cell r="U1685" t="str">
            <v>200000018</v>
          </cell>
          <cell r="V1685" t="str">
            <v>Andes Asia, Inc.</v>
          </cell>
          <cell r="W1685" t="str">
            <v>AA2880</v>
          </cell>
          <cell r="X1685" t="str">
            <v>CIF</v>
          </cell>
          <cell r="Y1685" t="str">
            <v>CTA CTE O CRED.DIRECTO</v>
          </cell>
          <cell r="Z1685" t="str">
            <v>CONGELADO</v>
          </cell>
          <cell r="AA1685" t="str">
            <v>PANCETA</v>
          </cell>
          <cell r="AB1685" t="str">
            <v>PANCETA S/CUERO</v>
          </cell>
          <cell r="AC1685" t="str">
            <v>PANCETA S/CUERO S/TECLA</v>
          </cell>
          <cell r="AD1685" t="str">
            <v>NA</v>
          </cell>
        </row>
        <row r="1686">
          <cell r="D1686">
            <v>1022751</v>
          </cell>
          <cell r="E1686" t="str">
            <v>GO PPPAL 1P EX@ CJ 14K AS</v>
          </cell>
          <cell r="F1686">
            <v>800</v>
          </cell>
          <cell r="G1686" t="str">
            <v>KG</v>
          </cell>
          <cell r="H1686" t="str">
            <v>PLANTA LO MIRANDA</v>
          </cell>
          <cell r="I1686" t="str">
            <v>EN PRODUCCION</v>
          </cell>
          <cell r="J1686">
            <v>44846</v>
          </cell>
          <cell r="K1686">
            <v>44861</v>
          </cell>
          <cell r="L1686"/>
          <cell r="M1686"/>
          <cell r="N1686"/>
          <cell r="O1686" t="str">
            <v>U007 AGROSUPER S.A.</v>
          </cell>
          <cell r="P1686" t="str">
            <v>00AJ</v>
          </cell>
          <cell r="Q1686" t="str">
            <v>ANDES ASIA</v>
          </cell>
          <cell r="R1686" t="str">
            <v>02</v>
          </cell>
          <cell r="S1686" t="str">
            <v>JAPÓN</v>
          </cell>
          <cell r="T1686" t="str">
            <v>2000 YOKOHAMA (ADUANA PRINCIPA</v>
          </cell>
          <cell r="U1686" t="str">
            <v>200000018</v>
          </cell>
          <cell r="V1686" t="str">
            <v>Andes Asia, Inc.</v>
          </cell>
          <cell r="W1686" t="str">
            <v>AA2880</v>
          </cell>
          <cell r="X1686" t="str">
            <v>CIF</v>
          </cell>
          <cell r="Y1686" t="str">
            <v>CTA CTE O CRED.DIRECTO</v>
          </cell>
          <cell r="Z1686" t="str">
            <v>CONGELADO</v>
          </cell>
          <cell r="AA1686" t="str">
            <v>PALETA</v>
          </cell>
          <cell r="AB1686" t="str">
            <v>PALETA ENTERA</v>
          </cell>
          <cell r="AC1686" t="str">
            <v>PALETA ENTERA PICNIC</v>
          </cell>
          <cell r="AD1686" t="str">
            <v>NA</v>
          </cell>
        </row>
        <row r="1687">
          <cell r="D1687">
            <v>1022863</v>
          </cell>
          <cell r="E1687" t="str">
            <v>GO LOM VET M@ CJ 9K AS</v>
          </cell>
          <cell r="F1687">
            <v>1500</v>
          </cell>
          <cell r="G1687" t="str">
            <v>KG</v>
          </cell>
          <cell r="H1687" t="str">
            <v>PLANTA LO MIRANDA</v>
          </cell>
          <cell r="I1687" t="str">
            <v>EN PRODUCCION</v>
          </cell>
          <cell r="J1687">
            <v>44846</v>
          </cell>
          <cell r="K1687">
            <v>44861</v>
          </cell>
          <cell r="L1687"/>
          <cell r="M1687"/>
          <cell r="N1687"/>
          <cell r="O1687" t="str">
            <v>U007 AGROSUPER S.A.</v>
          </cell>
          <cell r="P1687" t="str">
            <v>00AJ</v>
          </cell>
          <cell r="Q1687" t="str">
            <v>ANDES ASIA</v>
          </cell>
          <cell r="R1687" t="str">
            <v>02</v>
          </cell>
          <cell r="S1687" t="str">
            <v>JAPÓN</v>
          </cell>
          <cell r="T1687" t="str">
            <v>2000 YOKOHAMA (ADUANA PRINCIPA</v>
          </cell>
          <cell r="U1687" t="str">
            <v>200000018</v>
          </cell>
          <cell r="V1687" t="str">
            <v>Andes Asia, Inc.</v>
          </cell>
          <cell r="W1687" t="str">
            <v>AA2880</v>
          </cell>
          <cell r="X1687" t="str">
            <v>CIF</v>
          </cell>
          <cell r="Y1687" t="str">
            <v>CTA CTE O CRED.DIRECTO</v>
          </cell>
          <cell r="Z1687" t="str">
            <v>CONGELADO</v>
          </cell>
          <cell r="AA1687" t="str">
            <v>LOMO</v>
          </cell>
          <cell r="AB1687" t="str">
            <v>LOMO VETADO</v>
          </cell>
          <cell r="AC1687" t="str">
            <v>LOMO VETADO &gt;2.0K</v>
          </cell>
          <cell r="AD1687" t="str">
            <v>NA</v>
          </cell>
        </row>
        <row r="1688">
          <cell r="D1688">
            <v>1022865</v>
          </cell>
          <cell r="E1688" t="str">
            <v>GO PAN TEC S/CUERO M@ CJ 17K AS</v>
          </cell>
          <cell r="F1688">
            <v>5000</v>
          </cell>
          <cell r="G1688" t="str">
            <v>KG</v>
          </cell>
          <cell r="H1688" t="str">
            <v>PLANTA LO MIRANDA</v>
          </cell>
          <cell r="I1688" t="str">
            <v>EN PRODUCCION</v>
          </cell>
          <cell r="J1688">
            <v>44846</v>
          </cell>
          <cell r="K1688">
            <v>44861</v>
          </cell>
          <cell r="L1688"/>
          <cell r="M1688"/>
          <cell r="N1688"/>
          <cell r="O1688" t="str">
            <v>U007 AGROSUPER S.A.</v>
          </cell>
          <cell r="P1688" t="str">
            <v>00AJ</v>
          </cell>
          <cell r="Q1688" t="str">
            <v>ANDES ASIA</v>
          </cell>
          <cell r="R1688" t="str">
            <v>02</v>
          </cell>
          <cell r="S1688" t="str">
            <v>JAPÓN</v>
          </cell>
          <cell r="T1688" t="str">
            <v>2000 YOKOHAMA (ADUANA PRINCIPA</v>
          </cell>
          <cell r="U1688" t="str">
            <v>200000018</v>
          </cell>
          <cell r="V1688" t="str">
            <v>Andes Asia, Inc.</v>
          </cell>
          <cell r="W1688" t="str">
            <v>AA2880</v>
          </cell>
          <cell r="X1688" t="str">
            <v>CIF</v>
          </cell>
          <cell r="Y1688" t="str">
            <v>CTA CTE O CRED.DIRECTO</v>
          </cell>
          <cell r="Z1688" t="str">
            <v>CONGELADO</v>
          </cell>
          <cell r="AA1688" t="str">
            <v>PANCETA</v>
          </cell>
          <cell r="AB1688" t="str">
            <v>PANCETA S/CUERO</v>
          </cell>
          <cell r="AC1688" t="str">
            <v>PANCETA S/CUERO TECLA</v>
          </cell>
          <cell r="AD1688" t="str">
            <v>NA</v>
          </cell>
        </row>
        <row r="1689">
          <cell r="D1689">
            <v>1012326</v>
          </cell>
          <cell r="E1689" t="str">
            <v>PO CORAZON@BO 12K CJ AS</v>
          </cell>
          <cell r="F1689">
            <v>3640</v>
          </cell>
          <cell r="G1689" t="str">
            <v>KG</v>
          </cell>
          <cell r="H1689" t="str">
            <v>F. SAN VICENTE</v>
          </cell>
          <cell r="I1689" t="str">
            <v>EN PRODUCCION</v>
          </cell>
          <cell r="J1689">
            <v>44846</v>
          </cell>
          <cell r="K1689">
            <v>44861</v>
          </cell>
          <cell r="L1689"/>
          <cell r="M1689"/>
          <cell r="N1689"/>
          <cell r="O1689" t="str">
            <v>U007 AGROSUPER S.A.</v>
          </cell>
          <cell r="P1689" t="str">
            <v>00AJ</v>
          </cell>
          <cell r="Q1689" t="str">
            <v>ANDES ASIA</v>
          </cell>
          <cell r="R1689" t="str">
            <v>01</v>
          </cell>
          <cell r="S1689" t="str">
            <v>JAPÓN</v>
          </cell>
          <cell r="T1689" t="str">
            <v>2000 YOKOHAMA (ADUANA PRINCIPA</v>
          </cell>
          <cell r="U1689" t="str">
            <v>200000018</v>
          </cell>
          <cell r="V1689" t="str">
            <v>Andes Asia, Inc.</v>
          </cell>
          <cell r="W1689" t="str">
            <v>AA2880</v>
          </cell>
          <cell r="X1689" t="str">
            <v>CIF</v>
          </cell>
          <cell r="Y1689" t="str">
            <v>CTA CTE O CRED.DIRECTO</v>
          </cell>
          <cell r="Z1689" t="str">
            <v>CONGELADO</v>
          </cell>
          <cell r="AA1689" t="str">
            <v>MENUDENCIAS</v>
          </cell>
          <cell r="AB1689" t="str">
            <v>MENUDENCIAS CORAZÓN</v>
          </cell>
          <cell r="AC1689" t="str">
            <v>MENUDENCIAS CORAZÓN NORMAL</v>
          </cell>
          <cell r="AD1689" t="str">
            <v>NA</v>
          </cell>
        </row>
        <row r="1690">
          <cell r="D1690">
            <v>1012682</v>
          </cell>
          <cell r="E1690" t="str">
            <v>PO COLA @ CJ 10KG</v>
          </cell>
          <cell r="F1690">
            <v>20</v>
          </cell>
          <cell r="G1690" t="str">
            <v>KG</v>
          </cell>
          <cell r="H1690" t="str">
            <v>PLANTA LO MIRANDA</v>
          </cell>
          <cell r="I1690" t="str">
            <v>A PROGRAMAR</v>
          </cell>
          <cell r="J1690">
            <v>44846</v>
          </cell>
          <cell r="K1690">
            <v>44854</v>
          </cell>
          <cell r="L1690"/>
          <cell r="M1690"/>
          <cell r="N1690"/>
          <cell r="O1690" t="str">
            <v>U007 AGROSUPER S.A.</v>
          </cell>
          <cell r="P1690" t="str">
            <v>00AJ</v>
          </cell>
          <cell r="Q1690" t="str">
            <v>ANDES ASIA</v>
          </cell>
          <cell r="R1690" t="str">
            <v>01</v>
          </cell>
          <cell r="S1690" t="str">
            <v>JAPÓN</v>
          </cell>
          <cell r="T1690" t="str">
            <v>2000 YOKOHAMA (ADUANA PRINCIPA</v>
          </cell>
          <cell r="U1690" t="str">
            <v>200000018</v>
          </cell>
          <cell r="V1690" t="str">
            <v>Andes Asia, Inc.</v>
          </cell>
          <cell r="W1690" t="str">
            <v>AA2793</v>
          </cell>
          <cell r="X1690" t="str">
            <v>CIF</v>
          </cell>
          <cell r="Y1690" t="str">
            <v>CTA CTE O CRED.DIRECTO</v>
          </cell>
          <cell r="Z1690" t="str">
            <v>CONGELADO</v>
          </cell>
          <cell r="AA1690" t="str">
            <v>MENUDENCIAS</v>
          </cell>
          <cell r="AB1690" t="str">
            <v>MENUDENCIAS COLA</v>
          </cell>
          <cell r="AC1690" t="str">
            <v>MENUDENCIAS COLA NORMAL</v>
          </cell>
          <cell r="AD1690" t="str">
            <v>NA</v>
          </cell>
        </row>
        <row r="1691">
          <cell r="D1691">
            <v>1012158</v>
          </cell>
          <cell r="E1691" t="str">
            <v>PO FILE S/T 8X5 MR@ FI CJ AS</v>
          </cell>
          <cell r="F1691">
            <v>19958.399987392</v>
          </cell>
          <cell r="G1691" t="str">
            <v>KG</v>
          </cell>
          <cell r="H1691" t="str">
            <v>F. SAN VICENTE</v>
          </cell>
          <cell r="I1691" t="str">
            <v>CONFIRMADO</v>
          </cell>
          <cell r="J1691">
            <v>44846</v>
          </cell>
          <cell r="K1691">
            <v>44852</v>
          </cell>
          <cell r="L1691"/>
          <cell r="M1691"/>
          <cell r="N1691"/>
          <cell r="O1691" t="str">
            <v>U007 AGROSUPER S.A.</v>
          </cell>
          <cell r="P1691" t="str">
            <v>00AA</v>
          </cell>
          <cell r="Q1691" t="str">
            <v>AGRO AMERICA</v>
          </cell>
          <cell r="R1691" t="str">
            <v>01</v>
          </cell>
          <cell r="S1691" t="str">
            <v>EE.UU.</v>
          </cell>
          <cell r="T1691" t="str">
            <v>000139 HOUSTON, PUERTO</v>
          </cell>
          <cell r="U1691" t="str">
            <v>200000004</v>
          </cell>
          <cell r="V1691" t="str">
            <v>Agro America LLC</v>
          </cell>
          <cell r="W1691" t="str">
            <v/>
          </cell>
          <cell r="X1691" t="str">
            <v>CIF</v>
          </cell>
          <cell r="Y1691" t="str">
            <v>CTA CTE O CRED.DIRECTO</v>
          </cell>
          <cell r="Z1691" t="str">
            <v>CONGELADO</v>
          </cell>
          <cell r="AA1691" t="str">
            <v>FILETE</v>
          </cell>
          <cell r="AB1691" t="str">
            <v>FILETE</v>
          </cell>
          <cell r="AC1691" t="str">
            <v>FILETE NORMAL</v>
          </cell>
          <cell r="AD1691" t="str">
            <v>NA</v>
          </cell>
        </row>
        <row r="1692">
          <cell r="D1692">
            <v>1012158</v>
          </cell>
          <cell r="E1692" t="str">
            <v>PO FILE S/T 8X5 MR@ FI CJ AS</v>
          </cell>
          <cell r="F1692">
            <v>19958.399987392</v>
          </cell>
          <cell r="G1692" t="str">
            <v>KG</v>
          </cell>
          <cell r="H1692" t="str">
            <v>F. SAN VICENTE</v>
          </cell>
          <cell r="I1692" t="str">
            <v>A PROGRAMAR</v>
          </cell>
          <cell r="J1692">
            <v>44846</v>
          </cell>
          <cell r="K1692">
            <v>44848</v>
          </cell>
          <cell r="L1692">
            <v>44878</v>
          </cell>
          <cell r="M1692"/>
          <cell r="N1692"/>
          <cell r="O1692" t="str">
            <v>U007 AGROSUPER S.A.</v>
          </cell>
          <cell r="P1692" t="str">
            <v>00AA</v>
          </cell>
          <cell r="Q1692" t="str">
            <v>AGRO AMERICA</v>
          </cell>
          <cell r="R1692" t="str">
            <v>01</v>
          </cell>
          <cell r="S1692" t="str">
            <v>EE.UU.</v>
          </cell>
          <cell r="T1692" t="str">
            <v>000109 LONG BEACH, PUERTO</v>
          </cell>
          <cell r="U1692" t="str">
            <v>200000004</v>
          </cell>
          <cell r="V1692" t="str">
            <v>Agro America LLC</v>
          </cell>
          <cell r="W1692" t="str">
            <v/>
          </cell>
          <cell r="X1692" t="str">
            <v>CIF</v>
          </cell>
          <cell r="Y1692" t="str">
            <v>CTA CTE O CRED.DIRECTO</v>
          </cell>
          <cell r="Z1692" t="str">
            <v>CONGELADO</v>
          </cell>
          <cell r="AA1692" t="str">
            <v>FILETE</v>
          </cell>
          <cell r="AB1692" t="str">
            <v>FILETE</v>
          </cell>
          <cell r="AC1692" t="str">
            <v>FILETE NORMAL</v>
          </cell>
          <cell r="AD1692" t="str">
            <v>NA</v>
          </cell>
        </row>
        <row r="1693">
          <cell r="D1693">
            <v>1012158</v>
          </cell>
          <cell r="E1693" t="str">
            <v>PO FILE S/T 8X5 MR@ FI CJ AS</v>
          </cell>
          <cell r="F1693">
            <v>19958.399987392</v>
          </cell>
          <cell r="G1693" t="str">
            <v>KG</v>
          </cell>
          <cell r="H1693" t="str">
            <v>F. SAN VICENTE</v>
          </cell>
          <cell r="I1693" t="str">
            <v>CONFIRMADO</v>
          </cell>
          <cell r="J1693">
            <v>44846</v>
          </cell>
          <cell r="K1693">
            <v>44849</v>
          </cell>
          <cell r="L1693"/>
          <cell r="M1693"/>
          <cell r="N1693"/>
          <cell r="O1693" t="str">
            <v>U007 AGROSUPER S.A.</v>
          </cell>
          <cell r="P1693" t="str">
            <v>00AA</v>
          </cell>
          <cell r="Q1693" t="str">
            <v>AGRO AMERICA</v>
          </cell>
          <cell r="R1693" t="str">
            <v>01</v>
          </cell>
          <cell r="S1693" t="str">
            <v>EE.UU.</v>
          </cell>
          <cell r="T1693" t="str">
            <v>000221 SAVANNAH, PUERTO</v>
          </cell>
          <cell r="U1693" t="str">
            <v>200000004</v>
          </cell>
          <cell r="V1693" t="str">
            <v>Agro America LLC</v>
          </cell>
          <cell r="W1693" t="str">
            <v/>
          </cell>
          <cell r="X1693" t="str">
            <v>CIF</v>
          </cell>
          <cell r="Y1693" t="str">
            <v>CTA CTE O CRED.DIRECTO</v>
          </cell>
          <cell r="Z1693" t="str">
            <v>CONGELADO</v>
          </cell>
          <cell r="AA1693" t="str">
            <v>FILETE</v>
          </cell>
          <cell r="AB1693" t="str">
            <v>FILETE</v>
          </cell>
          <cell r="AC1693" t="str">
            <v>FILETE NORMAL</v>
          </cell>
          <cell r="AD1693" t="str">
            <v>NA</v>
          </cell>
        </row>
        <row r="1694">
          <cell r="D1694">
            <v>1030515</v>
          </cell>
          <cell r="E1694" t="str">
            <v>MUESTRA DE PAVO CONGELADA</v>
          </cell>
          <cell r="F1694">
            <v>280</v>
          </cell>
          <cell r="G1694" t="str">
            <v>KG</v>
          </cell>
          <cell r="H1694" t="str">
            <v>SOPRAVAL PLANTA / CECINAS 2</v>
          </cell>
          <cell r="I1694" t="str">
            <v>EMITIDO</v>
          </cell>
          <cell r="J1694">
            <v>44846</v>
          </cell>
          <cell r="K1694">
            <v>44869</v>
          </cell>
          <cell r="L1694"/>
          <cell r="M1694"/>
          <cell r="N1694"/>
          <cell r="O1694" t="str">
            <v>U007 AGROSUPER S.A.</v>
          </cell>
          <cell r="P1694" t="str">
            <v>00AS</v>
          </cell>
          <cell r="Q1694" t="str">
            <v>AGRO SUDAMERICA</v>
          </cell>
          <cell r="R1694" t="str">
            <v>03</v>
          </cell>
          <cell r="S1694" t="str">
            <v>COLOMBIA</v>
          </cell>
          <cell r="T1694" t="str">
            <v>000218 CARTAGENA, PUERTO</v>
          </cell>
          <cell r="U1694" t="str">
            <v>200003947</v>
          </cell>
          <cell r="V1694" t="str">
            <v>Comercializadora Soja SAS</v>
          </cell>
          <cell r="W1694" t="str">
            <v/>
          </cell>
          <cell r="X1694" t="str">
            <v>CIF</v>
          </cell>
          <cell r="Y1694" t="str">
            <v>CTA CTE O CRED.DIRECTO</v>
          </cell>
          <cell r="Z1694" t="str">
            <v>CONGELADO</v>
          </cell>
          <cell r="AA1694" t="str">
            <v>MUESTRAS</v>
          </cell>
          <cell r="AB1694" t="str">
            <v>MUESTRAS</v>
          </cell>
          <cell r="AC1694" t="str">
            <v>MUESTRAS</v>
          </cell>
          <cell r="AD1694" t="str">
            <v>EX</v>
          </cell>
        </row>
        <row r="1695">
          <cell r="D1695">
            <v>1021101</v>
          </cell>
          <cell r="E1695" t="str">
            <v>GO CORAZÓN PARTIDO@ CJ T-F 20K AS</v>
          </cell>
          <cell r="F1695">
            <v>23720</v>
          </cell>
          <cell r="G1695" t="str">
            <v>KG</v>
          </cell>
          <cell r="H1695" t="str">
            <v>PLANTA ROSARIO</v>
          </cell>
          <cell r="I1695" t="str">
            <v>EMITIDO</v>
          </cell>
          <cell r="J1695">
            <v>44846</v>
          </cell>
          <cell r="K1695">
            <v>44869</v>
          </cell>
          <cell r="L1695"/>
          <cell r="M1695"/>
          <cell r="N1695"/>
          <cell r="O1695" t="str">
            <v>U007 AGROSUPER S.A.</v>
          </cell>
          <cell r="P1695" t="str">
            <v>00AS</v>
          </cell>
          <cell r="Q1695" t="str">
            <v>AGRO SUDAMERICA</v>
          </cell>
          <cell r="R1695" t="str">
            <v>02</v>
          </cell>
          <cell r="S1695" t="str">
            <v>COLOMBIA</v>
          </cell>
          <cell r="T1695" t="str">
            <v>000218 CARTAGENA, PUERTO</v>
          </cell>
          <cell r="U1695" t="str">
            <v>200003947</v>
          </cell>
          <cell r="V1695" t="str">
            <v>Comercializadora Soja SAS</v>
          </cell>
          <cell r="W1695" t="str">
            <v/>
          </cell>
          <cell r="X1695" t="str">
            <v>CIF</v>
          </cell>
          <cell r="Y1695" t="str">
            <v>CTA CTE O CRED.DIRECTO</v>
          </cell>
          <cell r="Z1695" t="str">
            <v>CONGELADO</v>
          </cell>
          <cell r="AA1695" t="str">
            <v>SUBPROD</v>
          </cell>
          <cell r="AB1695" t="str">
            <v>SUBPROD VISCERAS</v>
          </cell>
          <cell r="AC1695" t="str">
            <v>SUBPROD VISCERAS CORAZÓN</v>
          </cell>
          <cell r="AD1695" t="str">
            <v>EX</v>
          </cell>
        </row>
        <row r="1696">
          <cell r="D1696">
            <v>1012160</v>
          </cell>
          <cell r="E1696" t="str">
            <v>PO PCHDEH 8X5 MR@ FI CJ AS</v>
          </cell>
          <cell r="F1696">
            <v>19958.399987392</v>
          </cell>
          <cell r="G1696" t="str">
            <v>KG</v>
          </cell>
          <cell r="H1696" t="str">
            <v>F. SAN VICENTE</v>
          </cell>
          <cell r="I1696" t="str">
            <v>A PROGRAMAR</v>
          </cell>
          <cell r="J1696">
            <v>44846</v>
          </cell>
          <cell r="K1696">
            <v>44851</v>
          </cell>
          <cell r="L1696">
            <v>44879</v>
          </cell>
          <cell r="M1696"/>
          <cell r="N1696"/>
          <cell r="O1696" t="str">
            <v>U007 AGROSUPER S.A.</v>
          </cell>
          <cell r="P1696" t="str">
            <v>00AA</v>
          </cell>
          <cell r="Q1696" t="str">
            <v>AGRO AMERICA</v>
          </cell>
          <cell r="R1696" t="str">
            <v>01</v>
          </cell>
          <cell r="S1696" t="str">
            <v>EE.UU.</v>
          </cell>
          <cell r="T1696" t="str">
            <v>000144 NORFOLK, PUERTO</v>
          </cell>
          <cell r="U1696" t="str">
            <v>200000004</v>
          </cell>
          <cell r="V1696" t="str">
            <v>Agro America LLC</v>
          </cell>
          <cell r="W1696" t="str">
            <v/>
          </cell>
          <cell r="X1696" t="str">
            <v>CIF</v>
          </cell>
          <cell r="Y1696" t="str">
            <v>CTA CTE O CRED.DIRECTO</v>
          </cell>
          <cell r="Z1696" t="str">
            <v>CONGELADO</v>
          </cell>
          <cell r="AA1696" t="str">
            <v>PECHUGA DESH</v>
          </cell>
          <cell r="AB1696" t="str">
            <v>PECHUGA DESH S/PIEL S/GRASA S/FILETE</v>
          </cell>
          <cell r="AC1696" t="str">
            <v>PECHUGA DESH S/CALIBRE</v>
          </cell>
          <cell r="AD1696" t="str">
            <v>NA</v>
          </cell>
        </row>
        <row r="1697">
          <cell r="D1697">
            <v>1012160</v>
          </cell>
          <cell r="E1697" t="str">
            <v>PO PCHDEH 8X5 MR@ FI CJ AS</v>
          </cell>
          <cell r="F1697">
            <v>18143.999782359999</v>
          </cell>
          <cell r="G1697" t="str">
            <v>KG</v>
          </cell>
          <cell r="H1697" t="str">
            <v>F. SAN VICENTE</v>
          </cell>
          <cell r="I1697" t="str">
            <v>A PROGRAMAR</v>
          </cell>
          <cell r="J1697">
            <v>44846</v>
          </cell>
          <cell r="K1697">
            <v>44850</v>
          </cell>
          <cell r="L1697">
            <v>44878</v>
          </cell>
          <cell r="M1697"/>
          <cell r="N1697"/>
          <cell r="O1697" t="str">
            <v>U007 AGROSUPER S.A.</v>
          </cell>
          <cell r="P1697" t="str">
            <v>00AA</v>
          </cell>
          <cell r="Q1697" t="str">
            <v>AGRO AMERICA</v>
          </cell>
          <cell r="R1697" t="str">
            <v>01</v>
          </cell>
          <cell r="S1697" t="str">
            <v>EE.UU.</v>
          </cell>
          <cell r="T1697" t="str">
            <v>000527 PORT HUENEME, CA</v>
          </cell>
          <cell r="U1697" t="str">
            <v>200000004</v>
          </cell>
          <cell r="V1697" t="str">
            <v>Agro America LLC</v>
          </cell>
          <cell r="W1697" t="str">
            <v/>
          </cell>
          <cell r="X1697" t="str">
            <v>CIF</v>
          </cell>
          <cell r="Y1697" t="str">
            <v>CTA CTE O CRED.DIRECTO</v>
          </cell>
          <cell r="Z1697" t="str">
            <v>CONGELADO</v>
          </cell>
          <cell r="AA1697" t="str">
            <v>PECHUGA DESH</v>
          </cell>
          <cell r="AB1697" t="str">
            <v>PECHUGA DESH S/PIEL S/GRASA S/FILETE</v>
          </cell>
          <cell r="AC1697" t="str">
            <v>PECHUGA DESH S/CALIBRE</v>
          </cell>
          <cell r="AD1697" t="str">
            <v>NA</v>
          </cell>
        </row>
        <row r="1698">
          <cell r="D1698">
            <v>1012160</v>
          </cell>
          <cell r="E1698" t="str">
            <v>PO PCHDEH 8X5 MR@ FI CJ AS</v>
          </cell>
          <cell r="F1698">
            <v>18143.999782359999</v>
          </cell>
          <cell r="G1698" t="str">
            <v>KG</v>
          </cell>
          <cell r="H1698" t="str">
            <v>F. SAN VICENTE</v>
          </cell>
          <cell r="I1698" t="str">
            <v>A PROGRAMAR</v>
          </cell>
          <cell r="J1698">
            <v>44846</v>
          </cell>
          <cell r="K1698">
            <v>44851</v>
          </cell>
          <cell r="L1698">
            <v>44879</v>
          </cell>
          <cell r="M1698"/>
          <cell r="N1698"/>
          <cell r="O1698" t="str">
            <v>U007 AGROSUPER S.A.</v>
          </cell>
          <cell r="P1698" t="str">
            <v>00AA</v>
          </cell>
          <cell r="Q1698" t="str">
            <v>AGRO AMERICA</v>
          </cell>
          <cell r="R1698" t="str">
            <v>01</v>
          </cell>
          <cell r="S1698" t="str">
            <v>EE.UU.</v>
          </cell>
          <cell r="T1698" t="str">
            <v>000527 PORT HUENEME, CA</v>
          </cell>
          <cell r="U1698" t="str">
            <v>200000004</v>
          </cell>
          <cell r="V1698" t="str">
            <v>Agro America LLC</v>
          </cell>
          <cell r="W1698" t="str">
            <v/>
          </cell>
          <cell r="X1698" t="str">
            <v>CIF</v>
          </cell>
          <cell r="Y1698" t="str">
            <v>CTA CTE O CRED.DIRECTO</v>
          </cell>
          <cell r="Z1698" t="str">
            <v>CONGELADO</v>
          </cell>
          <cell r="AA1698" t="str">
            <v>PECHUGA DESH</v>
          </cell>
          <cell r="AB1698" t="str">
            <v>PECHUGA DESH S/PIEL S/GRASA S/FILETE</v>
          </cell>
          <cell r="AC1698" t="str">
            <v>PECHUGA DESH S/CALIBRE</v>
          </cell>
          <cell r="AD1698" t="str">
            <v>NA</v>
          </cell>
        </row>
        <row r="1699">
          <cell r="D1699">
            <v>1012160</v>
          </cell>
          <cell r="E1699" t="str">
            <v>PO PCHDEH 8X5 MR@ FI CJ AS</v>
          </cell>
          <cell r="F1699">
            <v>18143.999782359999</v>
          </cell>
          <cell r="G1699" t="str">
            <v>KG</v>
          </cell>
          <cell r="H1699" t="str">
            <v>F. SAN VICENTE</v>
          </cell>
          <cell r="I1699" t="str">
            <v>A PROGRAMAR</v>
          </cell>
          <cell r="J1699">
            <v>44846</v>
          </cell>
          <cell r="K1699">
            <v>44852</v>
          </cell>
          <cell r="L1699">
            <v>44879</v>
          </cell>
          <cell r="M1699"/>
          <cell r="N1699"/>
          <cell r="O1699" t="str">
            <v>U007 AGROSUPER S.A.</v>
          </cell>
          <cell r="P1699" t="str">
            <v>00AA</v>
          </cell>
          <cell r="Q1699" t="str">
            <v>AGRO AMERICA</v>
          </cell>
          <cell r="R1699" t="str">
            <v>01</v>
          </cell>
          <cell r="S1699" t="str">
            <v>EE.UU.</v>
          </cell>
          <cell r="T1699" t="str">
            <v>000527 PORT HUENEME, CA</v>
          </cell>
          <cell r="U1699" t="str">
            <v>200000004</v>
          </cell>
          <cell r="V1699" t="str">
            <v>Agro America LLC</v>
          </cell>
          <cell r="W1699" t="str">
            <v/>
          </cell>
          <cell r="X1699" t="str">
            <v>CIF</v>
          </cell>
          <cell r="Y1699" t="str">
            <v>CTA CTE O CRED.DIRECTO</v>
          </cell>
          <cell r="Z1699" t="str">
            <v>CONGELADO</v>
          </cell>
          <cell r="AA1699" t="str">
            <v>PECHUGA DESH</v>
          </cell>
          <cell r="AB1699" t="str">
            <v>PECHUGA DESH S/PIEL S/GRASA S/FILETE</v>
          </cell>
          <cell r="AC1699" t="str">
            <v>PECHUGA DESH S/CALIBRE</v>
          </cell>
          <cell r="AD1699" t="str">
            <v>NA</v>
          </cell>
        </row>
        <row r="1700">
          <cell r="D1700">
            <v>1012160</v>
          </cell>
          <cell r="E1700" t="str">
            <v>PO PCHDEH 8X5 MR@ FI CJ AS</v>
          </cell>
          <cell r="F1700">
            <v>18143.999782359999</v>
          </cell>
          <cell r="G1700" t="str">
            <v>KG</v>
          </cell>
          <cell r="H1700" t="str">
            <v>F. SAN VICENTE</v>
          </cell>
          <cell r="I1700" t="str">
            <v>CONFIRMADO</v>
          </cell>
          <cell r="J1700">
            <v>44846</v>
          </cell>
          <cell r="K1700">
            <v>44853</v>
          </cell>
          <cell r="L1700"/>
          <cell r="M1700"/>
          <cell r="N1700"/>
          <cell r="O1700" t="str">
            <v>U007 AGROSUPER S.A.</v>
          </cell>
          <cell r="P1700" t="str">
            <v>00AA</v>
          </cell>
          <cell r="Q1700" t="str">
            <v>AGRO AMERICA</v>
          </cell>
          <cell r="R1700" t="str">
            <v>01</v>
          </cell>
          <cell r="S1700" t="str">
            <v>EE.UU.</v>
          </cell>
          <cell r="T1700" t="str">
            <v>000527 PORT HUENEME, CA</v>
          </cell>
          <cell r="U1700" t="str">
            <v>200000004</v>
          </cell>
          <cell r="V1700" t="str">
            <v>Agro America LLC</v>
          </cell>
          <cell r="W1700" t="str">
            <v/>
          </cell>
          <cell r="X1700" t="str">
            <v>CIF</v>
          </cell>
          <cell r="Y1700" t="str">
            <v>CTA CTE O CRED.DIRECTO</v>
          </cell>
          <cell r="Z1700" t="str">
            <v>CONGELADO</v>
          </cell>
          <cell r="AA1700" t="str">
            <v>PECHUGA DESH</v>
          </cell>
          <cell r="AB1700" t="str">
            <v>PECHUGA DESH S/PIEL S/GRASA S/FILETE</v>
          </cell>
          <cell r="AC1700" t="str">
            <v>PECHUGA DESH S/CALIBRE</v>
          </cell>
          <cell r="AD1700" t="str">
            <v>NA</v>
          </cell>
        </row>
        <row r="1701">
          <cell r="D1701">
            <v>1012160</v>
          </cell>
          <cell r="E1701" t="str">
            <v>PO PCHDEH 8X5 MR@ FI CJ AS</v>
          </cell>
          <cell r="F1701">
            <v>18143.999782359999</v>
          </cell>
          <cell r="G1701" t="str">
            <v>KG</v>
          </cell>
          <cell r="H1701" t="str">
            <v>F. SAN VICENTE</v>
          </cell>
          <cell r="I1701" t="str">
            <v>EN PRODUCCION</v>
          </cell>
          <cell r="J1701">
            <v>44846</v>
          </cell>
          <cell r="K1701">
            <v>44854</v>
          </cell>
          <cell r="L1701"/>
          <cell r="M1701"/>
          <cell r="N1701"/>
          <cell r="O1701" t="str">
            <v>U007 AGROSUPER S.A.</v>
          </cell>
          <cell r="P1701" t="str">
            <v>00AA</v>
          </cell>
          <cell r="Q1701" t="str">
            <v>AGRO AMERICA</v>
          </cell>
          <cell r="R1701" t="str">
            <v>01</v>
          </cell>
          <cell r="S1701" t="str">
            <v>EE.UU.</v>
          </cell>
          <cell r="T1701" t="str">
            <v>000527 PORT HUENEME, CA</v>
          </cell>
          <cell r="U1701" t="str">
            <v>200000004</v>
          </cell>
          <cell r="V1701" t="str">
            <v>Agro America LLC</v>
          </cell>
          <cell r="W1701" t="str">
            <v/>
          </cell>
          <cell r="X1701" t="str">
            <v>CIF</v>
          </cell>
          <cell r="Y1701" t="str">
            <v>CTA CTE O CRED.DIRECTO</v>
          </cell>
          <cell r="Z1701" t="str">
            <v>CONGELADO</v>
          </cell>
          <cell r="AA1701" t="str">
            <v>PECHUGA DESH</v>
          </cell>
          <cell r="AB1701" t="str">
            <v>PECHUGA DESH S/PIEL S/GRASA S/FILETE</v>
          </cell>
          <cell r="AC1701" t="str">
            <v>PECHUGA DESH S/CALIBRE</v>
          </cell>
          <cell r="AD1701" t="str">
            <v>NA</v>
          </cell>
        </row>
        <row r="1702">
          <cell r="D1702">
            <v>1030535</v>
          </cell>
          <cell r="E1702" t="str">
            <v>PV TRU LARG MA@ BO CJ SO</v>
          </cell>
          <cell r="F1702">
            <v>22000</v>
          </cell>
          <cell r="G1702" t="str">
            <v>KG</v>
          </cell>
          <cell r="H1702" t="str">
            <v>SOPRAVAL PLANTA / CECINAS 2</v>
          </cell>
          <cell r="I1702" t="str">
            <v>EMITIDO</v>
          </cell>
          <cell r="J1702">
            <v>44847</v>
          </cell>
          <cell r="K1702">
            <v>44847</v>
          </cell>
          <cell r="L1702"/>
          <cell r="M1702"/>
          <cell r="N1702"/>
          <cell r="O1702" t="str">
            <v>U007 AGROSUPER S.A.</v>
          </cell>
          <cell r="P1702" t="str">
            <v>00HK</v>
          </cell>
          <cell r="Q1702" t="str">
            <v>AGROSUPER ASIA</v>
          </cell>
          <cell r="R1702" t="str">
            <v>03</v>
          </cell>
          <cell r="S1702" t="str">
            <v>COREA DEL SUR</v>
          </cell>
          <cell r="T1702" t="str">
            <v>000045 BUSAN {PUSAN}, PUERTO</v>
          </cell>
          <cell r="U1702" t="str">
            <v>200004069</v>
          </cell>
          <cell r="V1702" t="str">
            <v>DIGITAL MEAT CO., LTD.</v>
          </cell>
          <cell r="W1702" t="str">
            <v>2022_OCT</v>
          </cell>
          <cell r="X1702" t="str">
            <v>CIF</v>
          </cell>
          <cell r="Y1702" t="str">
            <v>CARTA CREDITO</v>
          </cell>
          <cell r="Z1702" t="str">
            <v>CONGELADO</v>
          </cell>
          <cell r="AA1702" t="str">
            <v>TRUTRO</v>
          </cell>
          <cell r="AB1702" t="str">
            <v>TRUTRO LARGO</v>
          </cell>
          <cell r="AC1702" t="str">
            <v>TRUTRO LARGO NORMAL</v>
          </cell>
          <cell r="AD1702" t="str">
            <v>EX</v>
          </cell>
        </row>
        <row r="1703">
          <cell r="D1703">
            <v>1030535</v>
          </cell>
          <cell r="E1703" t="str">
            <v>PV TRU LARG MA@ BO CJ SO</v>
          </cell>
          <cell r="F1703">
            <v>22000</v>
          </cell>
          <cell r="G1703" t="str">
            <v>KG</v>
          </cell>
          <cell r="H1703" t="str">
            <v>SOPRAVAL PLANTA / CECINAS 2</v>
          </cell>
          <cell r="I1703" t="str">
            <v>EMITIDO</v>
          </cell>
          <cell r="J1703">
            <v>44847</v>
          </cell>
          <cell r="K1703">
            <v>44847</v>
          </cell>
          <cell r="L1703"/>
          <cell r="M1703"/>
          <cell r="N1703"/>
          <cell r="O1703" t="str">
            <v>U007 AGROSUPER S.A.</v>
          </cell>
          <cell r="P1703" t="str">
            <v>00HK</v>
          </cell>
          <cell r="Q1703" t="str">
            <v>AGROSUPER ASIA</v>
          </cell>
          <cell r="R1703" t="str">
            <v>03</v>
          </cell>
          <cell r="S1703" t="str">
            <v>COREA DEL SUR</v>
          </cell>
          <cell r="T1703" t="str">
            <v>000045 BUSAN {PUSAN}, PUERTO</v>
          </cell>
          <cell r="U1703" t="str">
            <v>200004069</v>
          </cell>
          <cell r="V1703" t="str">
            <v>DIGITAL MEAT CO., LTD.</v>
          </cell>
          <cell r="W1703" t="str">
            <v>2022_OCT</v>
          </cell>
          <cell r="X1703" t="str">
            <v>CIF</v>
          </cell>
          <cell r="Y1703" t="str">
            <v>CARTA CREDITO</v>
          </cell>
          <cell r="Z1703" t="str">
            <v>CONGELADO</v>
          </cell>
          <cell r="AA1703" t="str">
            <v>TRUTRO</v>
          </cell>
          <cell r="AB1703" t="str">
            <v>TRUTRO LARGO</v>
          </cell>
          <cell r="AC1703" t="str">
            <v>TRUTRO LARGO NORMAL</v>
          </cell>
          <cell r="AD1703" t="str">
            <v>EX</v>
          </cell>
        </row>
        <row r="1704">
          <cell r="D1704">
            <v>1030535</v>
          </cell>
          <cell r="E1704" t="str">
            <v>PV TRU LARG MA@ BO CJ SO</v>
          </cell>
          <cell r="F1704">
            <v>22000</v>
          </cell>
          <cell r="G1704" t="str">
            <v>KG</v>
          </cell>
          <cell r="H1704" t="str">
            <v>SOPRAVAL PLANTA / CECINAS 2</v>
          </cell>
          <cell r="I1704" t="str">
            <v>EMITIDO</v>
          </cell>
          <cell r="J1704">
            <v>44847</v>
          </cell>
          <cell r="K1704">
            <v>44847</v>
          </cell>
          <cell r="L1704"/>
          <cell r="M1704"/>
          <cell r="N1704"/>
          <cell r="O1704" t="str">
            <v>U007 AGROSUPER S.A.</v>
          </cell>
          <cell r="P1704" t="str">
            <v>00HK</v>
          </cell>
          <cell r="Q1704" t="str">
            <v>AGROSUPER ASIA</v>
          </cell>
          <cell r="R1704" t="str">
            <v>03</v>
          </cell>
          <cell r="S1704" t="str">
            <v>COREA DEL SUR</v>
          </cell>
          <cell r="T1704" t="str">
            <v>000045 BUSAN {PUSAN}, PUERTO</v>
          </cell>
          <cell r="U1704" t="str">
            <v>200004069</v>
          </cell>
          <cell r="V1704" t="str">
            <v>DIGITAL MEAT CO., LTD.</v>
          </cell>
          <cell r="W1704" t="str">
            <v>2022_OCT</v>
          </cell>
          <cell r="X1704" t="str">
            <v>CIF</v>
          </cell>
          <cell r="Y1704" t="str">
            <v>CARTA CREDITO</v>
          </cell>
          <cell r="Z1704" t="str">
            <v>CONGELADO</v>
          </cell>
          <cell r="AA1704" t="str">
            <v>TRUTRO</v>
          </cell>
          <cell r="AB1704" t="str">
            <v>TRUTRO LARGO</v>
          </cell>
          <cell r="AC1704" t="str">
            <v>TRUTRO LARGO NORMAL</v>
          </cell>
          <cell r="AD1704" t="str">
            <v>EX</v>
          </cell>
        </row>
        <row r="1705">
          <cell r="D1705">
            <v>1011748</v>
          </cell>
          <cell r="E1705" t="str">
            <v>PO PCHDEH &gt;170 NMR@ CJ 10K AS</v>
          </cell>
          <cell r="F1705">
            <v>22800</v>
          </cell>
          <cell r="G1705" t="str">
            <v>KG</v>
          </cell>
          <cell r="H1705" t="str">
            <v>F. SAN VICENTE</v>
          </cell>
          <cell r="I1705" t="str">
            <v>EN PRODUCCION</v>
          </cell>
          <cell r="J1705">
            <v>44847</v>
          </cell>
          <cell r="K1705">
            <v>44859</v>
          </cell>
          <cell r="L1705"/>
          <cell r="M1705"/>
          <cell r="N1705"/>
          <cell r="O1705" t="str">
            <v>U020 AGROSUPER COMER ALIM</v>
          </cell>
          <cell r="P1705" t="str">
            <v>00AE</v>
          </cell>
          <cell r="Q1705" t="str">
            <v>AGRO EUROPA</v>
          </cell>
          <cell r="R1705" t="str">
            <v>01</v>
          </cell>
          <cell r="S1705" t="str">
            <v>REINO UNIDO</v>
          </cell>
          <cell r="T1705" t="str">
            <v>000381 LONDON GATEWAY</v>
          </cell>
          <cell r="U1705" t="str">
            <v>200000007</v>
          </cell>
          <cell r="V1705" t="str">
            <v>AGROEUROPA S.P.A</v>
          </cell>
          <cell r="W1705" t="str">
            <v>TT UK</v>
          </cell>
          <cell r="X1705" t="str">
            <v>CFR</v>
          </cell>
          <cell r="Y1705" t="str">
            <v>CTA CTE O CRED.DIRECTO</v>
          </cell>
          <cell r="Z1705" t="str">
            <v>CONGELADO</v>
          </cell>
          <cell r="AA1705" t="str">
            <v>PECHUGA DESH</v>
          </cell>
          <cell r="AB1705" t="str">
            <v>PECHUGA DESH S/PIEL S/GRASA S/FILETE</v>
          </cell>
          <cell r="AC1705" t="str">
            <v>PECHUGA DESH &gt; 200G</v>
          </cell>
          <cell r="AD1705" t="str">
            <v>NA</v>
          </cell>
        </row>
        <row r="1706">
          <cell r="D1706">
            <v>1011748</v>
          </cell>
          <cell r="E1706" t="str">
            <v>PO PCHDEH &gt;170 NMR@ CJ 10K AS</v>
          </cell>
          <cell r="F1706">
            <v>22800</v>
          </cell>
          <cell r="G1706" t="str">
            <v>KG</v>
          </cell>
          <cell r="H1706" t="str">
            <v>F. SAN VICENTE</v>
          </cell>
          <cell r="I1706" t="str">
            <v>EN PRODUCCION</v>
          </cell>
          <cell r="J1706">
            <v>44847</v>
          </cell>
          <cell r="K1706">
            <v>44859</v>
          </cell>
          <cell r="L1706"/>
          <cell r="M1706"/>
          <cell r="N1706"/>
          <cell r="O1706" t="str">
            <v>U020 AGROSUPER COMER ALIM</v>
          </cell>
          <cell r="P1706" t="str">
            <v>00AE</v>
          </cell>
          <cell r="Q1706" t="str">
            <v>AGRO EUROPA</v>
          </cell>
          <cell r="R1706" t="str">
            <v>01</v>
          </cell>
          <cell r="S1706" t="str">
            <v>REINO UNIDO</v>
          </cell>
          <cell r="T1706" t="str">
            <v>000381 LONDON GATEWAY</v>
          </cell>
          <cell r="U1706" t="str">
            <v>200000007</v>
          </cell>
          <cell r="V1706" t="str">
            <v>AGROEUROPA S.P.A</v>
          </cell>
          <cell r="W1706" t="str">
            <v>TT UK</v>
          </cell>
          <cell r="X1706" t="str">
            <v>CFR</v>
          </cell>
          <cell r="Y1706" t="str">
            <v>CTA CTE O CRED.DIRECTO</v>
          </cell>
          <cell r="Z1706" t="str">
            <v>CONGELADO</v>
          </cell>
          <cell r="AA1706" t="str">
            <v>PECHUGA DESH</v>
          </cell>
          <cell r="AB1706" t="str">
            <v>PECHUGA DESH S/PIEL S/GRASA S/FILETE</v>
          </cell>
          <cell r="AC1706" t="str">
            <v>PECHUGA DESH &gt; 200G</v>
          </cell>
          <cell r="AD1706" t="str">
            <v>NA</v>
          </cell>
        </row>
        <row r="1707">
          <cell r="D1707">
            <v>1011748</v>
          </cell>
          <cell r="E1707" t="str">
            <v>PO PCHDEH &gt;170 NMR@ CJ 10K AS</v>
          </cell>
          <cell r="F1707">
            <v>22800</v>
          </cell>
          <cell r="G1707" t="str">
            <v>KG</v>
          </cell>
          <cell r="H1707" t="str">
            <v>F. SAN VICENTE</v>
          </cell>
          <cell r="I1707" t="str">
            <v>EN PRODUCCION</v>
          </cell>
          <cell r="J1707">
            <v>44847</v>
          </cell>
          <cell r="K1707">
            <v>44859</v>
          </cell>
          <cell r="L1707"/>
          <cell r="M1707"/>
          <cell r="N1707"/>
          <cell r="O1707" t="str">
            <v>U020 AGROSUPER COMER ALIM</v>
          </cell>
          <cell r="P1707" t="str">
            <v>00AE</v>
          </cell>
          <cell r="Q1707" t="str">
            <v>AGRO EUROPA</v>
          </cell>
          <cell r="R1707" t="str">
            <v>01</v>
          </cell>
          <cell r="S1707" t="str">
            <v>REINO UNIDO</v>
          </cell>
          <cell r="T1707" t="str">
            <v>000381 LONDON GATEWAY</v>
          </cell>
          <cell r="U1707" t="str">
            <v>200000007</v>
          </cell>
          <cell r="V1707" t="str">
            <v>AGROEUROPA S.P.A</v>
          </cell>
          <cell r="W1707" t="str">
            <v>TT UK</v>
          </cell>
          <cell r="X1707" t="str">
            <v>CFR</v>
          </cell>
          <cell r="Y1707" t="str">
            <v>CTA CTE O CRED.DIRECTO</v>
          </cell>
          <cell r="Z1707" t="str">
            <v>CONGELADO</v>
          </cell>
          <cell r="AA1707" t="str">
            <v>PECHUGA DESH</v>
          </cell>
          <cell r="AB1707" t="str">
            <v>PECHUGA DESH S/PIEL S/GRASA S/FILETE</v>
          </cell>
          <cell r="AC1707" t="str">
            <v>PECHUGA DESH &gt; 200G</v>
          </cell>
          <cell r="AD1707" t="str">
            <v>NA</v>
          </cell>
        </row>
        <row r="1708">
          <cell r="D1708">
            <v>1011748</v>
          </cell>
          <cell r="E1708" t="str">
            <v>PO PCHDEH &gt;170 NMR@ CJ 10K AS</v>
          </cell>
          <cell r="F1708">
            <v>22800</v>
          </cell>
          <cell r="G1708" t="str">
            <v>KG</v>
          </cell>
          <cell r="H1708" t="str">
            <v>F. SAN VICENTE</v>
          </cell>
          <cell r="I1708" t="str">
            <v>EN PRODUCCION</v>
          </cell>
          <cell r="J1708">
            <v>44847</v>
          </cell>
          <cell r="K1708">
            <v>44859</v>
          </cell>
          <cell r="L1708"/>
          <cell r="M1708"/>
          <cell r="N1708"/>
          <cell r="O1708" t="str">
            <v>U020 AGROSUPER COMER ALIM</v>
          </cell>
          <cell r="P1708" t="str">
            <v>00AE</v>
          </cell>
          <cell r="Q1708" t="str">
            <v>AGRO EUROPA</v>
          </cell>
          <cell r="R1708" t="str">
            <v>01</v>
          </cell>
          <cell r="S1708" t="str">
            <v>REINO UNIDO</v>
          </cell>
          <cell r="T1708" t="str">
            <v>000381 LONDON GATEWAY</v>
          </cell>
          <cell r="U1708" t="str">
            <v>200000007</v>
          </cell>
          <cell r="V1708" t="str">
            <v>AGROEUROPA S.P.A</v>
          </cell>
          <cell r="W1708" t="str">
            <v>TT UK</v>
          </cell>
          <cell r="X1708" t="str">
            <v>CFR</v>
          </cell>
          <cell r="Y1708" t="str">
            <v>CTA CTE O CRED.DIRECTO</v>
          </cell>
          <cell r="Z1708" t="str">
            <v>CONGELADO</v>
          </cell>
          <cell r="AA1708" t="str">
            <v>PECHUGA DESH</v>
          </cell>
          <cell r="AB1708" t="str">
            <v>PECHUGA DESH S/PIEL S/GRASA S/FILETE</v>
          </cell>
          <cell r="AC1708" t="str">
            <v>PECHUGA DESH &gt; 200G</v>
          </cell>
          <cell r="AD1708" t="str">
            <v>NA</v>
          </cell>
        </row>
        <row r="1709">
          <cell r="D1709">
            <v>1021187</v>
          </cell>
          <cell r="E1709" t="str">
            <v>GO CUE BACK@ CJ 20K T-F AS</v>
          </cell>
          <cell r="F1709">
            <v>24000</v>
          </cell>
          <cell r="G1709" t="str">
            <v>KG</v>
          </cell>
          <cell r="H1709" t="str">
            <v>PLANTA ROSARIO</v>
          </cell>
          <cell r="I1709" t="str">
            <v>EMITIDO</v>
          </cell>
          <cell r="J1709">
            <v>44847</v>
          </cell>
          <cell r="K1709">
            <v>44890</v>
          </cell>
          <cell r="L1709"/>
          <cell r="M1709"/>
          <cell r="N1709"/>
          <cell r="O1709" t="str">
            <v>U007 AGROSUPER S.A.</v>
          </cell>
          <cell r="P1709" t="str">
            <v>00AS</v>
          </cell>
          <cell r="Q1709" t="str">
            <v>AGRO SUDAMERICA</v>
          </cell>
          <cell r="R1709" t="str">
            <v>02</v>
          </cell>
          <cell r="S1709" t="str">
            <v>ECUADOR</v>
          </cell>
          <cell r="T1709" t="str">
            <v>000027 GUAYAQUIL, PUERTO</v>
          </cell>
          <cell r="U1709" t="str">
            <v>200001414</v>
          </cell>
          <cell r="V1709" t="str">
            <v>DIGECA S. A. Distribuidora de carne</v>
          </cell>
          <cell r="W1709" t="str">
            <v>ROSARIO</v>
          </cell>
          <cell r="X1709" t="str">
            <v>CIF</v>
          </cell>
          <cell r="Y1709" t="str">
            <v>CTA CTE O CRED.DIRECTO</v>
          </cell>
          <cell r="Z1709" t="str">
            <v>CONGELADO</v>
          </cell>
          <cell r="AA1709" t="str">
            <v>CUEROS</v>
          </cell>
          <cell r="AB1709" t="str">
            <v>CUERO BACK</v>
          </cell>
          <cell r="AC1709" t="str">
            <v>CUERO BACK</v>
          </cell>
          <cell r="AD1709" t="str">
            <v>EX</v>
          </cell>
        </row>
        <row r="1710">
          <cell r="D1710">
            <v>1021270</v>
          </cell>
          <cell r="E1710" t="str">
            <v>GO FORRO PAL@ BO CJ 20K AS</v>
          </cell>
          <cell r="F1710">
            <v>24000</v>
          </cell>
          <cell r="G1710" t="str">
            <v>KG</v>
          </cell>
          <cell r="H1710" t="str">
            <v>PLANTA LO MIRANDA</v>
          </cell>
          <cell r="I1710" t="str">
            <v>A PROGRAMAR</v>
          </cell>
          <cell r="J1710">
            <v>44847</v>
          </cell>
          <cell r="K1710">
            <v>44848</v>
          </cell>
          <cell r="L1710">
            <v>44877</v>
          </cell>
          <cell r="M1710"/>
          <cell r="N1710"/>
          <cell r="O1710" t="str">
            <v>U020 AGROSUPER COMER ALIM</v>
          </cell>
          <cell r="P1710" t="str">
            <v>00AM</v>
          </cell>
          <cell r="Q1710" t="str">
            <v>AGRO MEXICO</v>
          </cell>
          <cell r="R1710" t="str">
            <v>02</v>
          </cell>
          <cell r="S1710" t="str">
            <v>MEXICO</v>
          </cell>
          <cell r="T1710" t="str">
            <v>000051 MAZATLAN, PUERTO</v>
          </cell>
          <cell r="U1710" t="str">
            <v>200000432</v>
          </cell>
          <cell r="V1710" t="str">
            <v>Productos Alimenticios Super</v>
          </cell>
          <cell r="W1710" t="str">
            <v/>
          </cell>
          <cell r="X1710" t="str">
            <v>CIF</v>
          </cell>
          <cell r="Y1710" t="str">
            <v>CTA CTE O CRED.DIRECTO</v>
          </cell>
          <cell r="Z1710" t="str">
            <v>CONGELADO</v>
          </cell>
          <cell r="AA1710" t="str">
            <v>CUEROS</v>
          </cell>
          <cell r="AB1710" t="str">
            <v>CUERO FORRO</v>
          </cell>
          <cell r="AC1710" t="str">
            <v>CUERO FORRO PALETA</v>
          </cell>
          <cell r="AD1710" t="str">
            <v>NA</v>
          </cell>
        </row>
        <row r="1711">
          <cell r="D1711">
            <v>1021270</v>
          </cell>
          <cell r="E1711" t="str">
            <v>GO FORRO PAL@ BO CJ 20K AS</v>
          </cell>
          <cell r="F1711">
            <v>24000</v>
          </cell>
          <cell r="G1711" t="str">
            <v>KG</v>
          </cell>
          <cell r="H1711" t="str">
            <v>PLANTA LO MIRANDA</v>
          </cell>
          <cell r="I1711" t="str">
            <v>A PROGRAMAR</v>
          </cell>
          <cell r="J1711">
            <v>44847</v>
          </cell>
          <cell r="K1711">
            <v>44848</v>
          </cell>
          <cell r="L1711">
            <v>44879</v>
          </cell>
          <cell r="M1711"/>
          <cell r="N1711"/>
          <cell r="O1711" t="str">
            <v>U020 AGROSUPER COMER ALIM</v>
          </cell>
          <cell r="P1711" t="str">
            <v>00AM</v>
          </cell>
          <cell r="Q1711" t="str">
            <v>AGRO MEXICO</v>
          </cell>
          <cell r="R1711" t="str">
            <v>02</v>
          </cell>
          <cell r="S1711" t="str">
            <v>MEXICO</v>
          </cell>
          <cell r="T1711" t="str">
            <v>000051 MAZATLAN, PUERTO</v>
          </cell>
          <cell r="U1711" t="str">
            <v>200000432</v>
          </cell>
          <cell r="V1711" t="str">
            <v>Productos Alimenticios Super</v>
          </cell>
          <cell r="W1711" t="str">
            <v/>
          </cell>
          <cell r="X1711" t="str">
            <v>CIF</v>
          </cell>
          <cell r="Y1711" t="str">
            <v>CTA CTE O CRED.DIRECTO</v>
          </cell>
          <cell r="Z1711" t="str">
            <v>CONGELADO</v>
          </cell>
          <cell r="AA1711" t="str">
            <v>CUEROS</v>
          </cell>
          <cell r="AB1711" t="str">
            <v>CUERO FORRO</v>
          </cell>
          <cell r="AC1711" t="str">
            <v>CUERO FORRO PALETA</v>
          </cell>
          <cell r="AD1711" t="str">
            <v>NA</v>
          </cell>
        </row>
        <row r="1712">
          <cell r="D1712">
            <v>1021106</v>
          </cell>
          <cell r="E1712" t="str">
            <v>GO PANA S/CORAZÓN@ CJ 20K AS</v>
          </cell>
          <cell r="F1712">
            <v>24000</v>
          </cell>
          <cell r="G1712" t="str">
            <v>KG</v>
          </cell>
          <cell r="H1712" t="str">
            <v>PLANTA ROSARIO</v>
          </cell>
          <cell r="I1712" t="str">
            <v>EMITIDO</v>
          </cell>
          <cell r="J1712">
            <v>44847</v>
          </cell>
          <cell r="K1712">
            <v>44875</v>
          </cell>
          <cell r="L1712"/>
          <cell r="M1712"/>
          <cell r="N1712"/>
          <cell r="O1712" t="str">
            <v>U007 AGROSUPER S.A.</v>
          </cell>
          <cell r="P1712" t="str">
            <v>00AS</v>
          </cell>
          <cell r="Q1712" t="str">
            <v>AGRO SUDAMERICA</v>
          </cell>
          <cell r="R1712" t="str">
            <v>02</v>
          </cell>
          <cell r="S1712" t="str">
            <v>COSTA RICA</v>
          </cell>
          <cell r="T1712" t="str">
            <v>000206 CALDERA, PUERTO</v>
          </cell>
          <cell r="U1712" t="str">
            <v>200003644</v>
          </cell>
          <cell r="V1712" t="str">
            <v>CALLIZO AROMAS S.A.</v>
          </cell>
          <cell r="W1712" t="str">
            <v/>
          </cell>
          <cell r="X1712" t="str">
            <v>CIF</v>
          </cell>
          <cell r="Y1712" t="str">
            <v>CTA CTE O CRED.DIRECTO</v>
          </cell>
          <cell r="Z1712" t="str">
            <v>CONGELADO</v>
          </cell>
          <cell r="AA1712" t="str">
            <v>SUBPROD</v>
          </cell>
          <cell r="AB1712" t="str">
            <v>SUBPROD VISCERAS</v>
          </cell>
          <cell r="AC1712" t="str">
            <v>SUBPROD VISCERAS PANA S/CORAZÓN</v>
          </cell>
          <cell r="AD1712" t="str">
            <v>EX</v>
          </cell>
        </row>
        <row r="1713">
          <cell r="D1713">
            <v>1021085</v>
          </cell>
          <cell r="E1713" t="str">
            <v>GO GORD ESP@ CJ 20K AS</v>
          </cell>
          <cell r="F1713">
            <v>24000</v>
          </cell>
          <cell r="G1713" t="str">
            <v>KG</v>
          </cell>
          <cell r="H1713" t="str">
            <v>PLANTA ROSARIO</v>
          </cell>
          <cell r="I1713" t="str">
            <v>EMITIDO</v>
          </cell>
          <cell r="J1713">
            <v>44847</v>
          </cell>
          <cell r="K1713">
            <v>44885</v>
          </cell>
          <cell r="L1713"/>
          <cell r="M1713"/>
          <cell r="N1713"/>
          <cell r="O1713" t="str">
            <v>U007 AGROSUPER S.A.</v>
          </cell>
          <cell r="P1713" t="str">
            <v>00AS</v>
          </cell>
          <cell r="Q1713" t="str">
            <v>AGRO SUDAMERICA</v>
          </cell>
          <cell r="R1713" t="str">
            <v>02</v>
          </cell>
          <cell r="S1713" t="str">
            <v>COLOMBIA</v>
          </cell>
          <cell r="T1713" t="str">
            <v>000023 BUENAVENTURA, PUERTO</v>
          </cell>
          <cell r="U1713" t="str">
            <v>200002989</v>
          </cell>
          <cell r="V1713" t="str">
            <v>YACOTA SAS</v>
          </cell>
          <cell r="W1713" t="str">
            <v/>
          </cell>
          <cell r="X1713" t="str">
            <v>CIF</v>
          </cell>
          <cell r="Y1713" t="str">
            <v>CTA CTE O CRED.DIRECTO</v>
          </cell>
          <cell r="Z1713" t="str">
            <v>CONGELADO</v>
          </cell>
          <cell r="AA1713" t="str">
            <v>GRASAS</v>
          </cell>
          <cell r="AB1713" t="str">
            <v>GRASA GORDURA</v>
          </cell>
          <cell r="AC1713" t="str">
            <v>SUBPROD GRASA GORDURA ESPECIAL</v>
          </cell>
          <cell r="AD1713" t="str">
            <v>EX</v>
          </cell>
        </row>
        <row r="1714">
          <cell r="D1714">
            <v>1023283</v>
          </cell>
          <cell r="E1714" t="str">
            <v>GO GRASA CHALECO@ CJ 10K AS</v>
          </cell>
          <cell r="F1714">
            <v>24000</v>
          </cell>
          <cell r="G1714" t="str">
            <v>KG</v>
          </cell>
          <cell r="H1714" t="str">
            <v>PLANTA ROSARIO</v>
          </cell>
          <cell r="I1714" t="str">
            <v>A PROGRAMAR</v>
          </cell>
          <cell r="J1714">
            <v>44847</v>
          </cell>
          <cell r="K1714">
            <v>44847</v>
          </cell>
          <cell r="L1714"/>
          <cell r="M1714"/>
          <cell r="N1714"/>
          <cell r="O1714" t="str">
            <v>U007 AGROSUPER S.A.</v>
          </cell>
          <cell r="P1714" t="str">
            <v>00HK</v>
          </cell>
          <cell r="Q1714" t="str">
            <v>AGROSUPER ASIA</v>
          </cell>
          <cell r="R1714" t="str">
            <v>01</v>
          </cell>
          <cell r="S1714" t="str">
            <v>FILIPINAS</v>
          </cell>
          <cell r="T1714" t="str">
            <v>000162 MANILA, PUERTO</v>
          </cell>
          <cell r="U1714" t="str">
            <v>200004215</v>
          </cell>
          <cell r="V1714" t="str">
            <v>AJC INTERNATIONAL, INC.</v>
          </cell>
          <cell r="W1714" t="str">
            <v>2748684***</v>
          </cell>
          <cell r="X1714" t="str">
            <v>CIF</v>
          </cell>
          <cell r="Y1714" t="str">
            <v>CTA CTE O CRED.DIRECTO</v>
          </cell>
          <cell r="Z1714" t="str">
            <v>CONGELADO</v>
          </cell>
          <cell r="AA1714" t="str">
            <v>SUBPROD</v>
          </cell>
          <cell r="AB1714" t="str">
            <v>SUBPROD GRASA</v>
          </cell>
          <cell r="AC1714" t="str">
            <v>SUBPROD GRASA CHALECO</v>
          </cell>
          <cell r="AD1714" t="str">
            <v>EX</v>
          </cell>
        </row>
        <row r="1715">
          <cell r="D1715">
            <v>1023350</v>
          </cell>
          <cell r="E1715" t="str">
            <v>LOM VET &gt;2.0@ VP CJ LOM VET AP</v>
          </cell>
          <cell r="F1715">
            <v>3000</v>
          </cell>
          <cell r="G1715" t="str">
            <v>KG</v>
          </cell>
          <cell r="H1715" t="str">
            <v>PLANTA LO MIRANDA</v>
          </cell>
          <cell r="I1715" t="str">
            <v>EN PRODUCCION</v>
          </cell>
          <cell r="J1715">
            <v>44848</v>
          </cell>
          <cell r="K1715">
            <v>44855</v>
          </cell>
          <cell r="L1715"/>
          <cell r="M1715"/>
          <cell r="N1715"/>
          <cell r="O1715" t="str">
            <v>U020 AGROSUPER COMER ALIM</v>
          </cell>
          <cell r="P1715" t="str">
            <v>00EX</v>
          </cell>
          <cell r="Q1715" t="str">
            <v>EXPORTACION DIRECTA</v>
          </cell>
          <cell r="R1715" t="str">
            <v>02</v>
          </cell>
          <cell r="S1715" t="str">
            <v>CHILE</v>
          </cell>
          <cell r="T1715" t="str">
            <v>1000 TOKYO (ADUANA PRINCIPAL)J</v>
          </cell>
          <cell r="U1715" t="str">
            <v>200000163</v>
          </cell>
          <cell r="V1715" t="str">
            <v>NH FOODS CHILE Y COMPAÑIA LIMITADA</v>
          </cell>
          <cell r="W1715" t="str">
            <v>TOKYO 6 OCT 2022</v>
          </cell>
          <cell r="X1715" t="str">
            <v>EXW</v>
          </cell>
          <cell r="Y1715" t="str">
            <v>CTA CTE O CRED.DIRECTO</v>
          </cell>
          <cell r="Z1715" t="str">
            <v>CONGELADO</v>
          </cell>
          <cell r="AA1715" t="str">
            <v>LOMO</v>
          </cell>
          <cell r="AB1715" t="str">
            <v>LOMO VETADO</v>
          </cell>
          <cell r="AC1715" t="str">
            <v>LOMO VETADO &gt;2.0K</v>
          </cell>
          <cell r="AD1715" t="str">
            <v>EX</v>
          </cell>
        </row>
        <row r="1716">
          <cell r="D1716">
            <v>1022931</v>
          </cell>
          <cell r="E1716" t="str">
            <v>GO FILE C/CAB 6X1@ VP CJ AP</v>
          </cell>
          <cell r="F1716">
            <v>8000</v>
          </cell>
          <cell r="G1716" t="str">
            <v>KG</v>
          </cell>
          <cell r="H1716" t="str">
            <v>PLANTA LO MIRANDA</v>
          </cell>
          <cell r="I1716" t="str">
            <v>EN PRODUCCION</v>
          </cell>
          <cell r="J1716">
            <v>44848</v>
          </cell>
          <cell r="K1716">
            <v>44855</v>
          </cell>
          <cell r="L1716"/>
          <cell r="M1716"/>
          <cell r="N1716"/>
          <cell r="O1716" t="str">
            <v>U020 AGROSUPER COMER ALIM</v>
          </cell>
          <cell r="P1716" t="str">
            <v>00EX</v>
          </cell>
          <cell r="Q1716" t="str">
            <v>EXPORTACION DIRECTA</v>
          </cell>
          <cell r="R1716" t="str">
            <v>02</v>
          </cell>
          <cell r="S1716" t="str">
            <v>CHILE</v>
          </cell>
          <cell r="T1716" t="str">
            <v>1000 TOKYO (ADUANA PRINCIPAL)J</v>
          </cell>
          <cell r="U1716" t="str">
            <v>200000163</v>
          </cell>
          <cell r="V1716" t="str">
            <v>NH FOODS CHILE Y COMPAÑIA LIMITADA</v>
          </cell>
          <cell r="W1716" t="str">
            <v>TOKYO 6 OCT 2022</v>
          </cell>
          <cell r="X1716" t="str">
            <v>EXW</v>
          </cell>
          <cell r="Y1716" t="str">
            <v>CTA CTE O CRED.DIRECTO</v>
          </cell>
          <cell r="Z1716" t="str">
            <v>CONGELADO</v>
          </cell>
          <cell r="AA1716" t="str">
            <v>FILETE</v>
          </cell>
          <cell r="AB1716" t="str">
            <v>FILETE C/CABEZA</v>
          </cell>
          <cell r="AC1716" t="str">
            <v>FILETE C/CABEZA</v>
          </cell>
          <cell r="AD1716" t="str">
            <v>EX</v>
          </cell>
        </row>
        <row r="1717">
          <cell r="D1717">
            <v>1020592</v>
          </cell>
          <cell r="E1717" t="str">
            <v>GO LOM VET &gt;2.0@ FI CJ LOM VET AP</v>
          </cell>
          <cell r="F1717">
            <v>4700</v>
          </cell>
          <cell r="G1717" t="str">
            <v>KG</v>
          </cell>
          <cell r="H1717" t="str">
            <v>PLANTA LO MIRANDA</v>
          </cell>
          <cell r="I1717" t="str">
            <v>EN PRODUCCION</v>
          </cell>
          <cell r="J1717">
            <v>44848</v>
          </cell>
          <cell r="K1717">
            <v>44855</v>
          </cell>
          <cell r="L1717"/>
          <cell r="M1717"/>
          <cell r="N1717"/>
          <cell r="O1717" t="str">
            <v>U020 AGROSUPER COMER ALIM</v>
          </cell>
          <cell r="P1717" t="str">
            <v>00EX</v>
          </cell>
          <cell r="Q1717" t="str">
            <v>EXPORTACION DIRECTA</v>
          </cell>
          <cell r="R1717" t="str">
            <v>02</v>
          </cell>
          <cell r="S1717" t="str">
            <v>CHILE</v>
          </cell>
          <cell r="T1717" t="str">
            <v>1000 TOKYO (ADUANA PRINCIPAL)J</v>
          </cell>
          <cell r="U1717" t="str">
            <v>200000163</v>
          </cell>
          <cell r="V1717" t="str">
            <v>NH FOODS CHILE Y COMPAÑIA LIMITADA</v>
          </cell>
          <cell r="W1717" t="str">
            <v>TOKYO 6 OCT 2022</v>
          </cell>
          <cell r="X1717" t="str">
            <v>EXW</v>
          </cell>
          <cell r="Y1717" t="str">
            <v>CTA CTE O CRED.DIRECTO</v>
          </cell>
          <cell r="Z1717" t="str">
            <v>CONGELADO</v>
          </cell>
          <cell r="AA1717" t="str">
            <v>LOMO</v>
          </cell>
          <cell r="AB1717" t="str">
            <v>LOMO VETADO</v>
          </cell>
          <cell r="AC1717" t="str">
            <v>LOMO VETADO &gt;2.0K</v>
          </cell>
          <cell r="AD1717" t="str">
            <v>EX</v>
          </cell>
        </row>
        <row r="1718">
          <cell r="D1718">
            <v>1020110</v>
          </cell>
          <cell r="E1718" t="str">
            <v>GO MM LOIN L@ CJ 12K AP</v>
          </cell>
          <cell r="F1718">
            <v>4200</v>
          </cell>
          <cell r="G1718" t="str">
            <v>KG</v>
          </cell>
          <cell r="H1718" t="str">
            <v>PLANTA LO MIRANDA</v>
          </cell>
          <cell r="I1718" t="str">
            <v>EN PRODUCCION</v>
          </cell>
          <cell r="J1718">
            <v>44848</v>
          </cell>
          <cell r="K1718">
            <v>44855</v>
          </cell>
          <cell r="L1718"/>
          <cell r="M1718"/>
          <cell r="N1718"/>
          <cell r="O1718" t="str">
            <v>U020 AGROSUPER COMER ALIM</v>
          </cell>
          <cell r="P1718" t="str">
            <v>00EX</v>
          </cell>
          <cell r="Q1718" t="str">
            <v>EXPORTACION DIRECTA</v>
          </cell>
          <cell r="R1718" t="str">
            <v>02</v>
          </cell>
          <cell r="S1718" t="str">
            <v>CHILE</v>
          </cell>
          <cell r="T1718" t="str">
            <v>1000 TOKYO (ADUANA PRINCIPAL)J</v>
          </cell>
          <cell r="U1718" t="str">
            <v>200000163</v>
          </cell>
          <cell r="V1718" t="str">
            <v>NH FOODS CHILE Y COMPAÑIA LIMITADA</v>
          </cell>
          <cell r="W1718" t="str">
            <v>TOKYO 6 OCT 2022</v>
          </cell>
          <cell r="X1718" t="str">
            <v>EXW</v>
          </cell>
          <cell r="Y1718" t="str">
            <v>CTA CTE O CRED.DIRECTO</v>
          </cell>
          <cell r="Z1718" t="str">
            <v>CONGELADO</v>
          </cell>
          <cell r="AA1718" t="str">
            <v>LOMO</v>
          </cell>
          <cell r="AB1718" t="str">
            <v>LOMO MM LOIN</v>
          </cell>
          <cell r="AC1718" t="str">
            <v>LOMO MM LOIN L</v>
          </cell>
          <cell r="AD1718" t="str">
            <v>EX</v>
          </cell>
        </row>
        <row r="1719">
          <cell r="D1719">
            <v>1020105</v>
          </cell>
          <cell r="E1719" t="str">
            <v>GO LOM TECLA@ CJ LOM CTRO JP</v>
          </cell>
          <cell r="F1719">
            <v>4000</v>
          </cell>
          <cell r="G1719" t="str">
            <v>KG</v>
          </cell>
          <cell r="H1719" t="str">
            <v>PLANTA LO MIRANDA</v>
          </cell>
          <cell r="I1719" t="str">
            <v>EN PRODUCCION</v>
          </cell>
          <cell r="J1719">
            <v>44848</v>
          </cell>
          <cell r="K1719">
            <v>44855</v>
          </cell>
          <cell r="L1719"/>
          <cell r="M1719"/>
          <cell r="N1719"/>
          <cell r="O1719" t="str">
            <v>U020 AGROSUPER COMER ALIM</v>
          </cell>
          <cell r="P1719" t="str">
            <v>00EX</v>
          </cell>
          <cell r="Q1719" t="str">
            <v>EXPORTACION DIRECTA</v>
          </cell>
          <cell r="R1719" t="str">
            <v>02</v>
          </cell>
          <cell r="S1719" t="str">
            <v>CHILE</v>
          </cell>
          <cell r="T1719" t="str">
            <v>1000 TOKYO (ADUANA PRINCIPAL)J</v>
          </cell>
          <cell r="U1719" t="str">
            <v>200000163</v>
          </cell>
          <cell r="V1719" t="str">
            <v>NH FOODS CHILE Y COMPAÑIA LIMITADA</v>
          </cell>
          <cell r="W1719" t="str">
            <v>TOKYO 6 OCT 2022</v>
          </cell>
          <cell r="X1719" t="str">
            <v>EXW</v>
          </cell>
          <cell r="Y1719" t="str">
            <v>CTA CTE O CRED.DIRECTO</v>
          </cell>
          <cell r="Z1719" t="str">
            <v>CONGELADO</v>
          </cell>
          <cell r="AA1719" t="str">
            <v>LOMO</v>
          </cell>
          <cell r="AB1719" t="str">
            <v>LOMO CENTRO</v>
          </cell>
          <cell r="AC1719" t="str">
            <v>LOMO CENTRO TECLA</v>
          </cell>
          <cell r="AD1719" t="str">
            <v>EX</v>
          </cell>
        </row>
        <row r="1720">
          <cell r="D1720">
            <v>1023350</v>
          </cell>
          <cell r="E1720" t="str">
            <v>LOM VET &gt;2.0@ VP CJ LOM VET AP</v>
          </cell>
          <cell r="F1720">
            <v>3000</v>
          </cell>
          <cell r="G1720" t="str">
            <v>KG</v>
          </cell>
          <cell r="H1720" t="str">
            <v>PLANTA LO MIRANDA</v>
          </cell>
          <cell r="I1720" t="str">
            <v>EN PRODUCCION</v>
          </cell>
          <cell r="J1720">
            <v>44848</v>
          </cell>
          <cell r="K1720">
            <v>44862</v>
          </cell>
          <cell r="L1720"/>
          <cell r="M1720"/>
          <cell r="N1720"/>
          <cell r="O1720" t="str">
            <v>U020 AGROSUPER COMER ALIM</v>
          </cell>
          <cell r="P1720" t="str">
            <v>00EX</v>
          </cell>
          <cell r="Q1720" t="str">
            <v>EXPORTACION DIRECTA</v>
          </cell>
          <cell r="R1720" t="str">
            <v>02</v>
          </cell>
          <cell r="S1720" t="str">
            <v>CHILE</v>
          </cell>
          <cell r="T1720" t="str">
            <v>1000 TOKYO (ADUANA PRINCIPAL)J</v>
          </cell>
          <cell r="U1720" t="str">
            <v>200000163</v>
          </cell>
          <cell r="V1720" t="str">
            <v>NH FOODS CHILE Y COMPAÑIA LIMITADA</v>
          </cell>
          <cell r="W1720" t="str">
            <v>TOKYO 7 OCT 2022</v>
          </cell>
          <cell r="X1720" t="str">
            <v>EXW</v>
          </cell>
          <cell r="Y1720" t="str">
            <v>CTA CTE O CRED.DIRECTO</v>
          </cell>
          <cell r="Z1720" t="str">
            <v>CONGELADO</v>
          </cell>
          <cell r="AA1720" t="str">
            <v>LOMO</v>
          </cell>
          <cell r="AB1720" t="str">
            <v>LOMO VETADO</v>
          </cell>
          <cell r="AC1720" t="str">
            <v>LOMO VETADO &gt;2.0K</v>
          </cell>
          <cell r="AD1720" t="str">
            <v>EX</v>
          </cell>
        </row>
        <row r="1721">
          <cell r="D1721">
            <v>1020637</v>
          </cell>
          <cell r="E1721" t="str">
            <v>GO PANC TEC S/CUE@ FI CJ CH AP</v>
          </cell>
          <cell r="F1721">
            <v>5000</v>
          </cell>
          <cell r="G1721" t="str">
            <v>KG</v>
          </cell>
          <cell r="H1721" t="str">
            <v>PLANTA LO MIRANDA</v>
          </cell>
          <cell r="I1721" t="str">
            <v>EN PRODUCCION</v>
          </cell>
          <cell r="J1721">
            <v>44848</v>
          </cell>
          <cell r="K1721">
            <v>44862</v>
          </cell>
          <cell r="L1721"/>
          <cell r="M1721"/>
          <cell r="N1721"/>
          <cell r="O1721" t="str">
            <v>U020 AGROSUPER COMER ALIM</v>
          </cell>
          <cell r="P1721" t="str">
            <v>00EX</v>
          </cell>
          <cell r="Q1721" t="str">
            <v>EXPORTACION DIRECTA</v>
          </cell>
          <cell r="R1721" t="str">
            <v>02</v>
          </cell>
          <cell r="S1721" t="str">
            <v>CHILE</v>
          </cell>
          <cell r="T1721" t="str">
            <v>1000 TOKYO (ADUANA PRINCIPAL)J</v>
          </cell>
          <cell r="U1721" t="str">
            <v>200000163</v>
          </cell>
          <cell r="V1721" t="str">
            <v>NH FOODS CHILE Y COMPAÑIA LIMITADA</v>
          </cell>
          <cell r="W1721" t="str">
            <v>TOKYO 7 OCT 2022</v>
          </cell>
          <cell r="X1721" t="str">
            <v>EXW</v>
          </cell>
          <cell r="Y1721" t="str">
            <v>CTA CTE O CRED.DIRECTO</v>
          </cell>
          <cell r="Z1721" t="str">
            <v>CONGELADO</v>
          </cell>
          <cell r="AA1721" t="str">
            <v>PANCETA</v>
          </cell>
          <cell r="AB1721" t="str">
            <v>PANCETA S/CUERO</v>
          </cell>
          <cell r="AC1721" t="str">
            <v>PANCETA S/CUERO TECLA</v>
          </cell>
          <cell r="AD1721" t="str">
            <v>EX</v>
          </cell>
        </row>
        <row r="1722">
          <cell r="D1722">
            <v>1020592</v>
          </cell>
          <cell r="E1722" t="str">
            <v>GO LOM VET &gt;2.0@ FI CJ LOM VET AP</v>
          </cell>
          <cell r="F1722">
            <v>4700</v>
          </cell>
          <cell r="G1722" t="str">
            <v>KG</v>
          </cell>
          <cell r="H1722" t="str">
            <v>PLANTA LO MIRANDA</v>
          </cell>
          <cell r="I1722" t="str">
            <v>EN PRODUCCION</v>
          </cell>
          <cell r="J1722">
            <v>44848</v>
          </cell>
          <cell r="K1722">
            <v>44862</v>
          </cell>
          <cell r="L1722"/>
          <cell r="M1722"/>
          <cell r="N1722"/>
          <cell r="O1722" t="str">
            <v>U020 AGROSUPER COMER ALIM</v>
          </cell>
          <cell r="P1722" t="str">
            <v>00EX</v>
          </cell>
          <cell r="Q1722" t="str">
            <v>EXPORTACION DIRECTA</v>
          </cell>
          <cell r="R1722" t="str">
            <v>02</v>
          </cell>
          <cell r="S1722" t="str">
            <v>CHILE</v>
          </cell>
          <cell r="T1722" t="str">
            <v>1000 TOKYO (ADUANA PRINCIPAL)J</v>
          </cell>
          <cell r="U1722" t="str">
            <v>200000163</v>
          </cell>
          <cell r="V1722" t="str">
            <v>NH FOODS CHILE Y COMPAÑIA LIMITADA</v>
          </cell>
          <cell r="W1722" t="str">
            <v>TOKYO 7 OCT 2022</v>
          </cell>
          <cell r="X1722" t="str">
            <v>EXW</v>
          </cell>
          <cell r="Y1722" t="str">
            <v>CTA CTE O CRED.DIRECTO</v>
          </cell>
          <cell r="Z1722" t="str">
            <v>CONGELADO</v>
          </cell>
          <cell r="AA1722" t="str">
            <v>LOMO</v>
          </cell>
          <cell r="AB1722" t="str">
            <v>LOMO VETADO</v>
          </cell>
          <cell r="AC1722" t="str">
            <v>LOMO VETADO &gt;2.0K</v>
          </cell>
          <cell r="AD1722" t="str">
            <v>EX</v>
          </cell>
        </row>
        <row r="1723">
          <cell r="D1723">
            <v>1020110</v>
          </cell>
          <cell r="E1723" t="str">
            <v>GO MM LOIN L@ CJ 12K AP</v>
          </cell>
          <cell r="F1723">
            <v>7200</v>
          </cell>
          <cell r="G1723" t="str">
            <v>KG</v>
          </cell>
          <cell r="H1723" t="str">
            <v>PLANTA LO MIRANDA</v>
          </cell>
          <cell r="I1723" t="str">
            <v>EN PRODUCCION</v>
          </cell>
          <cell r="J1723">
            <v>44848</v>
          </cell>
          <cell r="K1723">
            <v>44862</v>
          </cell>
          <cell r="L1723"/>
          <cell r="M1723"/>
          <cell r="N1723"/>
          <cell r="O1723" t="str">
            <v>U020 AGROSUPER COMER ALIM</v>
          </cell>
          <cell r="P1723" t="str">
            <v>00EX</v>
          </cell>
          <cell r="Q1723" t="str">
            <v>EXPORTACION DIRECTA</v>
          </cell>
          <cell r="R1723" t="str">
            <v>02</v>
          </cell>
          <cell r="S1723" t="str">
            <v>CHILE</v>
          </cell>
          <cell r="T1723" t="str">
            <v>1000 TOKYO (ADUANA PRINCIPAL)J</v>
          </cell>
          <cell r="U1723" t="str">
            <v>200000163</v>
          </cell>
          <cell r="V1723" t="str">
            <v>NH FOODS CHILE Y COMPAÑIA LIMITADA</v>
          </cell>
          <cell r="W1723" t="str">
            <v>TOKYO 7 OCT 2022</v>
          </cell>
          <cell r="X1723" t="str">
            <v>EXW</v>
          </cell>
          <cell r="Y1723" t="str">
            <v>CTA CTE O CRED.DIRECTO</v>
          </cell>
          <cell r="Z1723" t="str">
            <v>CONGELADO</v>
          </cell>
          <cell r="AA1723" t="str">
            <v>LOMO</v>
          </cell>
          <cell r="AB1723" t="str">
            <v>LOMO MM LOIN</v>
          </cell>
          <cell r="AC1723" t="str">
            <v>LOMO MM LOIN L</v>
          </cell>
          <cell r="AD1723" t="str">
            <v>EX</v>
          </cell>
        </row>
        <row r="1724">
          <cell r="D1724">
            <v>1020105</v>
          </cell>
          <cell r="E1724" t="str">
            <v>GO LOM TECLA@ CJ LOM CTRO JP</v>
          </cell>
          <cell r="F1724">
            <v>4000</v>
          </cell>
          <cell r="G1724" t="str">
            <v>KG</v>
          </cell>
          <cell r="H1724" t="str">
            <v>PLANTA LO MIRANDA</v>
          </cell>
          <cell r="I1724" t="str">
            <v>EN PRODUCCION</v>
          </cell>
          <cell r="J1724">
            <v>44848</v>
          </cell>
          <cell r="K1724">
            <v>44862</v>
          </cell>
          <cell r="L1724"/>
          <cell r="M1724"/>
          <cell r="N1724"/>
          <cell r="O1724" t="str">
            <v>U020 AGROSUPER COMER ALIM</v>
          </cell>
          <cell r="P1724" t="str">
            <v>00EX</v>
          </cell>
          <cell r="Q1724" t="str">
            <v>EXPORTACION DIRECTA</v>
          </cell>
          <cell r="R1724" t="str">
            <v>02</v>
          </cell>
          <cell r="S1724" t="str">
            <v>CHILE</v>
          </cell>
          <cell r="T1724" t="str">
            <v>1000 TOKYO (ADUANA PRINCIPAL)J</v>
          </cell>
          <cell r="U1724" t="str">
            <v>200000163</v>
          </cell>
          <cell r="V1724" t="str">
            <v>NH FOODS CHILE Y COMPAÑIA LIMITADA</v>
          </cell>
          <cell r="W1724" t="str">
            <v>TOKYO 7 OCT 2022</v>
          </cell>
          <cell r="X1724" t="str">
            <v>EXW</v>
          </cell>
          <cell r="Y1724" t="str">
            <v>CTA CTE O CRED.DIRECTO</v>
          </cell>
          <cell r="Z1724" t="str">
            <v>CONGELADO</v>
          </cell>
          <cell r="AA1724" t="str">
            <v>LOMO</v>
          </cell>
          <cell r="AB1724" t="str">
            <v>LOMO CENTRO</v>
          </cell>
          <cell r="AC1724" t="str">
            <v>LOMO CENTRO TECLA</v>
          </cell>
          <cell r="AD1724" t="str">
            <v>EX</v>
          </cell>
        </row>
        <row r="1725">
          <cell r="D1725">
            <v>1023350</v>
          </cell>
          <cell r="E1725" t="str">
            <v>LOM VET &gt;2.0@ VP CJ LOM VET AP</v>
          </cell>
          <cell r="F1725">
            <v>3000</v>
          </cell>
          <cell r="G1725" t="str">
            <v>KG</v>
          </cell>
          <cell r="H1725" t="str">
            <v>PLANTA LO MIRANDA</v>
          </cell>
          <cell r="I1725" t="str">
            <v>EN PRODUCCION</v>
          </cell>
          <cell r="J1725">
            <v>44848</v>
          </cell>
          <cell r="K1725">
            <v>44862</v>
          </cell>
          <cell r="L1725"/>
          <cell r="M1725"/>
          <cell r="N1725"/>
          <cell r="O1725" t="str">
            <v>U020 AGROSUPER COMER ALIM</v>
          </cell>
          <cell r="P1725" t="str">
            <v>00EX</v>
          </cell>
          <cell r="Q1725" t="str">
            <v>EXPORTACION DIRECTA</v>
          </cell>
          <cell r="R1725" t="str">
            <v>02</v>
          </cell>
          <cell r="S1725" t="str">
            <v>CHILE</v>
          </cell>
          <cell r="T1725" t="str">
            <v>1000 TOKYO (ADUANA PRINCIPAL)J</v>
          </cell>
          <cell r="U1725" t="str">
            <v>200000163</v>
          </cell>
          <cell r="V1725" t="str">
            <v>NH FOODS CHILE Y COMPAÑIA LIMITADA</v>
          </cell>
          <cell r="W1725" t="str">
            <v>TOKYO 8 OCT 2022</v>
          </cell>
          <cell r="X1725" t="str">
            <v>EXW</v>
          </cell>
          <cell r="Y1725" t="str">
            <v>CTA CTE O CRED.DIRECTO</v>
          </cell>
          <cell r="Z1725" t="str">
            <v>CONGELADO</v>
          </cell>
          <cell r="AA1725" t="str">
            <v>LOMO</v>
          </cell>
          <cell r="AB1725" t="str">
            <v>LOMO VETADO</v>
          </cell>
          <cell r="AC1725" t="str">
            <v>LOMO VETADO &gt;2.0K</v>
          </cell>
          <cell r="AD1725" t="str">
            <v>EX</v>
          </cell>
        </row>
        <row r="1726">
          <cell r="D1726">
            <v>1020637</v>
          </cell>
          <cell r="E1726" t="str">
            <v>GO PANC TEC S/CUE@ FI CJ CH AP</v>
          </cell>
          <cell r="F1726">
            <v>5000</v>
          </cell>
          <cell r="G1726" t="str">
            <v>KG</v>
          </cell>
          <cell r="H1726" t="str">
            <v>PLANTA LO MIRANDA</v>
          </cell>
          <cell r="I1726" t="str">
            <v>EN PRODUCCION</v>
          </cell>
          <cell r="J1726">
            <v>44848</v>
          </cell>
          <cell r="K1726">
            <v>44862</v>
          </cell>
          <cell r="L1726"/>
          <cell r="M1726"/>
          <cell r="N1726"/>
          <cell r="O1726" t="str">
            <v>U020 AGROSUPER COMER ALIM</v>
          </cell>
          <cell r="P1726" t="str">
            <v>00EX</v>
          </cell>
          <cell r="Q1726" t="str">
            <v>EXPORTACION DIRECTA</v>
          </cell>
          <cell r="R1726" t="str">
            <v>02</v>
          </cell>
          <cell r="S1726" t="str">
            <v>CHILE</v>
          </cell>
          <cell r="T1726" t="str">
            <v>1000 TOKYO (ADUANA PRINCIPAL)J</v>
          </cell>
          <cell r="U1726" t="str">
            <v>200000163</v>
          </cell>
          <cell r="V1726" t="str">
            <v>NH FOODS CHILE Y COMPAÑIA LIMITADA</v>
          </cell>
          <cell r="W1726" t="str">
            <v>TOKYO 8 OCT 2022</v>
          </cell>
          <cell r="X1726" t="str">
            <v>EXW</v>
          </cell>
          <cell r="Y1726" t="str">
            <v>CTA CTE O CRED.DIRECTO</v>
          </cell>
          <cell r="Z1726" t="str">
            <v>CONGELADO</v>
          </cell>
          <cell r="AA1726" t="str">
            <v>PANCETA</v>
          </cell>
          <cell r="AB1726" t="str">
            <v>PANCETA S/CUERO</v>
          </cell>
          <cell r="AC1726" t="str">
            <v>PANCETA S/CUERO TECLA</v>
          </cell>
          <cell r="AD1726" t="str">
            <v>EX</v>
          </cell>
        </row>
        <row r="1727">
          <cell r="D1727">
            <v>1020592</v>
          </cell>
          <cell r="E1727" t="str">
            <v>GO LOM VET &gt;2.0@ FI CJ LOM VET AP</v>
          </cell>
          <cell r="F1727">
            <v>4700</v>
          </cell>
          <cell r="G1727" t="str">
            <v>KG</v>
          </cell>
          <cell r="H1727" t="str">
            <v>PLANTA LO MIRANDA</v>
          </cell>
          <cell r="I1727" t="str">
            <v>EN PRODUCCION</v>
          </cell>
          <cell r="J1727">
            <v>44848</v>
          </cell>
          <cell r="K1727">
            <v>44862</v>
          </cell>
          <cell r="L1727"/>
          <cell r="M1727"/>
          <cell r="N1727"/>
          <cell r="O1727" t="str">
            <v>U020 AGROSUPER COMER ALIM</v>
          </cell>
          <cell r="P1727" t="str">
            <v>00EX</v>
          </cell>
          <cell r="Q1727" t="str">
            <v>EXPORTACION DIRECTA</v>
          </cell>
          <cell r="R1727" t="str">
            <v>02</v>
          </cell>
          <cell r="S1727" t="str">
            <v>CHILE</v>
          </cell>
          <cell r="T1727" t="str">
            <v>1000 TOKYO (ADUANA PRINCIPAL)J</v>
          </cell>
          <cell r="U1727" t="str">
            <v>200000163</v>
          </cell>
          <cell r="V1727" t="str">
            <v>NH FOODS CHILE Y COMPAÑIA LIMITADA</v>
          </cell>
          <cell r="W1727" t="str">
            <v>TOKYO 8 OCT 2022</v>
          </cell>
          <cell r="X1727" t="str">
            <v>EXW</v>
          </cell>
          <cell r="Y1727" t="str">
            <v>CTA CTE O CRED.DIRECTO</v>
          </cell>
          <cell r="Z1727" t="str">
            <v>CONGELADO</v>
          </cell>
          <cell r="AA1727" t="str">
            <v>LOMO</v>
          </cell>
          <cell r="AB1727" t="str">
            <v>LOMO VETADO</v>
          </cell>
          <cell r="AC1727" t="str">
            <v>LOMO VETADO &gt;2.0K</v>
          </cell>
          <cell r="AD1727" t="str">
            <v>EX</v>
          </cell>
        </row>
        <row r="1728">
          <cell r="D1728">
            <v>1020110</v>
          </cell>
          <cell r="E1728" t="str">
            <v>GO MM LOIN L@ CJ 12K AP</v>
          </cell>
          <cell r="F1728">
            <v>9200</v>
          </cell>
          <cell r="G1728" t="str">
            <v>KG</v>
          </cell>
          <cell r="H1728" t="str">
            <v>PLANTA LO MIRANDA</v>
          </cell>
          <cell r="I1728" t="str">
            <v>EN PRODUCCION</v>
          </cell>
          <cell r="J1728">
            <v>44848</v>
          </cell>
          <cell r="K1728">
            <v>44862</v>
          </cell>
          <cell r="L1728"/>
          <cell r="M1728"/>
          <cell r="N1728"/>
          <cell r="O1728" t="str">
            <v>U020 AGROSUPER COMER ALIM</v>
          </cell>
          <cell r="P1728" t="str">
            <v>00EX</v>
          </cell>
          <cell r="Q1728" t="str">
            <v>EXPORTACION DIRECTA</v>
          </cell>
          <cell r="R1728" t="str">
            <v>02</v>
          </cell>
          <cell r="S1728" t="str">
            <v>CHILE</v>
          </cell>
          <cell r="T1728" t="str">
            <v>1000 TOKYO (ADUANA PRINCIPAL)J</v>
          </cell>
          <cell r="U1728" t="str">
            <v>200000163</v>
          </cell>
          <cell r="V1728" t="str">
            <v>NH FOODS CHILE Y COMPAÑIA LIMITADA</v>
          </cell>
          <cell r="W1728" t="str">
            <v>TOKYO 8 OCT 2022</v>
          </cell>
          <cell r="X1728" t="str">
            <v>EXW</v>
          </cell>
          <cell r="Y1728" t="str">
            <v>CTA CTE O CRED.DIRECTO</v>
          </cell>
          <cell r="Z1728" t="str">
            <v>CONGELADO</v>
          </cell>
          <cell r="AA1728" t="str">
            <v>LOMO</v>
          </cell>
          <cell r="AB1728" t="str">
            <v>LOMO MM LOIN</v>
          </cell>
          <cell r="AC1728" t="str">
            <v>LOMO MM LOIN L</v>
          </cell>
          <cell r="AD1728" t="str">
            <v>EX</v>
          </cell>
        </row>
        <row r="1729">
          <cell r="D1729">
            <v>1020105</v>
          </cell>
          <cell r="E1729" t="str">
            <v>GO LOM TECLA@ CJ LOM CTRO JP</v>
          </cell>
          <cell r="F1729">
            <v>2000</v>
          </cell>
          <cell r="G1729" t="str">
            <v>KG</v>
          </cell>
          <cell r="H1729" t="str">
            <v>PLANTA LO MIRANDA</v>
          </cell>
          <cell r="I1729" t="str">
            <v>EN PRODUCCION</v>
          </cell>
          <cell r="J1729">
            <v>44848</v>
          </cell>
          <cell r="K1729">
            <v>44862</v>
          </cell>
          <cell r="L1729"/>
          <cell r="M1729"/>
          <cell r="N1729"/>
          <cell r="O1729" t="str">
            <v>U020 AGROSUPER COMER ALIM</v>
          </cell>
          <cell r="P1729" t="str">
            <v>00EX</v>
          </cell>
          <cell r="Q1729" t="str">
            <v>EXPORTACION DIRECTA</v>
          </cell>
          <cell r="R1729" t="str">
            <v>02</v>
          </cell>
          <cell r="S1729" t="str">
            <v>CHILE</v>
          </cell>
          <cell r="T1729" t="str">
            <v>1000 TOKYO (ADUANA PRINCIPAL)J</v>
          </cell>
          <cell r="U1729" t="str">
            <v>200000163</v>
          </cell>
          <cell r="V1729" t="str">
            <v>NH FOODS CHILE Y COMPAÑIA LIMITADA</v>
          </cell>
          <cell r="W1729" t="str">
            <v>TOKYO 8 OCT 2022</v>
          </cell>
          <cell r="X1729" t="str">
            <v>EXW</v>
          </cell>
          <cell r="Y1729" t="str">
            <v>CTA CTE O CRED.DIRECTO</v>
          </cell>
          <cell r="Z1729" t="str">
            <v>CONGELADO</v>
          </cell>
          <cell r="AA1729" t="str">
            <v>LOMO</v>
          </cell>
          <cell r="AB1729" t="str">
            <v>LOMO CENTRO</v>
          </cell>
          <cell r="AC1729" t="str">
            <v>LOMO CENTRO TECLA</v>
          </cell>
          <cell r="AD1729" t="str">
            <v>EX</v>
          </cell>
        </row>
        <row r="1730">
          <cell r="D1730">
            <v>1023350</v>
          </cell>
          <cell r="E1730" t="str">
            <v>LOM VET &gt;2.0@ VP CJ LOM VET AP</v>
          </cell>
          <cell r="F1730">
            <v>3000</v>
          </cell>
          <cell r="G1730" t="str">
            <v>KG</v>
          </cell>
          <cell r="H1730" t="str">
            <v>PLANTA LO MIRANDA</v>
          </cell>
          <cell r="I1730" t="str">
            <v>EN PRODUCCION</v>
          </cell>
          <cell r="J1730">
            <v>44848</v>
          </cell>
          <cell r="K1730">
            <v>44841</v>
          </cell>
          <cell r="L1730"/>
          <cell r="M1730"/>
          <cell r="N1730"/>
          <cell r="O1730" t="str">
            <v>U020 AGROSUPER COMER ALIM</v>
          </cell>
          <cell r="P1730" t="str">
            <v>00EX</v>
          </cell>
          <cell r="Q1730" t="str">
            <v>EXPORTACION DIRECTA</v>
          </cell>
          <cell r="R1730" t="str">
            <v>02</v>
          </cell>
          <cell r="S1730" t="str">
            <v>CHILE</v>
          </cell>
          <cell r="T1730" t="str">
            <v>1000 TOKYO (ADUANA PRINCIPAL)J</v>
          </cell>
          <cell r="U1730" t="str">
            <v>200000163</v>
          </cell>
          <cell r="V1730" t="str">
            <v>NH FOODS CHILE Y COMPAÑIA LIMITADA</v>
          </cell>
          <cell r="W1730" t="str">
            <v>TOKYO 10 OCT 2022</v>
          </cell>
          <cell r="X1730" t="str">
            <v>EXW</v>
          </cell>
          <cell r="Y1730" t="str">
            <v>CTA CTE O CRED.DIRECTO</v>
          </cell>
          <cell r="Z1730" t="str">
            <v>CONGELADO</v>
          </cell>
          <cell r="AA1730" t="str">
            <v>LOMO</v>
          </cell>
          <cell r="AB1730" t="str">
            <v>LOMO VETADO</v>
          </cell>
          <cell r="AC1730" t="str">
            <v>LOMO VETADO &gt;2.0K</v>
          </cell>
          <cell r="AD1730" t="str">
            <v>EX</v>
          </cell>
        </row>
        <row r="1731">
          <cell r="D1731">
            <v>1020637</v>
          </cell>
          <cell r="E1731" t="str">
            <v>GO PANC TEC S/CUE@ FI CJ CH AP</v>
          </cell>
          <cell r="F1731">
            <v>5000</v>
          </cell>
          <cell r="G1731" t="str">
            <v>KG</v>
          </cell>
          <cell r="H1731" t="str">
            <v>PLANTA LO MIRANDA</v>
          </cell>
          <cell r="I1731" t="str">
            <v>EN PRODUCCION</v>
          </cell>
          <cell r="J1731">
            <v>44848</v>
          </cell>
          <cell r="K1731">
            <v>44841</v>
          </cell>
          <cell r="L1731"/>
          <cell r="M1731"/>
          <cell r="N1731"/>
          <cell r="O1731" t="str">
            <v>U020 AGROSUPER COMER ALIM</v>
          </cell>
          <cell r="P1731" t="str">
            <v>00EX</v>
          </cell>
          <cell r="Q1731" t="str">
            <v>EXPORTACION DIRECTA</v>
          </cell>
          <cell r="R1731" t="str">
            <v>02</v>
          </cell>
          <cell r="S1731" t="str">
            <v>CHILE</v>
          </cell>
          <cell r="T1731" t="str">
            <v>1000 TOKYO (ADUANA PRINCIPAL)J</v>
          </cell>
          <cell r="U1731" t="str">
            <v>200000163</v>
          </cell>
          <cell r="V1731" t="str">
            <v>NH FOODS CHILE Y COMPAÑIA LIMITADA</v>
          </cell>
          <cell r="W1731" t="str">
            <v>TOKYO 10 OCT 2022</v>
          </cell>
          <cell r="X1731" t="str">
            <v>EXW</v>
          </cell>
          <cell r="Y1731" t="str">
            <v>CTA CTE O CRED.DIRECTO</v>
          </cell>
          <cell r="Z1731" t="str">
            <v>CONGELADO</v>
          </cell>
          <cell r="AA1731" t="str">
            <v>PANCETA</v>
          </cell>
          <cell r="AB1731" t="str">
            <v>PANCETA S/CUERO</v>
          </cell>
          <cell r="AC1731" t="str">
            <v>PANCETA S/CUERO TECLA</v>
          </cell>
          <cell r="AD1731" t="str">
            <v>EX</v>
          </cell>
        </row>
        <row r="1732">
          <cell r="D1732">
            <v>1020592</v>
          </cell>
          <cell r="E1732" t="str">
            <v>GO LOM VET &gt;2.0@ FI CJ LOM VET AP</v>
          </cell>
          <cell r="F1732">
            <v>4700</v>
          </cell>
          <cell r="G1732" t="str">
            <v>KG</v>
          </cell>
          <cell r="H1732" t="str">
            <v>PLANTA LO MIRANDA</v>
          </cell>
          <cell r="I1732" t="str">
            <v>EN PRODUCCION</v>
          </cell>
          <cell r="J1732">
            <v>44848</v>
          </cell>
          <cell r="K1732">
            <v>44841</v>
          </cell>
          <cell r="L1732"/>
          <cell r="M1732"/>
          <cell r="N1732"/>
          <cell r="O1732" t="str">
            <v>U020 AGROSUPER COMER ALIM</v>
          </cell>
          <cell r="P1732" t="str">
            <v>00EX</v>
          </cell>
          <cell r="Q1732" t="str">
            <v>EXPORTACION DIRECTA</v>
          </cell>
          <cell r="R1732" t="str">
            <v>02</v>
          </cell>
          <cell r="S1732" t="str">
            <v>CHILE</v>
          </cell>
          <cell r="T1732" t="str">
            <v>1000 TOKYO (ADUANA PRINCIPAL)J</v>
          </cell>
          <cell r="U1732" t="str">
            <v>200000163</v>
          </cell>
          <cell r="V1732" t="str">
            <v>NH FOODS CHILE Y COMPAÑIA LIMITADA</v>
          </cell>
          <cell r="W1732" t="str">
            <v>TOKYO 10 OCT 2022</v>
          </cell>
          <cell r="X1732" t="str">
            <v>EXW</v>
          </cell>
          <cell r="Y1732" t="str">
            <v>CTA CTE O CRED.DIRECTO</v>
          </cell>
          <cell r="Z1732" t="str">
            <v>CONGELADO</v>
          </cell>
          <cell r="AA1732" t="str">
            <v>LOMO</v>
          </cell>
          <cell r="AB1732" t="str">
            <v>LOMO VETADO</v>
          </cell>
          <cell r="AC1732" t="str">
            <v>LOMO VETADO &gt;2.0K</v>
          </cell>
          <cell r="AD1732" t="str">
            <v>EX</v>
          </cell>
        </row>
        <row r="1733">
          <cell r="D1733">
            <v>1020110</v>
          </cell>
          <cell r="E1733" t="str">
            <v>GO MM LOIN L@ CJ 12K AP</v>
          </cell>
          <cell r="F1733">
            <v>6200</v>
          </cell>
          <cell r="G1733" t="str">
            <v>KG</v>
          </cell>
          <cell r="H1733" t="str">
            <v>PLANTA LO MIRANDA</v>
          </cell>
          <cell r="I1733" t="str">
            <v>EN PRODUCCION</v>
          </cell>
          <cell r="J1733">
            <v>44848</v>
          </cell>
          <cell r="K1733">
            <v>44841</v>
          </cell>
          <cell r="L1733"/>
          <cell r="M1733"/>
          <cell r="N1733"/>
          <cell r="O1733" t="str">
            <v>U020 AGROSUPER COMER ALIM</v>
          </cell>
          <cell r="P1733" t="str">
            <v>00EX</v>
          </cell>
          <cell r="Q1733" t="str">
            <v>EXPORTACION DIRECTA</v>
          </cell>
          <cell r="R1733" t="str">
            <v>02</v>
          </cell>
          <cell r="S1733" t="str">
            <v>CHILE</v>
          </cell>
          <cell r="T1733" t="str">
            <v>1000 TOKYO (ADUANA PRINCIPAL)J</v>
          </cell>
          <cell r="U1733" t="str">
            <v>200000163</v>
          </cell>
          <cell r="V1733" t="str">
            <v>NH FOODS CHILE Y COMPAÑIA LIMITADA</v>
          </cell>
          <cell r="W1733" t="str">
            <v>TOKYO 10 OCT 2022</v>
          </cell>
          <cell r="X1733" t="str">
            <v>EXW</v>
          </cell>
          <cell r="Y1733" t="str">
            <v>CTA CTE O CRED.DIRECTO</v>
          </cell>
          <cell r="Z1733" t="str">
            <v>CONGELADO</v>
          </cell>
          <cell r="AA1733" t="str">
            <v>LOMO</v>
          </cell>
          <cell r="AB1733" t="str">
            <v>LOMO MM LOIN</v>
          </cell>
          <cell r="AC1733" t="str">
            <v>LOMO MM LOIN L</v>
          </cell>
          <cell r="AD1733" t="str">
            <v>EX</v>
          </cell>
        </row>
        <row r="1734">
          <cell r="D1734">
            <v>1020589</v>
          </cell>
          <cell r="E1734" t="str">
            <v>GO MM LOIN S@ FI CJ 12K AP</v>
          </cell>
          <cell r="F1734">
            <v>5000</v>
          </cell>
          <cell r="G1734" t="str">
            <v>KG</v>
          </cell>
          <cell r="H1734" t="str">
            <v>PLANTA LO MIRANDA</v>
          </cell>
          <cell r="I1734" t="str">
            <v>EN PRODUCCION</v>
          </cell>
          <cell r="J1734">
            <v>44848</v>
          </cell>
          <cell r="K1734">
            <v>44841</v>
          </cell>
          <cell r="L1734"/>
          <cell r="M1734"/>
          <cell r="N1734"/>
          <cell r="O1734" t="str">
            <v>U020 AGROSUPER COMER ALIM</v>
          </cell>
          <cell r="P1734" t="str">
            <v>00EX</v>
          </cell>
          <cell r="Q1734" t="str">
            <v>EXPORTACION DIRECTA</v>
          </cell>
          <cell r="R1734" t="str">
            <v>02</v>
          </cell>
          <cell r="S1734" t="str">
            <v>CHILE</v>
          </cell>
          <cell r="T1734" t="str">
            <v>1000 TOKYO (ADUANA PRINCIPAL)J</v>
          </cell>
          <cell r="U1734" t="str">
            <v>200000163</v>
          </cell>
          <cell r="V1734" t="str">
            <v>NH FOODS CHILE Y COMPAÑIA LIMITADA</v>
          </cell>
          <cell r="W1734" t="str">
            <v>TOKYO 10 OCT 2022</v>
          </cell>
          <cell r="X1734" t="str">
            <v>EXW</v>
          </cell>
          <cell r="Y1734" t="str">
            <v>CTA CTE O CRED.DIRECTO</v>
          </cell>
          <cell r="Z1734" t="str">
            <v>CONGELADO</v>
          </cell>
          <cell r="AA1734" t="str">
            <v>LOMO</v>
          </cell>
          <cell r="AB1734" t="str">
            <v>LOMO MM LOIN</v>
          </cell>
          <cell r="AC1734" t="str">
            <v>LOMO MM LOIN S</v>
          </cell>
          <cell r="AD1734" t="str">
            <v>EX</v>
          </cell>
        </row>
        <row r="1735">
          <cell r="D1735">
            <v>1023350</v>
          </cell>
          <cell r="E1735" t="str">
            <v>LOM VET &gt;2.0@ VP CJ LOM VET AP</v>
          </cell>
          <cell r="F1735">
            <v>3000</v>
          </cell>
          <cell r="G1735" t="str">
            <v>KG</v>
          </cell>
          <cell r="H1735" t="str">
            <v>PLANTA LO MIRANDA</v>
          </cell>
          <cell r="I1735" t="str">
            <v>EN PRODUCCION</v>
          </cell>
          <cell r="J1735">
            <v>44848</v>
          </cell>
          <cell r="K1735">
            <v>44848</v>
          </cell>
          <cell r="L1735"/>
          <cell r="M1735"/>
          <cell r="N1735"/>
          <cell r="O1735" t="str">
            <v>U020 AGROSUPER COMER ALIM</v>
          </cell>
          <cell r="P1735" t="str">
            <v>00EX</v>
          </cell>
          <cell r="Q1735" t="str">
            <v>EXPORTACION DIRECTA</v>
          </cell>
          <cell r="R1735" t="str">
            <v>02</v>
          </cell>
          <cell r="S1735" t="str">
            <v>CHILE</v>
          </cell>
          <cell r="T1735" t="str">
            <v>1000 TOKYO (ADUANA PRINCIPAL)J</v>
          </cell>
          <cell r="U1735" t="str">
            <v>200000163</v>
          </cell>
          <cell r="V1735" t="str">
            <v>NH FOODS CHILE Y COMPAÑIA LIMITADA</v>
          </cell>
          <cell r="W1735" t="str">
            <v>TOKYO 11 OCT 2022</v>
          </cell>
          <cell r="X1735" t="str">
            <v>EXW</v>
          </cell>
          <cell r="Y1735" t="str">
            <v>CTA CTE O CRED.DIRECTO</v>
          </cell>
          <cell r="Z1735" t="str">
            <v>CONGELADO</v>
          </cell>
          <cell r="AA1735" t="str">
            <v>LOMO</v>
          </cell>
          <cell r="AB1735" t="str">
            <v>LOMO VETADO</v>
          </cell>
          <cell r="AC1735" t="str">
            <v>LOMO VETADO &gt;2.0K</v>
          </cell>
          <cell r="AD1735" t="str">
            <v>EX</v>
          </cell>
        </row>
        <row r="1736">
          <cell r="D1736">
            <v>1020637</v>
          </cell>
          <cell r="E1736" t="str">
            <v>GO PANC TEC S/CUE@ FI CJ CH AP</v>
          </cell>
          <cell r="F1736">
            <v>5000</v>
          </cell>
          <cell r="G1736" t="str">
            <v>KG</v>
          </cell>
          <cell r="H1736" t="str">
            <v>PLANTA LO MIRANDA</v>
          </cell>
          <cell r="I1736" t="str">
            <v>EN PRODUCCION</v>
          </cell>
          <cell r="J1736">
            <v>44848</v>
          </cell>
          <cell r="K1736">
            <v>44848</v>
          </cell>
          <cell r="L1736"/>
          <cell r="M1736"/>
          <cell r="N1736"/>
          <cell r="O1736" t="str">
            <v>U020 AGROSUPER COMER ALIM</v>
          </cell>
          <cell r="P1736" t="str">
            <v>00EX</v>
          </cell>
          <cell r="Q1736" t="str">
            <v>EXPORTACION DIRECTA</v>
          </cell>
          <cell r="R1736" t="str">
            <v>02</v>
          </cell>
          <cell r="S1736" t="str">
            <v>CHILE</v>
          </cell>
          <cell r="T1736" t="str">
            <v>1000 TOKYO (ADUANA PRINCIPAL)J</v>
          </cell>
          <cell r="U1736" t="str">
            <v>200000163</v>
          </cell>
          <cell r="V1736" t="str">
            <v>NH FOODS CHILE Y COMPAÑIA LIMITADA</v>
          </cell>
          <cell r="W1736" t="str">
            <v>TOKYO 11 OCT 2022</v>
          </cell>
          <cell r="X1736" t="str">
            <v>EXW</v>
          </cell>
          <cell r="Y1736" t="str">
            <v>CTA CTE O CRED.DIRECTO</v>
          </cell>
          <cell r="Z1736" t="str">
            <v>CONGELADO</v>
          </cell>
          <cell r="AA1736" t="str">
            <v>PANCETA</v>
          </cell>
          <cell r="AB1736" t="str">
            <v>PANCETA S/CUERO</v>
          </cell>
          <cell r="AC1736" t="str">
            <v>PANCETA S/CUERO TECLA</v>
          </cell>
          <cell r="AD1736" t="str">
            <v>EX</v>
          </cell>
        </row>
        <row r="1737">
          <cell r="D1737">
            <v>1020592</v>
          </cell>
          <cell r="E1737" t="str">
            <v>GO LOM VET &gt;2.0@ FI CJ LOM VET AP</v>
          </cell>
          <cell r="F1737">
            <v>4700</v>
          </cell>
          <cell r="G1737" t="str">
            <v>KG</v>
          </cell>
          <cell r="H1737" t="str">
            <v>PLANTA LO MIRANDA</v>
          </cell>
          <cell r="I1737" t="str">
            <v>EN PRODUCCION</v>
          </cell>
          <cell r="J1737">
            <v>44848</v>
          </cell>
          <cell r="K1737">
            <v>44848</v>
          </cell>
          <cell r="L1737"/>
          <cell r="M1737"/>
          <cell r="N1737"/>
          <cell r="O1737" t="str">
            <v>U020 AGROSUPER COMER ALIM</v>
          </cell>
          <cell r="P1737" t="str">
            <v>00EX</v>
          </cell>
          <cell r="Q1737" t="str">
            <v>EXPORTACION DIRECTA</v>
          </cell>
          <cell r="R1737" t="str">
            <v>02</v>
          </cell>
          <cell r="S1737" t="str">
            <v>CHILE</v>
          </cell>
          <cell r="T1737" t="str">
            <v>1000 TOKYO (ADUANA PRINCIPAL)J</v>
          </cell>
          <cell r="U1737" t="str">
            <v>200000163</v>
          </cell>
          <cell r="V1737" t="str">
            <v>NH FOODS CHILE Y COMPAÑIA LIMITADA</v>
          </cell>
          <cell r="W1737" t="str">
            <v>TOKYO 11 OCT 2022</v>
          </cell>
          <cell r="X1737" t="str">
            <v>EXW</v>
          </cell>
          <cell r="Y1737" t="str">
            <v>CTA CTE O CRED.DIRECTO</v>
          </cell>
          <cell r="Z1737" t="str">
            <v>CONGELADO</v>
          </cell>
          <cell r="AA1737" t="str">
            <v>LOMO</v>
          </cell>
          <cell r="AB1737" t="str">
            <v>LOMO VETADO</v>
          </cell>
          <cell r="AC1737" t="str">
            <v>LOMO VETADO &gt;2.0K</v>
          </cell>
          <cell r="AD1737" t="str">
            <v>EX</v>
          </cell>
        </row>
        <row r="1738">
          <cell r="D1738">
            <v>1020110</v>
          </cell>
          <cell r="E1738" t="str">
            <v>GO MM LOIN L@ CJ 12K AP</v>
          </cell>
          <cell r="F1738">
            <v>6200</v>
          </cell>
          <cell r="G1738" t="str">
            <v>KG</v>
          </cell>
          <cell r="H1738" t="str">
            <v>PLANTA LO MIRANDA</v>
          </cell>
          <cell r="I1738" t="str">
            <v>EN PRODUCCION</v>
          </cell>
          <cell r="J1738">
            <v>44848</v>
          </cell>
          <cell r="K1738">
            <v>44848</v>
          </cell>
          <cell r="L1738"/>
          <cell r="M1738"/>
          <cell r="N1738"/>
          <cell r="O1738" t="str">
            <v>U020 AGROSUPER COMER ALIM</v>
          </cell>
          <cell r="P1738" t="str">
            <v>00EX</v>
          </cell>
          <cell r="Q1738" t="str">
            <v>EXPORTACION DIRECTA</v>
          </cell>
          <cell r="R1738" t="str">
            <v>02</v>
          </cell>
          <cell r="S1738" t="str">
            <v>CHILE</v>
          </cell>
          <cell r="T1738" t="str">
            <v>1000 TOKYO (ADUANA PRINCIPAL)J</v>
          </cell>
          <cell r="U1738" t="str">
            <v>200000163</v>
          </cell>
          <cell r="V1738" t="str">
            <v>NH FOODS CHILE Y COMPAÑIA LIMITADA</v>
          </cell>
          <cell r="W1738" t="str">
            <v>TOKYO 11 OCT 2022</v>
          </cell>
          <cell r="X1738" t="str">
            <v>EXW</v>
          </cell>
          <cell r="Y1738" t="str">
            <v>CTA CTE O CRED.DIRECTO</v>
          </cell>
          <cell r="Z1738" t="str">
            <v>CONGELADO</v>
          </cell>
          <cell r="AA1738" t="str">
            <v>LOMO</v>
          </cell>
          <cell r="AB1738" t="str">
            <v>LOMO MM LOIN</v>
          </cell>
          <cell r="AC1738" t="str">
            <v>LOMO MM LOIN L</v>
          </cell>
          <cell r="AD1738" t="str">
            <v>EX</v>
          </cell>
        </row>
        <row r="1739">
          <cell r="D1739">
            <v>1020589</v>
          </cell>
          <cell r="E1739" t="str">
            <v>GO MM LOIN S@ FI CJ 12K AP</v>
          </cell>
          <cell r="F1739">
            <v>5000</v>
          </cell>
          <cell r="G1739" t="str">
            <v>KG</v>
          </cell>
          <cell r="H1739" t="str">
            <v>PLANTA LO MIRANDA</v>
          </cell>
          <cell r="I1739" t="str">
            <v>EN PRODUCCION</v>
          </cell>
          <cell r="J1739">
            <v>44848</v>
          </cell>
          <cell r="K1739">
            <v>44848</v>
          </cell>
          <cell r="L1739"/>
          <cell r="M1739"/>
          <cell r="N1739"/>
          <cell r="O1739" t="str">
            <v>U020 AGROSUPER COMER ALIM</v>
          </cell>
          <cell r="P1739" t="str">
            <v>00EX</v>
          </cell>
          <cell r="Q1739" t="str">
            <v>EXPORTACION DIRECTA</v>
          </cell>
          <cell r="R1739" t="str">
            <v>02</v>
          </cell>
          <cell r="S1739" t="str">
            <v>CHILE</v>
          </cell>
          <cell r="T1739" t="str">
            <v>1000 TOKYO (ADUANA PRINCIPAL)J</v>
          </cell>
          <cell r="U1739" t="str">
            <v>200000163</v>
          </cell>
          <cell r="V1739" t="str">
            <v>NH FOODS CHILE Y COMPAÑIA LIMITADA</v>
          </cell>
          <cell r="W1739" t="str">
            <v>TOKYO 11 OCT 2022</v>
          </cell>
          <cell r="X1739" t="str">
            <v>EXW</v>
          </cell>
          <cell r="Y1739" t="str">
            <v>CTA CTE O CRED.DIRECTO</v>
          </cell>
          <cell r="Z1739" t="str">
            <v>CONGELADO</v>
          </cell>
          <cell r="AA1739" t="str">
            <v>LOMO</v>
          </cell>
          <cell r="AB1739" t="str">
            <v>LOMO MM LOIN</v>
          </cell>
          <cell r="AC1739" t="str">
            <v>LOMO MM LOIN S</v>
          </cell>
          <cell r="AD1739" t="str">
            <v>EX</v>
          </cell>
        </row>
        <row r="1740">
          <cell r="D1740">
            <v>1023350</v>
          </cell>
          <cell r="E1740" t="str">
            <v>LOM VET &gt;2.0@ VP CJ LOM VET AP</v>
          </cell>
          <cell r="F1740">
            <v>3000</v>
          </cell>
          <cell r="G1740" t="str">
            <v>KG</v>
          </cell>
          <cell r="H1740" t="str">
            <v>PLANTA LO MIRANDA</v>
          </cell>
          <cell r="I1740" t="str">
            <v>EN PRODUCCION</v>
          </cell>
          <cell r="J1740">
            <v>44848</v>
          </cell>
          <cell r="K1740">
            <v>44848</v>
          </cell>
          <cell r="L1740"/>
          <cell r="M1740"/>
          <cell r="N1740"/>
          <cell r="O1740" t="str">
            <v>U020 AGROSUPER COMER ALIM</v>
          </cell>
          <cell r="P1740" t="str">
            <v>00EX</v>
          </cell>
          <cell r="Q1740" t="str">
            <v>EXPORTACION DIRECTA</v>
          </cell>
          <cell r="R1740" t="str">
            <v>02</v>
          </cell>
          <cell r="S1740" t="str">
            <v>CHILE</v>
          </cell>
          <cell r="T1740" t="str">
            <v>1000 TOKYO (ADUANA PRINCIPAL)J</v>
          </cell>
          <cell r="U1740" t="str">
            <v>200000163</v>
          </cell>
          <cell r="V1740" t="str">
            <v>NH FOODS CHILE Y COMPAÑIA LIMITADA</v>
          </cell>
          <cell r="W1740" t="str">
            <v>TOKYO 12 OCT 2022</v>
          </cell>
          <cell r="X1740" t="str">
            <v>EXW</v>
          </cell>
          <cell r="Y1740" t="str">
            <v>CTA CTE O CRED.DIRECTO</v>
          </cell>
          <cell r="Z1740" t="str">
            <v>CONGELADO</v>
          </cell>
          <cell r="AA1740" t="str">
            <v>LOMO</v>
          </cell>
          <cell r="AB1740" t="str">
            <v>LOMO VETADO</v>
          </cell>
          <cell r="AC1740" t="str">
            <v>LOMO VETADO &gt;2.0K</v>
          </cell>
          <cell r="AD1740" t="str">
            <v>EX</v>
          </cell>
        </row>
        <row r="1741">
          <cell r="D1741">
            <v>1020637</v>
          </cell>
          <cell r="E1741" t="str">
            <v>GO PANC TEC S/CUE@ FI CJ CH AP</v>
          </cell>
          <cell r="F1741">
            <v>5000</v>
          </cell>
          <cell r="G1741" t="str">
            <v>KG</v>
          </cell>
          <cell r="H1741" t="str">
            <v>PLANTA LO MIRANDA</v>
          </cell>
          <cell r="I1741" t="str">
            <v>EN PRODUCCION</v>
          </cell>
          <cell r="J1741">
            <v>44848</v>
          </cell>
          <cell r="K1741">
            <v>44848</v>
          </cell>
          <cell r="L1741"/>
          <cell r="M1741"/>
          <cell r="N1741"/>
          <cell r="O1741" t="str">
            <v>U020 AGROSUPER COMER ALIM</v>
          </cell>
          <cell r="P1741" t="str">
            <v>00EX</v>
          </cell>
          <cell r="Q1741" t="str">
            <v>EXPORTACION DIRECTA</v>
          </cell>
          <cell r="R1741" t="str">
            <v>02</v>
          </cell>
          <cell r="S1741" t="str">
            <v>CHILE</v>
          </cell>
          <cell r="T1741" t="str">
            <v>1000 TOKYO (ADUANA PRINCIPAL)J</v>
          </cell>
          <cell r="U1741" t="str">
            <v>200000163</v>
          </cell>
          <cell r="V1741" t="str">
            <v>NH FOODS CHILE Y COMPAÑIA LIMITADA</v>
          </cell>
          <cell r="W1741" t="str">
            <v>TOKYO 12 OCT 2022</v>
          </cell>
          <cell r="X1741" t="str">
            <v>EXW</v>
          </cell>
          <cell r="Y1741" t="str">
            <v>CTA CTE O CRED.DIRECTO</v>
          </cell>
          <cell r="Z1741" t="str">
            <v>CONGELADO</v>
          </cell>
          <cell r="AA1741" t="str">
            <v>PANCETA</v>
          </cell>
          <cell r="AB1741" t="str">
            <v>PANCETA S/CUERO</v>
          </cell>
          <cell r="AC1741" t="str">
            <v>PANCETA S/CUERO TECLA</v>
          </cell>
          <cell r="AD1741" t="str">
            <v>EX</v>
          </cell>
        </row>
        <row r="1742">
          <cell r="D1742">
            <v>1020592</v>
          </cell>
          <cell r="E1742" t="str">
            <v>GO LOM VET &gt;2.0@ FI CJ LOM VET AP</v>
          </cell>
          <cell r="F1742">
            <v>4700</v>
          </cell>
          <cell r="G1742" t="str">
            <v>KG</v>
          </cell>
          <cell r="H1742" t="str">
            <v>PLANTA LO MIRANDA</v>
          </cell>
          <cell r="I1742" t="str">
            <v>EN PRODUCCION</v>
          </cell>
          <cell r="J1742">
            <v>44848</v>
          </cell>
          <cell r="K1742">
            <v>44848</v>
          </cell>
          <cell r="L1742"/>
          <cell r="M1742"/>
          <cell r="N1742"/>
          <cell r="O1742" t="str">
            <v>U020 AGROSUPER COMER ALIM</v>
          </cell>
          <cell r="P1742" t="str">
            <v>00EX</v>
          </cell>
          <cell r="Q1742" t="str">
            <v>EXPORTACION DIRECTA</v>
          </cell>
          <cell r="R1742" t="str">
            <v>02</v>
          </cell>
          <cell r="S1742" t="str">
            <v>CHILE</v>
          </cell>
          <cell r="T1742" t="str">
            <v>1000 TOKYO (ADUANA PRINCIPAL)J</v>
          </cell>
          <cell r="U1742" t="str">
            <v>200000163</v>
          </cell>
          <cell r="V1742" t="str">
            <v>NH FOODS CHILE Y COMPAÑIA LIMITADA</v>
          </cell>
          <cell r="W1742" t="str">
            <v>TOKYO 12 OCT 2022</v>
          </cell>
          <cell r="X1742" t="str">
            <v>EXW</v>
          </cell>
          <cell r="Y1742" t="str">
            <v>CTA CTE O CRED.DIRECTO</v>
          </cell>
          <cell r="Z1742" t="str">
            <v>CONGELADO</v>
          </cell>
          <cell r="AA1742" t="str">
            <v>LOMO</v>
          </cell>
          <cell r="AB1742" t="str">
            <v>LOMO VETADO</v>
          </cell>
          <cell r="AC1742" t="str">
            <v>LOMO VETADO &gt;2.0K</v>
          </cell>
          <cell r="AD1742" t="str">
            <v>EX</v>
          </cell>
        </row>
        <row r="1743">
          <cell r="D1743">
            <v>1020110</v>
          </cell>
          <cell r="E1743" t="str">
            <v>GO MM LOIN L@ CJ 12K AP</v>
          </cell>
          <cell r="F1743">
            <v>6200</v>
          </cell>
          <cell r="G1743" t="str">
            <v>KG</v>
          </cell>
          <cell r="H1743" t="str">
            <v>PLANTA LO MIRANDA</v>
          </cell>
          <cell r="I1743" t="str">
            <v>EN PRODUCCION</v>
          </cell>
          <cell r="J1743">
            <v>44848</v>
          </cell>
          <cell r="K1743">
            <v>44848</v>
          </cell>
          <cell r="L1743"/>
          <cell r="M1743"/>
          <cell r="N1743"/>
          <cell r="O1743" t="str">
            <v>U020 AGROSUPER COMER ALIM</v>
          </cell>
          <cell r="P1743" t="str">
            <v>00EX</v>
          </cell>
          <cell r="Q1743" t="str">
            <v>EXPORTACION DIRECTA</v>
          </cell>
          <cell r="R1743" t="str">
            <v>02</v>
          </cell>
          <cell r="S1743" t="str">
            <v>CHILE</v>
          </cell>
          <cell r="T1743" t="str">
            <v>1000 TOKYO (ADUANA PRINCIPAL)J</v>
          </cell>
          <cell r="U1743" t="str">
            <v>200000163</v>
          </cell>
          <cell r="V1743" t="str">
            <v>NH FOODS CHILE Y COMPAÑIA LIMITADA</v>
          </cell>
          <cell r="W1743" t="str">
            <v>TOKYO 12 OCT 2022</v>
          </cell>
          <cell r="X1743" t="str">
            <v>EXW</v>
          </cell>
          <cell r="Y1743" t="str">
            <v>CTA CTE O CRED.DIRECTO</v>
          </cell>
          <cell r="Z1743" t="str">
            <v>CONGELADO</v>
          </cell>
          <cell r="AA1743" t="str">
            <v>LOMO</v>
          </cell>
          <cell r="AB1743" t="str">
            <v>LOMO MM LOIN</v>
          </cell>
          <cell r="AC1743" t="str">
            <v>LOMO MM LOIN L</v>
          </cell>
          <cell r="AD1743" t="str">
            <v>EX</v>
          </cell>
        </row>
        <row r="1744">
          <cell r="D1744">
            <v>1020589</v>
          </cell>
          <cell r="E1744" t="str">
            <v>GO MM LOIN S@ FI CJ 12K AP</v>
          </cell>
          <cell r="F1744">
            <v>5000</v>
          </cell>
          <cell r="G1744" t="str">
            <v>KG</v>
          </cell>
          <cell r="H1744" t="str">
            <v>PLANTA LO MIRANDA</v>
          </cell>
          <cell r="I1744" t="str">
            <v>EN PRODUCCION</v>
          </cell>
          <cell r="J1744">
            <v>44848</v>
          </cell>
          <cell r="K1744">
            <v>44848</v>
          </cell>
          <cell r="L1744"/>
          <cell r="M1744"/>
          <cell r="N1744"/>
          <cell r="O1744" t="str">
            <v>U020 AGROSUPER COMER ALIM</v>
          </cell>
          <cell r="P1744" t="str">
            <v>00EX</v>
          </cell>
          <cell r="Q1744" t="str">
            <v>EXPORTACION DIRECTA</v>
          </cell>
          <cell r="R1744" t="str">
            <v>02</v>
          </cell>
          <cell r="S1744" t="str">
            <v>CHILE</v>
          </cell>
          <cell r="T1744" t="str">
            <v>1000 TOKYO (ADUANA PRINCIPAL)J</v>
          </cell>
          <cell r="U1744" t="str">
            <v>200000163</v>
          </cell>
          <cell r="V1744" t="str">
            <v>NH FOODS CHILE Y COMPAÑIA LIMITADA</v>
          </cell>
          <cell r="W1744" t="str">
            <v>TOKYO 12 OCT 2022</v>
          </cell>
          <cell r="X1744" t="str">
            <v>EXW</v>
          </cell>
          <cell r="Y1744" t="str">
            <v>CTA CTE O CRED.DIRECTO</v>
          </cell>
          <cell r="Z1744" t="str">
            <v>CONGELADO</v>
          </cell>
          <cell r="AA1744" t="str">
            <v>LOMO</v>
          </cell>
          <cell r="AB1744" t="str">
            <v>LOMO MM LOIN</v>
          </cell>
          <cell r="AC1744" t="str">
            <v>LOMO MM LOIN S</v>
          </cell>
          <cell r="AD1744" t="str">
            <v>EX</v>
          </cell>
        </row>
        <row r="1745">
          <cell r="D1745">
            <v>1023350</v>
          </cell>
          <cell r="E1745" t="str">
            <v>LOM VET &gt;2.0@ VP CJ LOM VET AP</v>
          </cell>
          <cell r="F1745">
            <v>2000</v>
          </cell>
          <cell r="G1745" t="str">
            <v>KG</v>
          </cell>
          <cell r="H1745" t="str">
            <v>PLANTA LO MIRANDA</v>
          </cell>
          <cell r="I1745" t="str">
            <v>A PROGRAMAR</v>
          </cell>
          <cell r="J1745">
            <v>44848</v>
          </cell>
          <cell r="K1745">
            <v>44855</v>
          </cell>
          <cell r="L1745">
            <v>44859</v>
          </cell>
          <cell r="M1745"/>
          <cell r="N1745"/>
          <cell r="O1745" t="str">
            <v>U020 AGROSUPER COMER ALIM</v>
          </cell>
          <cell r="P1745" t="str">
            <v>00EX</v>
          </cell>
          <cell r="Q1745" t="str">
            <v>EXPORTACION DIRECTA</v>
          </cell>
          <cell r="R1745" t="str">
            <v>02</v>
          </cell>
          <cell r="S1745" t="str">
            <v>CHILE</v>
          </cell>
          <cell r="T1745" t="str">
            <v>1000 TOKYO (ADUANA PRINCIPAL)J</v>
          </cell>
          <cell r="U1745" t="str">
            <v>200000163</v>
          </cell>
          <cell r="V1745" t="str">
            <v>NH FOODS CHILE Y COMPAÑIA LIMITADA</v>
          </cell>
          <cell r="W1745" t="str">
            <v>TOKYO 13 OCT 2022</v>
          </cell>
          <cell r="X1745" t="str">
            <v>EXW</v>
          </cell>
          <cell r="Y1745" t="str">
            <v>CTA CTE O CRED.DIRECTO</v>
          </cell>
          <cell r="Z1745" t="str">
            <v>CONGELADO</v>
          </cell>
          <cell r="AA1745" t="str">
            <v>LOMO</v>
          </cell>
          <cell r="AB1745" t="str">
            <v>LOMO VETADO</v>
          </cell>
          <cell r="AC1745" t="str">
            <v>LOMO VETADO &gt;2.0K</v>
          </cell>
          <cell r="AD1745" t="str">
            <v>EX</v>
          </cell>
        </row>
        <row r="1746">
          <cell r="D1746">
            <v>1020637</v>
          </cell>
          <cell r="E1746" t="str">
            <v>GO PANC TEC S/CUE@ FI CJ CH AP</v>
          </cell>
          <cell r="F1746">
            <v>5000</v>
          </cell>
          <cell r="G1746" t="str">
            <v>KG</v>
          </cell>
          <cell r="H1746" t="str">
            <v>PLANTA LO MIRANDA</v>
          </cell>
          <cell r="I1746" t="str">
            <v>A PROGRAMAR</v>
          </cell>
          <cell r="J1746">
            <v>44848</v>
          </cell>
          <cell r="K1746">
            <v>44855</v>
          </cell>
          <cell r="L1746">
            <v>44859</v>
          </cell>
          <cell r="M1746"/>
          <cell r="N1746"/>
          <cell r="O1746" t="str">
            <v>U020 AGROSUPER COMER ALIM</v>
          </cell>
          <cell r="P1746" t="str">
            <v>00EX</v>
          </cell>
          <cell r="Q1746" t="str">
            <v>EXPORTACION DIRECTA</v>
          </cell>
          <cell r="R1746" t="str">
            <v>02</v>
          </cell>
          <cell r="S1746" t="str">
            <v>CHILE</v>
          </cell>
          <cell r="T1746" t="str">
            <v>1000 TOKYO (ADUANA PRINCIPAL)J</v>
          </cell>
          <cell r="U1746" t="str">
            <v>200000163</v>
          </cell>
          <cell r="V1746" t="str">
            <v>NH FOODS CHILE Y COMPAÑIA LIMITADA</v>
          </cell>
          <cell r="W1746" t="str">
            <v>TOKYO 13 OCT 2022</v>
          </cell>
          <cell r="X1746" t="str">
            <v>EXW</v>
          </cell>
          <cell r="Y1746" t="str">
            <v>CTA CTE O CRED.DIRECTO</v>
          </cell>
          <cell r="Z1746" t="str">
            <v>CONGELADO</v>
          </cell>
          <cell r="AA1746" t="str">
            <v>PANCETA</v>
          </cell>
          <cell r="AB1746" t="str">
            <v>PANCETA S/CUERO</v>
          </cell>
          <cell r="AC1746" t="str">
            <v>PANCETA S/CUERO TECLA</v>
          </cell>
          <cell r="AD1746" t="str">
            <v>EX</v>
          </cell>
        </row>
        <row r="1747">
          <cell r="D1747">
            <v>1020592</v>
          </cell>
          <cell r="E1747" t="str">
            <v>GO LOM VET &gt;2.0@ FI CJ LOM VET AP</v>
          </cell>
          <cell r="F1747">
            <v>4700</v>
          </cell>
          <cell r="G1747" t="str">
            <v>KG</v>
          </cell>
          <cell r="H1747" t="str">
            <v>PLANTA LO MIRANDA</v>
          </cell>
          <cell r="I1747" t="str">
            <v>A PROGRAMAR</v>
          </cell>
          <cell r="J1747">
            <v>44848</v>
          </cell>
          <cell r="K1747">
            <v>44855</v>
          </cell>
          <cell r="L1747">
            <v>44859</v>
          </cell>
          <cell r="M1747"/>
          <cell r="N1747"/>
          <cell r="O1747" t="str">
            <v>U020 AGROSUPER COMER ALIM</v>
          </cell>
          <cell r="P1747" t="str">
            <v>00EX</v>
          </cell>
          <cell r="Q1747" t="str">
            <v>EXPORTACION DIRECTA</v>
          </cell>
          <cell r="R1747" t="str">
            <v>02</v>
          </cell>
          <cell r="S1747" t="str">
            <v>CHILE</v>
          </cell>
          <cell r="T1747" t="str">
            <v>1000 TOKYO (ADUANA PRINCIPAL)J</v>
          </cell>
          <cell r="U1747" t="str">
            <v>200000163</v>
          </cell>
          <cell r="V1747" t="str">
            <v>NH FOODS CHILE Y COMPAÑIA LIMITADA</v>
          </cell>
          <cell r="W1747" t="str">
            <v>TOKYO 13 OCT 2022</v>
          </cell>
          <cell r="X1747" t="str">
            <v>EXW</v>
          </cell>
          <cell r="Y1747" t="str">
            <v>CTA CTE O CRED.DIRECTO</v>
          </cell>
          <cell r="Z1747" t="str">
            <v>CONGELADO</v>
          </cell>
          <cell r="AA1747" t="str">
            <v>LOMO</v>
          </cell>
          <cell r="AB1747" t="str">
            <v>LOMO VETADO</v>
          </cell>
          <cell r="AC1747" t="str">
            <v>LOMO VETADO &gt;2.0K</v>
          </cell>
          <cell r="AD1747" t="str">
            <v>EX</v>
          </cell>
        </row>
        <row r="1748">
          <cell r="D1748">
            <v>1020110</v>
          </cell>
          <cell r="E1748" t="str">
            <v>GO MM LOIN L@ CJ 12K AP</v>
          </cell>
          <cell r="F1748">
            <v>7200</v>
          </cell>
          <cell r="G1748" t="str">
            <v>KG</v>
          </cell>
          <cell r="H1748" t="str">
            <v>PLANTA LO MIRANDA</v>
          </cell>
          <cell r="I1748" t="str">
            <v>A PROGRAMAR</v>
          </cell>
          <cell r="J1748">
            <v>44848</v>
          </cell>
          <cell r="K1748">
            <v>44855</v>
          </cell>
          <cell r="L1748">
            <v>44859</v>
          </cell>
          <cell r="M1748"/>
          <cell r="N1748"/>
          <cell r="O1748" t="str">
            <v>U020 AGROSUPER COMER ALIM</v>
          </cell>
          <cell r="P1748" t="str">
            <v>00EX</v>
          </cell>
          <cell r="Q1748" t="str">
            <v>EXPORTACION DIRECTA</v>
          </cell>
          <cell r="R1748" t="str">
            <v>02</v>
          </cell>
          <cell r="S1748" t="str">
            <v>CHILE</v>
          </cell>
          <cell r="T1748" t="str">
            <v>1000 TOKYO (ADUANA PRINCIPAL)J</v>
          </cell>
          <cell r="U1748" t="str">
            <v>200000163</v>
          </cell>
          <cell r="V1748" t="str">
            <v>NH FOODS CHILE Y COMPAÑIA LIMITADA</v>
          </cell>
          <cell r="W1748" t="str">
            <v>TOKYO 13 OCT 2022</v>
          </cell>
          <cell r="X1748" t="str">
            <v>EXW</v>
          </cell>
          <cell r="Y1748" t="str">
            <v>CTA CTE O CRED.DIRECTO</v>
          </cell>
          <cell r="Z1748" t="str">
            <v>CONGELADO</v>
          </cell>
          <cell r="AA1748" t="str">
            <v>LOMO</v>
          </cell>
          <cell r="AB1748" t="str">
            <v>LOMO MM LOIN</v>
          </cell>
          <cell r="AC1748" t="str">
            <v>LOMO MM LOIN L</v>
          </cell>
          <cell r="AD1748" t="str">
            <v>EX</v>
          </cell>
        </row>
        <row r="1749">
          <cell r="D1749">
            <v>1020589</v>
          </cell>
          <cell r="E1749" t="str">
            <v>GO MM LOIN S@ FI CJ 12K AP</v>
          </cell>
          <cell r="F1749">
            <v>5000</v>
          </cell>
          <cell r="G1749" t="str">
            <v>KG</v>
          </cell>
          <cell r="H1749" t="str">
            <v>PLANTA LO MIRANDA</v>
          </cell>
          <cell r="I1749" t="str">
            <v>A PROGRAMAR</v>
          </cell>
          <cell r="J1749">
            <v>44848</v>
          </cell>
          <cell r="K1749">
            <v>44855</v>
          </cell>
          <cell r="L1749">
            <v>44859</v>
          </cell>
          <cell r="M1749"/>
          <cell r="N1749"/>
          <cell r="O1749" t="str">
            <v>U020 AGROSUPER COMER ALIM</v>
          </cell>
          <cell r="P1749" t="str">
            <v>00EX</v>
          </cell>
          <cell r="Q1749" t="str">
            <v>EXPORTACION DIRECTA</v>
          </cell>
          <cell r="R1749" t="str">
            <v>02</v>
          </cell>
          <cell r="S1749" t="str">
            <v>CHILE</v>
          </cell>
          <cell r="T1749" t="str">
            <v>1000 TOKYO (ADUANA PRINCIPAL)J</v>
          </cell>
          <cell r="U1749" t="str">
            <v>200000163</v>
          </cell>
          <cell r="V1749" t="str">
            <v>NH FOODS CHILE Y COMPAÑIA LIMITADA</v>
          </cell>
          <cell r="W1749" t="str">
            <v>TOKYO 13 OCT 2022</v>
          </cell>
          <cell r="X1749" t="str">
            <v>EXW</v>
          </cell>
          <cell r="Y1749" t="str">
            <v>CTA CTE O CRED.DIRECTO</v>
          </cell>
          <cell r="Z1749" t="str">
            <v>CONGELADO</v>
          </cell>
          <cell r="AA1749" t="str">
            <v>LOMO</v>
          </cell>
          <cell r="AB1749" t="str">
            <v>LOMO MM LOIN</v>
          </cell>
          <cell r="AC1749" t="str">
            <v>LOMO MM LOIN S</v>
          </cell>
          <cell r="AD1749" t="str">
            <v>EX</v>
          </cell>
        </row>
        <row r="1750">
          <cell r="D1750">
            <v>1023350</v>
          </cell>
          <cell r="E1750" t="str">
            <v>LOM VET &gt;2.0@ VP CJ LOM VET AP</v>
          </cell>
          <cell r="F1750">
            <v>2000</v>
          </cell>
          <cell r="G1750" t="str">
            <v>KG</v>
          </cell>
          <cell r="H1750" t="str">
            <v>PLANTA LO MIRANDA</v>
          </cell>
          <cell r="I1750" t="str">
            <v>EN PRODUCCION</v>
          </cell>
          <cell r="J1750">
            <v>44848</v>
          </cell>
          <cell r="K1750">
            <v>44855</v>
          </cell>
          <cell r="L1750"/>
          <cell r="M1750"/>
          <cell r="N1750"/>
          <cell r="O1750" t="str">
            <v>U020 AGROSUPER COMER ALIM</v>
          </cell>
          <cell r="P1750" t="str">
            <v>00EX</v>
          </cell>
          <cell r="Q1750" t="str">
            <v>EXPORTACION DIRECTA</v>
          </cell>
          <cell r="R1750" t="str">
            <v>02</v>
          </cell>
          <cell r="S1750" t="str">
            <v>CHILE</v>
          </cell>
          <cell r="T1750" t="str">
            <v>1000 TOKYO (ADUANA PRINCIPAL)J</v>
          </cell>
          <cell r="U1750" t="str">
            <v>200000163</v>
          </cell>
          <cell r="V1750" t="str">
            <v>NH FOODS CHILE Y COMPAÑIA LIMITADA</v>
          </cell>
          <cell r="W1750" t="str">
            <v>TOKYO 14 OCT 2022</v>
          </cell>
          <cell r="X1750" t="str">
            <v>EXW</v>
          </cell>
          <cell r="Y1750" t="str">
            <v>CTA CTE O CRED.DIRECTO</v>
          </cell>
          <cell r="Z1750" t="str">
            <v>CONGELADO</v>
          </cell>
          <cell r="AA1750" t="str">
            <v>LOMO</v>
          </cell>
          <cell r="AB1750" t="str">
            <v>LOMO VETADO</v>
          </cell>
          <cell r="AC1750" t="str">
            <v>LOMO VETADO &gt;2.0K</v>
          </cell>
          <cell r="AD1750" t="str">
            <v>EX</v>
          </cell>
        </row>
        <row r="1751">
          <cell r="D1751">
            <v>1020637</v>
          </cell>
          <cell r="E1751" t="str">
            <v>GO PANC TEC S/CUE@ FI CJ CH AP</v>
          </cell>
          <cell r="F1751">
            <v>5000</v>
          </cell>
          <cell r="G1751" t="str">
            <v>KG</v>
          </cell>
          <cell r="H1751" t="str">
            <v>PLANTA LO MIRANDA</v>
          </cell>
          <cell r="I1751" t="str">
            <v>EN PRODUCCION</v>
          </cell>
          <cell r="J1751">
            <v>44848</v>
          </cell>
          <cell r="K1751">
            <v>44855</v>
          </cell>
          <cell r="L1751"/>
          <cell r="M1751"/>
          <cell r="N1751"/>
          <cell r="O1751" t="str">
            <v>U020 AGROSUPER COMER ALIM</v>
          </cell>
          <cell r="P1751" t="str">
            <v>00EX</v>
          </cell>
          <cell r="Q1751" t="str">
            <v>EXPORTACION DIRECTA</v>
          </cell>
          <cell r="R1751" t="str">
            <v>02</v>
          </cell>
          <cell r="S1751" t="str">
            <v>CHILE</v>
          </cell>
          <cell r="T1751" t="str">
            <v>1000 TOKYO (ADUANA PRINCIPAL)J</v>
          </cell>
          <cell r="U1751" t="str">
            <v>200000163</v>
          </cell>
          <cell r="V1751" t="str">
            <v>NH FOODS CHILE Y COMPAÑIA LIMITADA</v>
          </cell>
          <cell r="W1751" t="str">
            <v>TOKYO 14 OCT 2022</v>
          </cell>
          <cell r="X1751" t="str">
            <v>EXW</v>
          </cell>
          <cell r="Y1751" t="str">
            <v>CTA CTE O CRED.DIRECTO</v>
          </cell>
          <cell r="Z1751" t="str">
            <v>CONGELADO</v>
          </cell>
          <cell r="AA1751" t="str">
            <v>PANCETA</v>
          </cell>
          <cell r="AB1751" t="str">
            <v>PANCETA S/CUERO</v>
          </cell>
          <cell r="AC1751" t="str">
            <v>PANCETA S/CUERO TECLA</v>
          </cell>
          <cell r="AD1751" t="str">
            <v>EX</v>
          </cell>
        </row>
        <row r="1752">
          <cell r="D1752">
            <v>1020592</v>
          </cell>
          <cell r="E1752" t="str">
            <v>GO LOM VET &gt;2.0@ FI CJ LOM VET AP</v>
          </cell>
          <cell r="F1752">
            <v>4700</v>
          </cell>
          <cell r="G1752" t="str">
            <v>KG</v>
          </cell>
          <cell r="H1752" t="str">
            <v>PLANTA LO MIRANDA</v>
          </cell>
          <cell r="I1752" t="str">
            <v>EN PRODUCCION</v>
          </cell>
          <cell r="J1752">
            <v>44848</v>
          </cell>
          <cell r="K1752">
            <v>44855</v>
          </cell>
          <cell r="L1752"/>
          <cell r="M1752"/>
          <cell r="N1752"/>
          <cell r="O1752" t="str">
            <v>U020 AGROSUPER COMER ALIM</v>
          </cell>
          <cell r="P1752" t="str">
            <v>00EX</v>
          </cell>
          <cell r="Q1752" t="str">
            <v>EXPORTACION DIRECTA</v>
          </cell>
          <cell r="R1752" t="str">
            <v>02</v>
          </cell>
          <cell r="S1752" t="str">
            <v>CHILE</v>
          </cell>
          <cell r="T1752" t="str">
            <v>1000 TOKYO (ADUANA PRINCIPAL)J</v>
          </cell>
          <cell r="U1752" t="str">
            <v>200000163</v>
          </cell>
          <cell r="V1752" t="str">
            <v>NH FOODS CHILE Y COMPAÑIA LIMITADA</v>
          </cell>
          <cell r="W1752" t="str">
            <v>TOKYO 14 OCT 2022</v>
          </cell>
          <cell r="X1752" t="str">
            <v>EXW</v>
          </cell>
          <cell r="Y1752" t="str">
            <v>CTA CTE O CRED.DIRECTO</v>
          </cell>
          <cell r="Z1752" t="str">
            <v>CONGELADO</v>
          </cell>
          <cell r="AA1752" t="str">
            <v>LOMO</v>
          </cell>
          <cell r="AB1752" t="str">
            <v>LOMO VETADO</v>
          </cell>
          <cell r="AC1752" t="str">
            <v>LOMO VETADO &gt;2.0K</v>
          </cell>
          <cell r="AD1752" t="str">
            <v>EX</v>
          </cell>
        </row>
        <row r="1753">
          <cell r="D1753">
            <v>1020110</v>
          </cell>
          <cell r="E1753" t="str">
            <v>GO MM LOIN L@ CJ 12K AP</v>
          </cell>
          <cell r="F1753">
            <v>7200</v>
          </cell>
          <cell r="G1753" t="str">
            <v>KG</v>
          </cell>
          <cell r="H1753" t="str">
            <v>PLANTA LO MIRANDA</v>
          </cell>
          <cell r="I1753" t="str">
            <v>EN PRODUCCION</v>
          </cell>
          <cell r="J1753">
            <v>44848</v>
          </cell>
          <cell r="K1753">
            <v>44855</v>
          </cell>
          <cell r="L1753"/>
          <cell r="M1753"/>
          <cell r="N1753"/>
          <cell r="O1753" t="str">
            <v>U020 AGROSUPER COMER ALIM</v>
          </cell>
          <cell r="P1753" t="str">
            <v>00EX</v>
          </cell>
          <cell r="Q1753" t="str">
            <v>EXPORTACION DIRECTA</v>
          </cell>
          <cell r="R1753" t="str">
            <v>02</v>
          </cell>
          <cell r="S1753" t="str">
            <v>CHILE</v>
          </cell>
          <cell r="T1753" t="str">
            <v>1000 TOKYO (ADUANA PRINCIPAL)J</v>
          </cell>
          <cell r="U1753" t="str">
            <v>200000163</v>
          </cell>
          <cell r="V1753" t="str">
            <v>NH FOODS CHILE Y COMPAÑIA LIMITADA</v>
          </cell>
          <cell r="W1753" t="str">
            <v>TOKYO 14 OCT 2022</v>
          </cell>
          <cell r="X1753" t="str">
            <v>EXW</v>
          </cell>
          <cell r="Y1753" t="str">
            <v>CTA CTE O CRED.DIRECTO</v>
          </cell>
          <cell r="Z1753" t="str">
            <v>CONGELADO</v>
          </cell>
          <cell r="AA1753" t="str">
            <v>LOMO</v>
          </cell>
          <cell r="AB1753" t="str">
            <v>LOMO MM LOIN</v>
          </cell>
          <cell r="AC1753" t="str">
            <v>LOMO MM LOIN L</v>
          </cell>
          <cell r="AD1753" t="str">
            <v>EX</v>
          </cell>
        </row>
        <row r="1754">
          <cell r="D1754">
            <v>1020589</v>
          </cell>
          <cell r="E1754" t="str">
            <v>GO MM LOIN S@ FI CJ 12K AP</v>
          </cell>
          <cell r="F1754">
            <v>5000</v>
          </cell>
          <cell r="G1754" t="str">
            <v>KG</v>
          </cell>
          <cell r="H1754" t="str">
            <v>PLANTA LO MIRANDA</v>
          </cell>
          <cell r="I1754" t="str">
            <v>EN PRODUCCION</v>
          </cell>
          <cell r="J1754">
            <v>44848</v>
          </cell>
          <cell r="K1754">
            <v>44855</v>
          </cell>
          <cell r="L1754"/>
          <cell r="M1754"/>
          <cell r="N1754"/>
          <cell r="O1754" t="str">
            <v>U020 AGROSUPER COMER ALIM</v>
          </cell>
          <cell r="P1754" t="str">
            <v>00EX</v>
          </cell>
          <cell r="Q1754" t="str">
            <v>EXPORTACION DIRECTA</v>
          </cell>
          <cell r="R1754" t="str">
            <v>02</v>
          </cell>
          <cell r="S1754" t="str">
            <v>CHILE</v>
          </cell>
          <cell r="T1754" t="str">
            <v>1000 TOKYO (ADUANA PRINCIPAL)J</v>
          </cell>
          <cell r="U1754" t="str">
            <v>200000163</v>
          </cell>
          <cell r="V1754" t="str">
            <v>NH FOODS CHILE Y COMPAÑIA LIMITADA</v>
          </cell>
          <cell r="W1754" t="str">
            <v>TOKYO 14 OCT 2022</v>
          </cell>
          <cell r="X1754" t="str">
            <v>EXW</v>
          </cell>
          <cell r="Y1754" t="str">
            <v>CTA CTE O CRED.DIRECTO</v>
          </cell>
          <cell r="Z1754" t="str">
            <v>CONGELADO</v>
          </cell>
          <cell r="AA1754" t="str">
            <v>LOMO</v>
          </cell>
          <cell r="AB1754" t="str">
            <v>LOMO MM LOIN</v>
          </cell>
          <cell r="AC1754" t="str">
            <v>LOMO MM LOIN S</v>
          </cell>
          <cell r="AD1754" t="str">
            <v>EX</v>
          </cell>
        </row>
        <row r="1755">
          <cell r="D1755">
            <v>1020110</v>
          </cell>
          <cell r="E1755" t="str">
            <v>GO MM LOIN L@ CJ 12K AP</v>
          </cell>
          <cell r="F1755">
            <v>8100</v>
          </cell>
          <cell r="G1755" t="str">
            <v>KG</v>
          </cell>
          <cell r="H1755" t="str">
            <v>PLANTA LO MIRANDA</v>
          </cell>
          <cell r="I1755" t="str">
            <v>EN PRODUCCION</v>
          </cell>
          <cell r="J1755">
            <v>44848</v>
          </cell>
          <cell r="K1755">
            <v>44855</v>
          </cell>
          <cell r="L1755"/>
          <cell r="M1755"/>
          <cell r="N1755"/>
          <cell r="O1755" t="str">
            <v>U020 AGROSUPER COMER ALIM</v>
          </cell>
          <cell r="P1755" t="str">
            <v>00EX</v>
          </cell>
          <cell r="Q1755" t="str">
            <v>EXPORTACION DIRECTA</v>
          </cell>
          <cell r="R1755" t="str">
            <v>02</v>
          </cell>
          <cell r="S1755" t="str">
            <v>CHILE</v>
          </cell>
          <cell r="T1755" t="str">
            <v>1000 TOKYO (ADUANA PRINCIPAL)J</v>
          </cell>
          <cell r="U1755" t="str">
            <v>200000163</v>
          </cell>
          <cell r="V1755" t="str">
            <v>NH FOODS CHILE Y COMPAÑIA LIMITADA</v>
          </cell>
          <cell r="W1755" t="str">
            <v>TOKYO 19 OCT 2022</v>
          </cell>
          <cell r="X1755" t="str">
            <v>EXW</v>
          </cell>
          <cell r="Y1755" t="str">
            <v>CTA CTE O CRED.DIRECTO</v>
          </cell>
          <cell r="Z1755" t="str">
            <v>CONGELADO</v>
          </cell>
          <cell r="AA1755" t="str">
            <v>LOMO</v>
          </cell>
          <cell r="AB1755" t="str">
            <v>LOMO MM LOIN</v>
          </cell>
          <cell r="AC1755" t="str">
            <v>LOMO MM LOIN L</v>
          </cell>
          <cell r="AD1755" t="str">
            <v>EX</v>
          </cell>
        </row>
        <row r="1756">
          <cell r="D1756">
            <v>1020592</v>
          </cell>
          <cell r="E1756" t="str">
            <v>GO LOM VET &gt;2.0@ FI CJ LOM VET AP</v>
          </cell>
          <cell r="F1756">
            <v>4700</v>
          </cell>
          <cell r="G1756" t="str">
            <v>KG</v>
          </cell>
          <cell r="H1756" t="str">
            <v>PLANTA LO MIRANDA</v>
          </cell>
          <cell r="I1756" t="str">
            <v>EN PRODUCCION</v>
          </cell>
          <cell r="J1756">
            <v>44848</v>
          </cell>
          <cell r="K1756">
            <v>44855</v>
          </cell>
          <cell r="L1756"/>
          <cell r="M1756"/>
          <cell r="N1756"/>
          <cell r="O1756" t="str">
            <v>U020 AGROSUPER COMER ALIM</v>
          </cell>
          <cell r="P1756" t="str">
            <v>00EX</v>
          </cell>
          <cell r="Q1756" t="str">
            <v>EXPORTACION DIRECTA</v>
          </cell>
          <cell r="R1756" t="str">
            <v>02</v>
          </cell>
          <cell r="S1756" t="str">
            <v>CHILE</v>
          </cell>
          <cell r="T1756" t="str">
            <v>1000 TOKYO (ADUANA PRINCIPAL)J</v>
          </cell>
          <cell r="U1756" t="str">
            <v>200000163</v>
          </cell>
          <cell r="V1756" t="str">
            <v>NH FOODS CHILE Y COMPAÑIA LIMITADA</v>
          </cell>
          <cell r="W1756" t="str">
            <v>TOKYO 19 OCT 2022</v>
          </cell>
          <cell r="X1756" t="str">
            <v>EXW</v>
          </cell>
          <cell r="Y1756" t="str">
            <v>CTA CTE O CRED.DIRECTO</v>
          </cell>
          <cell r="Z1756" t="str">
            <v>CONGELADO</v>
          </cell>
          <cell r="AA1756" t="str">
            <v>LOMO</v>
          </cell>
          <cell r="AB1756" t="str">
            <v>LOMO VETADO</v>
          </cell>
          <cell r="AC1756" t="str">
            <v>LOMO VETADO &gt;2.0K</v>
          </cell>
          <cell r="AD1756" t="str">
            <v>EX</v>
          </cell>
        </row>
        <row r="1757">
          <cell r="D1757">
            <v>1020637</v>
          </cell>
          <cell r="E1757" t="str">
            <v>GO PANC TEC S/CUE@ FI CJ CH AP</v>
          </cell>
          <cell r="F1757">
            <v>5000</v>
          </cell>
          <cell r="G1757" t="str">
            <v>KG</v>
          </cell>
          <cell r="H1757" t="str">
            <v>PLANTA LO MIRANDA</v>
          </cell>
          <cell r="I1757" t="str">
            <v>EN PRODUCCION</v>
          </cell>
          <cell r="J1757">
            <v>44848</v>
          </cell>
          <cell r="K1757">
            <v>44855</v>
          </cell>
          <cell r="L1757"/>
          <cell r="M1757"/>
          <cell r="N1757"/>
          <cell r="O1757" t="str">
            <v>U020 AGROSUPER COMER ALIM</v>
          </cell>
          <cell r="P1757" t="str">
            <v>00EX</v>
          </cell>
          <cell r="Q1757" t="str">
            <v>EXPORTACION DIRECTA</v>
          </cell>
          <cell r="R1757" t="str">
            <v>02</v>
          </cell>
          <cell r="S1757" t="str">
            <v>CHILE</v>
          </cell>
          <cell r="T1757" t="str">
            <v>1000 TOKYO (ADUANA PRINCIPAL)J</v>
          </cell>
          <cell r="U1757" t="str">
            <v>200000163</v>
          </cell>
          <cell r="V1757" t="str">
            <v>NH FOODS CHILE Y COMPAÑIA LIMITADA</v>
          </cell>
          <cell r="W1757" t="str">
            <v>TOKYO 19 OCT 2022</v>
          </cell>
          <cell r="X1757" t="str">
            <v>EXW</v>
          </cell>
          <cell r="Y1757" t="str">
            <v>CTA CTE O CRED.DIRECTO</v>
          </cell>
          <cell r="Z1757" t="str">
            <v>CONGELADO</v>
          </cell>
          <cell r="AA1757" t="str">
            <v>PANCETA</v>
          </cell>
          <cell r="AB1757" t="str">
            <v>PANCETA S/CUERO</v>
          </cell>
          <cell r="AC1757" t="str">
            <v>PANCETA S/CUERO TECLA</v>
          </cell>
          <cell r="AD1757" t="str">
            <v>EX</v>
          </cell>
        </row>
        <row r="1758">
          <cell r="D1758">
            <v>1022499</v>
          </cell>
          <cell r="E1758" t="str">
            <v>GO LOM VET MIT@ 4 BO CJ 10K AP</v>
          </cell>
          <cell r="F1758">
            <v>6000</v>
          </cell>
          <cell r="G1758" t="str">
            <v>KG</v>
          </cell>
          <cell r="H1758" t="str">
            <v>PLANTA LO MIRANDA</v>
          </cell>
          <cell r="I1758" t="str">
            <v>EN PRODUCCION</v>
          </cell>
          <cell r="J1758">
            <v>44848</v>
          </cell>
          <cell r="K1758">
            <v>44855</v>
          </cell>
          <cell r="L1758"/>
          <cell r="M1758"/>
          <cell r="N1758"/>
          <cell r="O1758" t="str">
            <v>U020 AGROSUPER COMER ALIM</v>
          </cell>
          <cell r="P1758" t="str">
            <v>00EX</v>
          </cell>
          <cell r="Q1758" t="str">
            <v>EXPORTACION DIRECTA</v>
          </cell>
          <cell r="R1758" t="str">
            <v>02</v>
          </cell>
          <cell r="S1758" t="str">
            <v>CHILE</v>
          </cell>
          <cell r="T1758" t="str">
            <v>1000 TOKYO (ADUANA PRINCIPAL)J</v>
          </cell>
          <cell r="U1758" t="str">
            <v>200000163</v>
          </cell>
          <cell r="V1758" t="str">
            <v>NH FOODS CHILE Y COMPAÑIA LIMITADA</v>
          </cell>
          <cell r="W1758" t="str">
            <v>TOKYO 19 OCT 2022</v>
          </cell>
          <cell r="X1758" t="str">
            <v>EXW</v>
          </cell>
          <cell r="Y1758" t="str">
            <v>CTA CTE O CRED.DIRECTO</v>
          </cell>
          <cell r="Z1758" t="str">
            <v>CONGELADO</v>
          </cell>
          <cell r="AA1758" t="str">
            <v>LOMO</v>
          </cell>
          <cell r="AB1758" t="str">
            <v>LOMO VETADO</v>
          </cell>
          <cell r="AC1758" t="str">
            <v>LOMO VETADO MITADES</v>
          </cell>
          <cell r="AD1758" t="str">
            <v>EX</v>
          </cell>
        </row>
        <row r="1759">
          <cell r="D1759">
            <v>1020110</v>
          </cell>
          <cell r="E1759" t="str">
            <v>GO MM LOIN L@ CJ 12K AP</v>
          </cell>
          <cell r="F1759">
            <v>8100</v>
          </cell>
          <cell r="G1759" t="str">
            <v>KG</v>
          </cell>
          <cell r="H1759" t="str">
            <v>PLANTA LO MIRANDA</v>
          </cell>
          <cell r="I1759" t="str">
            <v>EN PRODUCCION</v>
          </cell>
          <cell r="J1759">
            <v>44848</v>
          </cell>
          <cell r="K1759">
            <v>44855</v>
          </cell>
          <cell r="L1759"/>
          <cell r="M1759"/>
          <cell r="N1759"/>
          <cell r="O1759" t="str">
            <v>U020 AGROSUPER COMER ALIM</v>
          </cell>
          <cell r="P1759" t="str">
            <v>00EX</v>
          </cell>
          <cell r="Q1759" t="str">
            <v>EXPORTACION DIRECTA</v>
          </cell>
          <cell r="R1759" t="str">
            <v>02</v>
          </cell>
          <cell r="S1759" t="str">
            <v>CHILE</v>
          </cell>
          <cell r="T1759" t="str">
            <v>1000 TOKYO (ADUANA PRINCIPAL)J</v>
          </cell>
          <cell r="U1759" t="str">
            <v>200000163</v>
          </cell>
          <cell r="V1759" t="str">
            <v>NH FOODS CHILE Y COMPAÑIA LIMITADA</v>
          </cell>
          <cell r="W1759" t="str">
            <v>TOKYO 20 OCT 2022</v>
          </cell>
          <cell r="X1759" t="str">
            <v>EXW</v>
          </cell>
          <cell r="Y1759" t="str">
            <v>CTA CTE O CRED.DIRECTO</v>
          </cell>
          <cell r="Z1759" t="str">
            <v>CONGELADO</v>
          </cell>
          <cell r="AA1759" t="str">
            <v>LOMO</v>
          </cell>
          <cell r="AB1759" t="str">
            <v>LOMO MM LOIN</v>
          </cell>
          <cell r="AC1759" t="str">
            <v>LOMO MM LOIN L</v>
          </cell>
          <cell r="AD1759" t="str">
            <v>EX</v>
          </cell>
        </row>
        <row r="1760">
          <cell r="D1760">
            <v>1020592</v>
          </cell>
          <cell r="E1760" t="str">
            <v>GO LOM VET &gt;2.0@ FI CJ LOM VET AP</v>
          </cell>
          <cell r="F1760">
            <v>4700</v>
          </cell>
          <cell r="G1760" t="str">
            <v>KG</v>
          </cell>
          <cell r="H1760" t="str">
            <v>PLANTA LO MIRANDA</v>
          </cell>
          <cell r="I1760" t="str">
            <v>EN PRODUCCION</v>
          </cell>
          <cell r="J1760">
            <v>44848</v>
          </cell>
          <cell r="K1760">
            <v>44855</v>
          </cell>
          <cell r="L1760"/>
          <cell r="M1760"/>
          <cell r="N1760"/>
          <cell r="O1760" t="str">
            <v>U020 AGROSUPER COMER ALIM</v>
          </cell>
          <cell r="P1760" t="str">
            <v>00EX</v>
          </cell>
          <cell r="Q1760" t="str">
            <v>EXPORTACION DIRECTA</v>
          </cell>
          <cell r="R1760" t="str">
            <v>02</v>
          </cell>
          <cell r="S1760" t="str">
            <v>CHILE</v>
          </cell>
          <cell r="T1760" t="str">
            <v>1000 TOKYO (ADUANA PRINCIPAL)J</v>
          </cell>
          <cell r="U1760" t="str">
            <v>200000163</v>
          </cell>
          <cell r="V1760" t="str">
            <v>NH FOODS CHILE Y COMPAÑIA LIMITADA</v>
          </cell>
          <cell r="W1760" t="str">
            <v>TOKYO 20 OCT 2022</v>
          </cell>
          <cell r="X1760" t="str">
            <v>EXW</v>
          </cell>
          <cell r="Y1760" t="str">
            <v>CTA CTE O CRED.DIRECTO</v>
          </cell>
          <cell r="Z1760" t="str">
            <v>CONGELADO</v>
          </cell>
          <cell r="AA1760" t="str">
            <v>LOMO</v>
          </cell>
          <cell r="AB1760" t="str">
            <v>LOMO VETADO</v>
          </cell>
          <cell r="AC1760" t="str">
            <v>LOMO VETADO &gt;2.0K</v>
          </cell>
          <cell r="AD1760" t="str">
            <v>EX</v>
          </cell>
        </row>
        <row r="1761">
          <cell r="D1761">
            <v>1020637</v>
          </cell>
          <cell r="E1761" t="str">
            <v>GO PANC TEC S/CUE@ FI CJ CH AP</v>
          </cell>
          <cell r="F1761">
            <v>5000</v>
          </cell>
          <cell r="G1761" t="str">
            <v>KG</v>
          </cell>
          <cell r="H1761" t="str">
            <v>PLANTA LO MIRANDA</v>
          </cell>
          <cell r="I1761" t="str">
            <v>EN PRODUCCION</v>
          </cell>
          <cell r="J1761">
            <v>44848</v>
          </cell>
          <cell r="K1761">
            <v>44855</v>
          </cell>
          <cell r="L1761"/>
          <cell r="M1761"/>
          <cell r="N1761"/>
          <cell r="O1761" t="str">
            <v>U020 AGROSUPER COMER ALIM</v>
          </cell>
          <cell r="P1761" t="str">
            <v>00EX</v>
          </cell>
          <cell r="Q1761" t="str">
            <v>EXPORTACION DIRECTA</v>
          </cell>
          <cell r="R1761" t="str">
            <v>02</v>
          </cell>
          <cell r="S1761" t="str">
            <v>CHILE</v>
          </cell>
          <cell r="T1761" t="str">
            <v>1000 TOKYO (ADUANA PRINCIPAL)J</v>
          </cell>
          <cell r="U1761" t="str">
            <v>200000163</v>
          </cell>
          <cell r="V1761" t="str">
            <v>NH FOODS CHILE Y COMPAÑIA LIMITADA</v>
          </cell>
          <cell r="W1761" t="str">
            <v>TOKYO 20 OCT 2022</v>
          </cell>
          <cell r="X1761" t="str">
            <v>EXW</v>
          </cell>
          <cell r="Y1761" t="str">
            <v>CTA CTE O CRED.DIRECTO</v>
          </cell>
          <cell r="Z1761" t="str">
            <v>CONGELADO</v>
          </cell>
          <cell r="AA1761" t="str">
            <v>PANCETA</v>
          </cell>
          <cell r="AB1761" t="str">
            <v>PANCETA S/CUERO</v>
          </cell>
          <cell r="AC1761" t="str">
            <v>PANCETA S/CUERO TECLA</v>
          </cell>
          <cell r="AD1761" t="str">
            <v>EX</v>
          </cell>
        </row>
        <row r="1762">
          <cell r="D1762">
            <v>1022499</v>
          </cell>
          <cell r="E1762" t="str">
            <v>GO LOM VET MIT@ 4 BO CJ 10K AP</v>
          </cell>
          <cell r="F1762">
            <v>6000</v>
          </cell>
          <cell r="G1762" t="str">
            <v>KG</v>
          </cell>
          <cell r="H1762" t="str">
            <v>PLANTA LO MIRANDA</v>
          </cell>
          <cell r="I1762" t="str">
            <v>EN PRODUCCION</v>
          </cell>
          <cell r="J1762">
            <v>44848</v>
          </cell>
          <cell r="K1762">
            <v>44855</v>
          </cell>
          <cell r="L1762"/>
          <cell r="M1762"/>
          <cell r="N1762"/>
          <cell r="O1762" t="str">
            <v>U020 AGROSUPER COMER ALIM</v>
          </cell>
          <cell r="P1762" t="str">
            <v>00EX</v>
          </cell>
          <cell r="Q1762" t="str">
            <v>EXPORTACION DIRECTA</v>
          </cell>
          <cell r="R1762" t="str">
            <v>02</v>
          </cell>
          <cell r="S1762" t="str">
            <v>CHILE</v>
          </cell>
          <cell r="T1762" t="str">
            <v>1000 TOKYO (ADUANA PRINCIPAL)J</v>
          </cell>
          <cell r="U1762" t="str">
            <v>200000163</v>
          </cell>
          <cell r="V1762" t="str">
            <v>NH FOODS CHILE Y COMPAÑIA LIMITADA</v>
          </cell>
          <cell r="W1762" t="str">
            <v>TOKYO 20 OCT 2022</v>
          </cell>
          <cell r="X1762" t="str">
            <v>EXW</v>
          </cell>
          <cell r="Y1762" t="str">
            <v>CTA CTE O CRED.DIRECTO</v>
          </cell>
          <cell r="Z1762" t="str">
            <v>CONGELADO</v>
          </cell>
          <cell r="AA1762" t="str">
            <v>LOMO</v>
          </cell>
          <cell r="AB1762" t="str">
            <v>LOMO VETADO</v>
          </cell>
          <cell r="AC1762" t="str">
            <v>LOMO VETADO MITADES</v>
          </cell>
          <cell r="AD1762" t="str">
            <v>EX</v>
          </cell>
        </row>
        <row r="1763">
          <cell r="D1763">
            <v>1020110</v>
          </cell>
          <cell r="E1763" t="str">
            <v>GO MM LOIN L@ CJ 12K AP</v>
          </cell>
          <cell r="F1763">
            <v>9800</v>
          </cell>
          <cell r="G1763" t="str">
            <v>KG</v>
          </cell>
          <cell r="H1763" t="str">
            <v>PLANTA LO MIRANDA</v>
          </cell>
          <cell r="I1763" t="str">
            <v>EN PRODUCCION</v>
          </cell>
          <cell r="J1763">
            <v>44848</v>
          </cell>
          <cell r="K1763">
            <v>44862</v>
          </cell>
          <cell r="L1763"/>
          <cell r="M1763"/>
          <cell r="N1763"/>
          <cell r="O1763" t="str">
            <v>U020 AGROSUPER COMER ALIM</v>
          </cell>
          <cell r="P1763" t="str">
            <v>00EX</v>
          </cell>
          <cell r="Q1763" t="str">
            <v>EXPORTACION DIRECTA</v>
          </cell>
          <cell r="R1763" t="str">
            <v>02</v>
          </cell>
          <cell r="S1763" t="str">
            <v>CHILE</v>
          </cell>
          <cell r="T1763" t="str">
            <v>1000 TOKYO (ADUANA PRINCIPAL)J</v>
          </cell>
          <cell r="U1763" t="str">
            <v>200000163</v>
          </cell>
          <cell r="V1763" t="str">
            <v>NH FOODS CHILE Y COMPAÑIA LIMITADA</v>
          </cell>
          <cell r="W1763" t="str">
            <v>TOKYO 21 OCT 2022</v>
          </cell>
          <cell r="X1763" t="str">
            <v>EXW</v>
          </cell>
          <cell r="Y1763" t="str">
            <v>CTA CTE O CRED.DIRECTO</v>
          </cell>
          <cell r="Z1763" t="str">
            <v>CONGELADO</v>
          </cell>
          <cell r="AA1763" t="str">
            <v>LOMO</v>
          </cell>
          <cell r="AB1763" t="str">
            <v>LOMO MM LOIN</v>
          </cell>
          <cell r="AC1763" t="str">
            <v>LOMO MM LOIN L</v>
          </cell>
          <cell r="AD1763" t="str">
            <v>EX</v>
          </cell>
        </row>
        <row r="1764">
          <cell r="D1764">
            <v>1020592</v>
          </cell>
          <cell r="E1764" t="str">
            <v>GO LOM VET &gt;2.0@ FI CJ LOM VET AP</v>
          </cell>
          <cell r="F1764">
            <v>3000</v>
          </cell>
          <cell r="G1764" t="str">
            <v>KG</v>
          </cell>
          <cell r="H1764" t="str">
            <v>PLANTA LO MIRANDA</v>
          </cell>
          <cell r="I1764" t="str">
            <v>EN PRODUCCION</v>
          </cell>
          <cell r="J1764">
            <v>44848</v>
          </cell>
          <cell r="K1764">
            <v>44862</v>
          </cell>
          <cell r="L1764"/>
          <cell r="M1764"/>
          <cell r="N1764"/>
          <cell r="O1764" t="str">
            <v>U020 AGROSUPER COMER ALIM</v>
          </cell>
          <cell r="P1764" t="str">
            <v>00EX</v>
          </cell>
          <cell r="Q1764" t="str">
            <v>EXPORTACION DIRECTA</v>
          </cell>
          <cell r="R1764" t="str">
            <v>02</v>
          </cell>
          <cell r="S1764" t="str">
            <v>CHILE</v>
          </cell>
          <cell r="T1764" t="str">
            <v>1000 TOKYO (ADUANA PRINCIPAL)J</v>
          </cell>
          <cell r="U1764" t="str">
            <v>200000163</v>
          </cell>
          <cell r="V1764" t="str">
            <v>NH FOODS CHILE Y COMPAÑIA LIMITADA</v>
          </cell>
          <cell r="W1764" t="str">
            <v>TOKYO 21 OCT 2022</v>
          </cell>
          <cell r="X1764" t="str">
            <v>EXW</v>
          </cell>
          <cell r="Y1764" t="str">
            <v>CTA CTE O CRED.DIRECTO</v>
          </cell>
          <cell r="Z1764" t="str">
            <v>CONGELADO</v>
          </cell>
          <cell r="AA1764" t="str">
            <v>LOMO</v>
          </cell>
          <cell r="AB1764" t="str">
            <v>LOMO VETADO</v>
          </cell>
          <cell r="AC1764" t="str">
            <v>LOMO VETADO &gt;2.0K</v>
          </cell>
          <cell r="AD1764" t="str">
            <v>EX</v>
          </cell>
        </row>
        <row r="1765">
          <cell r="D1765">
            <v>1020637</v>
          </cell>
          <cell r="E1765" t="str">
            <v>GO PANC TEC S/CUE@ FI CJ CH AP</v>
          </cell>
          <cell r="F1765">
            <v>5000</v>
          </cell>
          <cell r="G1765" t="str">
            <v>KG</v>
          </cell>
          <cell r="H1765" t="str">
            <v>PLANTA LO MIRANDA</v>
          </cell>
          <cell r="I1765" t="str">
            <v>EN PRODUCCION</v>
          </cell>
          <cell r="J1765">
            <v>44848</v>
          </cell>
          <cell r="K1765">
            <v>44862</v>
          </cell>
          <cell r="L1765"/>
          <cell r="M1765"/>
          <cell r="N1765"/>
          <cell r="O1765" t="str">
            <v>U020 AGROSUPER COMER ALIM</v>
          </cell>
          <cell r="P1765" t="str">
            <v>00EX</v>
          </cell>
          <cell r="Q1765" t="str">
            <v>EXPORTACION DIRECTA</v>
          </cell>
          <cell r="R1765" t="str">
            <v>02</v>
          </cell>
          <cell r="S1765" t="str">
            <v>CHILE</v>
          </cell>
          <cell r="T1765" t="str">
            <v>1000 TOKYO (ADUANA PRINCIPAL)J</v>
          </cell>
          <cell r="U1765" t="str">
            <v>200000163</v>
          </cell>
          <cell r="V1765" t="str">
            <v>NH FOODS CHILE Y COMPAÑIA LIMITADA</v>
          </cell>
          <cell r="W1765" t="str">
            <v>TOKYO 21 OCT 2022</v>
          </cell>
          <cell r="X1765" t="str">
            <v>EXW</v>
          </cell>
          <cell r="Y1765" t="str">
            <v>CTA CTE O CRED.DIRECTO</v>
          </cell>
          <cell r="Z1765" t="str">
            <v>CONGELADO</v>
          </cell>
          <cell r="AA1765" t="str">
            <v>PANCETA</v>
          </cell>
          <cell r="AB1765" t="str">
            <v>PANCETA S/CUERO</v>
          </cell>
          <cell r="AC1765" t="str">
            <v>PANCETA S/CUERO TECLA</v>
          </cell>
          <cell r="AD1765" t="str">
            <v>EX</v>
          </cell>
        </row>
        <row r="1766">
          <cell r="D1766">
            <v>1022499</v>
          </cell>
          <cell r="E1766" t="str">
            <v>GO LOM VET MIT@ 4 BO CJ 10K AP</v>
          </cell>
          <cell r="F1766">
            <v>6000</v>
          </cell>
          <cell r="G1766" t="str">
            <v>KG</v>
          </cell>
          <cell r="H1766" t="str">
            <v>PLANTA LO MIRANDA</v>
          </cell>
          <cell r="I1766" t="str">
            <v>EN PRODUCCION</v>
          </cell>
          <cell r="J1766">
            <v>44848</v>
          </cell>
          <cell r="K1766">
            <v>44862</v>
          </cell>
          <cell r="L1766"/>
          <cell r="M1766"/>
          <cell r="N1766"/>
          <cell r="O1766" t="str">
            <v>U020 AGROSUPER COMER ALIM</v>
          </cell>
          <cell r="P1766" t="str">
            <v>00EX</v>
          </cell>
          <cell r="Q1766" t="str">
            <v>EXPORTACION DIRECTA</v>
          </cell>
          <cell r="R1766" t="str">
            <v>02</v>
          </cell>
          <cell r="S1766" t="str">
            <v>CHILE</v>
          </cell>
          <cell r="T1766" t="str">
            <v>1000 TOKYO (ADUANA PRINCIPAL)J</v>
          </cell>
          <cell r="U1766" t="str">
            <v>200000163</v>
          </cell>
          <cell r="V1766" t="str">
            <v>NH FOODS CHILE Y COMPAÑIA LIMITADA</v>
          </cell>
          <cell r="W1766" t="str">
            <v>TOKYO 21 OCT 2022</v>
          </cell>
          <cell r="X1766" t="str">
            <v>EXW</v>
          </cell>
          <cell r="Y1766" t="str">
            <v>CTA CTE O CRED.DIRECTO</v>
          </cell>
          <cell r="Z1766" t="str">
            <v>CONGELADO</v>
          </cell>
          <cell r="AA1766" t="str">
            <v>LOMO</v>
          </cell>
          <cell r="AB1766" t="str">
            <v>LOMO VETADO</v>
          </cell>
          <cell r="AC1766" t="str">
            <v>LOMO VETADO MITADES</v>
          </cell>
          <cell r="AD1766" t="str">
            <v>EX</v>
          </cell>
        </row>
        <row r="1767">
          <cell r="D1767">
            <v>1020110</v>
          </cell>
          <cell r="E1767" t="str">
            <v>GO MM LOIN L@ CJ 12K AP</v>
          </cell>
          <cell r="F1767">
            <v>7800</v>
          </cell>
          <cell r="G1767" t="str">
            <v>KG</v>
          </cell>
          <cell r="H1767" t="str">
            <v>PLANTA LO MIRANDA</v>
          </cell>
          <cell r="I1767" t="str">
            <v>EN PRODUCCION</v>
          </cell>
          <cell r="J1767">
            <v>44848</v>
          </cell>
          <cell r="K1767">
            <v>44862</v>
          </cell>
          <cell r="L1767"/>
          <cell r="M1767"/>
          <cell r="N1767"/>
          <cell r="O1767" t="str">
            <v>U020 AGROSUPER COMER ALIM</v>
          </cell>
          <cell r="P1767" t="str">
            <v>00EX</v>
          </cell>
          <cell r="Q1767" t="str">
            <v>EXPORTACION DIRECTA</v>
          </cell>
          <cell r="R1767" t="str">
            <v>02</v>
          </cell>
          <cell r="S1767" t="str">
            <v>CHILE</v>
          </cell>
          <cell r="T1767" t="str">
            <v>1000 TOKYO (ADUANA PRINCIPAL)J</v>
          </cell>
          <cell r="U1767" t="str">
            <v>200000163</v>
          </cell>
          <cell r="V1767" t="str">
            <v>NH FOODS CHILE Y COMPAÑIA LIMITADA</v>
          </cell>
          <cell r="W1767" t="str">
            <v>TOKYO 22 OCT 2022</v>
          </cell>
          <cell r="X1767" t="str">
            <v>EXW</v>
          </cell>
          <cell r="Y1767" t="str">
            <v>CTA CTE O CRED.DIRECTO</v>
          </cell>
          <cell r="Z1767" t="str">
            <v>CONGELADO</v>
          </cell>
          <cell r="AA1767" t="str">
            <v>LOMO</v>
          </cell>
          <cell r="AB1767" t="str">
            <v>LOMO MM LOIN</v>
          </cell>
          <cell r="AC1767" t="str">
            <v>LOMO MM LOIN L</v>
          </cell>
          <cell r="AD1767" t="str">
            <v>EX</v>
          </cell>
        </row>
        <row r="1768">
          <cell r="D1768">
            <v>1023055</v>
          </cell>
          <cell r="E1768" t="str">
            <v>GO LOM VET M@ FI CJ LOM VET AP</v>
          </cell>
          <cell r="F1768">
            <v>5000</v>
          </cell>
          <cell r="G1768" t="str">
            <v>KG</v>
          </cell>
          <cell r="H1768" t="str">
            <v>PLANTA LO MIRANDA</v>
          </cell>
          <cell r="I1768" t="str">
            <v>EN PRODUCCION</v>
          </cell>
          <cell r="J1768">
            <v>44848</v>
          </cell>
          <cell r="K1768">
            <v>44862</v>
          </cell>
          <cell r="L1768"/>
          <cell r="M1768"/>
          <cell r="N1768"/>
          <cell r="O1768" t="str">
            <v>U020 AGROSUPER COMER ALIM</v>
          </cell>
          <cell r="P1768" t="str">
            <v>00EX</v>
          </cell>
          <cell r="Q1768" t="str">
            <v>EXPORTACION DIRECTA</v>
          </cell>
          <cell r="R1768" t="str">
            <v>02</v>
          </cell>
          <cell r="S1768" t="str">
            <v>CHILE</v>
          </cell>
          <cell r="T1768" t="str">
            <v>1000 TOKYO (ADUANA PRINCIPAL)J</v>
          </cell>
          <cell r="U1768" t="str">
            <v>200000163</v>
          </cell>
          <cell r="V1768" t="str">
            <v>NH FOODS CHILE Y COMPAÑIA LIMITADA</v>
          </cell>
          <cell r="W1768" t="str">
            <v>TOKYO 22 OCT 2022</v>
          </cell>
          <cell r="X1768" t="str">
            <v>EXW</v>
          </cell>
          <cell r="Y1768" t="str">
            <v>CTA CTE O CRED.DIRECTO</v>
          </cell>
          <cell r="Z1768" t="str">
            <v>CONGELADO</v>
          </cell>
          <cell r="AA1768" t="str">
            <v>LOMO</v>
          </cell>
          <cell r="AB1768" t="str">
            <v>LOMO VETADO</v>
          </cell>
          <cell r="AC1768" t="str">
            <v>LOMO VETADO &gt;2.0K</v>
          </cell>
          <cell r="AD1768" t="str">
            <v>EX</v>
          </cell>
        </row>
        <row r="1769">
          <cell r="D1769">
            <v>1020637</v>
          </cell>
          <cell r="E1769" t="str">
            <v>GO PANC TEC S/CUE@ FI CJ CH AP</v>
          </cell>
          <cell r="F1769">
            <v>5000</v>
          </cell>
          <cell r="G1769" t="str">
            <v>KG</v>
          </cell>
          <cell r="H1769" t="str">
            <v>PLANTA LO MIRANDA</v>
          </cell>
          <cell r="I1769" t="str">
            <v>EN PRODUCCION</v>
          </cell>
          <cell r="J1769">
            <v>44848</v>
          </cell>
          <cell r="K1769">
            <v>44862</v>
          </cell>
          <cell r="L1769"/>
          <cell r="M1769"/>
          <cell r="N1769"/>
          <cell r="O1769" t="str">
            <v>U020 AGROSUPER COMER ALIM</v>
          </cell>
          <cell r="P1769" t="str">
            <v>00EX</v>
          </cell>
          <cell r="Q1769" t="str">
            <v>EXPORTACION DIRECTA</v>
          </cell>
          <cell r="R1769" t="str">
            <v>02</v>
          </cell>
          <cell r="S1769" t="str">
            <v>CHILE</v>
          </cell>
          <cell r="T1769" t="str">
            <v>1000 TOKYO (ADUANA PRINCIPAL)J</v>
          </cell>
          <cell r="U1769" t="str">
            <v>200000163</v>
          </cell>
          <cell r="V1769" t="str">
            <v>NH FOODS CHILE Y COMPAÑIA LIMITADA</v>
          </cell>
          <cell r="W1769" t="str">
            <v>TOKYO 22 OCT 2022</v>
          </cell>
          <cell r="X1769" t="str">
            <v>EXW</v>
          </cell>
          <cell r="Y1769" t="str">
            <v>CTA CTE O CRED.DIRECTO</v>
          </cell>
          <cell r="Z1769" t="str">
            <v>CONGELADO</v>
          </cell>
          <cell r="AA1769" t="str">
            <v>PANCETA</v>
          </cell>
          <cell r="AB1769" t="str">
            <v>PANCETA S/CUERO</v>
          </cell>
          <cell r="AC1769" t="str">
            <v>PANCETA S/CUERO TECLA</v>
          </cell>
          <cell r="AD1769" t="str">
            <v>EX</v>
          </cell>
        </row>
        <row r="1770">
          <cell r="D1770">
            <v>1022499</v>
          </cell>
          <cell r="E1770" t="str">
            <v>GO LOM VET MIT@ 4 BO CJ 10K AP</v>
          </cell>
          <cell r="F1770">
            <v>6000</v>
          </cell>
          <cell r="G1770" t="str">
            <v>KG</v>
          </cell>
          <cell r="H1770" t="str">
            <v>PLANTA LO MIRANDA</v>
          </cell>
          <cell r="I1770" t="str">
            <v>EN PRODUCCION</v>
          </cell>
          <cell r="J1770">
            <v>44848</v>
          </cell>
          <cell r="K1770">
            <v>44862</v>
          </cell>
          <cell r="L1770"/>
          <cell r="M1770"/>
          <cell r="N1770"/>
          <cell r="O1770" t="str">
            <v>U020 AGROSUPER COMER ALIM</v>
          </cell>
          <cell r="P1770" t="str">
            <v>00EX</v>
          </cell>
          <cell r="Q1770" t="str">
            <v>EXPORTACION DIRECTA</v>
          </cell>
          <cell r="R1770" t="str">
            <v>02</v>
          </cell>
          <cell r="S1770" t="str">
            <v>CHILE</v>
          </cell>
          <cell r="T1770" t="str">
            <v>1000 TOKYO (ADUANA PRINCIPAL)J</v>
          </cell>
          <cell r="U1770" t="str">
            <v>200000163</v>
          </cell>
          <cell r="V1770" t="str">
            <v>NH FOODS CHILE Y COMPAÑIA LIMITADA</v>
          </cell>
          <cell r="W1770" t="str">
            <v>TOKYO 22 OCT 2022</v>
          </cell>
          <cell r="X1770" t="str">
            <v>EXW</v>
          </cell>
          <cell r="Y1770" t="str">
            <v>CTA CTE O CRED.DIRECTO</v>
          </cell>
          <cell r="Z1770" t="str">
            <v>CONGELADO</v>
          </cell>
          <cell r="AA1770" t="str">
            <v>LOMO</v>
          </cell>
          <cell r="AB1770" t="str">
            <v>LOMO VETADO</v>
          </cell>
          <cell r="AC1770" t="str">
            <v>LOMO VETADO MITADES</v>
          </cell>
          <cell r="AD1770" t="str">
            <v>EX</v>
          </cell>
        </row>
        <row r="1771">
          <cell r="D1771">
            <v>1020110</v>
          </cell>
          <cell r="E1771" t="str">
            <v>GO MM LOIN L@ CJ 12K AP</v>
          </cell>
          <cell r="F1771">
            <v>13800</v>
          </cell>
          <cell r="G1771" t="str">
            <v>KG</v>
          </cell>
          <cell r="H1771" t="str">
            <v>PLANTA LO MIRANDA</v>
          </cell>
          <cell r="I1771" t="str">
            <v>EN PRODUCCION</v>
          </cell>
          <cell r="J1771">
            <v>44848</v>
          </cell>
          <cell r="K1771">
            <v>44848</v>
          </cell>
          <cell r="L1771"/>
          <cell r="M1771"/>
          <cell r="N1771"/>
          <cell r="O1771" t="str">
            <v>U020 AGROSUPER COMER ALIM</v>
          </cell>
          <cell r="P1771" t="str">
            <v>00EX</v>
          </cell>
          <cell r="Q1771" t="str">
            <v>EXPORTACION DIRECTA</v>
          </cell>
          <cell r="R1771" t="str">
            <v>02</v>
          </cell>
          <cell r="S1771" t="str">
            <v>CHILE</v>
          </cell>
          <cell r="T1771" t="str">
            <v>1000 TOKYO (ADUANA PRINCIPAL)J</v>
          </cell>
          <cell r="U1771" t="str">
            <v>200000163</v>
          </cell>
          <cell r="V1771" t="str">
            <v>NH FOODS CHILE Y COMPAÑIA LIMITADA</v>
          </cell>
          <cell r="W1771" t="str">
            <v>TOKYO 24 OCT 2022</v>
          </cell>
          <cell r="X1771" t="str">
            <v>EXW</v>
          </cell>
          <cell r="Y1771" t="str">
            <v>CTA CTE O CRED.DIRECTO</v>
          </cell>
          <cell r="Z1771" t="str">
            <v>CONGELADO</v>
          </cell>
          <cell r="AA1771" t="str">
            <v>LOMO</v>
          </cell>
          <cell r="AB1771" t="str">
            <v>LOMO MM LOIN</v>
          </cell>
          <cell r="AC1771" t="str">
            <v>LOMO MM LOIN L</v>
          </cell>
          <cell r="AD1771" t="str">
            <v>EX</v>
          </cell>
        </row>
        <row r="1772">
          <cell r="D1772">
            <v>1023163</v>
          </cell>
          <cell r="E1772" t="str">
            <v>GO LOM VET &gt;2.0@ FI CJ 8K AP</v>
          </cell>
          <cell r="F1772">
            <v>5000</v>
          </cell>
          <cell r="G1772" t="str">
            <v>KG</v>
          </cell>
          <cell r="H1772" t="str">
            <v>PLANTA LO MIRANDA</v>
          </cell>
          <cell r="I1772" t="str">
            <v>EN PRODUCCION</v>
          </cell>
          <cell r="J1772">
            <v>44848</v>
          </cell>
          <cell r="K1772">
            <v>44848</v>
          </cell>
          <cell r="L1772"/>
          <cell r="M1772"/>
          <cell r="N1772"/>
          <cell r="O1772" t="str">
            <v>U020 AGROSUPER COMER ALIM</v>
          </cell>
          <cell r="P1772" t="str">
            <v>00EX</v>
          </cell>
          <cell r="Q1772" t="str">
            <v>EXPORTACION DIRECTA</v>
          </cell>
          <cell r="R1772" t="str">
            <v>02</v>
          </cell>
          <cell r="S1772" t="str">
            <v>CHILE</v>
          </cell>
          <cell r="T1772" t="str">
            <v>1000 TOKYO (ADUANA PRINCIPAL)J</v>
          </cell>
          <cell r="U1772" t="str">
            <v>200000163</v>
          </cell>
          <cell r="V1772" t="str">
            <v>NH FOODS CHILE Y COMPAÑIA LIMITADA</v>
          </cell>
          <cell r="W1772" t="str">
            <v>TOKYO 24 OCT 2022</v>
          </cell>
          <cell r="X1772" t="str">
            <v>EXW</v>
          </cell>
          <cell r="Y1772" t="str">
            <v>CTA CTE O CRED.DIRECTO</v>
          </cell>
          <cell r="Z1772" t="str">
            <v>CONGELADO</v>
          </cell>
          <cell r="AA1772" t="str">
            <v>LOMO</v>
          </cell>
          <cell r="AB1772" t="str">
            <v>LOMO VETADO</v>
          </cell>
          <cell r="AC1772" t="str">
            <v>LOMO VETADO &gt;2.0K</v>
          </cell>
          <cell r="AD1772" t="str">
            <v>EX</v>
          </cell>
        </row>
        <row r="1773">
          <cell r="D1773">
            <v>1021533</v>
          </cell>
          <cell r="E1773" t="str">
            <v>GO PANC MIT@ VA CJ 20K AP</v>
          </cell>
          <cell r="F1773">
            <v>5000</v>
          </cell>
          <cell r="G1773" t="str">
            <v>KG</v>
          </cell>
          <cell r="H1773" t="str">
            <v>PLANTA LO MIRANDA</v>
          </cell>
          <cell r="I1773" t="str">
            <v>EN PRODUCCION</v>
          </cell>
          <cell r="J1773">
            <v>44848</v>
          </cell>
          <cell r="K1773">
            <v>44848</v>
          </cell>
          <cell r="L1773"/>
          <cell r="M1773"/>
          <cell r="N1773"/>
          <cell r="O1773" t="str">
            <v>U020 AGROSUPER COMER ALIM</v>
          </cell>
          <cell r="P1773" t="str">
            <v>00EX</v>
          </cell>
          <cell r="Q1773" t="str">
            <v>EXPORTACION DIRECTA</v>
          </cell>
          <cell r="R1773" t="str">
            <v>02</v>
          </cell>
          <cell r="S1773" t="str">
            <v>CHILE</v>
          </cell>
          <cell r="T1773" t="str">
            <v>1000 TOKYO (ADUANA PRINCIPAL)J</v>
          </cell>
          <cell r="U1773" t="str">
            <v>200000163</v>
          </cell>
          <cell r="V1773" t="str">
            <v>NH FOODS CHILE Y COMPAÑIA LIMITADA</v>
          </cell>
          <cell r="W1773" t="str">
            <v>TOKYO 24 OCT 2022</v>
          </cell>
          <cell r="X1773" t="str">
            <v>EXW</v>
          </cell>
          <cell r="Y1773" t="str">
            <v>CTA CTE O CRED.DIRECTO</v>
          </cell>
          <cell r="Z1773" t="str">
            <v>CONGELADO</v>
          </cell>
          <cell r="AA1773" t="str">
            <v>PANCETA</v>
          </cell>
          <cell r="AB1773" t="str">
            <v>PANCETA S/CUERO</v>
          </cell>
          <cell r="AC1773" t="str">
            <v>PANCETA S/CUERO TROZO</v>
          </cell>
          <cell r="AD1773" t="str">
            <v>EX</v>
          </cell>
        </row>
        <row r="1774">
          <cell r="D1774">
            <v>1020662</v>
          </cell>
          <cell r="E1774" t="str">
            <v>GO GANSO C/ASTO 3P@ VA CJ T-F AP</v>
          </cell>
          <cell r="F1774">
            <v>5000</v>
          </cell>
          <cell r="G1774" t="str">
            <v>KG</v>
          </cell>
          <cell r="H1774" t="str">
            <v>PLANTA LO MIRANDA</v>
          </cell>
          <cell r="I1774" t="str">
            <v>EN PRODUCCION</v>
          </cell>
          <cell r="J1774">
            <v>44848</v>
          </cell>
          <cell r="K1774">
            <v>44855</v>
          </cell>
          <cell r="L1774"/>
          <cell r="M1774"/>
          <cell r="N1774"/>
          <cell r="O1774" t="str">
            <v>U020 AGROSUPER COMER ALIM</v>
          </cell>
          <cell r="P1774" t="str">
            <v>00EX</v>
          </cell>
          <cell r="Q1774" t="str">
            <v>EXPORTACION DIRECTA</v>
          </cell>
          <cell r="R1774" t="str">
            <v>02</v>
          </cell>
          <cell r="S1774" t="str">
            <v>CHILE</v>
          </cell>
          <cell r="T1774" t="str">
            <v>1000 TOKYO (ADUANA PRINCIPAL)J</v>
          </cell>
          <cell r="U1774" t="str">
            <v>200000163</v>
          </cell>
          <cell r="V1774" t="str">
            <v>NH FOODS CHILE Y COMPAÑIA LIMITADA</v>
          </cell>
          <cell r="W1774" t="str">
            <v>TOKYO 25 OCT 2022</v>
          </cell>
          <cell r="X1774" t="str">
            <v>EXW</v>
          </cell>
          <cell r="Y1774" t="str">
            <v>CTA CTE O CRED.DIRECTO</v>
          </cell>
          <cell r="Z1774" t="str">
            <v>CONGELADO</v>
          </cell>
          <cell r="AA1774" t="str">
            <v>PIERNA</v>
          </cell>
          <cell r="AB1774" t="str">
            <v>PIERNA PULPA FINA</v>
          </cell>
          <cell r="AC1774" t="str">
            <v>PIERNA PULPA FINA MUSC SEP</v>
          </cell>
          <cell r="AD1774" t="str">
            <v>EX</v>
          </cell>
        </row>
        <row r="1775">
          <cell r="D1775">
            <v>1021533</v>
          </cell>
          <cell r="E1775" t="str">
            <v>GO PANC MIT@ VA CJ 20K AP</v>
          </cell>
          <cell r="F1775">
            <v>5000</v>
          </cell>
          <cell r="G1775" t="str">
            <v>KG</v>
          </cell>
          <cell r="H1775" t="str">
            <v>PLANTA LO MIRANDA</v>
          </cell>
          <cell r="I1775" t="str">
            <v>EN PRODUCCION</v>
          </cell>
          <cell r="J1775">
            <v>44848</v>
          </cell>
          <cell r="K1775">
            <v>44855</v>
          </cell>
          <cell r="L1775"/>
          <cell r="M1775"/>
          <cell r="N1775"/>
          <cell r="O1775" t="str">
            <v>U020 AGROSUPER COMER ALIM</v>
          </cell>
          <cell r="P1775" t="str">
            <v>00EX</v>
          </cell>
          <cell r="Q1775" t="str">
            <v>EXPORTACION DIRECTA</v>
          </cell>
          <cell r="R1775" t="str">
            <v>02</v>
          </cell>
          <cell r="S1775" t="str">
            <v>CHILE</v>
          </cell>
          <cell r="T1775" t="str">
            <v>1000 TOKYO (ADUANA PRINCIPAL)J</v>
          </cell>
          <cell r="U1775" t="str">
            <v>200000163</v>
          </cell>
          <cell r="V1775" t="str">
            <v>NH FOODS CHILE Y COMPAÑIA LIMITADA</v>
          </cell>
          <cell r="W1775" t="str">
            <v>TOKYO 25 OCT 2022</v>
          </cell>
          <cell r="X1775" t="str">
            <v>EXW</v>
          </cell>
          <cell r="Y1775" t="str">
            <v>CTA CTE O CRED.DIRECTO</v>
          </cell>
          <cell r="Z1775" t="str">
            <v>CONGELADO</v>
          </cell>
          <cell r="AA1775" t="str">
            <v>PANCETA</v>
          </cell>
          <cell r="AB1775" t="str">
            <v>PANCETA S/CUERO</v>
          </cell>
          <cell r="AC1775" t="str">
            <v>PANCETA S/CUERO TROZO</v>
          </cell>
          <cell r="AD1775" t="str">
            <v>EX</v>
          </cell>
        </row>
        <row r="1776">
          <cell r="D1776">
            <v>1023163</v>
          </cell>
          <cell r="E1776" t="str">
            <v>GO LOM VET &gt;2.0@ FI CJ 8K AP</v>
          </cell>
          <cell r="F1776">
            <v>5000</v>
          </cell>
          <cell r="G1776" t="str">
            <v>KG</v>
          </cell>
          <cell r="H1776" t="str">
            <v>PLANTA LO MIRANDA</v>
          </cell>
          <cell r="I1776" t="str">
            <v>EN PRODUCCION</v>
          </cell>
          <cell r="J1776">
            <v>44848</v>
          </cell>
          <cell r="K1776">
            <v>44855</v>
          </cell>
          <cell r="L1776"/>
          <cell r="M1776"/>
          <cell r="N1776"/>
          <cell r="O1776" t="str">
            <v>U020 AGROSUPER COMER ALIM</v>
          </cell>
          <cell r="P1776" t="str">
            <v>00EX</v>
          </cell>
          <cell r="Q1776" t="str">
            <v>EXPORTACION DIRECTA</v>
          </cell>
          <cell r="R1776" t="str">
            <v>02</v>
          </cell>
          <cell r="S1776" t="str">
            <v>CHILE</v>
          </cell>
          <cell r="T1776" t="str">
            <v>1000 TOKYO (ADUANA PRINCIPAL)J</v>
          </cell>
          <cell r="U1776" t="str">
            <v>200000163</v>
          </cell>
          <cell r="V1776" t="str">
            <v>NH FOODS CHILE Y COMPAÑIA LIMITADA</v>
          </cell>
          <cell r="W1776" t="str">
            <v>TOKYO 25 OCT 2022</v>
          </cell>
          <cell r="X1776" t="str">
            <v>EXW</v>
          </cell>
          <cell r="Y1776" t="str">
            <v>CTA CTE O CRED.DIRECTO</v>
          </cell>
          <cell r="Z1776" t="str">
            <v>CONGELADO</v>
          </cell>
          <cell r="AA1776" t="str">
            <v>LOMO</v>
          </cell>
          <cell r="AB1776" t="str">
            <v>LOMO VETADO</v>
          </cell>
          <cell r="AC1776" t="str">
            <v>LOMO VETADO &gt;2.0K</v>
          </cell>
          <cell r="AD1776" t="str">
            <v>EX</v>
          </cell>
        </row>
        <row r="1777">
          <cell r="D1777">
            <v>1020110</v>
          </cell>
          <cell r="E1777" t="str">
            <v>GO MM LOIN L@ CJ 12K AP</v>
          </cell>
          <cell r="F1777">
            <v>8800</v>
          </cell>
          <cell r="G1777" t="str">
            <v>KG</v>
          </cell>
          <cell r="H1777" t="str">
            <v>PLANTA LO MIRANDA</v>
          </cell>
          <cell r="I1777" t="str">
            <v>EN PRODUCCION</v>
          </cell>
          <cell r="J1777">
            <v>44848</v>
          </cell>
          <cell r="K1777">
            <v>44855</v>
          </cell>
          <cell r="L1777"/>
          <cell r="M1777"/>
          <cell r="N1777"/>
          <cell r="O1777" t="str">
            <v>U020 AGROSUPER COMER ALIM</v>
          </cell>
          <cell r="P1777" t="str">
            <v>00EX</v>
          </cell>
          <cell r="Q1777" t="str">
            <v>EXPORTACION DIRECTA</v>
          </cell>
          <cell r="R1777" t="str">
            <v>02</v>
          </cell>
          <cell r="S1777" t="str">
            <v>CHILE</v>
          </cell>
          <cell r="T1777" t="str">
            <v>1000 TOKYO (ADUANA PRINCIPAL)J</v>
          </cell>
          <cell r="U1777" t="str">
            <v>200000163</v>
          </cell>
          <cell r="V1777" t="str">
            <v>NH FOODS CHILE Y COMPAÑIA LIMITADA</v>
          </cell>
          <cell r="W1777" t="str">
            <v>TOKYO 25 OCT 2022</v>
          </cell>
          <cell r="X1777" t="str">
            <v>EXW</v>
          </cell>
          <cell r="Y1777" t="str">
            <v>CTA CTE O CRED.DIRECTO</v>
          </cell>
          <cell r="Z1777" t="str">
            <v>CONGELADO</v>
          </cell>
          <cell r="AA1777" t="str">
            <v>LOMO</v>
          </cell>
          <cell r="AB1777" t="str">
            <v>LOMO MM LOIN</v>
          </cell>
          <cell r="AC1777" t="str">
            <v>LOMO MM LOIN L</v>
          </cell>
          <cell r="AD1777" t="str">
            <v>EX</v>
          </cell>
        </row>
        <row r="1778">
          <cell r="D1778">
            <v>1020662</v>
          </cell>
          <cell r="E1778" t="str">
            <v>GO GANSO C/ASTO 3P@ VA CJ T-F AP</v>
          </cell>
          <cell r="F1778">
            <v>5000</v>
          </cell>
          <cell r="G1778" t="str">
            <v>KG</v>
          </cell>
          <cell r="H1778" t="str">
            <v>PLANTA LO MIRANDA</v>
          </cell>
          <cell r="I1778" t="str">
            <v>EN PRODUCCION</v>
          </cell>
          <cell r="J1778">
            <v>44848</v>
          </cell>
          <cell r="K1778">
            <v>44862</v>
          </cell>
          <cell r="L1778"/>
          <cell r="M1778"/>
          <cell r="N1778"/>
          <cell r="O1778" t="str">
            <v>U020 AGROSUPER COMER ALIM</v>
          </cell>
          <cell r="P1778" t="str">
            <v>00EX</v>
          </cell>
          <cell r="Q1778" t="str">
            <v>EXPORTACION DIRECTA</v>
          </cell>
          <cell r="R1778" t="str">
            <v>02</v>
          </cell>
          <cell r="S1778" t="str">
            <v>CHILE</v>
          </cell>
          <cell r="T1778" t="str">
            <v>1000 TOKYO (ADUANA PRINCIPAL)J</v>
          </cell>
          <cell r="U1778" t="str">
            <v>200000163</v>
          </cell>
          <cell r="V1778" t="str">
            <v>NH FOODS CHILE Y COMPAÑIA LIMITADA</v>
          </cell>
          <cell r="W1778" t="str">
            <v>TOKYO 26 OCT 2022</v>
          </cell>
          <cell r="X1778" t="str">
            <v>EXW</v>
          </cell>
          <cell r="Y1778" t="str">
            <v>CTA CTE O CRED.DIRECTO</v>
          </cell>
          <cell r="Z1778" t="str">
            <v>CONGELADO</v>
          </cell>
          <cell r="AA1778" t="str">
            <v>PIERNA</v>
          </cell>
          <cell r="AB1778" t="str">
            <v>PIERNA PULPA FINA</v>
          </cell>
          <cell r="AC1778" t="str">
            <v>PIERNA PULPA FINA MUSC SEP</v>
          </cell>
          <cell r="AD1778" t="str">
            <v>EX</v>
          </cell>
        </row>
        <row r="1779">
          <cell r="D1779">
            <v>1021533</v>
          </cell>
          <cell r="E1779" t="str">
            <v>GO PANC MIT@ VA CJ 20K AP</v>
          </cell>
          <cell r="F1779">
            <v>5000</v>
          </cell>
          <cell r="G1779" t="str">
            <v>KG</v>
          </cell>
          <cell r="H1779" t="str">
            <v>PLANTA LO MIRANDA</v>
          </cell>
          <cell r="I1779" t="str">
            <v>EN PRODUCCION</v>
          </cell>
          <cell r="J1779">
            <v>44848</v>
          </cell>
          <cell r="K1779">
            <v>44862</v>
          </cell>
          <cell r="L1779"/>
          <cell r="M1779"/>
          <cell r="N1779"/>
          <cell r="O1779" t="str">
            <v>U020 AGROSUPER COMER ALIM</v>
          </cell>
          <cell r="P1779" t="str">
            <v>00EX</v>
          </cell>
          <cell r="Q1779" t="str">
            <v>EXPORTACION DIRECTA</v>
          </cell>
          <cell r="R1779" t="str">
            <v>02</v>
          </cell>
          <cell r="S1779" t="str">
            <v>CHILE</v>
          </cell>
          <cell r="T1779" t="str">
            <v>1000 TOKYO (ADUANA PRINCIPAL)J</v>
          </cell>
          <cell r="U1779" t="str">
            <v>200000163</v>
          </cell>
          <cell r="V1779" t="str">
            <v>NH FOODS CHILE Y COMPAÑIA LIMITADA</v>
          </cell>
          <cell r="W1779" t="str">
            <v>TOKYO 26 OCT 2022</v>
          </cell>
          <cell r="X1779" t="str">
            <v>EXW</v>
          </cell>
          <cell r="Y1779" t="str">
            <v>CTA CTE O CRED.DIRECTO</v>
          </cell>
          <cell r="Z1779" t="str">
            <v>CONGELADO</v>
          </cell>
          <cell r="AA1779" t="str">
            <v>PANCETA</v>
          </cell>
          <cell r="AB1779" t="str">
            <v>PANCETA S/CUERO</v>
          </cell>
          <cell r="AC1779" t="str">
            <v>PANCETA S/CUERO TROZO</v>
          </cell>
          <cell r="AD1779" t="str">
            <v>EX</v>
          </cell>
        </row>
        <row r="1780">
          <cell r="D1780">
            <v>1023163</v>
          </cell>
          <cell r="E1780" t="str">
            <v>GO LOM VET &gt;2.0@ FI CJ 8K AP</v>
          </cell>
          <cell r="F1780">
            <v>5000</v>
          </cell>
          <cell r="G1780" t="str">
            <v>KG</v>
          </cell>
          <cell r="H1780" t="str">
            <v>PLANTA LO MIRANDA</v>
          </cell>
          <cell r="I1780" t="str">
            <v>EN PRODUCCION</v>
          </cell>
          <cell r="J1780">
            <v>44848</v>
          </cell>
          <cell r="K1780">
            <v>44862</v>
          </cell>
          <cell r="L1780"/>
          <cell r="M1780"/>
          <cell r="N1780"/>
          <cell r="O1780" t="str">
            <v>U020 AGROSUPER COMER ALIM</v>
          </cell>
          <cell r="P1780" t="str">
            <v>00EX</v>
          </cell>
          <cell r="Q1780" t="str">
            <v>EXPORTACION DIRECTA</v>
          </cell>
          <cell r="R1780" t="str">
            <v>02</v>
          </cell>
          <cell r="S1780" t="str">
            <v>CHILE</v>
          </cell>
          <cell r="T1780" t="str">
            <v>1000 TOKYO (ADUANA PRINCIPAL)J</v>
          </cell>
          <cell r="U1780" t="str">
            <v>200000163</v>
          </cell>
          <cell r="V1780" t="str">
            <v>NH FOODS CHILE Y COMPAÑIA LIMITADA</v>
          </cell>
          <cell r="W1780" t="str">
            <v>TOKYO 26 OCT 2022</v>
          </cell>
          <cell r="X1780" t="str">
            <v>EXW</v>
          </cell>
          <cell r="Y1780" t="str">
            <v>CTA CTE O CRED.DIRECTO</v>
          </cell>
          <cell r="Z1780" t="str">
            <v>CONGELADO</v>
          </cell>
          <cell r="AA1780" t="str">
            <v>LOMO</v>
          </cell>
          <cell r="AB1780" t="str">
            <v>LOMO VETADO</v>
          </cell>
          <cell r="AC1780" t="str">
            <v>LOMO VETADO &gt;2.0K</v>
          </cell>
          <cell r="AD1780" t="str">
            <v>EX</v>
          </cell>
        </row>
        <row r="1781">
          <cell r="D1781">
            <v>1020110</v>
          </cell>
          <cell r="E1781" t="str">
            <v>GO MM LOIN L@ CJ 12K AP</v>
          </cell>
          <cell r="F1781">
            <v>8800</v>
          </cell>
          <cell r="G1781" t="str">
            <v>KG</v>
          </cell>
          <cell r="H1781" t="str">
            <v>PLANTA LO MIRANDA</v>
          </cell>
          <cell r="I1781" t="str">
            <v>EN PRODUCCION</v>
          </cell>
          <cell r="J1781">
            <v>44848</v>
          </cell>
          <cell r="K1781">
            <v>44862</v>
          </cell>
          <cell r="L1781"/>
          <cell r="M1781"/>
          <cell r="N1781"/>
          <cell r="O1781" t="str">
            <v>U020 AGROSUPER COMER ALIM</v>
          </cell>
          <cell r="P1781" t="str">
            <v>00EX</v>
          </cell>
          <cell r="Q1781" t="str">
            <v>EXPORTACION DIRECTA</v>
          </cell>
          <cell r="R1781" t="str">
            <v>02</v>
          </cell>
          <cell r="S1781" t="str">
            <v>CHILE</v>
          </cell>
          <cell r="T1781" t="str">
            <v>1000 TOKYO (ADUANA PRINCIPAL)J</v>
          </cell>
          <cell r="U1781" t="str">
            <v>200000163</v>
          </cell>
          <cell r="V1781" t="str">
            <v>NH FOODS CHILE Y COMPAÑIA LIMITADA</v>
          </cell>
          <cell r="W1781" t="str">
            <v>TOKYO 26 OCT 2022</v>
          </cell>
          <cell r="X1781" t="str">
            <v>EXW</v>
          </cell>
          <cell r="Y1781" t="str">
            <v>CTA CTE O CRED.DIRECTO</v>
          </cell>
          <cell r="Z1781" t="str">
            <v>CONGELADO</v>
          </cell>
          <cell r="AA1781" t="str">
            <v>LOMO</v>
          </cell>
          <cell r="AB1781" t="str">
            <v>LOMO MM LOIN</v>
          </cell>
          <cell r="AC1781" t="str">
            <v>LOMO MM LOIN L</v>
          </cell>
          <cell r="AD1781" t="str">
            <v>EX</v>
          </cell>
        </row>
        <row r="1782">
          <cell r="D1782">
            <v>1020110</v>
          </cell>
          <cell r="E1782" t="str">
            <v>GO MM LOIN L@ CJ 12K AP</v>
          </cell>
          <cell r="F1782">
            <v>4900</v>
          </cell>
          <cell r="G1782" t="str">
            <v>KG</v>
          </cell>
          <cell r="H1782" t="str">
            <v>PLANTA LO MIRANDA</v>
          </cell>
          <cell r="I1782" t="str">
            <v>EN PRODUCCION</v>
          </cell>
          <cell r="J1782">
            <v>44848</v>
          </cell>
          <cell r="K1782">
            <v>44841</v>
          </cell>
          <cell r="L1782"/>
          <cell r="M1782"/>
          <cell r="N1782"/>
          <cell r="O1782" t="str">
            <v>U020 AGROSUPER COMER ALIM</v>
          </cell>
          <cell r="P1782" t="str">
            <v>00EX</v>
          </cell>
          <cell r="Q1782" t="str">
            <v>EXPORTACION DIRECTA</v>
          </cell>
          <cell r="R1782" t="str">
            <v>02</v>
          </cell>
          <cell r="S1782" t="str">
            <v>CHILE</v>
          </cell>
          <cell r="T1782" t="str">
            <v>1000 TOKYO (ADUANA PRINCIPAL)J</v>
          </cell>
          <cell r="U1782" t="str">
            <v>200000163</v>
          </cell>
          <cell r="V1782" t="str">
            <v>NH FOODS CHILE Y COMPAÑIA LIMITADA</v>
          </cell>
          <cell r="W1782" t="str">
            <v>TOKYO 28 OCT 2022</v>
          </cell>
          <cell r="X1782" t="str">
            <v>EXW</v>
          </cell>
          <cell r="Y1782" t="str">
            <v>CTA CTE O CRED.DIRECTO</v>
          </cell>
          <cell r="Z1782" t="str">
            <v>CONGELADO</v>
          </cell>
          <cell r="AA1782" t="str">
            <v>LOMO</v>
          </cell>
          <cell r="AB1782" t="str">
            <v>LOMO MM LOIN</v>
          </cell>
          <cell r="AC1782" t="str">
            <v>LOMO MM LOIN L</v>
          </cell>
          <cell r="AD1782" t="str">
            <v>EX</v>
          </cell>
        </row>
        <row r="1783">
          <cell r="D1783">
            <v>1020620</v>
          </cell>
          <cell r="E1783" t="str">
            <v>GO LOM VET &lt;2.0@ FI CJ AP</v>
          </cell>
          <cell r="F1783">
            <v>2200</v>
          </cell>
          <cell r="G1783" t="str">
            <v>KG</v>
          </cell>
          <cell r="H1783" t="str">
            <v>PLANTA LO MIRANDA</v>
          </cell>
          <cell r="I1783" t="str">
            <v>EN PRODUCCION</v>
          </cell>
          <cell r="J1783">
            <v>44848</v>
          </cell>
          <cell r="K1783">
            <v>44841</v>
          </cell>
          <cell r="L1783"/>
          <cell r="M1783"/>
          <cell r="N1783"/>
          <cell r="O1783" t="str">
            <v>U020 AGROSUPER COMER ALIM</v>
          </cell>
          <cell r="P1783" t="str">
            <v>00EX</v>
          </cell>
          <cell r="Q1783" t="str">
            <v>EXPORTACION DIRECTA</v>
          </cell>
          <cell r="R1783" t="str">
            <v>02</v>
          </cell>
          <cell r="S1783" t="str">
            <v>CHILE</v>
          </cell>
          <cell r="T1783" t="str">
            <v>1000 TOKYO (ADUANA PRINCIPAL)J</v>
          </cell>
          <cell r="U1783" t="str">
            <v>200000163</v>
          </cell>
          <cell r="V1783" t="str">
            <v>NH FOODS CHILE Y COMPAÑIA LIMITADA</v>
          </cell>
          <cell r="W1783" t="str">
            <v>TOKYO 28 OCT 2022</v>
          </cell>
          <cell r="X1783" t="str">
            <v>EXW</v>
          </cell>
          <cell r="Y1783" t="str">
            <v>CTA CTE O CRED.DIRECTO</v>
          </cell>
          <cell r="Z1783" t="str">
            <v>CONGELADO</v>
          </cell>
          <cell r="AA1783" t="str">
            <v>LOMO</v>
          </cell>
          <cell r="AB1783" t="str">
            <v>LOMO VETADO</v>
          </cell>
          <cell r="AC1783" t="str">
            <v>LOMO VETADO &lt;2.0K</v>
          </cell>
          <cell r="AD1783" t="str">
            <v>EX</v>
          </cell>
        </row>
        <row r="1784">
          <cell r="D1784">
            <v>1023163</v>
          </cell>
          <cell r="E1784" t="str">
            <v>GO LOM VET &gt;2.0@ FI CJ 8K AP</v>
          </cell>
          <cell r="F1784">
            <v>5000</v>
          </cell>
          <cell r="G1784" t="str">
            <v>KG</v>
          </cell>
          <cell r="H1784" t="str">
            <v>PLANTA LO MIRANDA</v>
          </cell>
          <cell r="I1784" t="str">
            <v>EN PRODUCCION</v>
          </cell>
          <cell r="J1784">
            <v>44848</v>
          </cell>
          <cell r="K1784">
            <v>44841</v>
          </cell>
          <cell r="L1784"/>
          <cell r="M1784"/>
          <cell r="N1784"/>
          <cell r="O1784" t="str">
            <v>U020 AGROSUPER COMER ALIM</v>
          </cell>
          <cell r="P1784" t="str">
            <v>00EX</v>
          </cell>
          <cell r="Q1784" t="str">
            <v>EXPORTACION DIRECTA</v>
          </cell>
          <cell r="R1784" t="str">
            <v>02</v>
          </cell>
          <cell r="S1784" t="str">
            <v>CHILE</v>
          </cell>
          <cell r="T1784" t="str">
            <v>1000 TOKYO (ADUANA PRINCIPAL)J</v>
          </cell>
          <cell r="U1784" t="str">
            <v>200000163</v>
          </cell>
          <cell r="V1784" t="str">
            <v>NH FOODS CHILE Y COMPAÑIA LIMITADA</v>
          </cell>
          <cell r="W1784" t="str">
            <v>TOKYO 28 OCT 2022</v>
          </cell>
          <cell r="X1784" t="str">
            <v>EXW</v>
          </cell>
          <cell r="Y1784" t="str">
            <v>CTA CTE O CRED.DIRECTO</v>
          </cell>
          <cell r="Z1784" t="str">
            <v>CONGELADO</v>
          </cell>
          <cell r="AA1784" t="str">
            <v>LOMO</v>
          </cell>
          <cell r="AB1784" t="str">
            <v>LOMO VETADO</v>
          </cell>
          <cell r="AC1784" t="str">
            <v>LOMO VETADO &gt;2.0K</v>
          </cell>
          <cell r="AD1784" t="str">
            <v>EX</v>
          </cell>
        </row>
        <row r="1785">
          <cell r="D1785">
            <v>1022326</v>
          </cell>
          <cell r="E1785" t="str">
            <v>GO CC LOIN L (S/T)@ FI CJ AP</v>
          </cell>
          <cell r="F1785">
            <v>5000</v>
          </cell>
          <cell r="G1785" t="str">
            <v>KG</v>
          </cell>
          <cell r="H1785" t="str">
            <v>PLANTA LO MIRANDA</v>
          </cell>
          <cell r="I1785" t="str">
            <v>EN PRODUCCION</v>
          </cell>
          <cell r="J1785">
            <v>44848</v>
          </cell>
          <cell r="K1785">
            <v>44841</v>
          </cell>
          <cell r="L1785"/>
          <cell r="M1785"/>
          <cell r="N1785"/>
          <cell r="O1785" t="str">
            <v>U020 AGROSUPER COMER ALIM</v>
          </cell>
          <cell r="P1785" t="str">
            <v>00EX</v>
          </cell>
          <cell r="Q1785" t="str">
            <v>EXPORTACION DIRECTA</v>
          </cell>
          <cell r="R1785" t="str">
            <v>02</v>
          </cell>
          <cell r="S1785" t="str">
            <v>CHILE</v>
          </cell>
          <cell r="T1785" t="str">
            <v>1000 TOKYO (ADUANA PRINCIPAL)J</v>
          </cell>
          <cell r="U1785" t="str">
            <v>200000163</v>
          </cell>
          <cell r="V1785" t="str">
            <v>NH FOODS CHILE Y COMPAÑIA LIMITADA</v>
          </cell>
          <cell r="W1785" t="str">
            <v>TOKYO 28 OCT 2022</v>
          </cell>
          <cell r="X1785" t="str">
            <v>EXW</v>
          </cell>
          <cell r="Y1785" t="str">
            <v>CTA CTE O CRED.DIRECTO</v>
          </cell>
          <cell r="Z1785" t="str">
            <v>CONGELADO</v>
          </cell>
          <cell r="AA1785" t="str">
            <v>LOMO</v>
          </cell>
          <cell r="AB1785" t="str">
            <v>LOMO CC LOIN</v>
          </cell>
          <cell r="AC1785" t="str">
            <v>LOMO CC LOIN L</v>
          </cell>
          <cell r="AD1785" t="str">
            <v>EX</v>
          </cell>
        </row>
        <row r="1786">
          <cell r="D1786">
            <v>1020802</v>
          </cell>
          <cell r="E1786" t="str">
            <v>GO PANC S/TEC N@ FI CJ 20K AP</v>
          </cell>
          <cell r="F1786">
            <v>6700</v>
          </cell>
          <cell r="G1786" t="str">
            <v>KG</v>
          </cell>
          <cell r="H1786" t="str">
            <v>PLANTA LO MIRANDA</v>
          </cell>
          <cell r="I1786" t="str">
            <v>EN PRODUCCION</v>
          </cell>
          <cell r="J1786">
            <v>44848</v>
          </cell>
          <cell r="K1786">
            <v>44841</v>
          </cell>
          <cell r="L1786"/>
          <cell r="M1786"/>
          <cell r="N1786"/>
          <cell r="O1786" t="str">
            <v>U020 AGROSUPER COMER ALIM</v>
          </cell>
          <cell r="P1786" t="str">
            <v>00EX</v>
          </cell>
          <cell r="Q1786" t="str">
            <v>EXPORTACION DIRECTA</v>
          </cell>
          <cell r="R1786" t="str">
            <v>02</v>
          </cell>
          <cell r="S1786" t="str">
            <v>CHILE</v>
          </cell>
          <cell r="T1786" t="str">
            <v>1000 TOKYO (ADUANA PRINCIPAL)J</v>
          </cell>
          <cell r="U1786" t="str">
            <v>200000163</v>
          </cell>
          <cell r="V1786" t="str">
            <v>NH FOODS CHILE Y COMPAÑIA LIMITADA</v>
          </cell>
          <cell r="W1786" t="str">
            <v>TOKYO 28 OCT 2022</v>
          </cell>
          <cell r="X1786" t="str">
            <v>EXW</v>
          </cell>
          <cell r="Y1786" t="str">
            <v>CTA CTE O CRED.DIRECTO</v>
          </cell>
          <cell r="Z1786" t="str">
            <v>CONGELADO</v>
          </cell>
          <cell r="AA1786" t="str">
            <v>PANCETA</v>
          </cell>
          <cell r="AB1786" t="str">
            <v>PANCETA S/CUERO</v>
          </cell>
          <cell r="AC1786" t="str">
            <v>PANCETA S/CUERO S/TECLA</v>
          </cell>
          <cell r="AD1786" t="str">
            <v>EX</v>
          </cell>
        </row>
        <row r="1787">
          <cell r="D1787">
            <v>1020802</v>
          </cell>
          <cell r="E1787" t="str">
            <v>GO PANC S/TEC N@ FI CJ 20K AP</v>
          </cell>
          <cell r="F1787">
            <v>7400</v>
          </cell>
          <cell r="G1787" t="str">
            <v>KG</v>
          </cell>
          <cell r="H1787" t="str">
            <v>PLANTA LO MIRANDA</v>
          </cell>
          <cell r="I1787" t="str">
            <v>EN PRODUCCION</v>
          </cell>
          <cell r="J1787">
            <v>44848</v>
          </cell>
          <cell r="K1787">
            <v>44841</v>
          </cell>
          <cell r="L1787"/>
          <cell r="M1787"/>
          <cell r="N1787"/>
          <cell r="O1787" t="str">
            <v>U020 AGROSUPER COMER ALIM</v>
          </cell>
          <cell r="P1787" t="str">
            <v>00EX</v>
          </cell>
          <cell r="Q1787" t="str">
            <v>EXPORTACION DIRECTA</v>
          </cell>
          <cell r="R1787" t="str">
            <v>02</v>
          </cell>
          <cell r="S1787" t="str">
            <v>CHILE</v>
          </cell>
          <cell r="T1787" t="str">
            <v>1000 TOKYO (ADUANA PRINCIPAL)J</v>
          </cell>
          <cell r="U1787" t="str">
            <v>200000163</v>
          </cell>
          <cell r="V1787" t="str">
            <v>NH FOODS CHILE Y COMPAÑIA LIMITADA</v>
          </cell>
          <cell r="W1787" t="str">
            <v>TOKYO 29 OCT 2022</v>
          </cell>
          <cell r="X1787" t="str">
            <v>EXW</v>
          </cell>
          <cell r="Y1787" t="str">
            <v>CTA CTE O CRED.DIRECTO</v>
          </cell>
          <cell r="Z1787" t="str">
            <v>CONGELADO</v>
          </cell>
          <cell r="AA1787" t="str">
            <v>PANCETA</v>
          </cell>
          <cell r="AB1787" t="str">
            <v>PANCETA S/CUERO</v>
          </cell>
          <cell r="AC1787" t="str">
            <v>PANCETA S/CUERO S/TECLA</v>
          </cell>
          <cell r="AD1787" t="str">
            <v>EX</v>
          </cell>
        </row>
        <row r="1788">
          <cell r="D1788">
            <v>1022326</v>
          </cell>
          <cell r="E1788" t="str">
            <v>GO CC LOIN L (S/T)@ FI CJ AP</v>
          </cell>
          <cell r="F1788">
            <v>5000</v>
          </cell>
          <cell r="G1788" t="str">
            <v>KG</v>
          </cell>
          <cell r="H1788" t="str">
            <v>PLANTA LO MIRANDA</v>
          </cell>
          <cell r="I1788" t="str">
            <v>EN PRODUCCION</v>
          </cell>
          <cell r="J1788">
            <v>44848</v>
          </cell>
          <cell r="K1788">
            <v>44841</v>
          </cell>
          <cell r="L1788"/>
          <cell r="M1788"/>
          <cell r="N1788"/>
          <cell r="O1788" t="str">
            <v>U020 AGROSUPER COMER ALIM</v>
          </cell>
          <cell r="P1788" t="str">
            <v>00EX</v>
          </cell>
          <cell r="Q1788" t="str">
            <v>EXPORTACION DIRECTA</v>
          </cell>
          <cell r="R1788" t="str">
            <v>02</v>
          </cell>
          <cell r="S1788" t="str">
            <v>CHILE</v>
          </cell>
          <cell r="T1788" t="str">
            <v>1000 TOKYO (ADUANA PRINCIPAL)J</v>
          </cell>
          <cell r="U1788" t="str">
            <v>200000163</v>
          </cell>
          <cell r="V1788" t="str">
            <v>NH FOODS CHILE Y COMPAÑIA LIMITADA</v>
          </cell>
          <cell r="W1788" t="str">
            <v>TOKYO 29 OCT 2022</v>
          </cell>
          <cell r="X1788" t="str">
            <v>EXW</v>
          </cell>
          <cell r="Y1788" t="str">
            <v>CTA CTE O CRED.DIRECTO</v>
          </cell>
          <cell r="Z1788" t="str">
            <v>CONGELADO</v>
          </cell>
          <cell r="AA1788" t="str">
            <v>LOMO</v>
          </cell>
          <cell r="AB1788" t="str">
            <v>LOMO CC LOIN</v>
          </cell>
          <cell r="AC1788" t="str">
            <v>LOMO CC LOIN L</v>
          </cell>
          <cell r="AD1788" t="str">
            <v>EX</v>
          </cell>
        </row>
        <row r="1789">
          <cell r="D1789">
            <v>1020620</v>
          </cell>
          <cell r="E1789" t="str">
            <v>GO LOM VET &lt;2.0@ FI CJ AP</v>
          </cell>
          <cell r="F1789">
            <v>5000</v>
          </cell>
          <cell r="G1789" t="str">
            <v>KG</v>
          </cell>
          <cell r="H1789" t="str">
            <v>PLANTA LO MIRANDA</v>
          </cell>
          <cell r="I1789" t="str">
            <v>EN PRODUCCION</v>
          </cell>
          <cell r="J1789">
            <v>44848</v>
          </cell>
          <cell r="K1789">
            <v>44841</v>
          </cell>
          <cell r="L1789"/>
          <cell r="M1789"/>
          <cell r="N1789"/>
          <cell r="O1789" t="str">
            <v>U020 AGROSUPER COMER ALIM</v>
          </cell>
          <cell r="P1789" t="str">
            <v>00EX</v>
          </cell>
          <cell r="Q1789" t="str">
            <v>EXPORTACION DIRECTA</v>
          </cell>
          <cell r="R1789" t="str">
            <v>02</v>
          </cell>
          <cell r="S1789" t="str">
            <v>CHILE</v>
          </cell>
          <cell r="T1789" t="str">
            <v>1000 TOKYO (ADUANA PRINCIPAL)J</v>
          </cell>
          <cell r="U1789" t="str">
            <v>200000163</v>
          </cell>
          <cell r="V1789" t="str">
            <v>NH FOODS CHILE Y COMPAÑIA LIMITADA</v>
          </cell>
          <cell r="W1789" t="str">
            <v>TOKYO 29 OCT 2022</v>
          </cell>
          <cell r="X1789" t="str">
            <v>EXW</v>
          </cell>
          <cell r="Y1789" t="str">
            <v>CTA CTE O CRED.DIRECTO</v>
          </cell>
          <cell r="Z1789" t="str">
            <v>CONGELADO</v>
          </cell>
          <cell r="AA1789" t="str">
            <v>LOMO</v>
          </cell>
          <cell r="AB1789" t="str">
            <v>LOMO VETADO</v>
          </cell>
          <cell r="AC1789" t="str">
            <v>LOMO VETADO &lt;2.0K</v>
          </cell>
          <cell r="AD1789" t="str">
            <v>EX</v>
          </cell>
        </row>
        <row r="1790">
          <cell r="D1790">
            <v>1020110</v>
          </cell>
          <cell r="E1790" t="str">
            <v>GO MM LOIN L@ CJ 12K AP</v>
          </cell>
          <cell r="F1790">
            <v>6400</v>
          </cell>
          <cell r="G1790" t="str">
            <v>KG</v>
          </cell>
          <cell r="H1790" t="str">
            <v>PLANTA LO MIRANDA</v>
          </cell>
          <cell r="I1790" t="str">
            <v>EN PRODUCCION</v>
          </cell>
          <cell r="J1790">
            <v>44848</v>
          </cell>
          <cell r="K1790">
            <v>44841</v>
          </cell>
          <cell r="L1790"/>
          <cell r="M1790"/>
          <cell r="N1790"/>
          <cell r="O1790" t="str">
            <v>U020 AGROSUPER COMER ALIM</v>
          </cell>
          <cell r="P1790" t="str">
            <v>00EX</v>
          </cell>
          <cell r="Q1790" t="str">
            <v>EXPORTACION DIRECTA</v>
          </cell>
          <cell r="R1790" t="str">
            <v>02</v>
          </cell>
          <cell r="S1790" t="str">
            <v>CHILE</v>
          </cell>
          <cell r="T1790" t="str">
            <v>1000 TOKYO (ADUANA PRINCIPAL)J</v>
          </cell>
          <cell r="U1790" t="str">
            <v>200000163</v>
          </cell>
          <cell r="V1790" t="str">
            <v>NH FOODS CHILE Y COMPAÑIA LIMITADA</v>
          </cell>
          <cell r="W1790" t="str">
            <v>TOKYO 29 OCT 2022</v>
          </cell>
          <cell r="X1790" t="str">
            <v>EXW</v>
          </cell>
          <cell r="Y1790" t="str">
            <v>CTA CTE O CRED.DIRECTO</v>
          </cell>
          <cell r="Z1790" t="str">
            <v>CONGELADO</v>
          </cell>
          <cell r="AA1790" t="str">
            <v>LOMO</v>
          </cell>
          <cell r="AB1790" t="str">
            <v>LOMO MM LOIN</v>
          </cell>
          <cell r="AC1790" t="str">
            <v>LOMO MM LOIN L</v>
          </cell>
          <cell r="AD1790" t="str">
            <v>EX</v>
          </cell>
        </row>
        <row r="1791">
          <cell r="D1791">
            <v>1020110</v>
          </cell>
          <cell r="E1791" t="str">
            <v>GO MM LOIN L@ CJ 12K AP</v>
          </cell>
          <cell r="F1791">
            <v>6400</v>
          </cell>
          <cell r="G1791" t="str">
            <v>KG</v>
          </cell>
          <cell r="H1791" t="str">
            <v>PLANTA LO MIRANDA</v>
          </cell>
          <cell r="I1791" t="str">
            <v>EN PRODUCCION</v>
          </cell>
          <cell r="J1791">
            <v>44848</v>
          </cell>
          <cell r="K1791">
            <v>44848</v>
          </cell>
          <cell r="L1791"/>
          <cell r="M1791"/>
          <cell r="N1791"/>
          <cell r="O1791" t="str">
            <v>U020 AGROSUPER COMER ALIM</v>
          </cell>
          <cell r="P1791" t="str">
            <v>00EX</v>
          </cell>
          <cell r="Q1791" t="str">
            <v>EXPORTACION DIRECTA</v>
          </cell>
          <cell r="R1791" t="str">
            <v>02</v>
          </cell>
          <cell r="S1791" t="str">
            <v>CHILE</v>
          </cell>
          <cell r="T1791" t="str">
            <v>1000 TOKYO (ADUANA PRINCIPAL)J</v>
          </cell>
          <cell r="U1791" t="str">
            <v>200000163</v>
          </cell>
          <cell r="V1791" t="str">
            <v>NH FOODS CHILE Y COMPAÑIA LIMITADA</v>
          </cell>
          <cell r="W1791" t="str">
            <v>TOKYO 30 OCT 2022</v>
          </cell>
          <cell r="X1791" t="str">
            <v>EXW</v>
          </cell>
          <cell r="Y1791" t="str">
            <v>CTA CTE O CRED.DIRECTO</v>
          </cell>
          <cell r="Z1791" t="str">
            <v>CONGELADO</v>
          </cell>
          <cell r="AA1791" t="str">
            <v>LOMO</v>
          </cell>
          <cell r="AB1791" t="str">
            <v>LOMO MM LOIN</v>
          </cell>
          <cell r="AC1791" t="str">
            <v>LOMO MM LOIN L</v>
          </cell>
          <cell r="AD1791" t="str">
            <v>EX</v>
          </cell>
        </row>
        <row r="1792">
          <cell r="D1792">
            <v>1020620</v>
          </cell>
          <cell r="E1792" t="str">
            <v>GO LOM VET &lt;2.0@ FI CJ AP</v>
          </cell>
          <cell r="F1792">
            <v>5000</v>
          </cell>
          <cell r="G1792" t="str">
            <v>KG</v>
          </cell>
          <cell r="H1792" t="str">
            <v>PLANTA LO MIRANDA</v>
          </cell>
          <cell r="I1792" t="str">
            <v>EN PRODUCCION</v>
          </cell>
          <cell r="J1792">
            <v>44848</v>
          </cell>
          <cell r="K1792">
            <v>44848</v>
          </cell>
          <cell r="L1792"/>
          <cell r="M1792"/>
          <cell r="N1792"/>
          <cell r="O1792" t="str">
            <v>U020 AGROSUPER COMER ALIM</v>
          </cell>
          <cell r="P1792" t="str">
            <v>00EX</v>
          </cell>
          <cell r="Q1792" t="str">
            <v>EXPORTACION DIRECTA</v>
          </cell>
          <cell r="R1792" t="str">
            <v>02</v>
          </cell>
          <cell r="S1792" t="str">
            <v>CHILE</v>
          </cell>
          <cell r="T1792" t="str">
            <v>1000 TOKYO (ADUANA PRINCIPAL)J</v>
          </cell>
          <cell r="U1792" t="str">
            <v>200000163</v>
          </cell>
          <cell r="V1792" t="str">
            <v>NH FOODS CHILE Y COMPAÑIA LIMITADA</v>
          </cell>
          <cell r="W1792" t="str">
            <v>TOKYO 30 OCT 2022</v>
          </cell>
          <cell r="X1792" t="str">
            <v>EXW</v>
          </cell>
          <cell r="Y1792" t="str">
            <v>CTA CTE O CRED.DIRECTO</v>
          </cell>
          <cell r="Z1792" t="str">
            <v>CONGELADO</v>
          </cell>
          <cell r="AA1792" t="str">
            <v>LOMO</v>
          </cell>
          <cell r="AB1792" t="str">
            <v>LOMO VETADO</v>
          </cell>
          <cell r="AC1792" t="str">
            <v>LOMO VETADO &lt;2.0K</v>
          </cell>
          <cell r="AD1792" t="str">
            <v>EX</v>
          </cell>
        </row>
        <row r="1793">
          <cell r="D1793">
            <v>1022326</v>
          </cell>
          <cell r="E1793" t="str">
            <v>GO CC LOIN L (S/T)@ FI CJ AP</v>
          </cell>
          <cell r="F1793">
            <v>5000</v>
          </cell>
          <cell r="G1793" t="str">
            <v>KG</v>
          </cell>
          <cell r="H1793" t="str">
            <v>PLANTA LO MIRANDA</v>
          </cell>
          <cell r="I1793" t="str">
            <v>EN PRODUCCION</v>
          </cell>
          <cell r="J1793">
            <v>44848</v>
          </cell>
          <cell r="K1793">
            <v>44848</v>
          </cell>
          <cell r="L1793"/>
          <cell r="M1793"/>
          <cell r="N1793"/>
          <cell r="O1793" t="str">
            <v>U020 AGROSUPER COMER ALIM</v>
          </cell>
          <cell r="P1793" t="str">
            <v>00EX</v>
          </cell>
          <cell r="Q1793" t="str">
            <v>EXPORTACION DIRECTA</v>
          </cell>
          <cell r="R1793" t="str">
            <v>02</v>
          </cell>
          <cell r="S1793" t="str">
            <v>CHILE</v>
          </cell>
          <cell r="T1793" t="str">
            <v>1000 TOKYO (ADUANA PRINCIPAL)J</v>
          </cell>
          <cell r="U1793" t="str">
            <v>200000163</v>
          </cell>
          <cell r="V1793" t="str">
            <v>NH FOODS CHILE Y COMPAÑIA LIMITADA</v>
          </cell>
          <cell r="W1793" t="str">
            <v>TOKYO 30 OCT 2022</v>
          </cell>
          <cell r="X1793" t="str">
            <v>EXW</v>
          </cell>
          <cell r="Y1793" t="str">
            <v>CTA CTE O CRED.DIRECTO</v>
          </cell>
          <cell r="Z1793" t="str">
            <v>CONGELADO</v>
          </cell>
          <cell r="AA1793" t="str">
            <v>LOMO</v>
          </cell>
          <cell r="AB1793" t="str">
            <v>LOMO CC LOIN</v>
          </cell>
          <cell r="AC1793" t="str">
            <v>LOMO CC LOIN L</v>
          </cell>
          <cell r="AD1793" t="str">
            <v>EX</v>
          </cell>
        </row>
        <row r="1794">
          <cell r="D1794">
            <v>1020802</v>
          </cell>
          <cell r="E1794" t="str">
            <v>GO PANC S/TEC N@ FI CJ 20K AP</v>
          </cell>
          <cell r="F1794">
            <v>7400</v>
          </cell>
          <cell r="G1794" t="str">
            <v>KG</v>
          </cell>
          <cell r="H1794" t="str">
            <v>PLANTA LO MIRANDA</v>
          </cell>
          <cell r="I1794" t="str">
            <v>EN PRODUCCION</v>
          </cell>
          <cell r="J1794">
            <v>44848</v>
          </cell>
          <cell r="K1794">
            <v>44848</v>
          </cell>
          <cell r="L1794"/>
          <cell r="M1794"/>
          <cell r="N1794"/>
          <cell r="O1794" t="str">
            <v>U020 AGROSUPER COMER ALIM</v>
          </cell>
          <cell r="P1794" t="str">
            <v>00EX</v>
          </cell>
          <cell r="Q1794" t="str">
            <v>EXPORTACION DIRECTA</v>
          </cell>
          <cell r="R1794" t="str">
            <v>02</v>
          </cell>
          <cell r="S1794" t="str">
            <v>CHILE</v>
          </cell>
          <cell r="T1794" t="str">
            <v>1000 TOKYO (ADUANA PRINCIPAL)J</v>
          </cell>
          <cell r="U1794" t="str">
            <v>200000163</v>
          </cell>
          <cell r="V1794" t="str">
            <v>NH FOODS CHILE Y COMPAÑIA LIMITADA</v>
          </cell>
          <cell r="W1794" t="str">
            <v>TOKYO 30 OCT 2022</v>
          </cell>
          <cell r="X1794" t="str">
            <v>EXW</v>
          </cell>
          <cell r="Y1794" t="str">
            <v>CTA CTE O CRED.DIRECTO</v>
          </cell>
          <cell r="Z1794" t="str">
            <v>CONGELADO</v>
          </cell>
          <cell r="AA1794" t="str">
            <v>PANCETA</v>
          </cell>
          <cell r="AB1794" t="str">
            <v>PANCETA S/CUERO</v>
          </cell>
          <cell r="AC1794" t="str">
            <v>PANCETA S/CUERO S/TECLA</v>
          </cell>
          <cell r="AD1794" t="str">
            <v>EX</v>
          </cell>
        </row>
        <row r="1795">
          <cell r="D1795">
            <v>1020110</v>
          </cell>
          <cell r="E1795" t="str">
            <v>GO MM LOIN L@ CJ 12K AP</v>
          </cell>
          <cell r="F1795">
            <v>6400</v>
          </cell>
          <cell r="G1795" t="str">
            <v>KG</v>
          </cell>
          <cell r="H1795" t="str">
            <v>PLANTA LO MIRANDA</v>
          </cell>
          <cell r="I1795" t="str">
            <v>EN PRODUCCION</v>
          </cell>
          <cell r="J1795">
            <v>44848</v>
          </cell>
          <cell r="K1795">
            <v>44848</v>
          </cell>
          <cell r="L1795"/>
          <cell r="M1795"/>
          <cell r="N1795"/>
          <cell r="O1795" t="str">
            <v>U020 AGROSUPER COMER ALIM</v>
          </cell>
          <cell r="P1795" t="str">
            <v>00EX</v>
          </cell>
          <cell r="Q1795" t="str">
            <v>EXPORTACION DIRECTA</v>
          </cell>
          <cell r="R1795" t="str">
            <v>02</v>
          </cell>
          <cell r="S1795" t="str">
            <v>CHILE</v>
          </cell>
          <cell r="T1795" t="str">
            <v>1000 TOKYO (ADUANA PRINCIPAL)J</v>
          </cell>
          <cell r="U1795" t="str">
            <v>200000163</v>
          </cell>
          <cell r="V1795" t="str">
            <v>NH FOODS CHILE Y COMPAÑIA LIMITADA</v>
          </cell>
          <cell r="W1795" t="str">
            <v>TOKYO 31 OCT 2022</v>
          </cell>
          <cell r="X1795" t="str">
            <v>EXW</v>
          </cell>
          <cell r="Y1795" t="str">
            <v>CTA CTE O CRED.DIRECTO</v>
          </cell>
          <cell r="Z1795" t="str">
            <v>CONGELADO</v>
          </cell>
          <cell r="AA1795" t="str">
            <v>LOMO</v>
          </cell>
          <cell r="AB1795" t="str">
            <v>LOMO MM LOIN</v>
          </cell>
          <cell r="AC1795" t="str">
            <v>LOMO MM LOIN L</v>
          </cell>
          <cell r="AD1795" t="str">
            <v>EX</v>
          </cell>
        </row>
        <row r="1796">
          <cell r="D1796">
            <v>1020620</v>
          </cell>
          <cell r="E1796" t="str">
            <v>GO LOM VET &lt;2.0@ FI CJ AP</v>
          </cell>
          <cell r="F1796">
            <v>5000</v>
          </cell>
          <cell r="G1796" t="str">
            <v>KG</v>
          </cell>
          <cell r="H1796" t="str">
            <v>PLANTA LO MIRANDA</v>
          </cell>
          <cell r="I1796" t="str">
            <v>EN PRODUCCION</v>
          </cell>
          <cell r="J1796">
            <v>44848</v>
          </cell>
          <cell r="K1796">
            <v>44848</v>
          </cell>
          <cell r="L1796"/>
          <cell r="M1796"/>
          <cell r="N1796"/>
          <cell r="O1796" t="str">
            <v>U020 AGROSUPER COMER ALIM</v>
          </cell>
          <cell r="P1796" t="str">
            <v>00EX</v>
          </cell>
          <cell r="Q1796" t="str">
            <v>EXPORTACION DIRECTA</v>
          </cell>
          <cell r="R1796" t="str">
            <v>02</v>
          </cell>
          <cell r="S1796" t="str">
            <v>CHILE</v>
          </cell>
          <cell r="T1796" t="str">
            <v>1000 TOKYO (ADUANA PRINCIPAL)J</v>
          </cell>
          <cell r="U1796" t="str">
            <v>200000163</v>
          </cell>
          <cell r="V1796" t="str">
            <v>NH FOODS CHILE Y COMPAÑIA LIMITADA</v>
          </cell>
          <cell r="W1796" t="str">
            <v>TOKYO 31 OCT 2022</v>
          </cell>
          <cell r="X1796" t="str">
            <v>EXW</v>
          </cell>
          <cell r="Y1796" t="str">
            <v>CTA CTE O CRED.DIRECTO</v>
          </cell>
          <cell r="Z1796" t="str">
            <v>CONGELADO</v>
          </cell>
          <cell r="AA1796" t="str">
            <v>LOMO</v>
          </cell>
          <cell r="AB1796" t="str">
            <v>LOMO VETADO</v>
          </cell>
          <cell r="AC1796" t="str">
            <v>LOMO VETADO &lt;2.0K</v>
          </cell>
          <cell r="AD1796" t="str">
            <v>EX</v>
          </cell>
        </row>
        <row r="1797">
          <cell r="D1797">
            <v>1022326</v>
          </cell>
          <cell r="E1797" t="str">
            <v>GO CC LOIN L (S/T)@ FI CJ AP</v>
          </cell>
          <cell r="F1797">
            <v>5000</v>
          </cell>
          <cell r="G1797" t="str">
            <v>KG</v>
          </cell>
          <cell r="H1797" t="str">
            <v>PLANTA LO MIRANDA</v>
          </cell>
          <cell r="I1797" t="str">
            <v>EN PRODUCCION</v>
          </cell>
          <cell r="J1797">
            <v>44848</v>
          </cell>
          <cell r="K1797">
            <v>44848</v>
          </cell>
          <cell r="L1797"/>
          <cell r="M1797"/>
          <cell r="N1797"/>
          <cell r="O1797" t="str">
            <v>U020 AGROSUPER COMER ALIM</v>
          </cell>
          <cell r="P1797" t="str">
            <v>00EX</v>
          </cell>
          <cell r="Q1797" t="str">
            <v>EXPORTACION DIRECTA</v>
          </cell>
          <cell r="R1797" t="str">
            <v>02</v>
          </cell>
          <cell r="S1797" t="str">
            <v>CHILE</v>
          </cell>
          <cell r="T1797" t="str">
            <v>1000 TOKYO (ADUANA PRINCIPAL)J</v>
          </cell>
          <cell r="U1797" t="str">
            <v>200000163</v>
          </cell>
          <cell r="V1797" t="str">
            <v>NH FOODS CHILE Y COMPAÑIA LIMITADA</v>
          </cell>
          <cell r="W1797" t="str">
            <v>TOKYO 31 OCT 2022</v>
          </cell>
          <cell r="X1797" t="str">
            <v>EXW</v>
          </cell>
          <cell r="Y1797" t="str">
            <v>CTA CTE O CRED.DIRECTO</v>
          </cell>
          <cell r="Z1797" t="str">
            <v>CONGELADO</v>
          </cell>
          <cell r="AA1797" t="str">
            <v>LOMO</v>
          </cell>
          <cell r="AB1797" t="str">
            <v>LOMO CC LOIN</v>
          </cell>
          <cell r="AC1797" t="str">
            <v>LOMO CC LOIN L</v>
          </cell>
          <cell r="AD1797" t="str">
            <v>EX</v>
          </cell>
        </row>
        <row r="1798">
          <cell r="D1798">
            <v>1020802</v>
          </cell>
          <cell r="E1798" t="str">
            <v>GO PANC S/TEC N@ FI CJ 20K AP</v>
          </cell>
          <cell r="F1798">
            <v>7400</v>
          </cell>
          <cell r="G1798" t="str">
            <v>KG</v>
          </cell>
          <cell r="H1798" t="str">
            <v>PLANTA LO MIRANDA</v>
          </cell>
          <cell r="I1798" t="str">
            <v>EN PRODUCCION</v>
          </cell>
          <cell r="J1798">
            <v>44848</v>
          </cell>
          <cell r="K1798">
            <v>44848</v>
          </cell>
          <cell r="L1798"/>
          <cell r="M1798"/>
          <cell r="N1798"/>
          <cell r="O1798" t="str">
            <v>U020 AGROSUPER COMER ALIM</v>
          </cell>
          <cell r="P1798" t="str">
            <v>00EX</v>
          </cell>
          <cell r="Q1798" t="str">
            <v>EXPORTACION DIRECTA</v>
          </cell>
          <cell r="R1798" t="str">
            <v>02</v>
          </cell>
          <cell r="S1798" t="str">
            <v>CHILE</v>
          </cell>
          <cell r="T1798" t="str">
            <v>1000 TOKYO (ADUANA PRINCIPAL)J</v>
          </cell>
          <cell r="U1798" t="str">
            <v>200000163</v>
          </cell>
          <cell r="V1798" t="str">
            <v>NH FOODS CHILE Y COMPAÑIA LIMITADA</v>
          </cell>
          <cell r="W1798" t="str">
            <v>TOKYO 31 OCT 2022</v>
          </cell>
          <cell r="X1798" t="str">
            <v>EXW</v>
          </cell>
          <cell r="Y1798" t="str">
            <v>CTA CTE O CRED.DIRECTO</v>
          </cell>
          <cell r="Z1798" t="str">
            <v>CONGELADO</v>
          </cell>
          <cell r="AA1798" t="str">
            <v>PANCETA</v>
          </cell>
          <cell r="AB1798" t="str">
            <v>PANCETA S/CUERO</v>
          </cell>
          <cell r="AC1798" t="str">
            <v>PANCETA S/CUERO S/TECLA</v>
          </cell>
          <cell r="AD1798" t="str">
            <v>EX</v>
          </cell>
        </row>
        <row r="1799">
          <cell r="D1799">
            <v>1020802</v>
          </cell>
          <cell r="E1799" t="str">
            <v>GO PANC S/TEC N@ FI CJ 20K AP</v>
          </cell>
          <cell r="F1799">
            <v>7700</v>
          </cell>
          <cell r="G1799" t="str">
            <v>KG</v>
          </cell>
          <cell r="H1799" t="str">
            <v>PLANTA LO MIRANDA</v>
          </cell>
          <cell r="I1799" t="str">
            <v>EN PRODUCCION</v>
          </cell>
          <cell r="J1799">
            <v>44848</v>
          </cell>
          <cell r="K1799">
            <v>44855</v>
          </cell>
          <cell r="L1799"/>
          <cell r="M1799"/>
          <cell r="N1799"/>
          <cell r="O1799" t="str">
            <v>U020 AGROSUPER COMER ALIM</v>
          </cell>
          <cell r="P1799" t="str">
            <v>00EX</v>
          </cell>
          <cell r="Q1799" t="str">
            <v>EXPORTACION DIRECTA</v>
          </cell>
          <cell r="R1799" t="str">
            <v>02</v>
          </cell>
          <cell r="S1799" t="str">
            <v>CHILE</v>
          </cell>
          <cell r="T1799" t="str">
            <v>1000 TOKYO (ADUANA PRINCIPAL)J</v>
          </cell>
          <cell r="U1799" t="str">
            <v>200000163</v>
          </cell>
          <cell r="V1799" t="str">
            <v>NH FOODS CHILE Y COMPAÑIA LIMITADA</v>
          </cell>
          <cell r="W1799" t="str">
            <v>TOKYO 32 OCT 2022</v>
          </cell>
          <cell r="X1799" t="str">
            <v>EXW</v>
          </cell>
          <cell r="Y1799" t="str">
            <v>CTA CTE O CRED.DIRECTO</v>
          </cell>
          <cell r="Z1799" t="str">
            <v>CONGELADO</v>
          </cell>
          <cell r="AA1799" t="str">
            <v>PANCETA</v>
          </cell>
          <cell r="AB1799" t="str">
            <v>PANCETA S/CUERO</v>
          </cell>
          <cell r="AC1799" t="str">
            <v>PANCETA S/CUERO S/TECLA</v>
          </cell>
          <cell r="AD1799" t="str">
            <v>EX</v>
          </cell>
        </row>
        <row r="1800">
          <cell r="D1800">
            <v>1022326</v>
          </cell>
          <cell r="E1800" t="str">
            <v>GO CC LOIN L (S/T)@ FI CJ AP</v>
          </cell>
          <cell r="F1800">
            <v>5000</v>
          </cell>
          <cell r="G1800" t="str">
            <v>KG</v>
          </cell>
          <cell r="H1800" t="str">
            <v>PLANTA LO MIRANDA</v>
          </cell>
          <cell r="I1800" t="str">
            <v>EN PRODUCCION</v>
          </cell>
          <cell r="J1800">
            <v>44848</v>
          </cell>
          <cell r="K1800">
            <v>44855</v>
          </cell>
          <cell r="L1800"/>
          <cell r="M1800"/>
          <cell r="N1800"/>
          <cell r="O1800" t="str">
            <v>U020 AGROSUPER COMER ALIM</v>
          </cell>
          <cell r="P1800" t="str">
            <v>00EX</v>
          </cell>
          <cell r="Q1800" t="str">
            <v>EXPORTACION DIRECTA</v>
          </cell>
          <cell r="R1800" t="str">
            <v>02</v>
          </cell>
          <cell r="S1800" t="str">
            <v>CHILE</v>
          </cell>
          <cell r="T1800" t="str">
            <v>1000 TOKYO (ADUANA PRINCIPAL)J</v>
          </cell>
          <cell r="U1800" t="str">
            <v>200000163</v>
          </cell>
          <cell r="V1800" t="str">
            <v>NH FOODS CHILE Y COMPAÑIA LIMITADA</v>
          </cell>
          <cell r="W1800" t="str">
            <v>TOKYO 32 OCT 2022</v>
          </cell>
          <cell r="X1800" t="str">
            <v>EXW</v>
          </cell>
          <cell r="Y1800" t="str">
            <v>CTA CTE O CRED.DIRECTO</v>
          </cell>
          <cell r="Z1800" t="str">
            <v>CONGELADO</v>
          </cell>
          <cell r="AA1800" t="str">
            <v>LOMO</v>
          </cell>
          <cell r="AB1800" t="str">
            <v>LOMO CC LOIN</v>
          </cell>
          <cell r="AC1800" t="str">
            <v>LOMO CC LOIN L</v>
          </cell>
          <cell r="AD1800" t="str">
            <v>EX</v>
          </cell>
        </row>
        <row r="1801">
          <cell r="D1801">
            <v>1020620</v>
          </cell>
          <cell r="E1801" t="str">
            <v>GO LOM VET &lt;2.0@ FI CJ AP</v>
          </cell>
          <cell r="F1801">
            <v>2800</v>
          </cell>
          <cell r="G1801" t="str">
            <v>KG</v>
          </cell>
          <cell r="H1801" t="str">
            <v>PLANTA LO MIRANDA</v>
          </cell>
          <cell r="I1801" t="str">
            <v>EN PRODUCCION</v>
          </cell>
          <cell r="J1801">
            <v>44848</v>
          </cell>
          <cell r="K1801">
            <v>44855</v>
          </cell>
          <cell r="L1801"/>
          <cell r="M1801"/>
          <cell r="N1801"/>
          <cell r="O1801" t="str">
            <v>U020 AGROSUPER COMER ALIM</v>
          </cell>
          <cell r="P1801" t="str">
            <v>00EX</v>
          </cell>
          <cell r="Q1801" t="str">
            <v>EXPORTACION DIRECTA</v>
          </cell>
          <cell r="R1801" t="str">
            <v>02</v>
          </cell>
          <cell r="S1801" t="str">
            <v>CHILE</v>
          </cell>
          <cell r="T1801" t="str">
            <v>1000 TOKYO (ADUANA PRINCIPAL)J</v>
          </cell>
          <cell r="U1801" t="str">
            <v>200000163</v>
          </cell>
          <cell r="V1801" t="str">
            <v>NH FOODS CHILE Y COMPAÑIA LIMITADA</v>
          </cell>
          <cell r="W1801" t="str">
            <v>TOKYO 32 OCT 2022</v>
          </cell>
          <cell r="X1801" t="str">
            <v>EXW</v>
          </cell>
          <cell r="Y1801" t="str">
            <v>CTA CTE O CRED.DIRECTO</v>
          </cell>
          <cell r="Z1801" t="str">
            <v>CONGELADO</v>
          </cell>
          <cell r="AA1801" t="str">
            <v>LOMO</v>
          </cell>
          <cell r="AB1801" t="str">
            <v>LOMO VETADO</v>
          </cell>
          <cell r="AC1801" t="str">
            <v>LOMO VETADO &lt;2.0K</v>
          </cell>
          <cell r="AD1801" t="str">
            <v>EX</v>
          </cell>
        </row>
        <row r="1802">
          <cell r="D1802">
            <v>1020110</v>
          </cell>
          <cell r="E1802" t="str">
            <v>GO MM LOIN L@ CJ 12K AP</v>
          </cell>
          <cell r="F1802">
            <v>8300</v>
          </cell>
          <cell r="G1802" t="str">
            <v>KG</v>
          </cell>
          <cell r="H1802" t="str">
            <v>PLANTA LO MIRANDA</v>
          </cell>
          <cell r="I1802" t="str">
            <v>EN PRODUCCION</v>
          </cell>
          <cell r="J1802">
            <v>44848</v>
          </cell>
          <cell r="K1802">
            <v>44855</v>
          </cell>
          <cell r="L1802"/>
          <cell r="M1802"/>
          <cell r="N1802"/>
          <cell r="O1802" t="str">
            <v>U020 AGROSUPER COMER ALIM</v>
          </cell>
          <cell r="P1802" t="str">
            <v>00EX</v>
          </cell>
          <cell r="Q1802" t="str">
            <v>EXPORTACION DIRECTA</v>
          </cell>
          <cell r="R1802" t="str">
            <v>02</v>
          </cell>
          <cell r="S1802" t="str">
            <v>CHILE</v>
          </cell>
          <cell r="T1802" t="str">
            <v>1000 TOKYO (ADUANA PRINCIPAL)J</v>
          </cell>
          <cell r="U1802" t="str">
            <v>200000163</v>
          </cell>
          <cell r="V1802" t="str">
            <v>NH FOODS CHILE Y COMPAÑIA LIMITADA</v>
          </cell>
          <cell r="W1802" t="str">
            <v>TOKYO 32 OCT 2022</v>
          </cell>
          <cell r="X1802" t="str">
            <v>EXW</v>
          </cell>
          <cell r="Y1802" t="str">
            <v>CTA CTE O CRED.DIRECTO</v>
          </cell>
          <cell r="Z1802" t="str">
            <v>CONGELADO</v>
          </cell>
          <cell r="AA1802" t="str">
            <v>LOMO</v>
          </cell>
          <cell r="AB1802" t="str">
            <v>LOMO MM LOIN</v>
          </cell>
          <cell r="AC1802" t="str">
            <v>LOMO MM LOIN L</v>
          </cell>
          <cell r="AD1802" t="str">
            <v>EX</v>
          </cell>
        </row>
        <row r="1803">
          <cell r="D1803">
            <v>1020802</v>
          </cell>
          <cell r="E1803" t="str">
            <v>GO PANC S/TEC N@ FI CJ 20K AP</v>
          </cell>
          <cell r="F1803">
            <v>7400</v>
          </cell>
          <cell r="G1803" t="str">
            <v>KG</v>
          </cell>
          <cell r="H1803" t="str">
            <v>PLANTA LO MIRANDA</v>
          </cell>
          <cell r="I1803" t="str">
            <v>EN PRODUCCION</v>
          </cell>
          <cell r="J1803">
            <v>44848</v>
          </cell>
          <cell r="K1803">
            <v>44855</v>
          </cell>
          <cell r="L1803"/>
          <cell r="M1803"/>
          <cell r="N1803"/>
          <cell r="O1803" t="str">
            <v>U020 AGROSUPER COMER ALIM</v>
          </cell>
          <cell r="P1803" t="str">
            <v>00EX</v>
          </cell>
          <cell r="Q1803" t="str">
            <v>EXPORTACION DIRECTA</v>
          </cell>
          <cell r="R1803" t="str">
            <v>02</v>
          </cell>
          <cell r="S1803" t="str">
            <v>CHILE</v>
          </cell>
          <cell r="T1803" t="str">
            <v>1000 TOKYO (ADUANA PRINCIPAL)J</v>
          </cell>
          <cell r="U1803" t="str">
            <v>200000163</v>
          </cell>
          <cell r="V1803" t="str">
            <v>NH FOODS CHILE Y COMPAÑIA LIMITADA</v>
          </cell>
          <cell r="W1803" t="str">
            <v>TOKYO 33 OCT 2022</v>
          </cell>
          <cell r="X1803" t="str">
            <v>EXW</v>
          </cell>
          <cell r="Y1803" t="str">
            <v>CTA CTE O CRED.DIRECTO</v>
          </cell>
          <cell r="Z1803" t="str">
            <v>CONGELADO</v>
          </cell>
          <cell r="AA1803" t="str">
            <v>PANCETA</v>
          </cell>
          <cell r="AB1803" t="str">
            <v>PANCETA S/CUERO</v>
          </cell>
          <cell r="AC1803" t="str">
            <v>PANCETA S/CUERO S/TECLA</v>
          </cell>
          <cell r="AD1803" t="str">
            <v>EX</v>
          </cell>
        </row>
        <row r="1804">
          <cell r="D1804">
            <v>1022326</v>
          </cell>
          <cell r="E1804" t="str">
            <v>GO CC LOIN L (S/T)@ FI CJ AP</v>
          </cell>
          <cell r="F1804">
            <v>5000</v>
          </cell>
          <cell r="G1804" t="str">
            <v>KG</v>
          </cell>
          <cell r="H1804" t="str">
            <v>PLANTA LO MIRANDA</v>
          </cell>
          <cell r="I1804" t="str">
            <v>EN PRODUCCION</v>
          </cell>
          <cell r="J1804">
            <v>44848</v>
          </cell>
          <cell r="K1804">
            <v>44855</v>
          </cell>
          <cell r="L1804"/>
          <cell r="M1804"/>
          <cell r="N1804"/>
          <cell r="O1804" t="str">
            <v>U020 AGROSUPER COMER ALIM</v>
          </cell>
          <cell r="P1804" t="str">
            <v>00EX</v>
          </cell>
          <cell r="Q1804" t="str">
            <v>EXPORTACION DIRECTA</v>
          </cell>
          <cell r="R1804" t="str">
            <v>02</v>
          </cell>
          <cell r="S1804" t="str">
            <v>CHILE</v>
          </cell>
          <cell r="T1804" t="str">
            <v>1000 TOKYO (ADUANA PRINCIPAL)J</v>
          </cell>
          <cell r="U1804" t="str">
            <v>200000163</v>
          </cell>
          <cell r="V1804" t="str">
            <v>NH FOODS CHILE Y COMPAÑIA LIMITADA</v>
          </cell>
          <cell r="W1804" t="str">
            <v>TOKYO 33 OCT 2022</v>
          </cell>
          <cell r="X1804" t="str">
            <v>EXW</v>
          </cell>
          <cell r="Y1804" t="str">
            <v>CTA CTE O CRED.DIRECTO</v>
          </cell>
          <cell r="Z1804" t="str">
            <v>CONGELADO</v>
          </cell>
          <cell r="AA1804" t="str">
            <v>LOMO</v>
          </cell>
          <cell r="AB1804" t="str">
            <v>LOMO CC LOIN</v>
          </cell>
          <cell r="AC1804" t="str">
            <v>LOMO CC LOIN L</v>
          </cell>
          <cell r="AD1804" t="str">
            <v>EX</v>
          </cell>
        </row>
        <row r="1805">
          <cell r="D1805">
            <v>1020620</v>
          </cell>
          <cell r="E1805" t="str">
            <v>GO LOM VET &lt;2.0@ FI CJ AP</v>
          </cell>
          <cell r="F1805">
            <v>5000</v>
          </cell>
          <cell r="G1805" t="str">
            <v>KG</v>
          </cell>
          <cell r="H1805" t="str">
            <v>PLANTA LO MIRANDA</v>
          </cell>
          <cell r="I1805" t="str">
            <v>EN PRODUCCION</v>
          </cell>
          <cell r="J1805">
            <v>44848</v>
          </cell>
          <cell r="K1805">
            <v>44855</v>
          </cell>
          <cell r="L1805"/>
          <cell r="M1805"/>
          <cell r="N1805"/>
          <cell r="O1805" t="str">
            <v>U020 AGROSUPER COMER ALIM</v>
          </cell>
          <cell r="P1805" t="str">
            <v>00EX</v>
          </cell>
          <cell r="Q1805" t="str">
            <v>EXPORTACION DIRECTA</v>
          </cell>
          <cell r="R1805" t="str">
            <v>02</v>
          </cell>
          <cell r="S1805" t="str">
            <v>CHILE</v>
          </cell>
          <cell r="T1805" t="str">
            <v>1000 TOKYO (ADUANA PRINCIPAL)J</v>
          </cell>
          <cell r="U1805" t="str">
            <v>200000163</v>
          </cell>
          <cell r="V1805" t="str">
            <v>NH FOODS CHILE Y COMPAÑIA LIMITADA</v>
          </cell>
          <cell r="W1805" t="str">
            <v>TOKYO 33 OCT 2022</v>
          </cell>
          <cell r="X1805" t="str">
            <v>EXW</v>
          </cell>
          <cell r="Y1805" t="str">
            <v>CTA CTE O CRED.DIRECTO</v>
          </cell>
          <cell r="Z1805" t="str">
            <v>CONGELADO</v>
          </cell>
          <cell r="AA1805" t="str">
            <v>LOMO</v>
          </cell>
          <cell r="AB1805" t="str">
            <v>LOMO VETADO</v>
          </cell>
          <cell r="AC1805" t="str">
            <v>LOMO VETADO &lt;2.0K</v>
          </cell>
          <cell r="AD1805" t="str">
            <v>EX</v>
          </cell>
        </row>
        <row r="1806">
          <cell r="D1806">
            <v>1020110</v>
          </cell>
          <cell r="E1806" t="str">
            <v>GO MM LOIN L@ CJ 12K AP</v>
          </cell>
          <cell r="F1806">
            <v>6400</v>
          </cell>
          <cell r="G1806" t="str">
            <v>KG</v>
          </cell>
          <cell r="H1806" t="str">
            <v>PLANTA LO MIRANDA</v>
          </cell>
          <cell r="I1806" t="str">
            <v>EN PRODUCCION</v>
          </cell>
          <cell r="J1806">
            <v>44848</v>
          </cell>
          <cell r="K1806">
            <v>44855</v>
          </cell>
          <cell r="L1806"/>
          <cell r="M1806"/>
          <cell r="N1806"/>
          <cell r="O1806" t="str">
            <v>U020 AGROSUPER COMER ALIM</v>
          </cell>
          <cell r="P1806" t="str">
            <v>00EX</v>
          </cell>
          <cell r="Q1806" t="str">
            <v>EXPORTACION DIRECTA</v>
          </cell>
          <cell r="R1806" t="str">
            <v>02</v>
          </cell>
          <cell r="S1806" t="str">
            <v>CHILE</v>
          </cell>
          <cell r="T1806" t="str">
            <v>1000 TOKYO (ADUANA PRINCIPAL)J</v>
          </cell>
          <cell r="U1806" t="str">
            <v>200000163</v>
          </cell>
          <cell r="V1806" t="str">
            <v>NH FOODS CHILE Y COMPAÑIA LIMITADA</v>
          </cell>
          <cell r="W1806" t="str">
            <v>TOKYO 33 OCT 2022</v>
          </cell>
          <cell r="X1806" t="str">
            <v>EXW</v>
          </cell>
          <cell r="Y1806" t="str">
            <v>CTA CTE O CRED.DIRECTO</v>
          </cell>
          <cell r="Z1806" t="str">
            <v>CONGELADO</v>
          </cell>
          <cell r="AA1806" t="str">
            <v>LOMO</v>
          </cell>
          <cell r="AB1806" t="str">
            <v>LOMO MM LOIN</v>
          </cell>
          <cell r="AC1806" t="str">
            <v>LOMO MM LOIN L</v>
          </cell>
          <cell r="AD1806" t="str">
            <v>EX</v>
          </cell>
        </row>
        <row r="1807">
          <cell r="D1807">
            <v>1021609</v>
          </cell>
          <cell r="E1807" t="str">
            <v>GO FILE C/CAB@ IWP CJ 10K SC</v>
          </cell>
          <cell r="F1807">
            <v>8700</v>
          </cell>
          <cell r="G1807" t="str">
            <v>KG</v>
          </cell>
          <cell r="H1807" t="str">
            <v>PLANTA LO MIRANDA</v>
          </cell>
          <cell r="I1807" t="str">
            <v>EN PRODUCCION</v>
          </cell>
          <cell r="J1807">
            <v>44848</v>
          </cell>
          <cell r="K1807">
            <v>44862</v>
          </cell>
          <cell r="L1807"/>
          <cell r="M1807"/>
          <cell r="N1807"/>
          <cell r="O1807" t="str">
            <v>U020 AGROSUPER COMER ALIM</v>
          </cell>
          <cell r="P1807" t="str">
            <v>00EX</v>
          </cell>
          <cell r="Q1807" t="str">
            <v>EXPORTACION DIRECTA</v>
          </cell>
          <cell r="R1807" t="str">
            <v>02</v>
          </cell>
          <cell r="S1807" t="str">
            <v>CHILE</v>
          </cell>
          <cell r="T1807" t="str">
            <v>1000 TOKYO (ADUANA PRINCIPAL)J</v>
          </cell>
          <cell r="U1807" t="str">
            <v>200000163</v>
          </cell>
          <cell r="V1807" t="str">
            <v>NH FOODS CHILE Y COMPAÑIA LIMITADA</v>
          </cell>
          <cell r="W1807" t="str">
            <v>TOKYO 34 OCT 2022</v>
          </cell>
          <cell r="X1807" t="str">
            <v>EXW</v>
          </cell>
          <cell r="Y1807" t="str">
            <v>CTA CTE O CRED.DIRECTO</v>
          </cell>
          <cell r="Z1807" t="str">
            <v>CONGELADO</v>
          </cell>
          <cell r="AA1807" t="str">
            <v>FILETE</v>
          </cell>
          <cell r="AB1807" t="str">
            <v>FILETE C/CABEZA</v>
          </cell>
          <cell r="AC1807" t="str">
            <v>FILETE C/CABEZA</v>
          </cell>
          <cell r="AD1807" t="str">
            <v>EX</v>
          </cell>
        </row>
        <row r="1808">
          <cell r="D1808">
            <v>1022587</v>
          </cell>
          <cell r="E1808" t="str">
            <v>GO CC LOIN L (S/T) 45@ FI CJ AP</v>
          </cell>
          <cell r="F1808">
            <v>3000</v>
          </cell>
          <cell r="G1808" t="str">
            <v>KG</v>
          </cell>
          <cell r="H1808" t="str">
            <v>PLANTA LO MIRANDA</v>
          </cell>
          <cell r="I1808" t="str">
            <v>EN PRODUCCION</v>
          </cell>
          <cell r="J1808">
            <v>44848</v>
          </cell>
          <cell r="K1808">
            <v>44862</v>
          </cell>
          <cell r="L1808"/>
          <cell r="M1808"/>
          <cell r="N1808"/>
          <cell r="O1808" t="str">
            <v>U020 AGROSUPER COMER ALIM</v>
          </cell>
          <cell r="P1808" t="str">
            <v>00EX</v>
          </cell>
          <cell r="Q1808" t="str">
            <v>EXPORTACION DIRECTA</v>
          </cell>
          <cell r="R1808" t="str">
            <v>02</v>
          </cell>
          <cell r="S1808" t="str">
            <v>CHILE</v>
          </cell>
          <cell r="T1808" t="str">
            <v>1000 TOKYO (ADUANA PRINCIPAL)J</v>
          </cell>
          <cell r="U1808" t="str">
            <v>200000163</v>
          </cell>
          <cell r="V1808" t="str">
            <v>NH FOODS CHILE Y COMPAÑIA LIMITADA</v>
          </cell>
          <cell r="W1808" t="str">
            <v>TOKYO 34 OCT 2022</v>
          </cell>
          <cell r="X1808" t="str">
            <v>EXW</v>
          </cell>
          <cell r="Y1808" t="str">
            <v>CTA CTE O CRED.DIRECTO</v>
          </cell>
          <cell r="Z1808" t="str">
            <v>CONGELADO</v>
          </cell>
          <cell r="AA1808" t="str">
            <v>LOMO</v>
          </cell>
          <cell r="AB1808" t="str">
            <v>LOMO CC LOIN</v>
          </cell>
          <cell r="AC1808" t="str">
            <v>LOMO CC LOIN L</v>
          </cell>
          <cell r="AD1808" t="str">
            <v>EX</v>
          </cell>
        </row>
        <row r="1809">
          <cell r="D1809">
            <v>1020620</v>
          </cell>
          <cell r="E1809" t="str">
            <v>GO LOM VET &lt;2.0@ FI CJ AP</v>
          </cell>
          <cell r="F1809">
            <v>6000</v>
          </cell>
          <cell r="G1809" t="str">
            <v>KG</v>
          </cell>
          <cell r="H1809" t="str">
            <v>PLANTA LO MIRANDA</v>
          </cell>
          <cell r="I1809" t="str">
            <v>EN PRODUCCION</v>
          </cell>
          <cell r="J1809">
            <v>44848</v>
          </cell>
          <cell r="K1809">
            <v>44862</v>
          </cell>
          <cell r="L1809"/>
          <cell r="M1809"/>
          <cell r="N1809"/>
          <cell r="O1809" t="str">
            <v>U020 AGROSUPER COMER ALIM</v>
          </cell>
          <cell r="P1809" t="str">
            <v>00EX</v>
          </cell>
          <cell r="Q1809" t="str">
            <v>EXPORTACION DIRECTA</v>
          </cell>
          <cell r="R1809" t="str">
            <v>02</v>
          </cell>
          <cell r="S1809" t="str">
            <v>CHILE</v>
          </cell>
          <cell r="T1809" t="str">
            <v>1000 TOKYO (ADUANA PRINCIPAL)J</v>
          </cell>
          <cell r="U1809" t="str">
            <v>200000163</v>
          </cell>
          <cell r="V1809" t="str">
            <v>NH FOODS CHILE Y COMPAÑIA LIMITADA</v>
          </cell>
          <cell r="W1809" t="str">
            <v>TOKYO 34 OCT 2022</v>
          </cell>
          <cell r="X1809" t="str">
            <v>EXW</v>
          </cell>
          <cell r="Y1809" t="str">
            <v>CTA CTE O CRED.DIRECTO</v>
          </cell>
          <cell r="Z1809" t="str">
            <v>CONGELADO</v>
          </cell>
          <cell r="AA1809" t="str">
            <v>LOMO</v>
          </cell>
          <cell r="AB1809" t="str">
            <v>LOMO VETADO</v>
          </cell>
          <cell r="AC1809" t="str">
            <v>LOMO VETADO &lt;2.0K</v>
          </cell>
          <cell r="AD1809" t="str">
            <v>EX</v>
          </cell>
        </row>
        <row r="1810">
          <cell r="D1810">
            <v>1020110</v>
          </cell>
          <cell r="E1810" t="str">
            <v>GO MM LOIN L@ CJ 12K AP</v>
          </cell>
          <cell r="F1810">
            <v>6100</v>
          </cell>
          <cell r="G1810" t="str">
            <v>KG</v>
          </cell>
          <cell r="H1810" t="str">
            <v>PLANTA LO MIRANDA</v>
          </cell>
          <cell r="I1810" t="str">
            <v>EN PRODUCCION</v>
          </cell>
          <cell r="J1810">
            <v>44848</v>
          </cell>
          <cell r="K1810">
            <v>44862</v>
          </cell>
          <cell r="L1810"/>
          <cell r="M1810"/>
          <cell r="N1810"/>
          <cell r="O1810" t="str">
            <v>U020 AGROSUPER COMER ALIM</v>
          </cell>
          <cell r="P1810" t="str">
            <v>00EX</v>
          </cell>
          <cell r="Q1810" t="str">
            <v>EXPORTACION DIRECTA</v>
          </cell>
          <cell r="R1810" t="str">
            <v>02</v>
          </cell>
          <cell r="S1810" t="str">
            <v>CHILE</v>
          </cell>
          <cell r="T1810" t="str">
            <v>1000 TOKYO (ADUANA PRINCIPAL)J</v>
          </cell>
          <cell r="U1810" t="str">
            <v>200000163</v>
          </cell>
          <cell r="V1810" t="str">
            <v>NH FOODS CHILE Y COMPAÑIA LIMITADA</v>
          </cell>
          <cell r="W1810" t="str">
            <v>TOKYO 34 OCT 2022</v>
          </cell>
          <cell r="X1810" t="str">
            <v>EXW</v>
          </cell>
          <cell r="Y1810" t="str">
            <v>CTA CTE O CRED.DIRECTO</v>
          </cell>
          <cell r="Z1810" t="str">
            <v>CONGELADO</v>
          </cell>
          <cell r="AA1810" t="str">
            <v>LOMO</v>
          </cell>
          <cell r="AB1810" t="str">
            <v>LOMO MM LOIN</v>
          </cell>
          <cell r="AC1810" t="str">
            <v>LOMO MM LOIN L</v>
          </cell>
          <cell r="AD1810" t="str">
            <v>EX</v>
          </cell>
        </row>
        <row r="1811">
          <cell r="D1811">
            <v>1023051</v>
          </cell>
          <cell r="E1811" t="str">
            <v>GO LOM VET L@ FI CJ LOM VET AP</v>
          </cell>
          <cell r="F1811">
            <v>3000</v>
          </cell>
          <cell r="G1811" t="str">
            <v>KG</v>
          </cell>
          <cell r="H1811" t="str">
            <v>PLANTA LO MIRANDA</v>
          </cell>
          <cell r="I1811" t="str">
            <v>EN PRODUCCION</v>
          </cell>
          <cell r="J1811">
            <v>44848</v>
          </cell>
          <cell r="K1811">
            <v>44862</v>
          </cell>
          <cell r="L1811"/>
          <cell r="M1811"/>
          <cell r="N1811"/>
          <cell r="O1811" t="str">
            <v>U020 AGROSUPER COMER ALIM</v>
          </cell>
          <cell r="P1811" t="str">
            <v>00EX</v>
          </cell>
          <cell r="Q1811" t="str">
            <v>EXPORTACION DIRECTA</v>
          </cell>
          <cell r="R1811" t="str">
            <v>02</v>
          </cell>
          <cell r="S1811" t="str">
            <v>CHILE</v>
          </cell>
          <cell r="T1811" t="str">
            <v>1000 TOKYO (ADUANA PRINCIPAL)J</v>
          </cell>
          <cell r="U1811" t="str">
            <v>200000163</v>
          </cell>
          <cell r="V1811" t="str">
            <v>NH FOODS CHILE Y COMPAÑIA LIMITADA</v>
          </cell>
          <cell r="W1811" t="str">
            <v>TOKYO 35 OCT 2022</v>
          </cell>
          <cell r="X1811" t="str">
            <v>EXW</v>
          </cell>
          <cell r="Y1811" t="str">
            <v>CTA CTE O CRED.DIRECTO</v>
          </cell>
          <cell r="Z1811" t="str">
            <v>CONGELADO</v>
          </cell>
          <cell r="AA1811" t="str">
            <v>LOMO</v>
          </cell>
          <cell r="AB1811" t="str">
            <v>LOMO VETADO</v>
          </cell>
          <cell r="AC1811" t="str">
            <v>LOMO VETADO &gt;2.0K</v>
          </cell>
          <cell r="AD1811" t="str">
            <v>EX</v>
          </cell>
        </row>
        <row r="1812">
          <cell r="D1812">
            <v>1021609</v>
          </cell>
          <cell r="E1812" t="str">
            <v>GO FILE C/CAB@ IWP CJ 10K SC</v>
          </cell>
          <cell r="F1812">
            <v>11300</v>
          </cell>
          <cell r="G1812" t="str">
            <v>KG</v>
          </cell>
          <cell r="H1812" t="str">
            <v>PLANTA LO MIRANDA</v>
          </cell>
          <cell r="I1812" t="str">
            <v>EN PRODUCCION</v>
          </cell>
          <cell r="J1812">
            <v>44848</v>
          </cell>
          <cell r="K1812">
            <v>44862</v>
          </cell>
          <cell r="L1812"/>
          <cell r="M1812"/>
          <cell r="N1812"/>
          <cell r="O1812" t="str">
            <v>U020 AGROSUPER COMER ALIM</v>
          </cell>
          <cell r="P1812" t="str">
            <v>00EX</v>
          </cell>
          <cell r="Q1812" t="str">
            <v>EXPORTACION DIRECTA</v>
          </cell>
          <cell r="R1812" t="str">
            <v>02</v>
          </cell>
          <cell r="S1812" t="str">
            <v>CHILE</v>
          </cell>
          <cell r="T1812" t="str">
            <v>1000 TOKYO (ADUANA PRINCIPAL)J</v>
          </cell>
          <cell r="U1812" t="str">
            <v>200000163</v>
          </cell>
          <cell r="V1812" t="str">
            <v>NH FOODS CHILE Y COMPAÑIA LIMITADA</v>
          </cell>
          <cell r="W1812" t="str">
            <v>TOKYO 35 OCT 2022</v>
          </cell>
          <cell r="X1812" t="str">
            <v>EXW</v>
          </cell>
          <cell r="Y1812" t="str">
            <v>CTA CTE O CRED.DIRECTO</v>
          </cell>
          <cell r="Z1812" t="str">
            <v>CONGELADO</v>
          </cell>
          <cell r="AA1812" t="str">
            <v>FILETE</v>
          </cell>
          <cell r="AB1812" t="str">
            <v>FILETE C/CABEZA</v>
          </cell>
          <cell r="AC1812" t="str">
            <v>FILETE C/CABEZA</v>
          </cell>
          <cell r="AD1812" t="str">
            <v>EX</v>
          </cell>
        </row>
        <row r="1813">
          <cell r="D1813">
            <v>1022346</v>
          </cell>
          <cell r="E1813" t="str">
            <v>GO PPPAL 1P EX@ BO AP</v>
          </cell>
          <cell r="F1813">
            <v>5000</v>
          </cell>
          <cell r="G1813" t="str">
            <v>KG</v>
          </cell>
          <cell r="H1813" t="str">
            <v>PLANTA LO MIRANDA</v>
          </cell>
          <cell r="I1813" t="str">
            <v>EN PRODUCCION</v>
          </cell>
          <cell r="J1813">
            <v>44848</v>
          </cell>
          <cell r="K1813">
            <v>44862</v>
          </cell>
          <cell r="L1813"/>
          <cell r="M1813"/>
          <cell r="N1813"/>
          <cell r="O1813" t="str">
            <v>U020 AGROSUPER COMER ALIM</v>
          </cell>
          <cell r="P1813" t="str">
            <v>00EX</v>
          </cell>
          <cell r="Q1813" t="str">
            <v>EXPORTACION DIRECTA</v>
          </cell>
          <cell r="R1813" t="str">
            <v>02</v>
          </cell>
          <cell r="S1813" t="str">
            <v>CHILE</v>
          </cell>
          <cell r="T1813" t="str">
            <v>1000 TOKYO (ADUANA PRINCIPAL)J</v>
          </cell>
          <cell r="U1813" t="str">
            <v>200000163</v>
          </cell>
          <cell r="V1813" t="str">
            <v>NH FOODS CHILE Y COMPAÑIA LIMITADA</v>
          </cell>
          <cell r="W1813" t="str">
            <v>TOKYO 35 OCT 2022</v>
          </cell>
          <cell r="X1813" t="str">
            <v>EXW</v>
          </cell>
          <cell r="Y1813" t="str">
            <v>CTA CTE O CRED.DIRECTO</v>
          </cell>
          <cell r="Z1813" t="str">
            <v>CONGELADO</v>
          </cell>
          <cell r="AA1813" t="str">
            <v>PALETA</v>
          </cell>
          <cell r="AB1813" t="str">
            <v>PALETA PULPA</v>
          </cell>
          <cell r="AC1813" t="str">
            <v>PALETA PULPA JAPON</v>
          </cell>
          <cell r="AD1813" t="str">
            <v>EX</v>
          </cell>
        </row>
        <row r="1814">
          <cell r="D1814">
            <v>1021136</v>
          </cell>
          <cell r="E1814" t="str">
            <v>GO TRÁQUEA@ CJ LOM CTRO AP</v>
          </cell>
          <cell r="F1814">
            <v>4500</v>
          </cell>
          <cell r="G1814" t="str">
            <v>KG</v>
          </cell>
          <cell r="H1814" t="str">
            <v>PLANTA LO MIRANDA</v>
          </cell>
          <cell r="I1814" t="str">
            <v>EN PRODUCCION</v>
          </cell>
          <cell r="J1814">
            <v>44848</v>
          </cell>
          <cell r="K1814">
            <v>44862</v>
          </cell>
          <cell r="L1814"/>
          <cell r="M1814"/>
          <cell r="N1814"/>
          <cell r="O1814" t="str">
            <v>U020 AGROSUPER COMER ALIM</v>
          </cell>
          <cell r="P1814" t="str">
            <v>00EX</v>
          </cell>
          <cell r="Q1814" t="str">
            <v>EXPORTACION DIRECTA</v>
          </cell>
          <cell r="R1814" t="str">
            <v>02</v>
          </cell>
          <cell r="S1814" t="str">
            <v>CHILE</v>
          </cell>
          <cell r="T1814" t="str">
            <v>1000 TOKYO (ADUANA PRINCIPAL)J</v>
          </cell>
          <cell r="U1814" t="str">
            <v>200000163</v>
          </cell>
          <cell r="V1814" t="str">
            <v>NH FOODS CHILE Y COMPAÑIA LIMITADA</v>
          </cell>
          <cell r="W1814" t="str">
            <v>TOKYO 35 OCT 2022</v>
          </cell>
          <cell r="X1814" t="str">
            <v>EXW</v>
          </cell>
          <cell r="Y1814" t="str">
            <v>CTA CTE O CRED.DIRECTO</v>
          </cell>
          <cell r="Z1814" t="str">
            <v>CONGELADO</v>
          </cell>
          <cell r="AA1814" t="str">
            <v>SUBPROD</v>
          </cell>
          <cell r="AB1814" t="str">
            <v>SUBPROD VISCERAS</v>
          </cell>
          <cell r="AC1814" t="str">
            <v>SUBPROD VISCERAS TRÁQUEA</v>
          </cell>
          <cell r="AD1814" t="str">
            <v>EX</v>
          </cell>
        </row>
        <row r="1815">
          <cell r="D1815">
            <v>1020681</v>
          </cell>
          <cell r="E1815" t="str">
            <v>GO MM LOIN D@ FI CJ 12K AP</v>
          </cell>
          <cell r="F1815">
            <v>3400</v>
          </cell>
          <cell r="G1815" t="str">
            <v>KG</v>
          </cell>
          <cell r="H1815" t="str">
            <v>PLANTA LO MIRANDA</v>
          </cell>
          <cell r="I1815" t="str">
            <v>EN PRODUCCION</v>
          </cell>
          <cell r="J1815">
            <v>44848</v>
          </cell>
          <cell r="K1815">
            <v>44848</v>
          </cell>
          <cell r="L1815"/>
          <cell r="M1815"/>
          <cell r="N1815"/>
          <cell r="O1815" t="str">
            <v>U020 AGROSUPER COMER ALIM</v>
          </cell>
          <cell r="P1815" t="str">
            <v>00EX</v>
          </cell>
          <cell r="Q1815" t="str">
            <v>EXPORTACION DIRECTA</v>
          </cell>
          <cell r="R1815" t="str">
            <v>02</v>
          </cell>
          <cell r="S1815" t="str">
            <v>CHILE</v>
          </cell>
          <cell r="T1815" t="str">
            <v>4000 OSAKA(JAPÓN)</v>
          </cell>
          <cell r="U1815" t="str">
            <v>200000163</v>
          </cell>
          <cell r="V1815" t="str">
            <v>NH FOODS CHILE Y COMPAÑIA LIMITADA</v>
          </cell>
          <cell r="W1815" t="str">
            <v>OSAKA 1 OCT 2022</v>
          </cell>
          <cell r="X1815" t="str">
            <v>EXW</v>
          </cell>
          <cell r="Y1815" t="str">
            <v>CTA CTE O CRED.DIRECTO</v>
          </cell>
          <cell r="Z1815" t="str">
            <v>CONGELADO</v>
          </cell>
          <cell r="AA1815" t="str">
            <v>LOMO</v>
          </cell>
          <cell r="AB1815" t="str">
            <v>LOMO MM LOIN</v>
          </cell>
          <cell r="AC1815" t="str">
            <v>LOMO MM LOIN D</v>
          </cell>
          <cell r="AD1815" t="str">
            <v>EX</v>
          </cell>
        </row>
        <row r="1816">
          <cell r="D1816">
            <v>1020991</v>
          </cell>
          <cell r="E1816" t="str">
            <v>GO ASIENTO C/G DA@ CJ 12K JP</v>
          </cell>
          <cell r="F1816">
            <v>2000</v>
          </cell>
          <cell r="G1816" t="str">
            <v>KG</v>
          </cell>
          <cell r="H1816" t="str">
            <v>PLANTA LO MIRANDA</v>
          </cell>
          <cell r="I1816" t="str">
            <v>EN PRODUCCION</v>
          </cell>
          <cell r="J1816">
            <v>44848</v>
          </cell>
          <cell r="K1816">
            <v>44848</v>
          </cell>
          <cell r="L1816"/>
          <cell r="M1816"/>
          <cell r="N1816"/>
          <cell r="O1816" t="str">
            <v>U020 AGROSUPER COMER ALIM</v>
          </cell>
          <cell r="P1816" t="str">
            <v>00EX</v>
          </cell>
          <cell r="Q1816" t="str">
            <v>EXPORTACION DIRECTA</v>
          </cell>
          <cell r="R1816" t="str">
            <v>02</v>
          </cell>
          <cell r="S1816" t="str">
            <v>CHILE</v>
          </cell>
          <cell r="T1816" t="str">
            <v>4000 OSAKA(JAPÓN)</v>
          </cell>
          <cell r="U1816" t="str">
            <v>200000163</v>
          </cell>
          <cell r="V1816" t="str">
            <v>NH FOODS CHILE Y COMPAÑIA LIMITADA</v>
          </cell>
          <cell r="W1816" t="str">
            <v>OSAKA 1 OCT 2022</v>
          </cell>
          <cell r="X1816" t="str">
            <v>EXW</v>
          </cell>
          <cell r="Y1816" t="str">
            <v>CTA CTE O CRED.DIRECTO</v>
          </cell>
          <cell r="Z1816" t="str">
            <v>CONGELADO</v>
          </cell>
          <cell r="AA1816" t="str">
            <v>PIERNA</v>
          </cell>
          <cell r="AB1816" t="str">
            <v>PIERNA PULPA FINA</v>
          </cell>
          <cell r="AC1816" t="str">
            <v>PIERNA PULPA FINA MUSC SEP</v>
          </cell>
          <cell r="AD1816" t="str">
            <v>EX</v>
          </cell>
        </row>
        <row r="1817">
          <cell r="D1817">
            <v>1020990</v>
          </cell>
          <cell r="E1817" t="str">
            <v>GO GANSO S/G S/ABST DA@ CJ 12K AP</v>
          </cell>
          <cell r="F1817">
            <v>1000</v>
          </cell>
          <cell r="G1817" t="str">
            <v>KG</v>
          </cell>
          <cell r="H1817" t="str">
            <v>PLANTA LO MIRANDA</v>
          </cell>
          <cell r="I1817" t="str">
            <v>EN PRODUCCION</v>
          </cell>
          <cell r="J1817">
            <v>44848</v>
          </cell>
          <cell r="K1817">
            <v>44848</v>
          </cell>
          <cell r="L1817"/>
          <cell r="M1817"/>
          <cell r="N1817"/>
          <cell r="O1817" t="str">
            <v>U020 AGROSUPER COMER ALIM</v>
          </cell>
          <cell r="P1817" t="str">
            <v>00EX</v>
          </cell>
          <cell r="Q1817" t="str">
            <v>EXPORTACION DIRECTA</v>
          </cell>
          <cell r="R1817" t="str">
            <v>02</v>
          </cell>
          <cell r="S1817" t="str">
            <v>CHILE</v>
          </cell>
          <cell r="T1817" t="str">
            <v>4000 OSAKA(JAPÓN)</v>
          </cell>
          <cell r="U1817" t="str">
            <v>200000163</v>
          </cell>
          <cell r="V1817" t="str">
            <v>NH FOODS CHILE Y COMPAÑIA LIMITADA</v>
          </cell>
          <cell r="W1817" t="str">
            <v>OSAKA 1 OCT 2022</v>
          </cell>
          <cell r="X1817" t="str">
            <v>EXW</v>
          </cell>
          <cell r="Y1817" t="str">
            <v>CTA CTE O CRED.DIRECTO</v>
          </cell>
          <cell r="Z1817" t="str">
            <v>CONGELADO</v>
          </cell>
          <cell r="AA1817" t="str">
            <v>PIERNA</v>
          </cell>
          <cell r="AB1817" t="str">
            <v>PIERNA PULPA FINA</v>
          </cell>
          <cell r="AC1817" t="str">
            <v>PIERNA PULPA FINA MUSC SEP</v>
          </cell>
          <cell r="AD1817" t="str">
            <v>EX</v>
          </cell>
        </row>
        <row r="1818">
          <cell r="D1818">
            <v>1020665</v>
          </cell>
          <cell r="E1818" t="str">
            <v>GO POSTA ROSADA 3P@ VA CJ T-F AP</v>
          </cell>
          <cell r="F1818">
            <v>3000</v>
          </cell>
          <cell r="G1818" t="str">
            <v>KG</v>
          </cell>
          <cell r="H1818" t="str">
            <v>PLANTA LO MIRANDA</v>
          </cell>
          <cell r="I1818" t="str">
            <v>EN PRODUCCION</v>
          </cell>
          <cell r="J1818">
            <v>44848</v>
          </cell>
          <cell r="K1818">
            <v>44848</v>
          </cell>
          <cell r="L1818"/>
          <cell r="M1818"/>
          <cell r="N1818"/>
          <cell r="O1818" t="str">
            <v>U020 AGROSUPER COMER ALIM</v>
          </cell>
          <cell r="P1818" t="str">
            <v>00EX</v>
          </cell>
          <cell r="Q1818" t="str">
            <v>EXPORTACION DIRECTA</v>
          </cell>
          <cell r="R1818" t="str">
            <v>02</v>
          </cell>
          <cell r="S1818" t="str">
            <v>CHILE</v>
          </cell>
          <cell r="T1818" t="str">
            <v>4000 OSAKA(JAPÓN)</v>
          </cell>
          <cell r="U1818" t="str">
            <v>200000163</v>
          </cell>
          <cell r="V1818" t="str">
            <v>NH FOODS CHILE Y COMPAÑIA LIMITADA</v>
          </cell>
          <cell r="W1818" t="str">
            <v>OSAKA 1 OCT 2022</v>
          </cell>
          <cell r="X1818" t="str">
            <v>EXW</v>
          </cell>
          <cell r="Y1818" t="str">
            <v>CTA CTE O CRED.DIRECTO</v>
          </cell>
          <cell r="Z1818" t="str">
            <v>CONGELADO</v>
          </cell>
          <cell r="AA1818" t="str">
            <v>PIERNA</v>
          </cell>
          <cell r="AB1818" t="str">
            <v>PIERNA PULPA FINA</v>
          </cell>
          <cell r="AC1818" t="str">
            <v>PIERNA PULPA FINA MUSC SEP</v>
          </cell>
          <cell r="AD1818" t="str">
            <v>EX</v>
          </cell>
        </row>
        <row r="1819">
          <cell r="D1819">
            <v>1020589</v>
          </cell>
          <cell r="E1819" t="str">
            <v>GO MM LOIN S@ FI CJ 12K AP</v>
          </cell>
          <cell r="F1819">
            <v>5900</v>
          </cell>
          <cell r="G1819" t="str">
            <v>KG</v>
          </cell>
          <cell r="H1819" t="str">
            <v>PLANTA LO MIRANDA</v>
          </cell>
          <cell r="I1819" t="str">
            <v>EN PRODUCCION</v>
          </cell>
          <cell r="J1819">
            <v>44848</v>
          </cell>
          <cell r="K1819">
            <v>44848</v>
          </cell>
          <cell r="L1819"/>
          <cell r="M1819"/>
          <cell r="N1819"/>
          <cell r="O1819" t="str">
            <v>U020 AGROSUPER COMER ALIM</v>
          </cell>
          <cell r="P1819" t="str">
            <v>00EX</v>
          </cell>
          <cell r="Q1819" t="str">
            <v>EXPORTACION DIRECTA</v>
          </cell>
          <cell r="R1819" t="str">
            <v>02</v>
          </cell>
          <cell r="S1819" t="str">
            <v>CHILE</v>
          </cell>
          <cell r="T1819" t="str">
            <v>4000 OSAKA(JAPÓN)</v>
          </cell>
          <cell r="U1819" t="str">
            <v>200000163</v>
          </cell>
          <cell r="V1819" t="str">
            <v>NH FOODS CHILE Y COMPAÑIA LIMITADA</v>
          </cell>
          <cell r="W1819" t="str">
            <v>OSAKA 1 OCT 2022</v>
          </cell>
          <cell r="X1819" t="str">
            <v>EXW</v>
          </cell>
          <cell r="Y1819" t="str">
            <v>CTA CTE O CRED.DIRECTO</v>
          </cell>
          <cell r="Z1819" t="str">
            <v>CONGELADO</v>
          </cell>
          <cell r="AA1819" t="str">
            <v>LOMO</v>
          </cell>
          <cell r="AB1819" t="str">
            <v>LOMO MM LOIN</v>
          </cell>
          <cell r="AC1819" t="str">
            <v>LOMO MM LOIN S</v>
          </cell>
          <cell r="AD1819" t="str">
            <v>EX</v>
          </cell>
        </row>
        <row r="1820">
          <cell r="D1820">
            <v>1020110</v>
          </cell>
          <cell r="E1820" t="str">
            <v>GO MM LOIN L@ CJ 12K AP</v>
          </cell>
          <cell r="F1820">
            <v>6000</v>
          </cell>
          <cell r="G1820" t="str">
            <v>KG</v>
          </cell>
          <cell r="H1820" t="str">
            <v>PLANTA LO MIRANDA</v>
          </cell>
          <cell r="I1820" t="str">
            <v>EN PRODUCCION</v>
          </cell>
          <cell r="J1820">
            <v>44848</v>
          </cell>
          <cell r="K1820">
            <v>44848</v>
          </cell>
          <cell r="L1820"/>
          <cell r="M1820"/>
          <cell r="N1820"/>
          <cell r="O1820" t="str">
            <v>U020 AGROSUPER COMER ALIM</v>
          </cell>
          <cell r="P1820" t="str">
            <v>00EX</v>
          </cell>
          <cell r="Q1820" t="str">
            <v>EXPORTACION DIRECTA</v>
          </cell>
          <cell r="R1820" t="str">
            <v>02</v>
          </cell>
          <cell r="S1820" t="str">
            <v>CHILE</v>
          </cell>
          <cell r="T1820" t="str">
            <v>4000 OSAKA(JAPÓN)</v>
          </cell>
          <cell r="U1820" t="str">
            <v>200000163</v>
          </cell>
          <cell r="V1820" t="str">
            <v>NH FOODS CHILE Y COMPAÑIA LIMITADA</v>
          </cell>
          <cell r="W1820" t="str">
            <v>OSAKA 1 OCT 2022</v>
          </cell>
          <cell r="X1820" t="str">
            <v>EXW</v>
          </cell>
          <cell r="Y1820" t="str">
            <v>CTA CTE O CRED.DIRECTO</v>
          </cell>
          <cell r="Z1820" t="str">
            <v>CONGELADO</v>
          </cell>
          <cell r="AA1820" t="str">
            <v>LOMO</v>
          </cell>
          <cell r="AB1820" t="str">
            <v>LOMO MM LOIN</v>
          </cell>
          <cell r="AC1820" t="str">
            <v>LOMO MM LOIN L</v>
          </cell>
          <cell r="AD1820" t="str">
            <v>EX</v>
          </cell>
        </row>
        <row r="1821">
          <cell r="D1821">
            <v>1020284</v>
          </cell>
          <cell r="E1821" t="str">
            <v>GO POSTA NEGRA 3P T@ VA CJ T-F JP</v>
          </cell>
          <cell r="F1821">
            <v>2500</v>
          </cell>
          <cell r="G1821" t="str">
            <v>KG</v>
          </cell>
          <cell r="H1821" t="str">
            <v>PLANTA LO MIRANDA</v>
          </cell>
          <cell r="I1821" t="str">
            <v>EN PRODUCCION</v>
          </cell>
          <cell r="J1821">
            <v>44848</v>
          </cell>
          <cell r="K1821">
            <v>44848</v>
          </cell>
          <cell r="L1821"/>
          <cell r="M1821"/>
          <cell r="N1821"/>
          <cell r="O1821" t="str">
            <v>U020 AGROSUPER COMER ALIM</v>
          </cell>
          <cell r="P1821" t="str">
            <v>00EX</v>
          </cell>
          <cell r="Q1821" t="str">
            <v>EXPORTACION DIRECTA</v>
          </cell>
          <cell r="R1821" t="str">
            <v>02</v>
          </cell>
          <cell r="S1821" t="str">
            <v>CHILE</v>
          </cell>
          <cell r="T1821" t="str">
            <v>4000 OSAKA(JAPÓN)</v>
          </cell>
          <cell r="U1821" t="str">
            <v>200000163</v>
          </cell>
          <cell r="V1821" t="str">
            <v>NH FOODS CHILE Y COMPAÑIA LIMITADA</v>
          </cell>
          <cell r="W1821" t="str">
            <v>OSAKA 1 OCT 2022</v>
          </cell>
          <cell r="X1821" t="str">
            <v>EXW</v>
          </cell>
          <cell r="Y1821" t="str">
            <v>CTA CTE O CRED.DIRECTO</v>
          </cell>
          <cell r="Z1821" t="str">
            <v>CONGELADO</v>
          </cell>
          <cell r="AA1821" t="str">
            <v>PIERNA</v>
          </cell>
          <cell r="AB1821" t="str">
            <v>PIERNA PULPA FINA</v>
          </cell>
          <cell r="AC1821" t="str">
            <v>PIERNA PULPA FINA MUSC SEP</v>
          </cell>
          <cell r="AD1821" t="str">
            <v>EX</v>
          </cell>
        </row>
        <row r="1822">
          <cell r="D1822">
            <v>1020990</v>
          </cell>
          <cell r="E1822" t="str">
            <v>GO GANSO S/G S/ABST DA@ CJ 12K AP</v>
          </cell>
          <cell r="F1822">
            <v>1000</v>
          </cell>
          <cell r="G1822" t="str">
            <v>KG</v>
          </cell>
          <cell r="H1822" t="str">
            <v>PLANTA LO MIRANDA</v>
          </cell>
          <cell r="I1822" t="str">
            <v>EN PRODUCCION</v>
          </cell>
          <cell r="J1822">
            <v>44848</v>
          </cell>
          <cell r="K1822">
            <v>44855</v>
          </cell>
          <cell r="L1822"/>
          <cell r="M1822"/>
          <cell r="N1822"/>
          <cell r="O1822" t="str">
            <v>U020 AGROSUPER COMER ALIM</v>
          </cell>
          <cell r="P1822" t="str">
            <v>00EX</v>
          </cell>
          <cell r="Q1822" t="str">
            <v>EXPORTACION DIRECTA</v>
          </cell>
          <cell r="R1822" t="str">
            <v>02</v>
          </cell>
          <cell r="S1822" t="str">
            <v>CHILE</v>
          </cell>
          <cell r="T1822" t="str">
            <v>4000 OSAKA(JAPÓN)</v>
          </cell>
          <cell r="U1822" t="str">
            <v>200000163</v>
          </cell>
          <cell r="V1822" t="str">
            <v>NH FOODS CHILE Y COMPAÑIA LIMITADA</v>
          </cell>
          <cell r="W1822" t="str">
            <v>OSAKA 2 OCT 2022</v>
          </cell>
          <cell r="X1822" t="str">
            <v>EXW</v>
          </cell>
          <cell r="Y1822" t="str">
            <v>CTA CTE O CRED.DIRECTO</v>
          </cell>
          <cell r="Z1822" t="str">
            <v>CONGELADO</v>
          </cell>
          <cell r="AA1822" t="str">
            <v>PIERNA</v>
          </cell>
          <cell r="AB1822" t="str">
            <v>PIERNA PULPA FINA</v>
          </cell>
          <cell r="AC1822" t="str">
            <v>PIERNA PULPA FINA MUSC SEP</v>
          </cell>
          <cell r="AD1822" t="str">
            <v>EX</v>
          </cell>
        </row>
        <row r="1823">
          <cell r="D1823">
            <v>1020991</v>
          </cell>
          <cell r="E1823" t="str">
            <v>GO ASIENTO C/G DA@ CJ 12K JP</v>
          </cell>
          <cell r="F1823">
            <v>2000</v>
          </cell>
          <cell r="G1823" t="str">
            <v>KG</v>
          </cell>
          <cell r="H1823" t="str">
            <v>PLANTA LO MIRANDA</v>
          </cell>
          <cell r="I1823" t="str">
            <v>EN PRODUCCION</v>
          </cell>
          <cell r="J1823">
            <v>44848</v>
          </cell>
          <cell r="K1823">
            <v>44855</v>
          </cell>
          <cell r="L1823"/>
          <cell r="M1823"/>
          <cell r="N1823"/>
          <cell r="O1823" t="str">
            <v>U020 AGROSUPER COMER ALIM</v>
          </cell>
          <cell r="P1823" t="str">
            <v>00EX</v>
          </cell>
          <cell r="Q1823" t="str">
            <v>EXPORTACION DIRECTA</v>
          </cell>
          <cell r="R1823" t="str">
            <v>02</v>
          </cell>
          <cell r="S1823" t="str">
            <v>CHILE</v>
          </cell>
          <cell r="T1823" t="str">
            <v>4000 OSAKA(JAPÓN)</v>
          </cell>
          <cell r="U1823" t="str">
            <v>200000163</v>
          </cell>
          <cell r="V1823" t="str">
            <v>NH FOODS CHILE Y COMPAÑIA LIMITADA</v>
          </cell>
          <cell r="W1823" t="str">
            <v>OSAKA 2 OCT 2022</v>
          </cell>
          <cell r="X1823" t="str">
            <v>EXW</v>
          </cell>
          <cell r="Y1823" t="str">
            <v>CTA CTE O CRED.DIRECTO</v>
          </cell>
          <cell r="Z1823" t="str">
            <v>CONGELADO</v>
          </cell>
          <cell r="AA1823" t="str">
            <v>PIERNA</v>
          </cell>
          <cell r="AB1823" t="str">
            <v>PIERNA PULPA FINA</v>
          </cell>
          <cell r="AC1823" t="str">
            <v>PIERNA PULPA FINA MUSC SEP</v>
          </cell>
          <cell r="AD1823" t="str">
            <v>EX</v>
          </cell>
        </row>
        <row r="1824">
          <cell r="D1824">
            <v>1020681</v>
          </cell>
          <cell r="E1824" t="str">
            <v>GO MM LOIN D@ FI CJ 12K AP</v>
          </cell>
          <cell r="F1824">
            <v>3300</v>
          </cell>
          <cell r="G1824" t="str">
            <v>KG</v>
          </cell>
          <cell r="H1824" t="str">
            <v>PLANTA LO MIRANDA</v>
          </cell>
          <cell r="I1824" t="str">
            <v>EN PRODUCCION</v>
          </cell>
          <cell r="J1824">
            <v>44848</v>
          </cell>
          <cell r="K1824">
            <v>44855</v>
          </cell>
          <cell r="L1824"/>
          <cell r="M1824"/>
          <cell r="N1824"/>
          <cell r="O1824" t="str">
            <v>U020 AGROSUPER COMER ALIM</v>
          </cell>
          <cell r="P1824" t="str">
            <v>00EX</v>
          </cell>
          <cell r="Q1824" t="str">
            <v>EXPORTACION DIRECTA</v>
          </cell>
          <cell r="R1824" t="str">
            <v>02</v>
          </cell>
          <cell r="S1824" t="str">
            <v>CHILE</v>
          </cell>
          <cell r="T1824" t="str">
            <v>4000 OSAKA(JAPÓN)</v>
          </cell>
          <cell r="U1824" t="str">
            <v>200000163</v>
          </cell>
          <cell r="V1824" t="str">
            <v>NH FOODS CHILE Y COMPAÑIA LIMITADA</v>
          </cell>
          <cell r="W1824" t="str">
            <v>OSAKA 2 OCT 2022</v>
          </cell>
          <cell r="X1824" t="str">
            <v>EXW</v>
          </cell>
          <cell r="Y1824" t="str">
            <v>CTA CTE O CRED.DIRECTO</v>
          </cell>
          <cell r="Z1824" t="str">
            <v>CONGELADO</v>
          </cell>
          <cell r="AA1824" t="str">
            <v>LOMO</v>
          </cell>
          <cell r="AB1824" t="str">
            <v>LOMO MM LOIN</v>
          </cell>
          <cell r="AC1824" t="str">
            <v>LOMO MM LOIN D</v>
          </cell>
          <cell r="AD1824" t="str">
            <v>EX</v>
          </cell>
        </row>
        <row r="1825">
          <cell r="D1825">
            <v>1020665</v>
          </cell>
          <cell r="E1825" t="str">
            <v>GO POSTA ROSADA 3P@ VA CJ T-F AP</v>
          </cell>
          <cell r="F1825">
            <v>3000</v>
          </cell>
          <cell r="G1825" t="str">
            <v>KG</v>
          </cell>
          <cell r="H1825" t="str">
            <v>PLANTA LO MIRANDA</v>
          </cell>
          <cell r="I1825" t="str">
            <v>EN PRODUCCION</v>
          </cell>
          <cell r="J1825">
            <v>44848</v>
          </cell>
          <cell r="K1825">
            <v>44855</v>
          </cell>
          <cell r="L1825"/>
          <cell r="M1825"/>
          <cell r="N1825"/>
          <cell r="O1825" t="str">
            <v>U020 AGROSUPER COMER ALIM</v>
          </cell>
          <cell r="P1825" t="str">
            <v>00EX</v>
          </cell>
          <cell r="Q1825" t="str">
            <v>EXPORTACION DIRECTA</v>
          </cell>
          <cell r="R1825" t="str">
            <v>02</v>
          </cell>
          <cell r="S1825" t="str">
            <v>CHILE</v>
          </cell>
          <cell r="T1825" t="str">
            <v>4000 OSAKA(JAPÓN)</v>
          </cell>
          <cell r="U1825" t="str">
            <v>200000163</v>
          </cell>
          <cell r="V1825" t="str">
            <v>NH FOODS CHILE Y COMPAÑIA LIMITADA</v>
          </cell>
          <cell r="W1825" t="str">
            <v>OSAKA 2 OCT 2022</v>
          </cell>
          <cell r="X1825" t="str">
            <v>EXW</v>
          </cell>
          <cell r="Y1825" t="str">
            <v>CTA CTE O CRED.DIRECTO</v>
          </cell>
          <cell r="Z1825" t="str">
            <v>CONGELADO</v>
          </cell>
          <cell r="AA1825" t="str">
            <v>PIERNA</v>
          </cell>
          <cell r="AB1825" t="str">
            <v>PIERNA PULPA FINA</v>
          </cell>
          <cell r="AC1825" t="str">
            <v>PIERNA PULPA FINA MUSC SEP</v>
          </cell>
          <cell r="AD1825" t="str">
            <v>EX</v>
          </cell>
        </row>
        <row r="1826">
          <cell r="D1826">
            <v>1020284</v>
          </cell>
          <cell r="E1826" t="str">
            <v>GO POSTA NEGRA 3P T@ VA CJ T-F JP</v>
          </cell>
          <cell r="F1826">
            <v>2500</v>
          </cell>
          <cell r="G1826" t="str">
            <v>KG</v>
          </cell>
          <cell r="H1826" t="str">
            <v>PLANTA LO MIRANDA</v>
          </cell>
          <cell r="I1826" t="str">
            <v>EN PRODUCCION</v>
          </cell>
          <cell r="J1826">
            <v>44848</v>
          </cell>
          <cell r="K1826">
            <v>44855</v>
          </cell>
          <cell r="L1826"/>
          <cell r="M1826"/>
          <cell r="N1826"/>
          <cell r="O1826" t="str">
            <v>U020 AGROSUPER COMER ALIM</v>
          </cell>
          <cell r="P1826" t="str">
            <v>00EX</v>
          </cell>
          <cell r="Q1826" t="str">
            <v>EXPORTACION DIRECTA</v>
          </cell>
          <cell r="R1826" t="str">
            <v>02</v>
          </cell>
          <cell r="S1826" t="str">
            <v>CHILE</v>
          </cell>
          <cell r="T1826" t="str">
            <v>4000 OSAKA(JAPÓN)</v>
          </cell>
          <cell r="U1826" t="str">
            <v>200000163</v>
          </cell>
          <cell r="V1826" t="str">
            <v>NH FOODS CHILE Y COMPAÑIA LIMITADA</v>
          </cell>
          <cell r="W1826" t="str">
            <v>OSAKA 2 OCT 2022</v>
          </cell>
          <cell r="X1826" t="str">
            <v>EXW</v>
          </cell>
          <cell r="Y1826" t="str">
            <v>CTA CTE O CRED.DIRECTO</v>
          </cell>
          <cell r="Z1826" t="str">
            <v>CONGELADO</v>
          </cell>
          <cell r="AA1826" t="str">
            <v>PIERNA</v>
          </cell>
          <cell r="AB1826" t="str">
            <v>PIERNA PULPA FINA</v>
          </cell>
          <cell r="AC1826" t="str">
            <v>PIERNA PULPA FINA MUSC SEP</v>
          </cell>
          <cell r="AD1826" t="str">
            <v>EX</v>
          </cell>
        </row>
        <row r="1827">
          <cell r="D1827">
            <v>1020110</v>
          </cell>
          <cell r="E1827" t="str">
            <v>GO MM LOIN L@ CJ 12K AP</v>
          </cell>
          <cell r="F1827">
            <v>6000</v>
          </cell>
          <cell r="G1827" t="str">
            <v>KG</v>
          </cell>
          <cell r="H1827" t="str">
            <v>PLANTA LO MIRANDA</v>
          </cell>
          <cell r="I1827" t="str">
            <v>EN PRODUCCION</v>
          </cell>
          <cell r="J1827">
            <v>44848</v>
          </cell>
          <cell r="K1827">
            <v>44855</v>
          </cell>
          <cell r="L1827"/>
          <cell r="M1827"/>
          <cell r="N1827"/>
          <cell r="O1827" t="str">
            <v>U020 AGROSUPER COMER ALIM</v>
          </cell>
          <cell r="P1827" t="str">
            <v>00EX</v>
          </cell>
          <cell r="Q1827" t="str">
            <v>EXPORTACION DIRECTA</v>
          </cell>
          <cell r="R1827" t="str">
            <v>02</v>
          </cell>
          <cell r="S1827" t="str">
            <v>CHILE</v>
          </cell>
          <cell r="T1827" t="str">
            <v>4000 OSAKA(JAPÓN)</v>
          </cell>
          <cell r="U1827" t="str">
            <v>200000163</v>
          </cell>
          <cell r="V1827" t="str">
            <v>NH FOODS CHILE Y COMPAÑIA LIMITADA</v>
          </cell>
          <cell r="W1827" t="str">
            <v>OSAKA 2 OCT 2022</v>
          </cell>
          <cell r="X1827" t="str">
            <v>EXW</v>
          </cell>
          <cell r="Y1827" t="str">
            <v>CTA CTE O CRED.DIRECTO</v>
          </cell>
          <cell r="Z1827" t="str">
            <v>CONGELADO</v>
          </cell>
          <cell r="AA1827" t="str">
            <v>LOMO</v>
          </cell>
          <cell r="AB1827" t="str">
            <v>LOMO MM LOIN</v>
          </cell>
          <cell r="AC1827" t="str">
            <v>LOMO MM LOIN L</v>
          </cell>
          <cell r="AD1827" t="str">
            <v>EX</v>
          </cell>
        </row>
        <row r="1828">
          <cell r="D1828">
            <v>1020589</v>
          </cell>
          <cell r="E1828" t="str">
            <v>GO MM LOIN S@ FI CJ 12K AP</v>
          </cell>
          <cell r="F1828">
            <v>6000</v>
          </cell>
          <cell r="G1828" t="str">
            <v>KG</v>
          </cell>
          <cell r="H1828" t="str">
            <v>PLANTA LO MIRANDA</v>
          </cell>
          <cell r="I1828" t="str">
            <v>EN PRODUCCION</v>
          </cell>
          <cell r="J1828">
            <v>44848</v>
          </cell>
          <cell r="K1828">
            <v>44855</v>
          </cell>
          <cell r="L1828"/>
          <cell r="M1828"/>
          <cell r="N1828"/>
          <cell r="O1828" t="str">
            <v>U020 AGROSUPER COMER ALIM</v>
          </cell>
          <cell r="P1828" t="str">
            <v>00EX</v>
          </cell>
          <cell r="Q1828" t="str">
            <v>EXPORTACION DIRECTA</v>
          </cell>
          <cell r="R1828" t="str">
            <v>02</v>
          </cell>
          <cell r="S1828" t="str">
            <v>CHILE</v>
          </cell>
          <cell r="T1828" t="str">
            <v>4000 OSAKA(JAPÓN)</v>
          </cell>
          <cell r="U1828" t="str">
            <v>200000163</v>
          </cell>
          <cell r="V1828" t="str">
            <v>NH FOODS CHILE Y COMPAÑIA LIMITADA</v>
          </cell>
          <cell r="W1828" t="str">
            <v>OSAKA 2 OCT 2022</v>
          </cell>
          <cell r="X1828" t="str">
            <v>EXW</v>
          </cell>
          <cell r="Y1828" t="str">
            <v>CTA CTE O CRED.DIRECTO</v>
          </cell>
          <cell r="Z1828" t="str">
            <v>CONGELADO</v>
          </cell>
          <cell r="AA1828" t="str">
            <v>LOMO</v>
          </cell>
          <cell r="AB1828" t="str">
            <v>LOMO MM LOIN</v>
          </cell>
          <cell r="AC1828" t="str">
            <v>LOMO MM LOIN S</v>
          </cell>
          <cell r="AD1828" t="str">
            <v>EX</v>
          </cell>
        </row>
        <row r="1829">
          <cell r="D1829">
            <v>1020589</v>
          </cell>
          <cell r="E1829" t="str">
            <v>GO MM LOIN S@ FI CJ 12K AP</v>
          </cell>
          <cell r="F1829">
            <v>6500</v>
          </cell>
          <cell r="G1829" t="str">
            <v>KG</v>
          </cell>
          <cell r="H1829" t="str">
            <v>PLANTA LO MIRANDA</v>
          </cell>
          <cell r="I1829" t="str">
            <v>EN PRODUCCION</v>
          </cell>
          <cell r="J1829">
            <v>44848</v>
          </cell>
          <cell r="K1829">
            <v>44862</v>
          </cell>
          <cell r="L1829"/>
          <cell r="M1829"/>
          <cell r="N1829"/>
          <cell r="O1829" t="str">
            <v>U020 AGROSUPER COMER ALIM</v>
          </cell>
          <cell r="P1829" t="str">
            <v>00EX</v>
          </cell>
          <cell r="Q1829" t="str">
            <v>EXPORTACION DIRECTA</v>
          </cell>
          <cell r="R1829" t="str">
            <v>02</v>
          </cell>
          <cell r="S1829" t="str">
            <v>CHILE</v>
          </cell>
          <cell r="T1829" t="str">
            <v>4000 OSAKA(JAPÓN)</v>
          </cell>
          <cell r="U1829" t="str">
            <v>200000163</v>
          </cell>
          <cell r="V1829" t="str">
            <v>NH FOODS CHILE Y COMPAÑIA LIMITADA</v>
          </cell>
          <cell r="W1829" t="str">
            <v>OSAKA 3 OCT 2022</v>
          </cell>
          <cell r="X1829" t="str">
            <v>EXW</v>
          </cell>
          <cell r="Y1829" t="str">
            <v>CTA CTE O CRED.DIRECTO</v>
          </cell>
          <cell r="Z1829" t="str">
            <v>CONGELADO</v>
          </cell>
          <cell r="AA1829" t="str">
            <v>LOMO</v>
          </cell>
          <cell r="AB1829" t="str">
            <v>LOMO MM LOIN</v>
          </cell>
          <cell r="AC1829" t="str">
            <v>LOMO MM LOIN S</v>
          </cell>
          <cell r="AD1829" t="str">
            <v>EX</v>
          </cell>
        </row>
        <row r="1830">
          <cell r="D1830">
            <v>1020110</v>
          </cell>
          <cell r="E1830" t="str">
            <v>GO MM LOIN L@ CJ 12K AP</v>
          </cell>
          <cell r="F1830">
            <v>6000</v>
          </cell>
          <cell r="G1830" t="str">
            <v>KG</v>
          </cell>
          <cell r="H1830" t="str">
            <v>PLANTA LO MIRANDA</v>
          </cell>
          <cell r="I1830" t="str">
            <v>EN PRODUCCION</v>
          </cell>
          <cell r="J1830">
            <v>44848</v>
          </cell>
          <cell r="K1830">
            <v>44862</v>
          </cell>
          <cell r="L1830"/>
          <cell r="M1830"/>
          <cell r="N1830"/>
          <cell r="O1830" t="str">
            <v>U020 AGROSUPER COMER ALIM</v>
          </cell>
          <cell r="P1830" t="str">
            <v>00EX</v>
          </cell>
          <cell r="Q1830" t="str">
            <v>EXPORTACION DIRECTA</v>
          </cell>
          <cell r="R1830" t="str">
            <v>02</v>
          </cell>
          <cell r="S1830" t="str">
            <v>CHILE</v>
          </cell>
          <cell r="T1830" t="str">
            <v>4000 OSAKA(JAPÓN)</v>
          </cell>
          <cell r="U1830" t="str">
            <v>200000163</v>
          </cell>
          <cell r="V1830" t="str">
            <v>NH FOODS CHILE Y COMPAÑIA LIMITADA</v>
          </cell>
          <cell r="W1830" t="str">
            <v>OSAKA 3 OCT 2022</v>
          </cell>
          <cell r="X1830" t="str">
            <v>EXW</v>
          </cell>
          <cell r="Y1830" t="str">
            <v>CTA CTE O CRED.DIRECTO</v>
          </cell>
          <cell r="Z1830" t="str">
            <v>CONGELADO</v>
          </cell>
          <cell r="AA1830" t="str">
            <v>LOMO</v>
          </cell>
          <cell r="AB1830" t="str">
            <v>LOMO MM LOIN</v>
          </cell>
          <cell r="AC1830" t="str">
            <v>LOMO MM LOIN L</v>
          </cell>
          <cell r="AD1830" t="str">
            <v>EX</v>
          </cell>
        </row>
        <row r="1831">
          <cell r="D1831">
            <v>1020284</v>
          </cell>
          <cell r="E1831" t="str">
            <v>GO POSTA NEGRA 3P T@ VA CJ T-F JP</v>
          </cell>
          <cell r="F1831">
            <v>3000</v>
          </cell>
          <cell r="G1831" t="str">
            <v>KG</v>
          </cell>
          <cell r="H1831" t="str">
            <v>PLANTA LO MIRANDA</v>
          </cell>
          <cell r="I1831" t="str">
            <v>EN PRODUCCION</v>
          </cell>
          <cell r="J1831">
            <v>44848</v>
          </cell>
          <cell r="K1831">
            <v>44862</v>
          </cell>
          <cell r="L1831"/>
          <cell r="M1831"/>
          <cell r="N1831"/>
          <cell r="O1831" t="str">
            <v>U020 AGROSUPER COMER ALIM</v>
          </cell>
          <cell r="P1831" t="str">
            <v>00EX</v>
          </cell>
          <cell r="Q1831" t="str">
            <v>EXPORTACION DIRECTA</v>
          </cell>
          <cell r="R1831" t="str">
            <v>02</v>
          </cell>
          <cell r="S1831" t="str">
            <v>CHILE</v>
          </cell>
          <cell r="T1831" t="str">
            <v>4000 OSAKA(JAPÓN)</v>
          </cell>
          <cell r="U1831" t="str">
            <v>200000163</v>
          </cell>
          <cell r="V1831" t="str">
            <v>NH FOODS CHILE Y COMPAÑIA LIMITADA</v>
          </cell>
          <cell r="W1831" t="str">
            <v>OSAKA 3 OCT 2022</v>
          </cell>
          <cell r="X1831" t="str">
            <v>EXW</v>
          </cell>
          <cell r="Y1831" t="str">
            <v>CTA CTE O CRED.DIRECTO</v>
          </cell>
          <cell r="Z1831" t="str">
            <v>CONGELADO</v>
          </cell>
          <cell r="AA1831" t="str">
            <v>PIERNA</v>
          </cell>
          <cell r="AB1831" t="str">
            <v>PIERNA PULPA FINA</v>
          </cell>
          <cell r="AC1831" t="str">
            <v>PIERNA PULPA FINA MUSC SEP</v>
          </cell>
          <cell r="AD1831" t="str">
            <v>EX</v>
          </cell>
        </row>
        <row r="1832">
          <cell r="D1832">
            <v>1020665</v>
          </cell>
          <cell r="E1832" t="str">
            <v>GO POSTA ROSADA 3P@ VA CJ T-F AP</v>
          </cell>
          <cell r="F1832">
            <v>3000</v>
          </cell>
          <cell r="G1832" t="str">
            <v>KG</v>
          </cell>
          <cell r="H1832" t="str">
            <v>PLANTA LO MIRANDA</v>
          </cell>
          <cell r="I1832" t="str">
            <v>EN PRODUCCION</v>
          </cell>
          <cell r="J1832">
            <v>44848</v>
          </cell>
          <cell r="K1832">
            <v>44862</v>
          </cell>
          <cell r="L1832"/>
          <cell r="M1832"/>
          <cell r="N1832"/>
          <cell r="O1832" t="str">
            <v>U020 AGROSUPER COMER ALIM</v>
          </cell>
          <cell r="P1832" t="str">
            <v>00EX</v>
          </cell>
          <cell r="Q1832" t="str">
            <v>EXPORTACION DIRECTA</v>
          </cell>
          <cell r="R1832" t="str">
            <v>02</v>
          </cell>
          <cell r="S1832" t="str">
            <v>CHILE</v>
          </cell>
          <cell r="T1832" t="str">
            <v>4000 OSAKA(JAPÓN)</v>
          </cell>
          <cell r="U1832" t="str">
            <v>200000163</v>
          </cell>
          <cell r="V1832" t="str">
            <v>NH FOODS CHILE Y COMPAÑIA LIMITADA</v>
          </cell>
          <cell r="W1832" t="str">
            <v>OSAKA 3 OCT 2022</v>
          </cell>
          <cell r="X1832" t="str">
            <v>EXW</v>
          </cell>
          <cell r="Y1832" t="str">
            <v>CTA CTE O CRED.DIRECTO</v>
          </cell>
          <cell r="Z1832" t="str">
            <v>CONGELADO</v>
          </cell>
          <cell r="AA1832" t="str">
            <v>PIERNA</v>
          </cell>
          <cell r="AB1832" t="str">
            <v>PIERNA PULPA FINA</v>
          </cell>
          <cell r="AC1832" t="str">
            <v>PIERNA PULPA FINA MUSC SEP</v>
          </cell>
          <cell r="AD1832" t="str">
            <v>EX</v>
          </cell>
        </row>
        <row r="1833">
          <cell r="D1833">
            <v>1020990</v>
          </cell>
          <cell r="E1833" t="str">
            <v>GO GANSO S/G S/ABST DA@ CJ 12K AP</v>
          </cell>
          <cell r="F1833">
            <v>1000</v>
          </cell>
          <cell r="G1833" t="str">
            <v>KG</v>
          </cell>
          <cell r="H1833" t="str">
            <v>PLANTA LO MIRANDA</v>
          </cell>
          <cell r="I1833" t="str">
            <v>EN PRODUCCION</v>
          </cell>
          <cell r="J1833">
            <v>44848</v>
          </cell>
          <cell r="K1833">
            <v>44862</v>
          </cell>
          <cell r="L1833"/>
          <cell r="M1833"/>
          <cell r="N1833"/>
          <cell r="O1833" t="str">
            <v>U020 AGROSUPER COMER ALIM</v>
          </cell>
          <cell r="P1833" t="str">
            <v>00EX</v>
          </cell>
          <cell r="Q1833" t="str">
            <v>EXPORTACION DIRECTA</v>
          </cell>
          <cell r="R1833" t="str">
            <v>02</v>
          </cell>
          <cell r="S1833" t="str">
            <v>CHILE</v>
          </cell>
          <cell r="T1833" t="str">
            <v>4000 OSAKA(JAPÓN)</v>
          </cell>
          <cell r="U1833" t="str">
            <v>200000163</v>
          </cell>
          <cell r="V1833" t="str">
            <v>NH FOODS CHILE Y COMPAÑIA LIMITADA</v>
          </cell>
          <cell r="W1833" t="str">
            <v>OSAKA 3 OCT 2022</v>
          </cell>
          <cell r="X1833" t="str">
            <v>EXW</v>
          </cell>
          <cell r="Y1833" t="str">
            <v>CTA CTE O CRED.DIRECTO</v>
          </cell>
          <cell r="Z1833" t="str">
            <v>CONGELADO</v>
          </cell>
          <cell r="AA1833" t="str">
            <v>PIERNA</v>
          </cell>
          <cell r="AB1833" t="str">
            <v>PIERNA PULPA FINA</v>
          </cell>
          <cell r="AC1833" t="str">
            <v>PIERNA PULPA FINA MUSC SEP</v>
          </cell>
          <cell r="AD1833" t="str">
            <v>EX</v>
          </cell>
        </row>
        <row r="1834">
          <cell r="D1834">
            <v>1020991</v>
          </cell>
          <cell r="E1834" t="str">
            <v>GO ASIENTO C/G DA@ CJ 12K JP</v>
          </cell>
          <cell r="F1834">
            <v>1000</v>
          </cell>
          <cell r="G1834" t="str">
            <v>KG</v>
          </cell>
          <cell r="H1834" t="str">
            <v>PLANTA LO MIRANDA</v>
          </cell>
          <cell r="I1834" t="str">
            <v>EN PRODUCCION</v>
          </cell>
          <cell r="J1834">
            <v>44848</v>
          </cell>
          <cell r="K1834">
            <v>44862</v>
          </cell>
          <cell r="L1834"/>
          <cell r="M1834"/>
          <cell r="N1834"/>
          <cell r="O1834" t="str">
            <v>U020 AGROSUPER COMER ALIM</v>
          </cell>
          <cell r="P1834" t="str">
            <v>00EX</v>
          </cell>
          <cell r="Q1834" t="str">
            <v>EXPORTACION DIRECTA</v>
          </cell>
          <cell r="R1834" t="str">
            <v>02</v>
          </cell>
          <cell r="S1834" t="str">
            <v>CHILE</v>
          </cell>
          <cell r="T1834" t="str">
            <v>4000 OSAKA(JAPÓN)</v>
          </cell>
          <cell r="U1834" t="str">
            <v>200000163</v>
          </cell>
          <cell r="V1834" t="str">
            <v>NH FOODS CHILE Y COMPAÑIA LIMITADA</v>
          </cell>
          <cell r="W1834" t="str">
            <v>OSAKA 3 OCT 2022</v>
          </cell>
          <cell r="X1834" t="str">
            <v>EXW</v>
          </cell>
          <cell r="Y1834" t="str">
            <v>CTA CTE O CRED.DIRECTO</v>
          </cell>
          <cell r="Z1834" t="str">
            <v>CONGELADO</v>
          </cell>
          <cell r="AA1834" t="str">
            <v>PIERNA</v>
          </cell>
          <cell r="AB1834" t="str">
            <v>PIERNA PULPA FINA</v>
          </cell>
          <cell r="AC1834" t="str">
            <v>PIERNA PULPA FINA MUSC SEP</v>
          </cell>
          <cell r="AD1834" t="str">
            <v>EX</v>
          </cell>
        </row>
        <row r="1835">
          <cell r="D1835">
            <v>1020681</v>
          </cell>
          <cell r="E1835" t="str">
            <v>GO MM LOIN D@ FI CJ 12K AP</v>
          </cell>
          <cell r="F1835">
            <v>3300</v>
          </cell>
          <cell r="G1835" t="str">
            <v>KG</v>
          </cell>
          <cell r="H1835" t="str">
            <v>PLANTA LO MIRANDA</v>
          </cell>
          <cell r="I1835" t="str">
            <v>EN PRODUCCION</v>
          </cell>
          <cell r="J1835">
            <v>44848</v>
          </cell>
          <cell r="K1835">
            <v>44862</v>
          </cell>
          <cell r="L1835"/>
          <cell r="M1835"/>
          <cell r="N1835"/>
          <cell r="O1835" t="str">
            <v>U020 AGROSUPER COMER ALIM</v>
          </cell>
          <cell r="P1835" t="str">
            <v>00EX</v>
          </cell>
          <cell r="Q1835" t="str">
            <v>EXPORTACION DIRECTA</v>
          </cell>
          <cell r="R1835" t="str">
            <v>02</v>
          </cell>
          <cell r="S1835" t="str">
            <v>CHILE</v>
          </cell>
          <cell r="T1835" t="str">
            <v>4000 OSAKA(JAPÓN)</v>
          </cell>
          <cell r="U1835" t="str">
            <v>200000163</v>
          </cell>
          <cell r="V1835" t="str">
            <v>NH FOODS CHILE Y COMPAÑIA LIMITADA</v>
          </cell>
          <cell r="W1835" t="str">
            <v>OSAKA 3 OCT 2022</v>
          </cell>
          <cell r="X1835" t="str">
            <v>EXW</v>
          </cell>
          <cell r="Y1835" t="str">
            <v>CTA CTE O CRED.DIRECTO</v>
          </cell>
          <cell r="Z1835" t="str">
            <v>CONGELADO</v>
          </cell>
          <cell r="AA1835" t="str">
            <v>LOMO</v>
          </cell>
          <cell r="AB1835" t="str">
            <v>LOMO MM LOIN</v>
          </cell>
          <cell r="AC1835" t="str">
            <v>LOMO MM LOIN D</v>
          </cell>
          <cell r="AD1835" t="str">
            <v>EX</v>
          </cell>
        </row>
        <row r="1836">
          <cell r="D1836">
            <v>1020589</v>
          </cell>
          <cell r="E1836" t="str">
            <v>GO MM LOIN S@ FI CJ 12K AP</v>
          </cell>
          <cell r="F1836">
            <v>2600</v>
          </cell>
          <cell r="G1836" t="str">
            <v>KG</v>
          </cell>
          <cell r="H1836" t="str">
            <v>PLANTA LO MIRANDA</v>
          </cell>
          <cell r="I1836" t="str">
            <v>EN PRODUCCION</v>
          </cell>
          <cell r="J1836">
            <v>44848</v>
          </cell>
          <cell r="K1836">
            <v>44841</v>
          </cell>
          <cell r="L1836"/>
          <cell r="M1836"/>
          <cell r="N1836"/>
          <cell r="O1836" t="str">
            <v>U020 AGROSUPER COMER ALIM</v>
          </cell>
          <cell r="P1836" t="str">
            <v>00EX</v>
          </cell>
          <cell r="Q1836" t="str">
            <v>EXPORTACION DIRECTA</v>
          </cell>
          <cell r="R1836" t="str">
            <v>02</v>
          </cell>
          <cell r="S1836" t="str">
            <v>CHILE</v>
          </cell>
          <cell r="T1836" t="str">
            <v>4000 OSAKA(JAPÓN)</v>
          </cell>
          <cell r="U1836" t="str">
            <v>200000163</v>
          </cell>
          <cell r="V1836" t="str">
            <v>NH FOODS CHILE Y COMPAÑIA LIMITADA</v>
          </cell>
          <cell r="W1836" t="str">
            <v>OSAKA 4 OCT 2022</v>
          </cell>
          <cell r="X1836" t="str">
            <v>EXW</v>
          </cell>
          <cell r="Y1836" t="str">
            <v>CTA CTE O CRED.DIRECTO</v>
          </cell>
          <cell r="Z1836" t="str">
            <v>CONGELADO</v>
          </cell>
          <cell r="AA1836" t="str">
            <v>LOMO</v>
          </cell>
          <cell r="AB1836" t="str">
            <v>LOMO MM LOIN</v>
          </cell>
          <cell r="AC1836" t="str">
            <v>LOMO MM LOIN S</v>
          </cell>
          <cell r="AD1836" t="str">
            <v>EX</v>
          </cell>
        </row>
        <row r="1837">
          <cell r="D1837">
            <v>1020110</v>
          </cell>
          <cell r="E1837" t="str">
            <v>GO MM LOIN L@ CJ 12K AP</v>
          </cell>
          <cell r="F1837">
            <v>2300</v>
          </cell>
          <cell r="G1837" t="str">
            <v>KG</v>
          </cell>
          <cell r="H1837" t="str">
            <v>PLANTA LO MIRANDA</v>
          </cell>
          <cell r="I1837" t="str">
            <v>EN PRODUCCION</v>
          </cell>
          <cell r="J1837">
            <v>44848</v>
          </cell>
          <cell r="K1837">
            <v>44841</v>
          </cell>
          <cell r="L1837"/>
          <cell r="M1837"/>
          <cell r="N1837"/>
          <cell r="O1837" t="str">
            <v>U020 AGROSUPER COMER ALIM</v>
          </cell>
          <cell r="P1837" t="str">
            <v>00EX</v>
          </cell>
          <cell r="Q1837" t="str">
            <v>EXPORTACION DIRECTA</v>
          </cell>
          <cell r="R1837" t="str">
            <v>02</v>
          </cell>
          <cell r="S1837" t="str">
            <v>CHILE</v>
          </cell>
          <cell r="T1837" t="str">
            <v>4000 OSAKA(JAPÓN)</v>
          </cell>
          <cell r="U1837" t="str">
            <v>200000163</v>
          </cell>
          <cell r="V1837" t="str">
            <v>NH FOODS CHILE Y COMPAÑIA LIMITADA</v>
          </cell>
          <cell r="W1837" t="str">
            <v>OSAKA 4 OCT 2022</v>
          </cell>
          <cell r="X1837" t="str">
            <v>EXW</v>
          </cell>
          <cell r="Y1837" t="str">
            <v>CTA CTE O CRED.DIRECTO</v>
          </cell>
          <cell r="Z1837" t="str">
            <v>CONGELADO</v>
          </cell>
          <cell r="AA1837" t="str">
            <v>LOMO</v>
          </cell>
          <cell r="AB1837" t="str">
            <v>LOMO MM LOIN</v>
          </cell>
          <cell r="AC1837" t="str">
            <v>LOMO MM LOIN L</v>
          </cell>
          <cell r="AD1837" t="str">
            <v>EX</v>
          </cell>
        </row>
        <row r="1838">
          <cell r="D1838">
            <v>1022370</v>
          </cell>
          <cell r="E1838" t="str">
            <v>GO MM LOIN LL (29-32 VP)@ BO CJ AP</v>
          </cell>
          <cell r="F1838">
            <v>10000</v>
          </cell>
          <cell r="G1838" t="str">
            <v>KG</v>
          </cell>
          <cell r="H1838" t="str">
            <v>PLANTA LO MIRANDA</v>
          </cell>
          <cell r="I1838" t="str">
            <v>EN PRODUCCION</v>
          </cell>
          <cell r="J1838">
            <v>44848</v>
          </cell>
          <cell r="K1838">
            <v>44841</v>
          </cell>
          <cell r="L1838"/>
          <cell r="M1838"/>
          <cell r="N1838"/>
          <cell r="O1838" t="str">
            <v>U020 AGROSUPER COMER ALIM</v>
          </cell>
          <cell r="P1838" t="str">
            <v>00EX</v>
          </cell>
          <cell r="Q1838" t="str">
            <v>EXPORTACION DIRECTA</v>
          </cell>
          <cell r="R1838" t="str">
            <v>02</v>
          </cell>
          <cell r="S1838" t="str">
            <v>CHILE</v>
          </cell>
          <cell r="T1838" t="str">
            <v>4000 OSAKA(JAPÓN)</v>
          </cell>
          <cell r="U1838" t="str">
            <v>200000163</v>
          </cell>
          <cell r="V1838" t="str">
            <v>NH FOODS CHILE Y COMPAÑIA LIMITADA</v>
          </cell>
          <cell r="W1838" t="str">
            <v>OSAKA 4 OCT 2022</v>
          </cell>
          <cell r="X1838" t="str">
            <v>EXW</v>
          </cell>
          <cell r="Y1838" t="str">
            <v>CTA CTE O CRED.DIRECTO</v>
          </cell>
          <cell r="Z1838" t="str">
            <v>CONGELADO</v>
          </cell>
          <cell r="AA1838" t="str">
            <v>LOMO</v>
          </cell>
          <cell r="AB1838" t="str">
            <v>LOMO MM LOIN</v>
          </cell>
          <cell r="AC1838" t="str">
            <v>LOMO MM LOIN LL</v>
          </cell>
          <cell r="AD1838" t="str">
            <v>EX</v>
          </cell>
        </row>
        <row r="1839">
          <cell r="D1839">
            <v>1022664</v>
          </cell>
          <cell r="E1839" t="str">
            <v>GO CC LOIN L (S/T) (DF)@ FI CJ AP</v>
          </cell>
          <cell r="F1839">
            <v>8800</v>
          </cell>
          <cell r="G1839" t="str">
            <v>KG</v>
          </cell>
          <cell r="H1839" t="str">
            <v>PLANTA LO MIRANDA</v>
          </cell>
          <cell r="I1839" t="str">
            <v>EN PRODUCCION</v>
          </cell>
          <cell r="J1839">
            <v>44848</v>
          </cell>
          <cell r="K1839">
            <v>44841</v>
          </cell>
          <cell r="L1839"/>
          <cell r="M1839"/>
          <cell r="N1839"/>
          <cell r="O1839" t="str">
            <v>U020 AGROSUPER COMER ALIM</v>
          </cell>
          <cell r="P1839" t="str">
            <v>00EX</v>
          </cell>
          <cell r="Q1839" t="str">
            <v>EXPORTACION DIRECTA</v>
          </cell>
          <cell r="R1839" t="str">
            <v>02</v>
          </cell>
          <cell r="S1839" t="str">
            <v>CHILE</v>
          </cell>
          <cell r="T1839" t="str">
            <v>4000 OSAKA(JAPÓN)</v>
          </cell>
          <cell r="U1839" t="str">
            <v>200000163</v>
          </cell>
          <cell r="V1839" t="str">
            <v>NH FOODS CHILE Y COMPAÑIA LIMITADA</v>
          </cell>
          <cell r="W1839" t="str">
            <v>OSAKA 4 OCT 2022</v>
          </cell>
          <cell r="X1839" t="str">
            <v>EXW</v>
          </cell>
          <cell r="Y1839" t="str">
            <v>CTA CTE O CRED.DIRECTO</v>
          </cell>
          <cell r="Z1839" t="str">
            <v>CONGELADO</v>
          </cell>
          <cell r="AA1839" t="str">
            <v>LOMO</v>
          </cell>
          <cell r="AB1839" t="str">
            <v>LOMO CC LOIN</v>
          </cell>
          <cell r="AC1839" t="str">
            <v>LOMO CC LOIN L</v>
          </cell>
          <cell r="AD1839" t="str">
            <v>EX</v>
          </cell>
        </row>
        <row r="1840">
          <cell r="D1840">
            <v>1020589</v>
          </cell>
          <cell r="E1840" t="str">
            <v>GO MM LOIN S@ FI CJ 12K AP</v>
          </cell>
          <cell r="F1840">
            <v>2600</v>
          </cell>
          <cell r="G1840" t="str">
            <v>KG</v>
          </cell>
          <cell r="H1840" t="str">
            <v>PLANTA LO MIRANDA</v>
          </cell>
          <cell r="I1840" t="str">
            <v>EN PRODUCCION</v>
          </cell>
          <cell r="J1840">
            <v>44848</v>
          </cell>
          <cell r="K1840">
            <v>44848</v>
          </cell>
          <cell r="L1840"/>
          <cell r="M1840"/>
          <cell r="N1840"/>
          <cell r="O1840" t="str">
            <v>U020 AGROSUPER COMER ALIM</v>
          </cell>
          <cell r="P1840" t="str">
            <v>00EX</v>
          </cell>
          <cell r="Q1840" t="str">
            <v>EXPORTACION DIRECTA</v>
          </cell>
          <cell r="R1840" t="str">
            <v>02</v>
          </cell>
          <cell r="S1840" t="str">
            <v>CHILE</v>
          </cell>
          <cell r="T1840" t="str">
            <v>4000 OSAKA(JAPÓN)</v>
          </cell>
          <cell r="U1840" t="str">
            <v>200000163</v>
          </cell>
          <cell r="V1840" t="str">
            <v>NH FOODS CHILE Y COMPAÑIA LIMITADA</v>
          </cell>
          <cell r="W1840" t="str">
            <v>OSAKA 5 OCT 2022</v>
          </cell>
          <cell r="X1840" t="str">
            <v>EXW</v>
          </cell>
          <cell r="Y1840" t="str">
            <v>CTA CTE O CRED.DIRECTO</v>
          </cell>
          <cell r="Z1840" t="str">
            <v>CONGELADO</v>
          </cell>
          <cell r="AA1840" t="str">
            <v>LOMO</v>
          </cell>
          <cell r="AB1840" t="str">
            <v>LOMO MM LOIN</v>
          </cell>
          <cell r="AC1840" t="str">
            <v>LOMO MM LOIN S</v>
          </cell>
          <cell r="AD1840" t="str">
            <v>EX</v>
          </cell>
        </row>
        <row r="1841">
          <cell r="D1841">
            <v>1020110</v>
          </cell>
          <cell r="E1841" t="str">
            <v>GO MM LOIN L@ CJ 12K AP</v>
          </cell>
          <cell r="F1841">
            <v>2300</v>
          </cell>
          <cell r="G1841" t="str">
            <v>KG</v>
          </cell>
          <cell r="H1841" t="str">
            <v>PLANTA LO MIRANDA</v>
          </cell>
          <cell r="I1841" t="str">
            <v>EN PRODUCCION</v>
          </cell>
          <cell r="J1841">
            <v>44848</v>
          </cell>
          <cell r="K1841">
            <v>44848</v>
          </cell>
          <cell r="L1841"/>
          <cell r="M1841"/>
          <cell r="N1841"/>
          <cell r="O1841" t="str">
            <v>U020 AGROSUPER COMER ALIM</v>
          </cell>
          <cell r="P1841" t="str">
            <v>00EX</v>
          </cell>
          <cell r="Q1841" t="str">
            <v>EXPORTACION DIRECTA</v>
          </cell>
          <cell r="R1841" t="str">
            <v>02</v>
          </cell>
          <cell r="S1841" t="str">
            <v>CHILE</v>
          </cell>
          <cell r="T1841" t="str">
            <v>4000 OSAKA(JAPÓN)</v>
          </cell>
          <cell r="U1841" t="str">
            <v>200000163</v>
          </cell>
          <cell r="V1841" t="str">
            <v>NH FOODS CHILE Y COMPAÑIA LIMITADA</v>
          </cell>
          <cell r="W1841" t="str">
            <v>OSAKA 5 OCT 2022</v>
          </cell>
          <cell r="X1841" t="str">
            <v>EXW</v>
          </cell>
          <cell r="Y1841" t="str">
            <v>CTA CTE O CRED.DIRECTO</v>
          </cell>
          <cell r="Z1841" t="str">
            <v>CONGELADO</v>
          </cell>
          <cell r="AA1841" t="str">
            <v>LOMO</v>
          </cell>
          <cell r="AB1841" t="str">
            <v>LOMO MM LOIN</v>
          </cell>
          <cell r="AC1841" t="str">
            <v>LOMO MM LOIN L</v>
          </cell>
          <cell r="AD1841" t="str">
            <v>EX</v>
          </cell>
        </row>
        <row r="1842">
          <cell r="D1842">
            <v>1022370</v>
          </cell>
          <cell r="E1842" t="str">
            <v>GO MM LOIN LL (29-32 VP)@ BO CJ AP</v>
          </cell>
          <cell r="F1842">
            <v>10000</v>
          </cell>
          <cell r="G1842" t="str">
            <v>KG</v>
          </cell>
          <cell r="H1842" t="str">
            <v>PLANTA LO MIRANDA</v>
          </cell>
          <cell r="I1842" t="str">
            <v>EN PRODUCCION</v>
          </cell>
          <cell r="J1842">
            <v>44848</v>
          </cell>
          <cell r="K1842">
            <v>44848</v>
          </cell>
          <cell r="L1842"/>
          <cell r="M1842"/>
          <cell r="N1842"/>
          <cell r="O1842" t="str">
            <v>U020 AGROSUPER COMER ALIM</v>
          </cell>
          <cell r="P1842" t="str">
            <v>00EX</v>
          </cell>
          <cell r="Q1842" t="str">
            <v>EXPORTACION DIRECTA</v>
          </cell>
          <cell r="R1842" t="str">
            <v>02</v>
          </cell>
          <cell r="S1842" t="str">
            <v>CHILE</v>
          </cell>
          <cell r="T1842" t="str">
            <v>4000 OSAKA(JAPÓN)</v>
          </cell>
          <cell r="U1842" t="str">
            <v>200000163</v>
          </cell>
          <cell r="V1842" t="str">
            <v>NH FOODS CHILE Y COMPAÑIA LIMITADA</v>
          </cell>
          <cell r="W1842" t="str">
            <v>OSAKA 5 OCT 2022</v>
          </cell>
          <cell r="X1842" t="str">
            <v>EXW</v>
          </cell>
          <cell r="Y1842" t="str">
            <v>CTA CTE O CRED.DIRECTO</v>
          </cell>
          <cell r="Z1842" t="str">
            <v>CONGELADO</v>
          </cell>
          <cell r="AA1842" t="str">
            <v>LOMO</v>
          </cell>
          <cell r="AB1842" t="str">
            <v>LOMO MM LOIN</v>
          </cell>
          <cell r="AC1842" t="str">
            <v>LOMO MM LOIN LL</v>
          </cell>
          <cell r="AD1842" t="str">
            <v>EX</v>
          </cell>
        </row>
        <row r="1843">
          <cell r="D1843">
            <v>1022664</v>
          </cell>
          <cell r="E1843" t="str">
            <v>GO CC LOIN L (S/T) (DF)@ FI CJ AP</v>
          </cell>
          <cell r="F1843">
            <v>8800</v>
          </cell>
          <cell r="G1843" t="str">
            <v>KG</v>
          </cell>
          <cell r="H1843" t="str">
            <v>PLANTA LO MIRANDA</v>
          </cell>
          <cell r="I1843" t="str">
            <v>EN PRODUCCION</v>
          </cell>
          <cell r="J1843">
            <v>44848</v>
          </cell>
          <cell r="K1843">
            <v>44848</v>
          </cell>
          <cell r="L1843"/>
          <cell r="M1843"/>
          <cell r="N1843"/>
          <cell r="O1843" t="str">
            <v>U020 AGROSUPER COMER ALIM</v>
          </cell>
          <cell r="P1843" t="str">
            <v>00EX</v>
          </cell>
          <cell r="Q1843" t="str">
            <v>EXPORTACION DIRECTA</v>
          </cell>
          <cell r="R1843" t="str">
            <v>02</v>
          </cell>
          <cell r="S1843" t="str">
            <v>CHILE</v>
          </cell>
          <cell r="T1843" t="str">
            <v>4000 OSAKA(JAPÓN)</v>
          </cell>
          <cell r="U1843" t="str">
            <v>200000163</v>
          </cell>
          <cell r="V1843" t="str">
            <v>NH FOODS CHILE Y COMPAÑIA LIMITADA</v>
          </cell>
          <cell r="W1843" t="str">
            <v>OSAKA 5 OCT 2022</v>
          </cell>
          <cell r="X1843" t="str">
            <v>EXW</v>
          </cell>
          <cell r="Y1843" t="str">
            <v>CTA CTE O CRED.DIRECTO</v>
          </cell>
          <cell r="Z1843" t="str">
            <v>CONGELADO</v>
          </cell>
          <cell r="AA1843" t="str">
            <v>LOMO</v>
          </cell>
          <cell r="AB1843" t="str">
            <v>LOMO CC LOIN</v>
          </cell>
          <cell r="AC1843" t="str">
            <v>LOMO CC LOIN L</v>
          </cell>
          <cell r="AD1843" t="str">
            <v>EX</v>
          </cell>
        </row>
        <row r="1844">
          <cell r="D1844">
            <v>1020110</v>
          </cell>
          <cell r="E1844" t="str">
            <v>GO MM LOIN L@ CJ 12K AP</v>
          </cell>
          <cell r="F1844">
            <v>4900</v>
          </cell>
          <cell r="G1844" t="str">
            <v>KG</v>
          </cell>
          <cell r="H1844" t="str">
            <v>PLANTA LO MIRANDA</v>
          </cell>
          <cell r="I1844" t="str">
            <v>EN PRODUCCION</v>
          </cell>
          <cell r="J1844">
            <v>44848</v>
          </cell>
          <cell r="K1844">
            <v>44855</v>
          </cell>
          <cell r="L1844"/>
          <cell r="M1844"/>
          <cell r="N1844"/>
          <cell r="O1844" t="str">
            <v>U020 AGROSUPER COMER ALIM</v>
          </cell>
          <cell r="P1844" t="str">
            <v>00EX</v>
          </cell>
          <cell r="Q1844" t="str">
            <v>EXPORTACION DIRECTA</v>
          </cell>
          <cell r="R1844" t="str">
            <v>02</v>
          </cell>
          <cell r="S1844" t="str">
            <v>CHILE</v>
          </cell>
          <cell r="T1844" t="str">
            <v>4000 OSAKA(JAPÓN)</v>
          </cell>
          <cell r="U1844" t="str">
            <v>200000163</v>
          </cell>
          <cell r="V1844" t="str">
            <v>NH FOODS CHILE Y COMPAÑIA LIMITADA</v>
          </cell>
          <cell r="W1844" t="str">
            <v>OSAKA 6 OCT 2022</v>
          </cell>
          <cell r="X1844" t="str">
            <v>EXW</v>
          </cell>
          <cell r="Y1844" t="str">
            <v>CTA CTE O CRED.DIRECTO</v>
          </cell>
          <cell r="Z1844" t="str">
            <v>CONGELADO</v>
          </cell>
          <cell r="AA1844" t="str">
            <v>LOMO</v>
          </cell>
          <cell r="AB1844" t="str">
            <v>LOMO MM LOIN</v>
          </cell>
          <cell r="AC1844" t="str">
            <v>LOMO MM LOIN L</v>
          </cell>
          <cell r="AD1844" t="str">
            <v>EX</v>
          </cell>
        </row>
        <row r="1845">
          <cell r="D1845">
            <v>1022370</v>
          </cell>
          <cell r="E1845" t="str">
            <v>GO MM LOIN LL (29-32 VP)@ BO CJ AP</v>
          </cell>
          <cell r="F1845">
            <v>10000</v>
          </cell>
          <cell r="G1845" t="str">
            <v>KG</v>
          </cell>
          <cell r="H1845" t="str">
            <v>PLANTA LO MIRANDA</v>
          </cell>
          <cell r="I1845" t="str">
            <v>EN PRODUCCION</v>
          </cell>
          <cell r="J1845">
            <v>44848</v>
          </cell>
          <cell r="K1845">
            <v>44855</v>
          </cell>
          <cell r="L1845"/>
          <cell r="M1845"/>
          <cell r="N1845"/>
          <cell r="O1845" t="str">
            <v>U020 AGROSUPER COMER ALIM</v>
          </cell>
          <cell r="P1845" t="str">
            <v>00EX</v>
          </cell>
          <cell r="Q1845" t="str">
            <v>EXPORTACION DIRECTA</v>
          </cell>
          <cell r="R1845" t="str">
            <v>02</v>
          </cell>
          <cell r="S1845" t="str">
            <v>CHILE</v>
          </cell>
          <cell r="T1845" t="str">
            <v>4000 OSAKA(JAPÓN)</v>
          </cell>
          <cell r="U1845" t="str">
            <v>200000163</v>
          </cell>
          <cell r="V1845" t="str">
            <v>NH FOODS CHILE Y COMPAÑIA LIMITADA</v>
          </cell>
          <cell r="W1845" t="str">
            <v>OSAKA 6 OCT 2022</v>
          </cell>
          <cell r="X1845" t="str">
            <v>EXW</v>
          </cell>
          <cell r="Y1845" t="str">
            <v>CTA CTE O CRED.DIRECTO</v>
          </cell>
          <cell r="Z1845" t="str">
            <v>CONGELADO</v>
          </cell>
          <cell r="AA1845" t="str">
            <v>LOMO</v>
          </cell>
          <cell r="AB1845" t="str">
            <v>LOMO MM LOIN</v>
          </cell>
          <cell r="AC1845" t="str">
            <v>LOMO MM LOIN LL</v>
          </cell>
          <cell r="AD1845" t="str">
            <v>EX</v>
          </cell>
        </row>
        <row r="1846">
          <cell r="D1846">
            <v>1022664</v>
          </cell>
          <cell r="E1846" t="str">
            <v>GO CC LOIN L (S/T) (DF)@ FI CJ AP</v>
          </cell>
          <cell r="F1846">
            <v>8800</v>
          </cell>
          <cell r="G1846" t="str">
            <v>KG</v>
          </cell>
          <cell r="H1846" t="str">
            <v>PLANTA LO MIRANDA</v>
          </cell>
          <cell r="I1846" t="str">
            <v>EN PRODUCCION</v>
          </cell>
          <cell r="J1846">
            <v>44848</v>
          </cell>
          <cell r="K1846">
            <v>44855</v>
          </cell>
          <cell r="L1846"/>
          <cell r="M1846"/>
          <cell r="N1846"/>
          <cell r="O1846" t="str">
            <v>U020 AGROSUPER COMER ALIM</v>
          </cell>
          <cell r="P1846" t="str">
            <v>00EX</v>
          </cell>
          <cell r="Q1846" t="str">
            <v>EXPORTACION DIRECTA</v>
          </cell>
          <cell r="R1846" t="str">
            <v>02</v>
          </cell>
          <cell r="S1846" t="str">
            <v>CHILE</v>
          </cell>
          <cell r="T1846" t="str">
            <v>4000 OSAKA(JAPÓN)</v>
          </cell>
          <cell r="U1846" t="str">
            <v>200000163</v>
          </cell>
          <cell r="V1846" t="str">
            <v>NH FOODS CHILE Y COMPAÑIA LIMITADA</v>
          </cell>
          <cell r="W1846" t="str">
            <v>OSAKA 6 OCT 2022</v>
          </cell>
          <cell r="X1846" t="str">
            <v>EXW</v>
          </cell>
          <cell r="Y1846" t="str">
            <v>CTA CTE O CRED.DIRECTO</v>
          </cell>
          <cell r="Z1846" t="str">
            <v>CONGELADO</v>
          </cell>
          <cell r="AA1846" t="str">
            <v>LOMO</v>
          </cell>
          <cell r="AB1846" t="str">
            <v>LOMO CC LOIN</v>
          </cell>
          <cell r="AC1846" t="str">
            <v>LOMO CC LOIN L</v>
          </cell>
          <cell r="AD1846" t="str">
            <v>EX</v>
          </cell>
        </row>
        <row r="1847">
          <cell r="D1847">
            <v>1020110</v>
          </cell>
          <cell r="E1847" t="str">
            <v>GO MM LOIN L@ CJ 12K AP</v>
          </cell>
          <cell r="F1847">
            <v>4900</v>
          </cell>
          <cell r="G1847" t="str">
            <v>KG</v>
          </cell>
          <cell r="H1847" t="str">
            <v>PLANTA LO MIRANDA</v>
          </cell>
          <cell r="I1847" t="str">
            <v>EN PRODUCCION</v>
          </cell>
          <cell r="J1847">
            <v>44848</v>
          </cell>
          <cell r="K1847">
            <v>44855</v>
          </cell>
          <cell r="L1847"/>
          <cell r="M1847"/>
          <cell r="N1847"/>
          <cell r="O1847" t="str">
            <v>U020 AGROSUPER COMER ALIM</v>
          </cell>
          <cell r="P1847" t="str">
            <v>00EX</v>
          </cell>
          <cell r="Q1847" t="str">
            <v>EXPORTACION DIRECTA</v>
          </cell>
          <cell r="R1847" t="str">
            <v>02</v>
          </cell>
          <cell r="S1847" t="str">
            <v>CHILE</v>
          </cell>
          <cell r="T1847" t="str">
            <v>4000 OSAKA(JAPÓN)</v>
          </cell>
          <cell r="U1847" t="str">
            <v>200000163</v>
          </cell>
          <cell r="V1847" t="str">
            <v>NH FOODS CHILE Y COMPAÑIA LIMITADA</v>
          </cell>
          <cell r="W1847" t="str">
            <v>OSAKA 7 OCT 2022</v>
          </cell>
          <cell r="X1847" t="str">
            <v>EXW</v>
          </cell>
          <cell r="Y1847" t="str">
            <v>CTA CTE O CRED.DIRECTO</v>
          </cell>
          <cell r="Z1847" t="str">
            <v>CONGELADO</v>
          </cell>
          <cell r="AA1847" t="str">
            <v>LOMO</v>
          </cell>
          <cell r="AB1847" t="str">
            <v>LOMO MM LOIN</v>
          </cell>
          <cell r="AC1847" t="str">
            <v>LOMO MM LOIN L</v>
          </cell>
          <cell r="AD1847" t="str">
            <v>EX</v>
          </cell>
        </row>
        <row r="1848">
          <cell r="D1848">
            <v>1022664</v>
          </cell>
          <cell r="E1848" t="str">
            <v>GO CC LOIN L (S/T) (DF)@ FI CJ AP</v>
          </cell>
          <cell r="F1848">
            <v>8800</v>
          </cell>
          <cell r="G1848" t="str">
            <v>KG</v>
          </cell>
          <cell r="H1848" t="str">
            <v>PLANTA LO MIRANDA</v>
          </cell>
          <cell r="I1848" t="str">
            <v>EN PRODUCCION</v>
          </cell>
          <cell r="J1848">
            <v>44848</v>
          </cell>
          <cell r="K1848">
            <v>44855</v>
          </cell>
          <cell r="L1848"/>
          <cell r="M1848"/>
          <cell r="N1848"/>
          <cell r="O1848" t="str">
            <v>U020 AGROSUPER COMER ALIM</v>
          </cell>
          <cell r="P1848" t="str">
            <v>00EX</v>
          </cell>
          <cell r="Q1848" t="str">
            <v>EXPORTACION DIRECTA</v>
          </cell>
          <cell r="R1848" t="str">
            <v>02</v>
          </cell>
          <cell r="S1848" t="str">
            <v>CHILE</v>
          </cell>
          <cell r="T1848" t="str">
            <v>4000 OSAKA(JAPÓN)</v>
          </cell>
          <cell r="U1848" t="str">
            <v>200000163</v>
          </cell>
          <cell r="V1848" t="str">
            <v>NH FOODS CHILE Y COMPAÑIA LIMITADA</v>
          </cell>
          <cell r="W1848" t="str">
            <v>OSAKA 7 OCT 2022</v>
          </cell>
          <cell r="X1848" t="str">
            <v>EXW</v>
          </cell>
          <cell r="Y1848" t="str">
            <v>CTA CTE O CRED.DIRECTO</v>
          </cell>
          <cell r="Z1848" t="str">
            <v>CONGELADO</v>
          </cell>
          <cell r="AA1848" t="str">
            <v>LOMO</v>
          </cell>
          <cell r="AB1848" t="str">
            <v>LOMO CC LOIN</v>
          </cell>
          <cell r="AC1848" t="str">
            <v>LOMO CC LOIN L</v>
          </cell>
          <cell r="AD1848" t="str">
            <v>EX</v>
          </cell>
        </row>
        <row r="1849">
          <cell r="D1849">
            <v>1022370</v>
          </cell>
          <cell r="E1849" t="str">
            <v>GO MM LOIN LL (29-32 VP)@ BO CJ AP</v>
          </cell>
          <cell r="F1849">
            <v>10000</v>
          </cell>
          <cell r="G1849" t="str">
            <v>KG</v>
          </cell>
          <cell r="H1849" t="str">
            <v>PLANTA LO MIRANDA</v>
          </cell>
          <cell r="I1849" t="str">
            <v>EN PRODUCCION</v>
          </cell>
          <cell r="J1849">
            <v>44848</v>
          </cell>
          <cell r="K1849">
            <v>44855</v>
          </cell>
          <cell r="L1849"/>
          <cell r="M1849"/>
          <cell r="N1849"/>
          <cell r="O1849" t="str">
            <v>U020 AGROSUPER COMER ALIM</v>
          </cell>
          <cell r="P1849" t="str">
            <v>00EX</v>
          </cell>
          <cell r="Q1849" t="str">
            <v>EXPORTACION DIRECTA</v>
          </cell>
          <cell r="R1849" t="str">
            <v>02</v>
          </cell>
          <cell r="S1849" t="str">
            <v>CHILE</v>
          </cell>
          <cell r="T1849" t="str">
            <v>4000 OSAKA(JAPÓN)</v>
          </cell>
          <cell r="U1849" t="str">
            <v>200000163</v>
          </cell>
          <cell r="V1849" t="str">
            <v>NH FOODS CHILE Y COMPAÑIA LIMITADA</v>
          </cell>
          <cell r="W1849" t="str">
            <v>OSAKA 7 OCT 2022</v>
          </cell>
          <cell r="X1849" t="str">
            <v>EXW</v>
          </cell>
          <cell r="Y1849" t="str">
            <v>CTA CTE O CRED.DIRECTO</v>
          </cell>
          <cell r="Z1849" t="str">
            <v>CONGELADO</v>
          </cell>
          <cell r="AA1849" t="str">
            <v>LOMO</v>
          </cell>
          <cell r="AB1849" t="str">
            <v>LOMO MM LOIN</v>
          </cell>
          <cell r="AC1849" t="str">
            <v>LOMO MM LOIN LL</v>
          </cell>
          <cell r="AD1849" t="str">
            <v>EX</v>
          </cell>
        </row>
        <row r="1850">
          <cell r="D1850">
            <v>1020110</v>
          </cell>
          <cell r="E1850" t="str">
            <v>GO MM LOIN L@ CJ 12K AP</v>
          </cell>
          <cell r="F1850">
            <v>4900</v>
          </cell>
          <cell r="G1850" t="str">
            <v>KG</v>
          </cell>
          <cell r="H1850" t="str">
            <v>PLANTA LO MIRANDA</v>
          </cell>
          <cell r="I1850" t="str">
            <v>EN PRODUCCION</v>
          </cell>
          <cell r="J1850">
            <v>44848</v>
          </cell>
          <cell r="K1850">
            <v>44862</v>
          </cell>
          <cell r="L1850"/>
          <cell r="M1850"/>
          <cell r="N1850"/>
          <cell r="O1850" t="str">
            <v>U020 AGROSUPER COMER ALIM</v>
          </cell>
          <cell r="P1850" t="str">
            <v>00EX</v>
          </cell>
          <cell r="Q1850" t="str">
            <v>EXPORTACION DIRECTA</v>
          </cell>
          <cell r="R1850" t="str">
            <v>02</v>
          </cell>
          <cell r="S1850" t="str">
            <v>CHILE</v>
          </cell>
          <cell r="T1850" t="str">
            <v>4000 OSAKA(JAPÓN)</v>
          </cell>
          <cell r="U1850" t="str">
            <v>200000163</v>
          </cell>
          <cell r="V1850" t="str">
            <v>NH FOODS CHILE Y COMPAÑIA LIMITADA</v>
          </cell>
          <cell r="W1850" t="str">
            <v>OSAKA 8 OCT 2022</v>
          </cell>
          <cell r="X1850" t="str">
            <v>EXW</v>
          </cell>
          <cell r="Y1850" t="str">
            <v>CTA CTE O CRED.DIRECTO</v>
          </cell>
          <cell r="Z1850" t="str">
            <v>CONGELADO</v>
          </cell>
          <cell r="AA1850" t="str">
            <v>LOMO</v>
          </cell>
          <cell r="AB1850" t="str">
            <v>LOMO MM LOIN</v>
          </cell>
          <cell r="AC1850" t="str">
            <v>LOMO MM LOIN L</v>
          </cell>
          <cell r="AD1850" t="str">
            <v>EX</v>
          </cell>
        </row>
        <row r="1851">
          <cell r="D1851">
            <v>1022370</v>
          </cell>
          <cell r="E1851" t="str">
            <v>GO MM LOIN LL (29-32 VP)@ BO CJ AP</v>
          </cell>
          <cell r="F1851">
            <v>10000</v>
          </cell>
          <cell r="G1851" t="str">
            <v>KG</v>
          </cell>
          <cell r="H1851" t="str">
            <v>PLANTA LO MIRANDA</v>
          </cell>
          <cell r="I1851" t="str">
            <v>EN PRODUCCION</v>
          </cell>
          <cell r="J1851">
            <v>44848</v>
          </cell>
          <cell r="K1851">
            <v>44862</v>
          </cell>
          <cell r="L1851"/>
          <cell r="M1851"/>
          <cell r="N1851"/>
          <cell r="O1851" t="str">
            <v>U020 AGROSUPER COMER ALIM</v>
          </cell>
          <cell r="P1851" t="str">
            <v>00EX</v>
          </cell>
          <cell r="Q1851" t="str">
            <v>EXPORTACION DIRECTA</v>
          </cell>
          <cell r="R1851" t="str">
            <v>02</v>
          </cell>
          <cell r="S1851" t="str">
            <v>CHILE</v>
          </cell>
          <cell r="T1851" t="str">
            <v>4000 OSAKA(JAPÓN)</v>
          </cell>
          <cell r="U1851" t="str">
            <v>200000163</v>
          </cell>
          <cell r="V1851" t="str">
            <v>NH FOODS CHILE Y COMPAÑIA LIMITADA</v>
          </cell>
          <cell r="W1851" t="str">
            <v>OSAKA 8 OCT 2022</v>
          </cell>
          <cell r="X1851" t="str">
            <v>EXW</v>
          </cell>
          <cell r="Y1851" t="str">
            <v>CTA CTE O CRED.DIRECTO</v>
          </cell>
          <cell r="Z1851" t="str">
            <v>CONGELADO</v>
          </cell>
          <cell r="AA1851" t="str">
            <v>LOMO</v>
          </cell>
          <cell r="AB1851" t="str">
            <v>LOMO MM LOIN</v>
          </cell>
          <cell r="AC1851" t="str">
            <v>LOMO MM LOIN LL</v>
          </cell>
          <cell r="AD1851" t="str">
            <v>EX</v>
          </cell>
        </row>
        <row r="1852">
          <cell r="D1852">
            <v>1022664</v>
          </cell>
          <cell r="E1852" t="str">
            <v>GO CC LOIN L (S/T) (DF)@ FI CJ AP</v>
          </cell>
          <cell r="F1852">
            <v>8800</v>
          </cell>
          <cell r="G1852" t="str">
            <v>KG</v>
          </cell>
          <cell r="H1852" t="str">
            <v>PLANTA LO MIRANDA</v>
          </cell>
          <cell r="I1852" t="str">
            <v>EN PRODUCCION</v>
          </cell>
          <cell r="J1852">
            <v>44848</v>
          </cell>
          <cell r="K1852">
            <v>44862</v>
          </cell>
          <cell r="L1852"/>
          <cell r="M1852"/>
          <cell r="N1852"/>
          <cell r="O1852" t="str">
            <v>U020 AGROSUPER COMER ALIM</v>
          </cell>
          <cell r="P1852" t="str">
            <v>00EX</v>
          </cell>
          <cell r="Q1852" t="str">
            <v>EXPORTACION DIRECTA</v>
          </cell>
          <cell r="R1852" t="str">
            <v>02</v>
          </cell>
          <cell r="S1852" t="str">
            <v>CHILE</v>
          </cell>
          <cell r="T1852" t="str">
            <v>4000 OSAKA(JAPÓN)</v>
          </cell>
          <cell r="U1852" t="str">
            <v>200000163</v>
          </cell>
          <cell r="V1852" t="str">
            <v>NH FOODS CHILE Y COMPAÑIA LIMITADA</v>
          </cell>
          <cell r="W1852" t="str">
            <v>OSAKA 8 OCT 2022</v>
          </cell>
          <cell r="X1852" t="str">
            <v>EXW</v>
          </cell>
          <cell r="Y1852" t="str">
            <v>CTA CTE O CRED.DIRECTO</v>
          </cell>
          <cell r="Z1852" t="str">
            <v>CONGELADO</v>
          </cell>
          <cell r="AA1852" t="str">
            <v>LOMO</v>
          </cell>
          <cell r="AB1852" t="str">
            <v>LOMO CC LOIN</v>
          </cell>
          <cell r="AC1852" t="str">
            <v>LOMO CC LOIN L</v>
          </cell>
          <cell r="AD1852" t="str">
            <v>EX</v>
          </cell>
        </row>
        <row r="1853">
          <cell r="D1853">
            <v>1020110</v>
          </cell>
          <cell r="E1853" t="str">
            <v>GO MM LOIN L@ CJ 12K AP</v>
          </cell>
          <cell r="F1853">
            <v>1700</v>
          </cell>
          <cell r="G1853" t="str">
            <v>KG</v>
          </cell>
          <cell r="H1853" t="str">
            <v>PLANTA LO MIRANDA</v>
          </cell>
          <cell r="I1853" t="str">
            <v>EN PRODUCCION</v>
          </cell>
          <cell r="J1853">
            <v>44848</v>
          </cell>
          <cell r="K1853">
            <v>44862</v>
          </cell>
          <cell r="L1853"/>
          <cell r="M1853"/>
          <cell r="N1853"/>
          <cell r="O1853" t="str">
            <v>U020 AGROSUPER COMER ALIM</v>
          </cell>
          <cell r="P1853" t="str">
            <v>00EX</v>
          </cell>
          <cell r="Q1853" t="str">
            <v>EXPORTACION DIRECTA</v>
          </cell>
          <cell r="R1853" t="str">
            <v>02</v>
          </cell>
          <cell r="S1853" t="str">
            <v>CHILE</v>
          </cell>
          <cell r="T1853" t="str">
            <v>4000 OSAKA(JAPÓN)</v>
          </cell>
          <cell r="U1853" t="str">
            <v>200000163</v>
          </cell>
          <cell r="V1853" t="str">
            <v>NH FOODS CHILE Y COMPAÑIA LIMITADA</v>
          </cell>
          <cell r="W1853" t="str">
            <v>OSAKA 9 OCT 2022</v>
          </cell>
          <cell r="X1853" t="str">
            <v>EXW</v>
          </cell>
          <cell r="Y1853" t="str">
            <v>CTA CTE O CRED.DIRECTO</v>
          </cell>
          <cell r="Z1853" t="str">
            <v>CONGELADO</v>
          </cell>
          <cell r="AA1853" t="str">
            <v>LOMO</v>
          </cell>
          <cell r="AB1853" t="str">
            <v>LOMO MM LOIN</v>
          </cell>
          <cell r="AC1853" t="str">
            <v>LOMO MM LOIN L</v>
          </cell>
          <cell r="AD1853" t="str">
            <v>EX</v>
          </cell>
        </row>
        <row r="1854">
          <cell r="D1854">
            <v>1022370</v>
          </cell>
          <cell r="E1854" t="str">
            <v>GO MM LOIN LL (29-32 VP)@ BO CJ AP</v>
          </cell>
          <cell r="F1854">
            <v>10000</v>
          </cell>
          <cell r="G1854" t="str">
            <v>KG</v>
          </cell>
          <cell r="H1854" t="str">
            <v>PLANTA LO MIRANDA</v>
          </cell>
          <cell r="I1854" t="str">
            <v>EN PRODUCCION</v>
          </cell>
          <cell r="J1854">
            <v>44848</v>
          </cell>
          <cell r="K1854">
            <v>44862</v>
          </cell>
          <cell r="L1854"/>
          <cell r="M1854"/>
          <cell r="N1854"/>
          <cell r="O1854" t="str">
            <v>U020 AGROSUPER COMER ALIM</v>
          </cell>
          <cell r="P1854" t="str">
            <v>00EX</v>
          </cell>
          <cell r="Q1854" t="str">
            <v>EXPORTACION DIRECTA</v>
          </cell>
          <cell r="R1854" t="str">
            <v>02</v>
          </cell>
          <cell r="S1854" t="str">
            <v>CHILE</v>
          </cell>
          <cell r="T1854" t="str">
            <v>4000 OSAKA(JAPÓN)</v>
          </cell>
          <cell r="U1854" t="str">
            <v>200000163</v>
          </cell>
          <cell r="V1854" t="str">
            <v>NH FOODS CHILE Y COMPAÑIA LIMITADA</v>
          </cell>
          <cell r="W1854" t="str">
            <v>OSAKA 9 OCT 2022</v>
          </cell>
          <cell r="X1854" t="str">
            <v>EXW</v>
          </cell>
          <cell r="Y1854" t="str">
            <v>CTA CTE O CRED.DIRECTO</v>
          </cell>
          <cell r="Z1854" t="str">
            <v>CONGELADO</v>
          </cell>
          <cell r="AA1854" t="str">
            <v>LOMO</v>
          </cell>
          <cell r="AB1854" t="str">
            <v>LOMO MM LOIN</v>
          </cell>
          <cell r="AC1854" t="str">
            <v>LOMO MM LOIN LL</v>
          </cell>
          <cell r="AD1854" t="str">
            <v>EX</v>
          </cell>
        </row>
        <row r="1855">
          <cell r="D1855">
            <v>1022664</v>
          </cell>
          <cell r="E1855" t="str">
            <v>GO CC LOIN L (S/T) (DF)@ FI CJ AP</v>
          </cell>
          <cell r="F1855">
            <v>9000</v>
          </cell>
          <cell r="G1855" t="str">
            <v>KG</v>
          </cell>
          <cell r="H1855" t="str">
            <v>PLANTA LO MIRANDA</v>
          </cell>
          <cell r="I1855" t="str">
            <v>EN PRODUCCION</v>
          </cell>
          <cell r="J1855">
            <v>44848</v>
          </cell>
          <cell r="K1855">
            <v>44862</v>
          </cell>
          <cell r="L1855"/>
          <cell r="M1855"/>
          <cell r="N1855"/>
          <cell r="O1855" t="str">
            <v>U020 AGROSUPER COMER ALIM</v>
          </cell>
          <cell r="P1855" t="str">
            <v>00EX</v>
          </cell>
          <cell r="Q1855" t="str">
            <v>EXPORTACION DIRECTA</v>
          </cell>
          <cell r="R1855" t="str">
            <v>02</v>
          </cell>
          <cell r="S1855" t="str">
            <v>CHILE</v>
          </cell>
          <cell r="T1855" t="str">
            <v>4000 OSAKA(JAPÓN)</v>
          </cell>
          <cell r="U1855" t="str">
            <v>200000163</v>
          </cell>
          <cell r="V1855" t="str">
            <v>NH FOODS CHILE Y COMPAÑIA LIMITADA</v>
          </cell>
          <cell r="W1855" t="str">
            <v>OSAKA 9 OCT 2022</v>
          </cell>
          <cell r="X1855" t="str">
            <v>EXW</v>
          </cell>
          <cell r="Y1855" t="str">
            <v>CTA CTE O CRED.DIRECTO</v>
          </cell>
          <cell r="Z1855" t="str">
            <v>CONGELADO</v>
          </cell>
          <cell r="AA1855" t="str">
            <v>LOMO</v>
          </cell>
          <cell r="AB1855" t="str">
            <v>LOMO CC LOIN</v>
          </cell>
          <cell r="AC1855" t="str">
            <v>LOMO CC LOIN L</v>
          </cell>
          <cell r="AD1855" t="str">
            <v>EX</v>
          </cell>
        </row>
        <row r="1856">
          <cell r="D1856">
            <v>1020758</v>
          </cell>
          <cell r="E1856" t="str">
            <v>GO LOM VET S/G@ VA CJ CH AP</v>
          </cell>
          <cell r="F1856">
            <v>3000</v>
          </cell>
          <cell r="G1856" t="str">
            <v>KG</v>
          </cell>
          <cell r="H1856" t="str">
            <v>PLANTA LO MIRANDA</v>
          </cell>
          <cell r="I1856" t="str">
            <v>EN PRODUCCION</v>
          </cell>
          <cell r="J1856">
            <v>44848</v>
          </cell>
          <cell r="K1856">
            <v>44862</v>
          </cell>
          <cell r="L1856"/>
          <cell r="M1856"/>
          <cell r="N1856"/>
          <cell r="O1856" t="str">
            <v>U020 AGROSUPER COMER ALIM</v>
          </cell>
          <cell r="P1856" t="str">
            <v>00EX</v>
          </cell>
          <cell r="Q1856" t="str">
            <v>EXPORTACION DIRECTA</v>
          </cell>
          <cell r="R1856" t="str">
            <v>02</v>
          </cell>
          <cell r="S1856" t="str">
            <v>CHILE</v>
          </cell>
          <cell r="T1856" t="str">
            <v>4000 OSAKA(JAPÓN)</v>
          </cell>
          <cell r="U1856" t="str">
            <v>200000163</v>
          </cell>
          <cell r="V1856" t="str">
            <v>NH FOODS CHILE Y COMPAÑIA LIMITADA</v>
          </cell>
          <cell r="W1856" t="str">
            <v>OSAKA 9 OCT 2022</v>
          </cell>
          <cell r="X1856" t="str">
            <v>EXW</v>
          </cell>
          <cell r="Y1856" t="str">
            <v>CTA CTE O CRED.DIRECTO</v>
          </cell>
          <cell r="Z1856" t="str">
            <v>CONGELADO</v>
          </cell>
          <cell r="AA1856" t="str">
            <v>LOMO</v>
          </cell>
          <cell r="AB1856" t="str">
            <v>LOMO VETADO</v>
          </cell>
          <cell r="AC1856" t="str">
            <v>LOMO VETADO S/GRASA</v>
          </cell>
          <cell r="AD1856" t="str">
            <v>EX</v>
          </cell>
        </row>
        <row r="1857">
          <cell r="D1857">
            <v>1020589</v>
          </cell>
          <cell r="E1857" t="str">
            <v>GO MM LOIN S@ FI CJ 12K AP</v>
          </cell>
          <cell r="F1857">
            <v>6700</v>
          </cell>
          <cell r="G1857" t="str">
            <v>KG</v>
          </cell>
          <cell r="H1857" t="str">
            <v>PLANTA LO MIRANDA</v>
          </cell>
          <cell r="I1857" t="str">
            <v>EN PRODUCCION</v>
          </cell>
          <cell r="J1857">
            <v>44848</v>
          </cell>
          <cell r="K1857">
            <v>44848</v>
          </cell>
          <cell r="L1857"/>
          <cell r="M1857"/>
          <cell r="N1857"/>
          <cell r="O1857" t="str">
            <v>U020 AGROSUPER COMER ALIM</v>
          </cell>
          <cell r="P1857" t="str">
            <v>00EX</v>
          </cell>
          <cell r="Q1857" t="str">
            <v>EXPORTACION DIRECTA</v>
          </cell>
          <cell r="R1857" t="str">
            <v>02</v>
          </cell>
          <cell r="S1857" t="str">
            <v>CHILE</v>
          </cell>
          <cell r="T1857" t="str">
            <v>4000 OSAKA(JAPÓN)</v>
          </cell>
          <cell r="U1857" t="str">
            <v>200000163</v>
          </cell>
          <cell r="V1857" t="str">
            <v>NH FOODS CHILE Y COMPAÑIA LIMITADA</v>
          </cell>
          <cell r="W1857" t="str">
            <v>OSAKA 10 OCT 2022</v>
          </cell>
          <cell r="X1857" t="str">
            <v>EXW</v>
          </cell>
          <cell r="Y1857" t="str">
            <v>CTA CTE O CRED.DIRECTO</v>
          </cell>
          <cell r="Z1857" t="str">
            <v>CONGELADO</v>
          </cell>
          <cell r="AA1857" t="str">
            <v>LOMO</v>
          </cell>
          <cell r="AB1857" t="str">
            <v>LOMO MM LOIN</v>
          </cell>
          <cell r="AC1857" t="str">
            <v>LOMO MM LOIN S</v>
          </cell>
          <cell r="AD1857" t="str">
            <v>EX</v>
          </cell>
        </row>
        <row r="1858">
          <cell r="D1858">
            <v>1020110</v>
          </cell>
          <cell r="E1858" t="str">
            <v>GO MM LOIN L@ CJ 12K AP</v>
          </cell>
          <cell r="F1858">
            <v>8000</v>
          </cell>
          <cell r="G1858" t="str">
            <v>KG</v>
          </cell>
          <cell r="H1858" t="str">
            <v>PLANTA LO MIRANDA</v>
          </cell>
          <cell r="I1858" t="str">
            <v>EN PRODUCCION</v>
          </cell>
          <cell r="J1858">
            <v>44848</v>
          </cell>
          <cell r="K1858">
            <v>44848</v>
          </cell>
          <cell r="L1858"/>
          <cell r="M1858"/>
          <cell r="N1858"/>
          <cell r="O1858" t="str">
            <v>U020 AGROSUPER COMER ALIM</v>
          </cell>
          <cell r="P1858" t="str">
            <v>00EX</v>
          </cell>
          <cell r="Q1858" t="str">
            <v>EXPORTACION DIRECTA</v>
          </cell>
          <cell r="R1858" t="str">
            <v>02</v>
          </cell>
          <cell r="S1858" t="str">
            <v>CHILE</v>
          </cell>
          <cell r="T1858" t="str">
            <v>4000 OSAKA(JAPÓN)</v>
          </cell>
          <cell r="U1858" t="str">
            <v>200000163</v>
          </cell>
          <cell r="V1858" t="str">
            <v>NH FOODS CHILE Y COMPAÑIA LIMITADA</v>
          </cell>
          <cell r="W1858" t="str">
            <v>OSAKA 10 OCT 2022</v>
          </cell>
          <cell r="X1858" t="str">
            <v>EXW</v>
          </cell>
          <cell r="Y1858" t="str">
            <v>CTA CTE O CRED.DIRECTO</v>
          </cell>
          <cell r="Z1858" t="str">
            <v>CONGELADO</v>
          </cell>
          <cell r="AA1858" t="str">
            <v>LOMO</v>
          </cell>
          <cell r="AB1858" t="str">
            <v>LOMO MM LOIN</v>
          </cell>
          <cell r="AC1858" t="str">
            <v>LOMO MM LOIN L</v>
          </cell>
          <cell r="AD1858" t="str">
            <v>EX</v>
          </cell>
        </row>
        <row r="1859">
          <cell r="D1859">
            <v>1020637</v>
          </cell>
          <cell r="E1859" t="str">
            <v>GO PANC TEC S/CUE@ FI CJ CH AP</v>
          </cell>
          <cell r="F1859">
            <v>7000</v>
          </cell>
          <cell r="G1859" t="str">
            <v>KG</v>
          </cell>
          <cell r="H1859" t="str">
            <v>PLANTA LO MIRANDA</v>
          </cell>
          <cell r="I1859" t="str">
            <v>EN PRODUCCION</v>
          </cell>
          <cell r="J1859">
            <v>44848</v>
          </cell>
          <cell r="K1859">
            <v>44848</v>
          </cell>
          <cell r="L1859"/>
          <cell r="M1859"/>
          <cell r="N1859"/>
          <cell r="O1859" t="str">
            <v>U020 AGROSUPER COMER ALIM</v>
          </cell>
          <cell r="P1859" t="str">
            <v>00EX</v>
          </cell>
          <cell r="Q1859" t="str">
            <v>EXPORTACION DIRECTA</v>
          </cell>
          <cell r="R1859" t="str">
            <v>02</v>
          </cell>
          <cell r="S1859" t="str">
            <v>CHILE</v>
          </cell>
          <cell r="T1859" t="str">
            <v>4000 OSAKA(JAPÓN)</v>
          </cell>
          <cell r="U1859" t="str">
            <v>200000163</v>
          </cell>
          <cell r="V1859" t="str">
            <v>NH FOODS CHILE Y COMPAÑIA LIMITADA</v>
          </cell>
          <cell r="W1859" t="str">
            <v>OSAKA 10 OCT 2022</v>
          </cell>
          <cell r="X1859" t="str">
            <v>EXW</v>
          </cell>
          <cell r="Y1859" t="str">
            <v>CTA CTE O CRED.DIRECTO</v>
          </cell>
          <cell r="Z1859" t="str">
            <v>CONGELADO</v>
          </cell>
          <cell r="AA1859" t="str">
            <v>PANCETA</v>
          </cell>
          <cell r="AB1859" t="str">
            <v>PANCETA S/CUERO</v>
          </cell>
          <cell r="AC1859" t="str">
            <v>PANCETA S/CUERO TECLA</v>
          </cell>
          <cell r="AD1859" t="str">
            <v>EX</v>
          </cell>
        </row>
        <row r="1860">
          <cell r="D1860">
            <v>1020758</v>
          </cell>
          <cell r="E1860" t="str">
            <v>GO LOM VET S/G@ VA CJ CH AP</v>
          </cell>
          <cell r="F1860">
            <v>2000</v>
          </cell>
          <cell r="G1860" t="str">
            <v>KG</v>
          </cell>
          <cell r="H1860" t="str">
            <v>PLANTA LO MIRANDA</v>
          </cell>
          <cell r="I1860" t="str">
            <v>EN PRODUCCION</v>
          </cell>
          <cell r="J1860">
            <v>44848</v>
          </cell>
          <cell r="K1860">
            <v>44848</v>
          </cell>
          <cell r="L1860"/>
          <cell r="M1860"/>
          <cell r="N1860"/>
          <cell r="O1860" t="str">
            <v>U020 AGROSUPER COMER ALIM</v>
          </cell>
          <cell r="P1860" t="str">
            <v>00EX</v>
          </cell>
          <cell r="Q1860" t="str">
            <v>EXPORTACION DIRECTA</v>
          </cell>
          <cell r="R1860" t="str">
            <v>02</v>
          </cell>
          <cell r="S1860" t="str">
            <v>CHILE</v>
          </cell>
          <cell r="T1860" t="str">
            <v>4000 OSAKA(JAPÓN)</v>
          </cell>
          <cell r="U1860" t="str">
            <v>200000163</v>
          </cell>
          <cell r="V1860" t="str">
            <v>NH FOODS CHILE Y COMPAÑIA LIMITADA</v>
          </cell>
          <cell r="W1860" t="str">
            <v>OSAKA 10 OCT 2022</v>
          </cell>
          <cell r="X1860" t="str">
            <v>EXW</v>
          </cell>
          <cell r="Y1860" t="str">
            <v>CTA CTE O CRED.DIRECTO</v>
          </cell>
          <cell r="Z1860" t="str">
            <v>CONGELADO</v>
          </cell>
          <cell r="AA1860" t="str">
            <v>LOMO</v>
          </cell>
          <cell r="AB1860" t="str">
            <v>LOMO VETADO</v>
          </cell>
          <cell r="AC1860" t="str">
            <v>LOMO VETADO S/GRASA</v>
          </cell>
          <cell r="AD1860" t="str">
            <v>EX</v>
          </cell>
        </row>
        <row r="1861">
          <cell r="D1861">
            <v>1020758</v>
          </cell>
          <cell r="E1861" t="str">
            <v>GO LOM VET S/G@ VA CJ CH AP</v>
          </cell>
          <cell r="F1861">
            <v>2000</v>
          </cell>
          <cell r="G1861" t="str">
            <v>KG</v>
          </cell>
          <cell r="H1861" t="str">
            <v>PLANTA LO MIRANDA</v>
          </cell>
          <cell r="I1861" t="str">
            <v>EN PRODUCCION</v>
          </cell>
          <cell r="J1861">
            <v>44848</v>
          </cell>
          <cell r="K1861">
            <v>44855</v>
          </cell>
          <cell r="L1861"/>
          <cell r="M1861"/>
          <cell r="N1861"/>
          <cell r="O1861" t="str">
            <v>U020 AGROSUPER COMER ALIM</v>
          </cell>
          <cell r="P1861" t="str">
            <v>00EX</v>
          </cell>
          <cell r="Q1861" t="str">
            <v>EXPORTACION DIRECTA</v>
          </cell>
          <cell r="R1861" t="str">
            <v>02</v>
          </cell>
          <cell r="S1861" t="str">
            <v>CHILE</v>
          </cell>
          <cell r="T1861" t="str">
            <v>4000 OSAKA(JAPÓN)</v>
          </cell>
          <cell r="U1861" t="str">
            <v>200000163</v>
          </cell>
          <cell r="V1861" t="str">
            <v>NH FOODS CHILE Y COMPAÑIA LIMITADA</v>
          </cell>
          <cell r="W1861" t="str">
            <v>OSAKA 11 OCT 2022</v>
          </cell>
          <cell r="X1861" t="str">
            <v>EXW</v>
          </cell>
          <cell r="Y1861" t="str">
            <v>CTA CTE O CRED.DIRECTO</v>
          </cell>
          <cell r="Z1861" t="str">
            <v>CONGELADO</v>
          </cell>
          <cell r="AA1861" t="str">
            <v>LOMO</v>
          </cell>
          <cell r="AB1861" t="str">
            <v>LOMO VETADO</v>
          </cell>
          <cell r="AC1861" t="str">
            <v>LOMO VETADO S/GRASA</v>
          </cell>
          <cell r="AD1861" t="str">
            <v>EX</v>
          </cell>
        </row>
        <row r="1862">
          <cell r="D1862">
            <v>1020637</v>
          </cell>
          <cell r="E1862" t="str">
            <v>GO PANC TEC S/CUE@ FI CJ CH AP</v>
          </cell>
          <cell r="F1862">
            <v>7000</v>
          </cell>
          <cell r="G1862" t="str">
            <v>KG</v>
          </cell>
          <cell r="H1862" t="str">
            <v>PLANTA LO MIRANDA</v>
          </cell>
          <cell r="I1862" t="str">
            <v>EN PRODUCCION</v>
          </cell>
          <cell r="J1862">
            <v>44848</v>
          </cell>
          <cell r="K1862">
            <v>44855</v>
          </cell>
          <cell r="L1862"/>
          <cell r="M1862"/>
          <cell r="N1862"/>
          <cell r="O1862" t="str">
            <v>U020 AGROSUPER COMER ALIM</v>
          </cell>
          <cell r="P1862" t="str">
            <v>00EX</v>
          </cell>
          <cell r="Q1862" t="str">
            <v>EXPORTACION DIRECTA</v>
          </cell>
          <cell r="R1862" t="str">
            <v>02</v>
          </cell>
          <cell r="S1862" t="str">
            <v>CHILE</v>
          </cell>
          <cell r="T1862" t="str">
            <v>4000 OSAKA(JAPÓN)</v>
          </cell>
          <cell r="U1862" t="str">
            <v>200000163</v>
          </cell>
          <cell r="V1862" t="str">
            <v>NH FOODS CHILE Y COMPAÑIA LIMITADA</v>
          </cell>
          <cell r="W1862" t="str">
            <v>OSAKA 11 OCT 2022</v>
          </cell>
          <cell r="X1862" t="str">
            <v>EXW</v>
          </cell>
          <cell r="Y1862" t="str">
            <v>CTA CTE O CRED.DIRECTO</v>
          </cell>
          <cell r="Z1862" t="str">
            <v>CONGELADO</v>
          </cell>
          <cell r="AA1862" t="str">
            <v>PANCETA</v>
          </cell>
          <cell r="AB1862" t="str">
            <v>PANCETA S/CUERO</v>
          </cell>
          <cell r="AC1862" t="str">
            <v>PANCETA S/CUERO TECLA</v>
          </cell>
          <cell r="AD1862" t="str">
            <v>EX</v>
          </cell>
        </row>
        <row r="1863">
          <cell r="D1863">
            <v>1020110</v>
          </cell>
          <cell r="E1863" t="str">
            <v>GO MM LOIN L@ CJ 12K AP</v>
          </cell>
          <cell r="F1863">
            <v>8000</v>
          </cell>
          <cell r="G1863" t="str">
            <v>KG</v>
          </cell>
          <cell r="H1863" t="str">
            <v>PLANTA LO MIRANDA</v>
          </cell>
          <cell r="I1863" t="str">
            <v>EN PRODUCCION</v>
          </cell>
          <cell r="J1863">
            <v>44848</v>
          </cell>
          <cell r="K1863">
            <v>44855</v>
          </cell>
          <cell r="L1863"/>
          <cell r="M1863"/>
          <cell r="N1863"/>
          <cell r="O1863" t="str">
            <v>U020 AGROSUPER COMER ALIM</v>
          </cell>
          <cell r="P1863" t="str">
            <v>00EX</v>
          </cell>
          <cell r="Q1863" t="str">
            <v>EXPORTACION DIRECTA</v>
          </cell>
          <cell r="R1863" t="str">
            <v>02</v>
          </cell>
          <cell r="S1863" t="str">
            <v>CHILE</v>
          </cell>
          <cell r="T1863" t="str">
            <v>4000 OSAKA(JAPÓN)</v>
          </cell>
          <cell r="U1863" t="str">
            <v>200000163</v>
          </cell>
          <cell r="V1863" t="str">
            <v>NH FOODS CHILE Y COMPAÑIA LIMITADA</v>
          </cell>
          <cell r="W1863" t="str">
            <v>OSAKA 11 OCT 2022</v>
          </cell>
          <cell r="X1863" t="str">
            <v>EXW</v>
          </cell>
          <cell r="Y1863" t="str">
            <v>CTA CTE O CRED.DIRECTO</v>
          </cell>
          <cell r="Z1863" t="str">
            <v>CONGELADO</v>
          </cell>
          <cell r="AA1863" t="str">
            <v>LOMO</v>
          </cell>
          <cell r="AB1863" t="str">
            <v>LOMO MM LOIN</v>
          </cell>
          <cell r="AC1863" t="str">
            <v>LOMO MM LOIN L</v>
          </cell>
          <cell r="AD1863" t="str">
            <v>EX</v>
          </cell>
        </row>
        <row r="1864">
          <cell r="D1864">
            <v>1020589</v>
          </cell>
          <cell r="E1864" t="str">
            <v>GO MM LOIN S@ FI CJ 12K AP</v>
          </cell>
          <cell r="F1864">
            <v>6700</v>
          </cell>
          <cell r="G1864" t="str">
            <v>KG</v>
          </cell>
          <cell r="H1864" t="str">
            <v>PLANTA LO MIRANDA</v>
          </cell>
          <cell r="I1864" t="str">
            <v>EN PRODUCCION</v>
          </cell>
          <cell r="J1864">
            <v>44848</v>
          </cell>
          <cell r="K1864">
            <v>44855</v>
          </cell>
          <cell r="L1864"/>
          <cell r="M1864"/>
          <cell r="N1864"/>
          <cell r="O1864" t="str">
            <v>U020 AGROSUPER COMER ALIM</v>
          </cell>
          <cell r="P1864" t="str">
            <v>00EX</v>
          </cell>
          <cell r="Q1864" t="str">
            <v>EXPORTACION DIRECTA</v>
          </cell>
          <cell r="R1864" t="str">
            <v>02</v>
          </cell>
          <cell r="S1864" t="str">
            <v>CHILE</v>
          </cell>
          <cell r="T1864" t="str">
            <v>4000 OSAKA(JAPÓN)</v>
          </cell>
          <cell r="U1864" t="str">
            <v>200000163</v>
          </cell>
          <cell r="V1864" t="str">
            <v>NH FOODS CHILE Y COMPAÑIA LIMITADA</v>
          </cell>
          <cell r="W1864" t="str">
            <v>OSAKA 11 OCT 2022</v>
          </cell>
          <cell r="X1864" t="str">
            <v>EXW</v>
          </cell>
          <cell r="Y1864" t="str">
            <v>CTA CTE O CRED.DIRECTO</v>
          </cell>
          <cell r="Z1864" t="str">
            <v>CONGELADO</v>
          </cell>
          <cell r="AA1864" t="str">
            <v>LOMO</v>
          </cell>
          <cell r="AB1864" t="str">
            <v>LOMO MM LOIN</v>
          </cell>
          <cell r="AC1864" t="str">
            <v>LOMO MM LOIN S</v>
          </cell>
          <cell r="AD1864" t="str">
            <v>EX</v>
          </cell>
        </row>
        <row r="1865">
          <cell r="D1865">
            <v>1020105</v>
          </cell>
          <cell r="E1865" t="str">
            <v>GO LOM TECLA@ CJ LOM CTRO JP</v>
          </cell>
          <cell r="F1865">
            <v>8000</v>
          </cell>
          <cell r="G1865" t="str">
            <v>KG</v>
          </cell>
          <cell r="H1865" t="str">
            <v>PLANTA LO MIRANDA</v>
          </cell>
          <cell r="I1865" t="str">
            <v>EN PRODUCCION</v>
          </cell>
          <cell r="J1865">
            <v>44848</v>
          </cell>
          <cell r="K1865">
            <v>44862</v>
          </cell>
          <cell r="L1865"/>
          <cell r="M1865"/>
          <cell r="N1865"/>
          <cell r="O1865" t="str">
            <v>U020 AGROSUPER COMER ALIM</v>
          </cell>
          <cell r="P1865" t="str">
            <v>00EX</v>
          </cell>
          <cell r="Q1865" t="str">
            <v>EXPORTACION DIRECTA</v>
          </cell>
          <cell r="R1865" t="str">
            <v>02</v>
          </cell>
          <cell r="S1865" t="str">
            <v>CHILE</v>
          </cell>
          <cell r="T1865" t="str">
            <v>4000 OSAKA(JAPÓN)</v>
          </cell>
          <cell r="U1865" t="str">
            <v>200000163</v>
          </cell>
          <cell r="V1865" t="str">
            <v>NH FOODS CHILE Y COMPAÑIA LIMITADA</v>
          </cell>
          <cell r="W1865" t="str">
            <v>OSAKA 12 OCT 2022</v>
          </cell>
          <cell r="X1865" t="str">
            <v>EXW</v>
          </cell>
          <cell r="Y1865" t="str">
            <v>CTA CTE O CRED.DIRECTO</v>
          </cell>
          <cell r="Z1865" t="str">
            <v>CONGELADO</v>
          </cell>
          <cell r="AA1865" t="str">
            <v>LOMO</v>
          </cell>
          <cell r="AB1865" t="str">
            <v>LOMO CENTRO</v>
          </cell>
          <cell r="AC1865" t="str">
            <v>LOMO CENTRO TECLA</v>
          </cell>
          <cell r="AD1865" t="str">
            <v>EX</v>
          </cell>
        </row>
        <row r="1866">
          <cell r="D1866">
            <v>1020592</v>
          </cell>
          <cell r="E1866" t="str">
            <v>GO LOM VET &gt;2.0@ FI CJ LOM VET AP</v>
          </cell>
          <cell r="F1866">
            <v>5000</v>
          </cell>
          <cell r="G1866" t="str">
            <v>KG</v>
          </cell>
          <cell r="H1866" t="str">
            <v>PLANTA LO MIRANDA</v>
          </cell>
          <cell r="I1866" t="str">
            <v>EN PRODUCCION</v>
          </cell>
          <cell r="J1866">
            <v>44848</v>
          </cell>
          <cell r="K1866">
            <v>44862</v>
          </cell>
          <cell r="L1866"/>
          <cell r="M1866"/>
          <cell r="N1866"/>
          <cell r="O1866" t="str">
            <v>U020 AGROSUPER COMER ALIM</v>
          </cell>
          <cell r="P1866" t="str">
            <v>00EX</v>
          </cell>
          <cell r="Q1866" t="str">
            <v>EXPORTACION DIRECTA</v>
          </cell>
          <cell r="R1866" t="str">
            <v>02</v>
          </cell>
          <cell r="S1866" t="str">
            <v>CHILE</v>
          </cell>
          <cell r="T1866" t="str">
            <v>4000 OSAKA(JAPÓN)</v>
          </cell>
          <cell r="U1866" t="str">
            <v>200000163</v>
          </cell>
          <cell r="V1866" t="str">
            <v>NH FOODS CHILE Y COMPAÑIA LIMITADA</v>
          </cell>
          <cell r="W1866" t="str">
            <v>OSAKA 12 OCT 2022</v>
          </cell>
          <cell r="X1866" t="str">
            <v>EXW</v>
          </cell>
          <cell r="Y1866" t="str">
            <v>CTA CTE O CRED.DIRECTO</v>
          </cell>
          <cell r="Z1866" t="str">
            <v>CONGELADO</v>
          </cell>
          <cell r="AA1866" t="str">
            <v>LOMO</v>
          </cell>
          <cell r="AB1866" t="str">
            <v>LOMO VETADO</v>
          </cell>
          <cell r="AC1866" t="str">
            <v>LOMO VETADO &gt;2.0K</v>
          </cell>
          <cell r="AD1866" t="str">
            <v>EX</v>
          </cell>
        </row>
        <row r="1867">
          <cell r="D1867">
            <v>1020636</v>
          </cell>
          <cell r="E1867" t="str">
            <v>GO FILE C/CAB@ VA CJ 10K AP</v>
          </cell>
          <cell r="F1867">
            <v>4500</v>
          </cell>
          <cell r="G1867" t="str">
            <v>KG</v>
          </cell>
          <cell r="H1867" t="str">
            <v>PLANTA LO MIRANDA</v>
          </cell>
          <cell r="I1867" t="str">
            <v>EN PRODUCCION</v>
          </cell>
          <cell r="J1867">
            <v>44848</v>
          </cell>
          <cell r="K1867">
            <v>44862</v>
          </cell>
          <cell r="L1867"/>
          <cell r="M1867"/>
          <cell r="N1867"/>
          <cell r="O1867" t="str">
            <v>U020 AGROSUPER COMER ALIM</v>
          </cell>
          <cell r="P1867" t="str">
            <v>00EX</v>
          </cell>
          <cell r="Q1867" t="str">
            <v>EXPORTACION DIRECTA</v>
          </cell>
          <cell r="R1867" t="str">
            <v>02</v>
          </cell>
          <cell r="S1867" t="str">
            <v>CHILE</v>
          </cell>
          <cell r="T1867" t="str">
            <v>4000 OSAKA(JAPÓN)</v>
          </cell>
          <cell r="U1867" t="str">
            <v>200000163</v>
          </cell>
          <cell r="V1867" t="str">
            <v>NH FOODS CHILE Y COMPAÑIA LIMITADA</v>
          </cell>
          <cell r="W1867" t="str">
            <v>OSAKA 12 OCT 2022</v>
          </cell>
          <cell r="X1867" t="str">
            <v>EXW</v>
          </cell>
          <cell r="Y1867" t="str">
            <v>CTA CTE O CRED.DIRECTO</v>
          </cell>
          <cell r="Z1867" t="str">
            <v>CONGELADO</v>
          </cell>
          <cell r="AA1867" t="str">
            <v>FILETE</v>
          </cell>
          <cell r="AB1867" t="str">
            <v>FILETE C/CABEZA</v>
          </cell>
          <cell r="AC1867" t="str">
            <v>FILETE C/CABEZA</v>
          </cell>
          <cell r="AD1867" t="str">
            <v>EX</v>
          </cell>
        </row>
        <row r="1868">
          <cell r="D1868">
            <v>1020637</v>
          </cell>
          <cell r="E1868" t="str">
            <v>GO PANC TEC S/CUE@ FI CJ CH AP</v>
          </cell>
          <cell r="F1868">
            <v>4200</v>
          </cell>
          <cell r="G1868" t="str">
            <v>KG</v>
          </cell>
          <cell r="H1868" t="str">
            <v>PLANTA LO MIRANDA</v>
          </cell>
          <cell r="I1868" t="str">
            <v>EN PRODUCCION</v>
          </cell>
          <cell r="J1868">
            <v>44848</v>
          </cell>
          <cell r="K1868">
            <v>44862</v>
          </cell>
          <cell r="L1868"/>
          <cell r="M1868"/>
          <cell r="N1868"/>
          <cell r="O1868" t="str">
            <v>U020 AGROSUPER COMER ALIM</v>
          </cell>
          <cell r="P1868" t="str">
            <v>00EX</v>
          </cell>
          <cell r="Q1868" t="str">
            <v>EXPORTACION DIRECTA</v>
          </cell>
          <cell r="R1868" t="str">
            <v>02</v>
          </cell>
          <cell r="S1868" t="str">
            <v>CHILE</v>
          </cell>
          <cell r="T1868" t="str">
            <v>4000 OSAKA(JAPÓN)</v>
          </cell>
          <cell r="U1868" t="str">
            <v>200000163</v>
          </cell>
          <cell r="V1868" t="str">
            <v>NH FOODS CHILE Y COMPAÑIA LIMITADA</v>
          </cell>
          <cell r="W1868" t="str">
            <v>OSAKA 12 OCT 2022</v>
          </cell>
          <cell r="X1868" t="str">
            <v>EXW</v>
          </cell>
          <cell r="Y1868" t="str">
            <v>CTA CTE O CRED.DIRECTO</v>
          </cell>
          <cell r="Z1868" t="str">
            <v>CONGELADO</v>
          </cell>
          <cell r="AA1868" t="str">
            <v>PANCETA</v>
          </cell>
          <cell r="AB1868" t="str">
            <v>PANCETA S/CUERO</v>
          </cell>
          <cell r="AC1868" t="str">
            <v>PANCETA S/CUERO TECLA</v>
          </cell>
          <cell r="AD1868" t="str">
            <v>EX</v>
          </cell>
        </row>
        <row r="1869">
          <cell r="D1869">
            <v>1022600</v>
          </cell>
          <cell r="E1869" t="str">
            <v>GO LOM VET 2 A 2,3K@ FI VERD CJ AP</v>
          </cell>
          <cell r="F1869">
            <v>2000</v>
          </cell>
          <cell r="G1869" t="str">
            <v>KG</v>
          </cell>
          <cell r="H1869" t="str">
            <v>PLANTA LO MIRANDA</v>
          </cell>
          <cell r="I1869" t="str">
            <v>EN PRODUCCION</v>
          </cell>
          <cell r="J1869">
            <v>44848</v>
          </cell>
          <cell r="K1869">
            <v>44862</v>
          </cell>
          <cell r="L1869"/>
          <cell r="M1869"/>
          <cell r="N1869"/>
          <cell r="O1869" t="str">
            <v>U020 AGROSUPER COMER ALIM</v>
          </cell>
          <cell r="P1869" t="str">
            <v>00EX</v>
          </cell>
          <cell r="Q1869" t="str">
            <v>EXPORTACION DIRECTA</v>
          </cell>
          <cell r="R1869" t="str">
            <v>02</v>
          </cell>
          <cell r="S1869" t="str">
            <v>CHILE</v>
          </cell>
          <cell r="T1869" t="str">
            <v>4000 OSAKA(JAPÓN)</v>
          </cell>
          <cell r="U1869" t="str">
            <v>200000163</v>
          </cell>
          <cell r="V1869" t="str">
            <v>NH FOODS CHILE Y COMPAÑIA LIMITADA</v>
          </cell>
          <cell r="W1869" t="str">
            <v>OSAKA 12 OCT 2022</v>
          </cell>
          <cell r="X1869" t="str">
            <v>EXW</v>
          </cell>
          <cell r="Y1869" t="str">
            <v>CTA CTE O CRED.DIRECTO</v>
          </cell>
          <cell r="Z1869" t="str">
            <v>CONGELADO</v>
          </cell>
          <cell r="AA1869" t="str">
            <v>LOMO</v>
          </cell>
          <cell r="AB1869" t="str">
            <v>LOMO VETADO</v>
          </cell>
          <cell r="AC1869" t="str">
            <v>LOMO VETADO &gt;2.0K</v>
          </cell>
          <cell r="AD1869" t="str">
            <v>EX</v>
          </cell>
        </row>
        <row r="1870">
          <cell r="D1870">
            <v>1020105</v>
          </cell>
          <cell r="E1870" t="str">
            <v>GO LOM TECLA@ CJ LOM CTRO JP</v>
          </cell>
          <cell r="F1870">
            <v>8000</v>
          </cell>
          <cell r="G1870" t="str">
            <v>KG</v>
          </cell>
          <cell r="H1870" t="str">
            <v>PLANTA LO MIRANDA</v>
          </cell>
          <cell r="I1870" t="str">
            <v>EN PRODUCCION</v>
          </cell>
          <cell r="J1870">
            <v>44848</v>
          </cell>
          <cell r="K1870">
            <v>44841</v>
          </cell>
          <cell r="L1870"/>
          <cell r="M1870"/>
          <cell r="N1870"/>
          <cell r="O1870" t="str">
            <v>U020 AGROSUPER COMER ALIM</v>
          </cell>
          <cell r="P1870" t="str">
            <v>00EX</v>
          </cell>
          <cell r="Q1870" t="str">
            <v>EXPORTACION DIRECTA</v>
          </cell>
          <cell r="R1870" t="str">
            <v>02</v>
          </cell>
          <cell r="S1870" t="str">
            <v>CHILE</v>
          </cell>
          <cell r="T1870" t="str">
            <v>4000 OSAKA(JAPÓN)</v>
          </cell>
          <cell r="U1870" t="str">
            <v>200000163</v>
          </cell>
          <cell r="V1870" t="str">
            <v>NH FOODS CHILE Y COMPAÑIA LIMITADA</v>
          </cell>
          <cell r="W1870" t="str">
            <v>OSAKA 13 OCT 2022</v>
          </cell>
          <cell r="X1870" t="str">
            <v>EXW</v>
          </cell>
          <cell r="Y1870" t="str">
            <v>CTA CTE O CRED.DIRECTO</v>
          </cell>
          <cell r="Z1870" t="str">
            <v>CONGELADO</v>
          </cell>
          <cell r="AA1870" t="str">
            <v>LOMO</v>
          </cell>
          <cell r="AB1870" t="str">
            <v>LOMO CENTRO</v>
          </cell>
          <cell r="AC1870" t="str">
            <v>LOMO CENTRO TECLA</v>
          </cell>
          <cell r="AD1870" t="str">
            <v>EX</v>
          </cell>
        </row>
        <row r="1871">
          <cell r="D1871">
            <v>1020592</v>
          </cell>
          <cell r="E1871" t="str">
            <v>GO LOM VET &gt;2.0@ FI CJ LOM VET AP</v>
          </cell>
          <cell r="F1871">
            <v>4600</v>
          </cell>
          <cell r="G1871" t="str">
            <v>KG</v>
          </cell>
          <cell r="H1871" t="str">
            <v>PLANTA LO MIRANDA</v>
          </cell>
          <cell r="I1871" t="str">
            <v>EN PRODUCCION</v>
          </cell>
          <cell r="J1871">
            <v>44848</v>
          </cell>
          <cell r="K1871">
            <v>44841</v>
          </cell>
          <cell r="L1871"/>
          <cell r="M1871"/>
          <cell r="N1871"/>
          <cell r="O1871" t="str">
            <v>U020 AGROSUPER COMER ALIM</v>
          </cell>
          <cell r="P1871" t="str">
            <v>00EX</v>
          </cell>
          <cell r="Q1871" t="str">
            <v>EXPORTACION DIRECTA</v>
          </cell>
          <cell r="R1871" t="str">
            <v>02</v>
          </cell>
          <cell r="S1871" t="str">
            <v>CHILE</v>
          </cell>
          <cell r="T1871" t="str">
            <v>4000 OSAKA(JAPÓN)</v>
          </cell>
          <cell r="U1871" t="str">
            <v>200000163</v>
          </cell>
          <cell r="V1871" t="str">
            <v>NH FOODS CHILE Y COMPAÑIA LIMITADA</v>
          </cell>
          <cell r="W1871" t="str">
            <v>OSAKA 13 OCT 2022</v>
          </cell>
          <cell r="X1871" t="str">
            <v>EXW</v>
          </cell>
          <cell r="Y1871" t="str">
            <v>CTA CTE O CRED.DIRECTO</v>
          </cell>
          <cell r="Z1871" t="str">
            <v>CONGELADO</v>
          </cell>
          <cell r="AA1871" t="str">
            <v>LOMO</v>
          </cell>
          <cell r="AB1871" t="str">
            <v>LOMO VETADO</v>
          </cell>
          <cell r="AC1871" t="str">
            <v>LOMO VETADO &gt;2.0K</v>
          </cell>
          <cell r="AD1871" t="str">
            <v>EX</v>
          </cell>
        </row>
        <row r="1872">
          <cell r="D1872">
            <v>1020636</v>
          </cell>
          <cell r="E1872" t="str">
            <v>GO FILE C/CAB@ VA CJ 10K AP</v>
          </cell>
          <cell r="F1872">
            <v>4500</v>
          </cell>
          <cell r="G1872" t="str">
            <v>KG</v>
          </cell>
          <cell r="H1872" t="str">
            <v>PLANTA LO MIRANDA</v>
          </cell>
          <cell r="I1872" t="str">
            <v>EN PRODUCCION</v>
          </cell>
          <cell r="J1872">
            <v>44848</v>
          </cell>
          <cell r="K1872">
            <v>44841</v>
          </cell>
          <cell r="L1872"/>
          <cell r="M1872"/>
          <cell r="N1872"/>
          <cell r="O1872" t="str">
            <v>U020 AGROSUPER COMER ALIM</v>
          </cell>
          <cell r="P1872" t="str">
            <v>00EX</v>
          </cell>
          <cell r="Q1872" t="str">
            <v>EXPORTACION DIRECTA</v>
          </cell>
          <cell r="R1872" t="str">
            <v>02</v>
          </cell>
          <cell r="S1872" t="str">
            <v>CHILE</v>
          </cell>
          <cell r="T1872" t="str">
            <v>4000 OSAKA(JAPÓN)</v>
          </cell>
          <cell r="U1872" t="str">
            <v>200000163</v>
          </cell>
          <cell r="V1872" t="str">
            <v>NH FOODS CHILE Y COMPAÑIA LIMITADA</v>
          </cell>
          <cell r="W1872" t="str">
            <v>OSAKA 13 OCT 2022</v>
          </cell>
          <cell r="X1872" t="str">
            <v>EXW</v>
          </cell>
          <cell r="Y1872" t="str">
            <v>CTA CTE O CRED.DIRECTO</v>
          </cell>
          <cell r="Z1872" t="str">
            <v>CONGELADO</v>
          </cell>
          <cell r="AA1872" t="str">
            <v>FILETE</v>
          </cell>
          <cell r="AB1872" t="str">
            <v>FILETE C/CABEZA</v>
          </cell>
          <cell r="AC1872" t="str">
            <v>FILETE C/CABEZA</v>
          </cell>
          <cell r="AD1872" t="str">
            <v>EX</v>
          </cell>
        </row>
        <row r="1873">
          <cell r="D1873">
            <v>1020637</v>
          </cell>
          <cell r="E1873" t="str">
            <v>GO PANC TEC S/CUE@ FI CJ CH AP</v>
          </cell>
          <cell r="F1873">
            <v>4600</v>
          </cell>
          <cell r="G1873" t="str">
            <v>KG</v>
          </cell>
          <cell r="H1873" t="str">
            <v>PLANTA LO MIRANDA</v>
          </cell>
          <cell r="I1873" t="str">
            <v>EN PRODUCCION</v>
          </cell>
          <cell r="J1873">
            <v>44848</v>
          </cell>
          <cell r="K1873">
            <v>44841</v>
          </cell>
          <cell r="L1873"/>
          <cell r="M1873"/>
          <cell r="N1873"/>
          <cell r="O1873" t="str">
            <v>U020 AGROSUPER COMER ALIM</v>
          </cell>
          <cell r="P1873" t="str">
            <v>00EX</v>
          </cell>
          <cell r="Q1873" t="str">
            <v>EXPORTACION DIRECTA</v>
          </cell>
          <cell r="R1873" t="str">
            <v>02</v>
          </cell>
          <cell r="S1873" t="str">
            <v>CHILE</v>
          </cell>
          <cell r="T1873" t="str">
            <v>4000 OSAKA(JAPÓN)</v>
          </cell>
          <cell r="U1873" t="str">
            <v>200000163</v>
          </cell>
          <cell r="V1873" t="str">
            <v>NH FOODS CHILE Y COMPAÑIA LIMITADA</v>
          </cell>
          <cell r="W1873" t="str">
            <v>OSAKA 13 OCT 2022</v>
          </cell>
          <cell r="X1873" t="str">
            <v>EXW</v>
          </cell>
          <cell r="Y1873" t="str">
            <v>CTA CTE O CRED.DIRECTO</v>
          </cell>
          <cell r="Z1873" t="str">
            <v>CONGELADO</v>
          </cell>
          <cell r="AA1873" t="str">
            <v>PANCETA</v>
          </cell>
          <cell r="AB1873" t="str">
            <v>PANCETA S/CUERO</v>
          </cell>
          <cell r="AC1873" t="str">
            <v>PANCETA S/CUERO TECLA</v>
          </cell>
          <cell r="AD1873" t="str">
            <v>EX</v>
          </cell>
        </row>
        <row r="1874">
          <cell r="D1874">
            <v>1022600</v>
          </cell>
          <cell r="E1874" t="str">
            <v>GO LOM VET 2 A 2,3K@ FI VERD CJ AP</v>
          </cell>
          <cell r="F1874">
            <v>2000</v>
          </cell>
          <cell r="G1874" t="str">
            <v>KG</v>
          </cell>
          <cell r="H1874" t="str">
            <v>PLANTA LO MIRANDA</v>
          </cell>
          <cell r="I1874" t="str">
            <v>EN PRODUCCION</v>
          </cell>
          <cell r="J1874">
            <v>44848</v>
          </cell>
          <cell r="K1874">
            <v>44841</v>
          </cell>
          <cell r="L1874"/>
          <cell r="M1874"/>
          <cell r="N1874"/>
          <cell r="O1874" t="str">
            <v>U020 AGROSUPER COMER ALIM</v>
          </cell>
          <cell r="P1874" t="str">
            <v>00EX</v>
          </cell>
          <cell r="Q1874" t="str">
            <v>EXPORTACION DIRECTA</v>
          </cell>
          <cell r="R1874" t="str">
            <v>02</v>
          </cell>
          <cell r="S1874" t="str">
            <v>CHILE</v>
          </cell>
          <cell r="T1874" t="str">
            <v>4000 OSAKA(JAPÓN)</v>
          </cell>
          <cell r="U1874" t="str">
            <v>200000163</v>
          </cell>
          <cell r="V1874" t="str">
            <v>NH FOODS CHILE Y COMPAÑIA LIMITADA</v>
          </cell>
          <cell r="W1874" t="str">
            <v>OSAKA 13 OCT 2022</v>
          </cell>
          <cell r="X1874" t="str">
            <v>EXW</v>
          </cell>
          <cell r="Y1874" t="str">
            <v>CTA CTE O CRED.DIRECTO</v>
          </cell>
          <cell r="Z1874" t="str">
            <v>CONGELADO</v>
          </cell>
          <cell r="AA1874" t="str">
            <v>LOMO</v>
          </cell>
          <cell r="AB1874" t="str">
            <v>LOMO VETADO</v>
          </cell>
          <cell r="AC1874" t="str">
            <v>LOMO VETADO &gt;2.0K</v>
          </cell>
          <cell r="AD1874" t="str">
            <v>EX</v>
          </cell>
        </row>
        <row r="1875">
          <cell r="D1875">
            <v>1022600</v>
          </cell>
          <cell r="E1875" t="str">
            <v>GO LOM VET 2 A 2,3K@ FI VERD CJ AP</v>
          </cell>
          <cell r="F1875">
            <v>2000</v>
          </cell>
          <cell r="G1875" t="str">
            <v>KG</v>
          </cell>
          <cell r="H1875" t="str">
            <v>PLANTA LO MIRANDA</v>
          </cell>
          <cell r="I1875" t="str">
            <v>EN PRODUCCION</v>
          </cell>
          <cell r="J1875">
            <v>44848</v>
          </cell>
          <cell r="K1875">
            <v>44848</v>
          </cell>
          <cell r="L1875"/>
          <cell r="M1875"/>
          <cell r="N1875"/>
          <cell r="O1875" t="str">
            <v>U020 AGROSUPER COMER ALIM</v>
          </cell>
          <cell r="P1875" t="str">
            <v>00EX</v>
          </cell>
          <cell r="Q1875" t="str">
            <v>EXPORTACION DIRECTA</v>
          </cell>
          <cell r="R1875" t="str">
            <v>02</v>
          </cell>
          <cell r="S1875" t="str">
            <v>CHILE</v>
          </cell>
          <cell r="T1875" t="str">
            <v>4000 OSAKA(JAPÓN)</v>
          </cell>
          <cell r="U1875" t="str">
            <v>200000163</v>
          </cell>
          <cell r="V1875" t="str">
            <v>NH FOODS CHILE Y COMPAÑIA LIMITADA</v>
          </cell>
          <cell r="W1875" t="str">
            <v>OSAKA 14 OCT 2022</v>
          </cell>
          <cell r="X1875" t="str">
            <v>EXW</v>
          </cell>
          <cell r="Y1875" t="str">
            <v>CTA CTE O CRED.DIRECTO</v>
          </cell>
          <cell r="Z1875" t="str">
            <v>CONGELADO</v>
          </cell>
          <cell r="AA1875" t="str">
            <v>LOMO</v>
          </cell>
          <cell r="AB1875" t="str">
            <v>LOMO VETADO</v>
          </cell>
          <cell r="AC1875" t="str">
            <v>LOMO VETADO &gt;2.0K</v>
          </cell>
          <cell r="AD1875" t="str">
            <v>EX</v>
          </cell>
        </row>
        <row r="1876">
          <cell r="D1876">
            <v>1020637</v>
          </cell>
          <cell r="E1876" t="str">
            <v>GO PANC TEC S/CUE@ FI CJ CH AP</v>
          </cell>
          <cell r="F1876">
            <v>5100</v>
          </cell>
          <cell r="G1876" t="str">
            <v>KG</v>
          </cell>
          <cell r="H1876" t="str">
            <v>PLANTA LO MIRANDA</v>
          </cell>
          <cell r="I1876" t="str">
            <v>EN PRODUCCION</v>
          </cell>
          <cell r="J1876">
            <v>44848</v>
          </cell>
          <cell r="K1876">
            <v>44848</v>
          </cell>
          <cell r="L1876"/>
          <cell r="M1876"/>
          <cell r="N1876"/>
          <cell r="O1876" t="str">
            <v>U020 AGROSUPER COMER ALIM</v>
          </cell>
          <cell r="P1876" t="str">
            <v>00EX</v>
          </cell>
          <cell r="Q1876" t="str">
            <v>EXPORTACION DIRECTA</v>
          </cell>
          <cell r="R1876" t="str">
            <v>02</v>
          </cell>
          <cell r="S1876" t="str">
            <v>CHILE</v>
          </cell>
          <cell r="T1876" t="str">
            <v>4000 OSAKA(JAPÓN)</v>
          </cell>
          <cell r="U1876" t="str">
            <v>200000163</v>
          </cell>
          <cell r="V1876" t="str">
            <v>NH FOODS CHILE Y COMPAÑIA LIMITADA</v>
          </cell>
          <cell r="W1876" t="str">
            <v>OSAKA 14 OCT 2022</v>
          </cell>
          <cell r="X1876" t="str">
            <v>EXW</v>
          </cell>
          <cell r="Y1876" t="str">
            <v>CTA CTE O CRED.DIRECTO</v>
          </cell>
          <cell r="Z1876" t="str">
            <v>CONGELADO</v>
          </cell>
          <cell r="AA1876" t="str">
            <v>PANCETA</v>
          </cell>
          <cell r="AB1876" t="str">
            <v>PANCETA S/CUERO</v>
          </cell>
          <cell r="AC1876" t="str">
            <v>PANCETA S/CUERO TECLA</v>
          </cell>
          <cell r="AD1876" t="str">
            <v>EX</v>
          </cell>
        </row>
        <row r="1877">
          <cell r="D1877">
            <v>1020636</v>
          </cell>
          <cell r="E1877" t="str">
            <v>GO FILE C/CAB@ VA CJ 10K AP</v>
          </cell>
          <cell r="F1877">
            <v>4000</v>
          </cell>
          <cell r="G1877" t="str">
            <v>KG</v>
          </cell>
          <cell r="H1877" t="str">
            <v>PLANTA LO MIRANDA</v>
          </cell>
          <cell r="I1877" t="str">
            <v>EN PRODUCCION</v>
          </cell>
          <cell r="J1877">
            <v>44848</v>
          </cell>
          <cell r="K1877">
            <v>44848</v>
          </cell>
          <cell r="L1877"/>
          <cell r="M1877"/>
          <cell r="N1877"/>
          <cell r="O1877" t="str">
            <v>U020 AGROSUPER COMER ALIM</v>
          </cell>
          <cell r="P1877" t="str">
            <v>00EX</v>
          </cell>
          <cell r="Q1877" t="str">
            <v>EXPORTACION DIRECTA</v>
          </cell>
          <cell r="R1877" t="str">
            <v>02</v>
          </cell>
          <cell r="S1877" t="str">
            <v>CHILE</v>
          </cell>
          <cell r="T1877" t="str">
            <v>4000 OSAKA(JAPÓN)</v>
          </cell>
          <cell r="U1877" t="str">
            <v>200000163</v>
          </cell>
          <cell r="V1877" t="str">
            <v>NH FOODS CHILE Y COMPAÑIA LIMITADA</v>
          </cell>
          <cell r="W1877" t="str">
            <v>OSAKA 14 OCT 2022</v>
          </cell>
          <cell r="X1877" t="str">
            <v>EXW</v>
          </cell>
          <cell r="Y1877" t="str">
            <v>CTA CTE O CRED.DIRECTO</v>
          </cell>
          <cell r="Z1877" t="str">
            <v>CONGELADO</v>
          </cell>
          <cell r="AA1877" t="str">
            <v>FILETE</v>
          </cell>
          <cell r="AB1877" t="str">
            <v>FILETE C/CABEZA</v>
          </cell>
          <cell r="AC1877" t="str">
            <v>FILETE C/CABEZA</v>
          </cell>
          <cell r="AD1877" t="str">
            <v>EX</v>
          </cell>
        </row>
        <row r="1878">
          <cell r="D1878">
            <v>1020592</v>
          </cell>
          <cell r="E1878" t="str">
            <v>GO LOM VET &gt;2.0@ FI CJ LOM VET AP</v>
          </cell>
          <cell r="F1878">
            <v>4600</v>
          </cell>
          <cell r="G1878" t="str">
            <v>KG</v>
          </cell>
          <cell r="H1878" t="str">
            <v>PLANTA LO MIRANDA</v>
          </cell>
          <cell r="I1878" t="str">
            <v>EN PRODUCCION</v>
          </cell>
          <cell r="J1878">
            <v>44848</v>
          </cell>
          <cell r="K1878">
            <v>44848</v>
          </cell>
          <cell r="L1878"/>
          <cell r="M1878"/>
          <cell r="N1878"/>
          <cell r="O1878" t="str">
            <v>U020 AGROSUPER COMER ALIM</v>
          </cell>
          <cell r="P1878" t="str">
            <v>00EX</v>
          </cell>
          <cell r="Q1878" t="str">
            <v>EXPORTACION DIRECTA</v>
          </cell>
          <cell r="R1878" t="str">
            <v>02</v>
          </cell>
          <cell r="S1878" t="str">
            <v>CHILE</v>
          </cell>
          <cell r="T1878" t="str">
            <v>4000 OSAKA(JAPÓN)</v>
          </cell>
          <cell r="U1878" t="str">
            <v>200000163</v>
          </cell>
          <cell r="V1878" t="str">
            <v>NH FOODS CHILE Y COMPAÑIA LIMITADA</v>
          </cell>
          <cell r="W1878" t="str">
            <v>OSAKA 14 OCT 2022</v>
          </cell>
          <cell r="X1878" t="str">
            <v>EXW</v>
          </cell>
          <cell r="Y1878" t="str">
            <v>CTA CTE O CRED.DIRECTO</v>
          </cell>
          <cell r="Z1878" t="str">
            <v>CONGELADO</v>
          </cell>
          <cell r="AA1878" t="str">
            <v>LOMO</v>
          </cell>
          <cell r="AB1878" t="str">
            <v>LOMO VETADO</v>
          </cell>
          <cell r="AC1878" t="str">
            <v>LOMO VETADO &gt;2.0K</v>
          </cell>
          <cell r="AD1878" t="str">
            <v>EX</v>
          </cell>
        </row>
        <row r="1879">
          <cell r="D1879">
            <v>1020105</v>
          </cell>
          <cell r="E1879" t="str">
            <v>GO LOM TECLA@ CJ LOM CTRO JP</v>
          </cell>
          <cell r="F1879">
            <v>8000</v>
          </cell>
          <cell r="G1879" t="str">
            <v>KG</v>
          </cell>
          <cell r="H1879" t="str">
            <v>PLANTA LO MIRANDA</v>
          </cell>
          <cell r="I1879" t="str">
            <v>EN PRODUCCION</v>
          </cell>
          <cell r="J1879">
            <v>44848</v>
          </cell>
          <cell r="K1879">
            <v>44848</v>
          </cell>
          <cell r="L1879"/>
          <cell r="M1879"/>
          <cell r="N1879"/>
          <cell r="O1879" t="str">
            <v>U020 AGROSUPER COMER ALIM</v>
          </cell>
          <cell r="P1879" t="str">
            <v>00EX</v>
          </cell>
          <cell r="Q1879" t="str">
            <v>EXPORTACION DIRECTA</v>
          </cell>
          <cell r="R1879" t="str">
            <v>02</v>
          </cell>
          <cell r="S1879" t="str">
            <v>CHILE</v>
          </cell>
          <cell r="T1879" t="str">
            <v>4000 OSAKA(JAPÓN)</v>
          </cell>
          <cell r="U1879" t="str">
            <v>200000163</v>
          </cell>
          <cell r="V1879" t="str">
            <v>NH FOODS CHILE Y COMPAÑIA LIMITADA</v>
          </cell>
          <cell r="W1879" t="str">
            <v>OSAKA 14 OCT 2022</v>
          </cell>
          <cell r="X1879" t="str">
            <v>EXW</v>
          </cell>
          <cell r="Y1879" t="str">
            <v>CTA CTE O CRED.DIRECTO</v>
          </cell>
          <cell r="Z1879" t="str">
            <v>CONGELADO</v>
          </cell>
          <cell r="AA1879" t="str">
            <v>LOMO</v>
          </cell>
          <cell r="AB1879" t="str">
            <v>LOMO CENTRO</v>
          </cell>
          <cell r="AC1879" t="str">
            <v>LOMO CENTRO TECLA</v>
          </cell>
          <cell r="AD1879" t="str">
            <v>EX</v>
          </cell>
        </row>
        <row r="1880">
          <cell r="D1880">
            <v>1022499</v>
          </cell>
          <cell r="E1880" t="str">
            <v>GO LOM VET MIT@ 4 BO CJ 10K AP</v>
          </cell>
          <cell r="F1880">
            <v>3000</v>
          </cell>
          <cell r="G1880" t="str">
            <v>KG</v>
          </cell>
          <cell r="H1880" t="str">
            <v>PLANTA LO MIRANDA</v>
          </cell>
          <cell r="I1880" t="str">
            <v>EN PRODUCCION</v>
          </cell>
          <cell r="J1880">
            <v>44848</v>
          </cell>
          <cell r="K1880">
            <v>44862</v>
          </cell>
          <cell r="L1880"/>
          <cell r="M1880"/>
          <cell r="N1880"/>
          <cell r="O1880" t="str">
            <v>U020 AGROSUPER COMER ALIM</v>
          </cell>
          <cell r="P1880" t="str">
            <v>00EX</v>
          </cell>
          <cell r="Q1880" t="str">
            <v>EXPORTACION DIRECTA</v>
          </cell>
          <cell r="R1880" t="str">
            <v>02</v>
          </cell>
          <cell r="S1880" t="str">
            <v>CHILE</v>
          </cell>
          <cell r="T1880" t="str">
            <v>4000 OSAKA(JAPÓN)</v>
          </cell>
          <cell r="U1880" t="str">
            <v>200000163</v>
          </cell>
          <cell r="V1880" t="str">
            <v>NH FOODS CHILE Y COMPAÑIA LIMITADA</v>
          </cell>
          <cell r="W1880" t="str">
            <v>OSAKA 17 OCT 2022</v>
          </cell>
          <cell r="X1880" t="str">
            <v>EXW</v>
          </cell>
          <cell r="Y1880" t="str">
            <v>CTA CTE O CRED.DIRECTO</v>
          </cell>
          <cell r="Z1880" t="str">
            <v>CONGELADO</v>
          </cell>
          <cell r="AA1880" t="str">
            <v>LOMO</v>
          </cell>
          <cell r="AB1880" t="str">
            <v>LOMO VETADO</v>
          </cell>
          <cell r="AC1880" t="str">
            <v>LOMO VETADO MITADES</v>
          </cell>
          <cell r="AD1880" t="str">
            <v>EX</v>
          </cell>
        </row>
        <row r="1881">
          <cell r="D1881">
            <v>1020637</v>
          </cell>
          <cell r="E1881" t="str">
            <v>GO PANC TEC S/CUE@ FI CJ CH AP</v>
          </cell>
          <cell r="F1881">
            <v>3600</v>
          </cell>
          <cell r="G1881" t="str">
            <v>KG</v>
          </cell>
          <cell r="H1881" t="str">
            <v>PLANTA LO MIRANDA</v>
          </cell>
          <cell r="I1881" t="str">
            <v>EN PRODUCCION</v>
          </cell>
          <cell r="J1881">
            <v>44848</v>
          </cell>
          <cell r="K1881">
            <v>44862</v>
          </cell>
          <cell r="L1881"/>
          <cell r="M1881"/>
          <cell r="N1881"/>
          <cell r="O1881" t="str">
            <v>U020 AGROSUPER COMER ALIM</v>
          </cell>
          <cell r="P1881" t="str">
            <v>00EX</v>
          </cell>
          <cell r="Q1881" t="str">
            <v>EXPORTACION DIRECTA</v>
          </cell>
          <cell r="R1881" t="str">
            <v>02</v>
          </cell>
          <cell r="S1881" t="str">
            <v>CHILE</v>
          </cell>
          <cell r="T1881" t="str">
            <v>4000 OSAKA(JAPÓN)</v>
          </cell>
          <cell r="U1881" t="str">
            <v>200000163</v>
          </cell>
          <cell r="V1881" t="str">
            <v>NH FOODS CHILE Y COMPAÑIA LIMITADA</v>
          </cell>
          <cell r="W1881" t="str">
            <v>OSAKA 17 OCT 2022</v>
          </cell>
          <cell r="X1881" t="str">
            <v>EXW</v>
          </cell>
          <cell r="Y1881" t="str">
            <v>CTA CTE O CRED.DIRECTO</v>
          </cell>
          <cell r="Z1881" t="str">
            <v>CONGELADO</v>
          </cell>
          <cell r="AA1881" t="str">
            <v>PANCETA</v>
          </cell>
          <cell r="AB1881" t="str">
            <v>PANCETA S/CUERO</v>
          </cell>
          <cell r="AC1881" t="str">
            <v>PANCETA S/CUERO TECLA</v>
          </cell>
          <cell r="AD1881" t="str">
            <v>EX</v>
          </cell>
        </row>
        <row r="1882">
          <cell r="D1882">
            <v>1020620</v>
          </cell>
          <cell r="E1882" t="str">
            <v>GO LOM VET &lt;2.0@ FI CJ AP</v>
          </cell>
          <cell r="F1882">
            <v>4500</v>
          </cell>
          <cell r="G1882" t="str">
            <v>KG</v>
          </cell>
          <cell r="H1882" t="str">
            <v>PLANTA LO MIRANDA</v>
          </cell>
          <cell r="I1882" t="str">
            <v>EN PRODUCCION</v>
          </cell>
          <cell r="J1882">
            <v>44848</v>
          </cell>
          <cell r="K1882">
            <v>44862</v>
          </cell>
          <cell r="L1882"/>
          <cell r="M1882"/>
          <cell r="N1882"/>
          <cell r="O1882" t="str">
            <v>U020 AGROSUPER COMER ALIM</v>
          </cell>
          <cell r="P1882" t="str">
            <v>00EX</v>
          </cell>
          <cell r="Q1882" t="str">
            <v>EXPORTACION DIRECTA</v>
          </cell>
          <cell r="R1882" t="str">
            <v>02</v>
          </cell>
          <cell r="S1882" t="str">
            <v>CHILE</v>
          </cell>
          <cell r="T1882" t="str">
            <v>4000 OSAKA(JAPÓN)</v>
          </cell>
          <cell r="U1882" t="str">
            <v>200000163</v>
          </cell>
          <cell r="V1882" t="str">
            <v>NH FOODS CHILE Y COMPAÑIA LIMITADA</v>
          </cell>
          <cell r="W1882" t="str">
            <v>OSAKA 17 OCT 2022</v>
          </cell>
          <cell r="X1882" t="str">
            <v>EXW</v>
          </cell>
          <cell r="Y1882" t="str">
            <v>CTA CTE O CRED.DIRECTO</v>
          </cell>
          <cell r="Z1882" t="str">
            <v>CONGELADO</v>
          </cell>
          <cell r="AA1882" t="str">
            <v>LOMO</v>
          </cell>
          <cell r="AB1882" t="str">
            <v>LOMO VETADO</v>
          </cell>
          <cell r="AC1882" t="str">
            <v>LOMO VETADO &lt;2.0K</v>
          </cell>
          <cell r="AD1882" t="str">
            <v>EX</v>
          </cell>
        </row>
        <row r="1883">
          <cell r="D1883">
            <v>1020592</v>
          </cell>
          <cell r="E1883" t="str">
            <v>GO LOM VET &gt;2.0@ FI CJ LOM VET AP</v>
          </cell>
          <cell r="F1883">
            <v>10600</v>
          </cell>
          <cell r="G1883" t="str">
            <v>KG</v>
          </cell>
          <cell r="H1883" t="str">
            <v>PLANTA LO MIRANDA</v>
          </cell>
          <cell r="I1883" t="str">
            <v>EN PRODUCCION</v>
          </cell>
          <cell r="J1883">
            <v>44848</v>
          </cell>
          <cell r="K1883">
            <v>44862</v>
          </cell>
          <cell r="L1883"/>
          <cell r="M1883"/>
          <cell r="N1883"/>
          <cell r="O1883" t="str">
            <v>U020 AGROSUPER COMER ALIM</v>
          </cell>
          <cell r="P1883" t="str">
            <v>00EX</v>
          </cell>
          <cell r="Q1883" t="str">
            <v>EXPORTACION DIRECTA</v>
          </cell>
          <cell r="R1883" t="str">
            <v>02</v>
          </cell>
          <cell r="S1883" t="str">
            <v>CHILE</v>
          </cell>
          <cell r="T1883" t="str">
            <v>4000 OSAKA(JAPÓN)</v>
          </cell>
          <cell r="U1883" t="str">
            <v>200000163</v>
          </cell>
          <cell r="V1883" t="str">
            <v>NH FOODS CHILE Y COMPAÑIA LIMITADA</v>
          </cell>
          <cell r="W1883" t="str">
            <v>OSAKA 17 OCT 2022</v>
          </cell>
          <cell r="X1883" t="str">
            <v>EXW</v>
          </cell>
          <cell r="Y1883" t="str">
            <v>CTA CTE O CRED.DIRECTO</v>
          </cell>
          <cell r="Z1883" t="str">
            <v>CONGELADO</v>
          </cell>
          <cell r="AA1883" t="str">
            <v>LOMO</v>
          </cell>
          <cell r="AB1883" t="str">
            <v>LOMO VETADO</v>
          </cell>
          <cell r="AC1883" t="str">
            <v>LOMO VETADO &gt;2.0K</v>
          </cell>
          <cell r="AD1883" t="str">
            <v>EX</v>
          </cell>
        </row>
        <row r="1884">
          <cell r="D1884">
            <v>1020105</v>
          </cell>
          <cell r="E1884" t="str">
            <v>GO LOM TECLA@ CJ LOM CTRO JP</v>
          </cell>
          <cell r="F1884">
            <v>2000</v>
          </cell>
          <cell r="G1884" t="str">
            <v>KG</v>
          </cell>
          <cell r="H1884" t="str">
            <v>PLANTA LO MIRANDA</v>
          </cell>
          <cell r="I1884" t="str">
            <v>EN PRODUCCION</v>
          </cell>
          <cell r="J1884">
            <v>44848</v>
          </cell>
          <cell r="K1884">
            <v>44862</v>
          </cell>
          <cell r="L1884"/>
          <cell r="M1884"/>
          <cell r="N1884"/>
          <cell r="O1884" t="str">
            <v>U020 AGROSUPER COMER ALIM</v>
          </cell>
          <cell r="P1884" t="str">
            <v>00EX</v>
          </cell>
          <cell r="Q1884" t="str">
            <v>EXPORTACION DIRECTA</v>
          </cell>
          <cell r="R1884" t="str">
            <v>02</v>
          </cell>
          <cell r="S1884" t="str">
            <v>CHILE</v>
          </cell>
          <cell r="T1884" t="str">
            <v>4000 OSAKA(JAPÓN)</v>
          </cell>
          <cell r="U1884" t="str">
            <v>200000163</v>
          </cell>
          <cell r="V1884" t="str">
            <v>NH FOODS CHILE Y COMPAÑIA LIMITADA</v>
          </cell>
          <cell r="W1884" t="str">
            <v>OSAKA 17 OCT 2022</v>
          </cell>
          <cell r="X1884" t="str">
            <v>EXW</v>
          </cell>
          <cell r="Y1884" t="str">
            <v>CTA CTE O CRED.DIRECTO</v>
          </cell>
          <cell r="Z1884" t="str">
            <v>CONGELADO</v>
          </cell>
          <cell r="AA1884" t="str">
            <v>LOMO</v>
          </cell>
          <cell r="AB1884" t="str">
            <v>LOMO CENTRO</v>
          </cell>
          <cell r="AC1884" t="str">
            <v>LOMO CENTRO TECLA</v>
          </cell>
          <cell r="AD1884" t="str">
            <v>EX</v>
          </cell>
        </row>
        <row r="1885">
          <cell r="D1885">
            <v>1022499</v>
          </cell>
          <cell r="E1885" t="str">
            <v>GO LOM VET MIT@ 4 BO CJ 10K AP</v>
          </cell>
          <cell r="F1885">
            <v>3000</v>
          </cell>
          <cell r="G1885" t="str">
            <v>KG</v>
          </cell>
          <cell r="H1885" t="str">
            <v>PLANTA LO MIRANDA</v>
          </cell>
          <cell r="I1885" t="str">
            <v>EN PRODUCCION</v>
          </cell>
          <cell r="J1885">
            <v>44848</v>
          </cell>
          <cell r="K1885">
            <v>44862</v>
          </cell>
          <cell r="L1885"/>
          <cell r="M1885"/>
          <cell r="N1885"/>
          <cell r="O1885" t="str">
            <v>U020 AGROSUPER COMER ALIM</v>
          </cell>
          <cell r="P1885" t="str">
            <v>00EX</v>
          </cell>
          <cell r="Q1885" t="str">
            <v>EXPORTACION DIRECTA</v>
          </cell>
          <cell r="R1885" t="str">
            <v>02</v>
          </cell>
          <cell r="S1885" t="str">
            <v>CHILE</v>
          </cell>
          <cell r="T1885" t="str">
            <v>4000 OSAKA(JAPÓN)</v>
          </cell>
          <cell r="U1885" t="str">
            <v>200000163</v>
          </cell>
          <cell r="V1885" t="str">
            <v>NH FOODS CHILE Y COMPAÑIA LIMITADA</v>
          </cell>
          <cell r="W1885" t="str">
            <v>OSAKA 18 OCT 2022</v>
          </cell>
          <cell r="X1885" t="str">
            <v>EXW</v>
          </cell>
          <cell r="Y1885" t="str">
            <v>CTA CTE O CRED.DIRECTO</v>
          </cell>
          <cell r="Z1885" t="str">
            <v>CONGELADO</v>
          </cell>
          <cell r="AA1885" t="str">
            <v>LOMO</v>
          </cell>
          <cell r="AB1885" t="str">
            <v>LOMO VETADO</v>
          </cell>
          <cell r="AC1885" t="str">
            <v>LOMO VETADO MITADES</v>
          </cell>
          <cell r="AD1885" t="str">
            <v>EX</v>
          </cell>
        </row>
        <row r="1886">
          <cell r="D1886">
            <v>1020637</v>
          </cell>
          <cell r="E1886" t="str">
            <v>GO PANC TEC S/CUE@ FI CJ CH AP</v>
          </cell>
          <cell r="F1886">
            <v>3600</v>
          </cell>
          <cell r="G1886" t="str">
            <v>KG</v>
          </cell>
          <cell r="H1886" t="str">
            <v>PLANTA LO MIRANDA</v>
          </cell>
          <cell r="I1886" t="str">
            <v>EN PRODUCCION</v>
          </cell>
          <cell r="J1886">
            <v>44848</v>
          </cell>
          <cell r="K1886">
            <v>44862</v>
          </cell>
          <cell r="L1886"/>
          <cell r="M1886"/>
          <cell r="N1886"/>
          <cell r="O1886" t="str">
            <v>U020 AGROSUPER COMER ALIM</v>
          </cell>
          <cell r="P1886" t="str">
            <v>00EX</v>
          </cell>
          <cell r="Q1886" t="str">
            <v>EXPORTACION DIRECTA</v>
          </cell>
          <cell r="R1886" t="str">
            <v>02</v>
          </cell>
          <cell r="S1886" t="str">
            <v>CHILE</v>
          </cell>
          <cell r="T1886" t="str">
            <v>4000 OSAKA(JAPÓN)</v>
          </cell>
          <cell r="U1886" t="str">
            <v>200000163</v>
          </cell>
          <cell r="V1886" t="str">
            <v>NH FOODS CHILE Y COMPAÑIA LIMITADA</v>
          </cell>
          <cell r="W1886" t="str">
            <v>OSAKA 18 OCT 2022</v>
          </cell>
          <cell r="X1886" t="str">
            <v>EXW</v>
          </cell>
          <cell r="Y1886" t="str">
            <v>CTA CTE O CRED.DIRECTO</v>
          </cell>
          <cell r="Z1886" t="str">
            <v>CONGELADO</v>
          </cell>
          <cell r="AA1886" t="str">
            <v>PANCETA</v>
          </cell>
          <cell r="AB1886" t="str">
            <v>PANCETA S/CUERO</v>
          </cell>
          <cell r="AC1886" t="str">
            <v>PANCETA S/CUERO TECLA</v>
          </cell>
          <cell r="AD1886" t="str">
            <v>EX</v>
          </cell>
        </row>
        <row r="1887">
          <cell r="D1887">
            <v>1020620</v>
          </cell>
          <cell r="E1887" t="str">
            <v>GO LOM VET &lt;2.0@ FI CJ AP</v>
          </cell>
          <cell r="F1887">
            <v>4500</v>
          </cell>
          <cell r="G1887" t="str">
            <v>KG</v>
          </cell>
          <cell r="H1887" t="str">
            <v>PLANTA LO MIRANDA</v>
          </cell>
          <cell r="I1887" t="str">
            <v>EN PRODUCCION</v>
          </cell>
          <cell r="J1887">
            <v>44848</v>
          </cell>
          <cell r="K1887">
            <v>44862</v>
          </cell>
          <cell r="L1887"/>
          <cell r="M1887"/>
          <cell r="N1887"/>
          <cell r="O1887" t="str">
            <v>U020 AGROSUPER COMER ALIM</v>
          </cell>
          <cell r="P1887" t="str">
            <v>00EX</v>
          </cell>
          <cell r="Q1887" t="str">
            <v>EXPORTACION DIRECTA</v>
          </cell>
          <cell r="R1887" t="str">
            <v>02</v>
          </cell>
          <cell r="S1887" t="str">
            <v>CHILE</v>
          </cell>
          <cell r="T1887" t="str">
            <v>4000 OSAKA(JAPÓN)</v>
          </cell>
          <cell r="U1887" t="str">
            <v>200000163</v>
          </cell>
          <cell r="V1887" t="str">
            <v>NH FOODS CHILE Y COMPAÑIA LIMITADA</v>
          </cell>
          <cell r="W1887" t="str">
            <v>OSAKA 18 OCT 2022</v>
          </cell>
          <cell r="X1887" t="str">
            <v>EXW</v>
          </cell>
          <cell r="Y1887" t="str">
            <v>CTA CTE O CRED.DIRECTO</v>
          </cell>
          <cell r="Z1887" t="str">
            <v>CONGELADO</v>
          </cell>
          <cell r="AA1887" t="str">
            <v>LOMO</v>
          </cell>
          <cell r="AB1887" t="str">
            <v>LOMO VETADO</v>
          </cell>
          <cell r="AC1887" t="str">
            <v>LOMO VETADO &lt;2.0K</v>
          </cell>
          <cell r="AD1887" t="str">
            <v>EX</v>
          </cell>
        </row>
        <row r="1888">
          <cell r="D1888">
            <v>1020592</v>
          </cell>
          <cell r="E1888" t="str">
            <v>GO LOM VET &gt;2.0@ FI CJ LOM VET AP</v>
          </cell>
          <cell r="F1888">
            <v>7600</v>
          </cell>
          <cell r="G1888" t="str">
            <v>KG</v>
          </cell>
          <cell r="H1888" t="str">
            <v>PLANTA LO MIRANDA</v>
          </cell>
          <cell r="I1888" t="str">
            <v>EN PRODUCCION</v>
          </cell>
          <cell r="J1888">
            <v>44848</v>
          </cell>
          <cell r="K1888">
            <v>44862</v>
          </cell>
          <cell r="L1888"/>
          <cell r="M1888"/>
          <cell r="N1888"/>
          <cell r="O1888" t="str">
            <v>U020 AGROSUPER COMER ALIM</v>
          </cell>
          <cell r="P1888" t="str">
            <v>00EX</v>
          </cell>
          <cell r="Q1888" t="str">
            <v>EXPORTACION DIRECTA</v>
          </cell>
          <cell r="R1888" t="str">
            <v>02</v>
          </cell>
          <cell r="S1888" t="str">
            <v>CHILE</v>
          </cell>
          <cell r="T1888" t="str">
            <v>4000 OSAKA(JAPÓN)</v>
          </cell>
          <cell r="U1888" t="str">
            <v>200000163</v>
          </cell>
          <cell r="V1888" t="str">
            <v>NH FOODS CHILE Y COMPAÑIA LIMITADA</v>
          </cell>
          <cell r="W1888" t="str">
            <v>OSAKA 18 OCT 2022</v>
          </cell>
          <cell r="X1888" t="str">
            <v>EXW</v>
          </cell>
          <cell r="Y1888" t="str">
            <v>CTA CTE O CRED.DIRECTO</v>
          </cell>
          <cell r="Z1888" t="str">
            <v>CONGELADO</v>
          </cell>
          <cell r="AA1888" t="str">
            <v>LOMO</v>
          </cell>
          <cell r="AB1888" t="str">
            <v>LOMO VETADO</v>
          </cell>
          <cell r="AC1888" t="str">
            <v>LOMO VETADO &gt;2.0K</v>
          </cell>
          <cell r="AD1888" t="str">
            <v>EX</v>
          </cell>
        </row>
        <row r="1889">
          <cell r="D1889">
            <v>1020105</v>
          </cell>
          <cell r="E1889" t="str">
            <v>GO LOM TECLA@ CJ LOM CTRO JP</v>
          </cell>
          <cell r="F1889">
            <v>5000</v>
          </cell>
          <cell r="G1889" t="str">
            <v>KG</v>
          </cell>
          <cell r="H1889" t="str">
            <v>PLANTA LO MIRANDA</v>
          </cell>
          <cell r="I1889" t="str">
            <v>EN PRODUCCION</v>
          </cell>
          <cell r="J1889">
            <v>44848</v>
          </cell>
          <cell r="K1889">
            <v>44862</v>
          </cell>
          <cell r="L1889"/>
          <cell r="M1889"/>
          <cell r="N1889"/>
          <cell r="O1889" t="str">
            <v>U020 AGROSUPER COMER ALIM</v>
          </cell>
          <cell r="P1889" t="str">
            <v>00EX</v>
          </cell>
          <cell r="Q1889" t="str">
            <v>EXPORTACION DIRECTA</v>
          </cell>
          <cell r="R1889" t="str">
            <v>02</v>
          </cell>
          <cell r="S1889" t="str">
            <v>CHILE</v>
          </cell>
          <cell r="T1889" t="str">
            <v>4000 OSAKA(JAPÓN)</v>
          </cell>
          <cell r="U1889" t="str">
            <v>200000163</v>
          </cell>
          <cell r="V1889" t="str">
            <v>NH FOODS CHILE Y COMPAÑIA LIMITADA</v>
          </cell>
          <cell r="W1889" t="str">
            <v>OSAKA 18 OCT 2022</v>
          </cell>
          <cell r="X1889" t="str">
            <v>EXW</v>
          </cell>
          <cell r="Y1889" t="str">
            <v>CTA CTE O CRED.DIRECTO</v>
          </cell>
          <cell r="Z1889" t="str">
            <v>CONGELADO</v>
          </cell>
          <cell r="AA1889" t="str">
            <v>LOMO</v>
          </cell>
          <cell r="AB1889" t="str">
            <v>LOMO CENTRO</v>
          </cell>
          <cell r="AC1889" t="str">
            <v>LOMO CENTRO TECLA</v>
          </cell>
          <cell r="AD1889" t="str">
            <v>EX</v>
          </cell>
        </row>
        <row r="1890">
          <cell r="D1890">
            <v>1020914</v>
          </cell>
          <cell r="E1890" t="str">
            <v>GO PANC LAM 2.5MM@ CJ CH AP</v>
          </cell>
          <cell r="F1890">
            <v>1000</v>
          </cell>
          <cell r="G1890" t="str">
            <v>KG</v>
          </cell>
          <cell r="H1890" t="str">
            <v>PLANTA LO MIRANDA</v>
          </cell>
          <cell r="I1890" t="str">
            <v>EN PRODUCCION</v>
          </cell>
          <cell r="J1890">
            <v>44848</v>
          </cell>
          <cell r="K1890">
            <v>44841</v>
          </cell>
          <cell r="L1890"/>
          <cell r="M1890"/>
          <cell r="N1890"/>
          <cell r="O1890" t="str">
            <v>U020 AGROSUPER COMER ALIM</v>
          </cell>
          <cell r="P1890" t="str">
            <v>00EX</v>
          </cell>
          <cell r="Q1890" t="str">
            <v>EXPORTACION DIRECTA</v>
          </cell>
          <cell r="R1890" t="str">
            <v>02</v>
          </cell>
          <cell r="S1890" t="str">
            <v>CHILE</v>
          </cell>
          <cell r="T1890" t="str">
            <v>4000 OSAKA(JAPÓN)</v>
          </cell>
          <cell r="U1890" t="str">
            <v>200000163</v>
          </cell>
          <cell r="V1890" t="str">
            <v>NH FOODS CHILE Y COMPAÑIA LIMITADA</v>
          </cell>
          <cell r="W1890" t="str">
            <v>OSAKA 19 OCT 2022</v>
          </cell>
          <cell r="X1890" t="str">
            <v>EXW</v>
          </cell>
          <cell r="Y1890" t="str">
            <v>CTA CTE O CRED.DIRECTO</v>
          </cell>
          <cell r="Z1890" t="str">
            <v>CONGELADO</v>
          </cell>
          <cell r="AA1890" t="str">
            <v>PANCETA</v>
          </cell>
          <cell r="AB1890" t="str">
            <v>PANCETA C/CUERO</v>
          </cell>
          <cell r="AC1890" t="str">
            <v>PANCETA C/CUERO LAMINADO</v>
          </cell>
          <cell r="AD1890" t="str">
            <v>EX</v>
          </cell>
        </row>
        <row r="1891">
          <cell r="D1891">
            <v>1020774</v>
          </cell>
          <cell r="E1891" t="str">
            <v>GO MALAYA JAPON@ VA CJ JP</v>
          </cell>
          <cell r="F1891">
            <v>2000</v>
          </cell>
          <cell r="G1891" t="str">
            <v>KG</v>
          </cell>
          <cell r="H1891" t="str">
            <v>PLANTA LO MIRANDA</v>
          </cell>
          <cell r="I1891" t="str">
            <v>EN PRODUCCION</v>
          </cell>
          <cell r="J1891">
            <v>44848</v>
          </cell>
          <cell r="K1891">
            <v>44841</v>
          </cell>
          <cell r="L1891"/>
          <cell r="M1891"/>
          <cell r="N1891"/>
          <cell r="O1891" t="str">
            <v>U020 AGROSUPER COMER ALIM</v>
          </cell>
          <cell r="P1891" t="str">
            <v>00EX</v>
          </cell>
          <cell r="Q1891" t="str">
            <v>EXPORTACION DIRECTA</v>
          </cell>
          <cell r="R1891" t="str">
            <v>02</v>
          </cell>
          <cell r="S1891" t="str">
            <v>CHILE</v>
          </cell>
          <cell r="T1891" t="str">
            <v>4000 OSAKA(JAPÓN)</v>
          </cell>
          <cell r="U1891" t="str">
            <v>200000163</v>
          </cell>
          <cell r="V1891" t="str">
            <v>NH FOODS CHILE Y COMPAÑIA LIMITADA</v>
          </cell>
          <cell r="W1891" t="str">
            <v>OSAKA 19 OCT 2022</v>
          </cell>
          <cell r="X1891" t="str">
            <v>EXW</v>
          </cell>
          <cell r="Y1891" t="str">
            <v>CTA CTE O CRED.DIRECTO</v>
          </cell>
          <cell r="Z1891" t="str">
            <v>CONGELADO</v>
          </cell>
          <cell r="AA1891" t="str">
            <v>PROLIJADO</v>
          </cell>
          <cell r="AB1891" t="str">
            <v>PROLIJADO MALAYA</v>
          </cell>
          <cell r="AC1891" t="str">
            <v>PROLIJADO MALAYA PAPADA</v>
          </cell>
          <cell r="AD1891" t="str">
            <v>EX</v>
          </cell>
        </row>
        <row r="1892">
          <cell r="D1892">
            <v>1020589</v>
          </cell>
          <cell r="E1892" t="str">
            <v>GO MM LOIN S@ FI CJ 12K AP</v>
          </cell>
          <cell r="F1892">
            <v>3000</v>
          </cell>
          <cell r="G1892" t="str">
            <v>KG</v>
          </cell>
          <cell r="H1892" t="str">
            <v>PLANTA LO MIRANDA</v>
          </cell>
          <cell r="I1892" t="str">
            <v>EN PRODUCCION</v>
          </cell>
          <cell r="J1892">
            <v>44848</v>
          </cell>
          <cell r="K1892">
            <v>44841</v>
          </cell>
          <cell r="L1892"/>
          <cell r="M1892"/>
          <cell r="N1892"/>
          <cell r="O1892" t="str">
            <v>U020 AGROSUPER COMER ALIM</v>
          </cell>
          <cell r="P1892" t="str">
            <v>00EX</v>
          </cell>
          <cell r="Q1892" t="str">
            <v>EXPORTACION DIRECTA</v>
          </cell>
          <cell r="R1892" t="str">
            <v>02</v>
          </cell>
          <cell r="S1892" t="str">
            <v>CHILE</v>
          </cell>
          <cell r="T1892" t="str">
            <v>4000 OSAKA(JAPÓN)</v>
          </cell>
          <cell r="U1892" t="str">
            <v>200000163</v>
          </cell>
          <cell r="V1892" t="str">
            <v>NH FOODS CHILE Y COMPAÑIA LIMITADA</v>
          </cell>
          <cell r="W1892" t="str">
            <v>OSAKA 19 OCT 2022</v>
          </cell>
          <cell r="X1892" t="str">
            <v>EXW</v>
          </cell>
          <cell r="Y1892" t="str">
            <v>CTA CTE O CRED.DIRECTO</v>
          </cell>
          <cell r="Z1892" t="str">
            <v>CONGELADO</v>
          </cell>
          <cell r="AA1892" t="str">
            <v>LOMO</v>
          </cell>
          <cell r="AB1892" t="str">
            <v>LOMO MM LOIN</v>
          </cell>
          <cell r="AC1892" t="str">
            <v>LOMO MM LOIN S</v>
          </cell>
          <cell r="AD1892" t="str">
            <v>EX</v>
          </cell>
        </row>
        <row r="1893">
          <cell r="D1893">
            <v>1020110</v>
          </cell>
          <cell r="E1893" t="str">
            <v>GO MM LOIN L@ CJ 12K AP</v>
          </cell>
          <cell r="F1893">
            <v>5000</v>
          </cell>
          <cell r="G1893" t="str">
            <v>KG</v>
          </cell>
          <cell r="H1893" t="str">
            <v>PLANTA LO MIRANDA</v>
          </cell>
          <cell r="I1893" t="str">
            <v>EN PRODUCCION</v>
          </cell>
          <cell r="J1893">
            <v>44848</v>
          </cell>
          <cell r="K1893">
            <v>44841</v>
          </cell>
          <cell r="L1893"/>
          <cell r="M1893"/>
          <cell r="N1893"/>
          <cell r="O1893" t="str">
            <v>U020 AGROSUPER COMER ALIM</v>
          </cell>
          <cell r="P1893" t="str">
            <v>00EX</v>
          </cell>
          <cell r="Q1893" t="str">
            <v>EXPORTACION DIRECTA</v>
          </cell>
          <cell r="R1893" t="str">
            <v>02</v>
          </cell>
          <cell r="S1893" t="str">
            <v>CHILE</v>
          </cell>
          <cell r="T1893" t="str">
            <v>4000 OSAKA(JAPÓN)</v>
          </cell>
          <cell r="U1893" t="str">
            <v>200000163</v>
          </cell>
          <cell r="V1893" t="str">
            <v>NH FOODS CHILE Y COMPAÑIA LIMITADA</v>
          </cell>
          <cell r="W1893" t="str">
            <v>OSAKA 19 OCT 2022</v>
          </cell>
          <cell r="X1893" t="str">
            <v>EXW</v>
          </cell>
          <cell r="Y1893" t="str">
            <v>CTA CTE O CRED.DIRECTO</v>
          </cell>
          <cell r="Z1893" t="str">
            <v>CONGELADO</v>
          </cell>
          <cell r="AA1893" t="str">
            <v>LOMO</v>
          </cell>
          <cell r="AB1893" t="str">
            <v>LOMO MM LOIN</v>
          </cell>
          <cell r="AC1893" t="str">
            <v>LOMO MM LOIN L</v>
          </cell>
          <cell r="AD1893" t="str">
            <v>EX</v>
          </cell>
        </row>
        <row r="1894">
          <cell r="D1894">
            <v>1020592</v>
          </cell>
          <cell r="E1894" t="str">
            <v>GO LOM VET &gt;2.0@ FI CJ LOM VET AP</v>
          </cell>
          <cell r="F1894">
            <v>7600</v>
          </cell>
          <cell r="G1894" t="str">
            <v>KG</v>
          </cell>
          <cell r="H1894" t="str">
            <v>PLANTA LO MIRANDA</v>
          </cell>
          <cell r="I1894" t="str">
            <v>EN PRODUCCION</v>
          </cell>
          <cell r="J1894">
            <v>44848</v>
          </cell>
          <cell r="K1894">
            <v>44841</v>
          </cell>
          <cell r="L1894"/>
          <cell r="M1894"/>
          <cell r="N1894"/>
          <cell r="O1894" t="str">
            <v>U020 AGROSUPER COMER ALIM</v>
          </cell>
          <cell r="P1894" t="str">
            <v>00EX</v>
          </cell>
          <cell r="Q1894" t="str">
            <v>EXPORTACION DIRECTA</v>
          </cell>
          <cell r="R1894" t="str">
            <v>02</v>
          </cell>
          <cell r="S1894" t="str">
            <v>CHILE</v>
          </cell>
          <cell r="T1894" t="str">
            <v>4000 OSAKA(JAPÓN)</v>
          </cell>
          <cell r="U1894" t="str">
            <v>200000163</v>
          </cell>
          <cell r="V1894" t="str">
            <v>NH FOODS CHILE Y COMPAÑIA LIMITADA</v>
          </cell>
          <cell r="W1894" t="str">
            <v>OSAKA 19 OCT 2022</v>
          </cell>
          <cell r="X1894" t="str">
            <v>EXW</v>
          </cell>
          <cell r="Y1894" t="str">
            <v>CTA CTE O CRED.DIRECTO</v>
          </cell>
          <cell r="Z1894" t="str">
            <v>CONGELADO</v>
          </cell>
          <cell r="AA1894" t="str">
            <v>LOMO</v>
          </cell>
          <cell r="AB1894" t="str">
            <v>LOMO VETADO</v>
          </cell>
          <cell r="AC1894" t="str">
            <v>LOMO VETADO &gt;2.0K</v>
          </cell>
          <cell r="AD1894" t="str">
            <v>EX</v>
          </cell>
        </row>
        <row r="1895">
          <cell r="D1895">
            <v>1020637</v>
          </cell>
          <cell r="E1895" t="str">
            <v>GO PANC TEC S/CUE@ FI CJ CH AP</v>
          </cell>
          <cell r="F1895">
            <v>4100</v>
          </cell>
          <cell r="G1895" t="str">
            <v>KG</v>
          </cell>
          <cell r="H1895" t="str">
            <v>PLANTA LO MIRANDA</v>
          </cell>
          <cell r="I1895" t="str">
            <v>EN PRODUCCION</v>
          </cell>
          <cell r="J1895">
            <v>44848</v>
          </cell>
          <cell r="K1895">
            <v>44841</v>
          </cell>
          <cell r="L1895"/>
          <cell r="M1895"/>
          <cell r="N1895"/>
          <cell r="O1895" t="str">
            <v>U020 AGROSUPER COMER ALIM</v>
          </cell>
          <cell r="P1895" t="str">
            <v>00EX</v>
          </cell>
          <cell r="Q1895" t="str">
            <v>EXPORTACION DIRECTA</v>
          </cell>
          <cell r="R1895" t="str">
            <v>02</v>
          </cell>
          <cell r="S1895" t="str">
            <v>CHILE</v>
          </cell>
          <cell r="T1895" t="str">
            <v>4000 OSAKA(JAPÓN)</v>
          </cell>
          <cell r="U1895" t="str">
            <v>200000163</v>
          </cell>
          <cell r="V1895" t="str">
            <v>NH FOODS CHILE Y COMPAÑIA LIMITADA</v>
          </cell>
          <cell r="W1895" t="str">
            <v>OSAKA 19 OCT 2022</v>
          </cell>
          <cell r="X1895" t="str">
            <v>EXW</v>
          </cell>
          <cell r="Y1895" t="str">
            <v>CTA CTE O CRED.DIRECTO</v>
          </cell>
          <cell r="Z1895" t="str">
            <v>CONGELADO</v>
          </cell>
          <cell r="AA1895" t="str">
            <v>PANCETA</v>
          </cell>
          <cell r="AB1895" t="str">
            <v>PANCETA S/CUERO</v>
          </cell>
          <cell r="AC1895" t="str">
            <v>PANCETA S/CUERO TECLA</v>
          </cell>
          <cell r="AD1895" t="str">
            <v>EX</v>
          </cell>
        </row>
        <row r="1896">
          <cell r="D1896">
            <v>1020802</v>
          </cell>
          <cell r="E1896" t="str">
            <v>GO PANC S/TEC N@ FI CJ 20K AP</v>
          </cell>
          <cell r="F1896">
            <v>1000</v>
          </cell>
          <cell r="G1896" t="str">
            <v>KG</v>
          </cell>
          <cell r="H1896" t="str">
            <v>PLANTA LO MIRANDA</v>
          </cell>
          <cell r="I1896" t="str">
            <v>EN PRODUCCION</v>
          </cell>
          <cell r="J1896">
            <v>44848</v>
          </cell>
          <cell r="K1896">
            <v>44841</v>
          </cell>
          <cell r="L1896"/>
          <cell r="M1896"/>
          <cell r="N1896"/>
          <cell r="O1896" t="str">
            <v>U020 AGROSUPER COMER ALIM</v>
          </cell>
          <cell r="P1896" t="str">
            <v>00EX</v>
          </cell>
          <cell r="Q1896" t="str">
            <v>EXPORTACION DIRECTA</v>
          </cell>
          <cell r="R1896" t="str">
            <v>02</v>
          </cell>
          <cell r="S1896" t="str">
            <v>CHILE</v>
          </cell>
          <cell r="T1896" t="str">
            <v>4000 OSAKA(JAPÓN)</v>
          </cell>
          <cell r="U1896" t="str">
            <v>200000163</v>
          </cell>
          <cell r="V1896" t="str">
            <v>NH FOODS CHILE Y COMPAÑIA LIMITADA</v>
          </cell>
          <cell r="W1896" t="str">
            <v>OSAKA 19 OCT 2022</v>
          </cell>
          <cell r="X1896" t="str">
            <v>EXW</v>
          </cell>
          <cell r="Y1896" t="str">
            <v>CTA CTE O CRED.DIRECTO</v>
          </cell>
          <cell r="Z1896" t="str">
            <v>CONGELADO</v>
          </cell>
          <cell r="AA1896" t="str">
            <v>PANCETA</v>
          </cell>
          <cell r="AB1896" t="str">
            <v>PANCETA S/CUERO</v>
          </cell>
          <cell r="AC1896" t="str">
            <v>PANCETA S/CUERO S/TECLA</v>
          </cell>
          <cell r="AD1896" t="str">
            <v>EX</v>
          </cell>
        </row>
        <row r="1897">
          <cell r="D1897">
            <v>1020637</v>
          </cell>
          <cell r="E1897" t="str">
            <v>GO PANC TEC S/CUE@ FI CJ CH AP</v>
          </cell>
          <cell r="F1897">
            <v>5100</v>
          </cell>
          <cell r="G1897" t="str">
            <v>KG</v>
          </cell>
          <cell r="H1897" t="str">
            <v>PLANTA LO MIRANDA</v>
          </cell>
          <cell r="I1897" t="str">
            <v>EN PRODUCCION</v>
          </cell>
          <cell r="J1897">
            <v>44848</v>
          </cell>
          <cell r="K1897">
            <v>44848</v>
          </cell>
          <cell r="L1897"/>
          <cell r="M1897"/>
          <cell r="N1897"/>
          <cell r="O1897" t="str">
            <v>U020 AGROSUPER COMER ALIM</v>
          </cell>
          <cell r="P1897" t="str">
            <v>00EX</v>
          </cell>
          <cell r="Q1897" t="str">
            <v>EXPORTACION DIRECTA</v>
          </cell>
          <cell r="R1897" t="str">
            <v>02</v>
          </cell>
          <cell r="S1897" t="str">
            <v>CHILE</v>
          </cell>
          <cell r="T1897" t="str">
            <v>4000 OSAKA(JAPÓN)</v>
          </cell>
          <cell r="U1897" t="str">
            <v>200000163</v>
          </cell>
          <cell r="V1897" t="str">
            <v>NH FOODS CHILE Y COMPAÑIA LIMITADA</v>
          </cell>
          <cell r="W1897" t="str">
            <v>OSAKA 20 OCT 2022</v>
          </cell>
          <cell r="X1897" t="str">
            <v>EXW</v>
          </cell>
          <cell r="Y1897" t="str">
            <v>CTA CTE O CRED.DIRECTO</v>
          </cell>
          <cell r="Z1897" t="str">
            <v>CONGELADO</v>
          </cell>
          <cell r="AA1897" t="str">
            <v>PANCETA</v>
          </cell>
          <cell r="AB1897" t="str">
            <v>PANCETA S/CUERO</v>
          </cell>
          <cell r="AC1897" t="str">
            <v>PANCETA S/CUERO TECLA</v>
          </cell>
          <cell r="AD1897" t="str">
            <v>EX</v>
          </cell>
        </row>
        <row r="1898">
          <cell r="D1898">
            <v>1020592</v>
          </cell>
          <cell r="E1898" t="str">
            <v>GO LOM VET &gt;2.0@ FI CJ LOM VET AP</v>
          </cell>
          <cell r="F1898">
            <v>7600</v>
          </cell>
          <cell r="G1898" t="str">
            <v>KG</v>
          </cell>
          <cell r="H1898" t="str">
            <v>PLANTA LO MIRANDA</v>
          </cell>
          <cell r="I1898" t="str">
            <v>EN PRODUCCION</v>
          </cell>
          <cell r="J1898">
            <v>44848</v>
          </cell>
          <cell r="K1898">
            <v>44848</v>
          </cell>
          <cell r="L1898"/>
          <cell r="M1898"/>
          <cell r="N1898"/>
          <cell r="O1898" t="str">
            <v>U020 AGROSUPER COMER ALIM</v>
          </cell>
          <cell r="P1898" t="str">
            <v>00EX</v>
          </cell>
          <cell r="Q1898" t="str">
            <v>EXPORTACION DIRECTA</v>
          </cell>
          <cell r="R1898" t="str">
            <v>02</v>
          </cell>
          <cell r="S1898" t="str">
            <v>CHILE</v>
          </cell>
          <cell r="T1898" t="str">
            <v>4000 OSAKA(JAPÓN)</v>
          </cell>
          <cell r="U1898" t="str">
            <v>200000163</v>
          </cell>
          <cell r="V1898" t="str">
            <v>NH FOODS CHILE Y COMPAÑIA LIMITADA</v>
          </cell>
          <cell r="W1898" t="str">
            <v>OSAKA 20 OCT 2022</v>
          </cell>
          <cell r="X1898" t="str">
            <v>EXW</v>
          </cell>
          <cell r="Y1898" t="str">
            <v>CTA CTE O CRED.DIRECTO</v>
          </cell>
          <cell r="Z1898" t="str">
            <v>CONGELADO</v>
          </cell>
          <cell r="AA1898" t="str">
            <v>LOMO</v>
          </cell>
          <cell r="AB1898" t="str">
            <v>LOMO VETADO</v>
          </cell>
          <cell r="AC1898" t="str">
            <v>LOMO VETADO &gt;2.0K</v>
          </cell>
          <cell r="AD1898" t="str">
            <v>EX</v>
          </cell>
        </row>
        <row r="1899">
          <cell r="D1899">
            <v>1020110</v>
          </cell>
          <cell r="E1899" t="str">
            <v>GO MM LOIN L@ CJ 12K AP</v>
          </cell>
          <cell r="F1899">
            <v>5000</v>
          </cell>
          <cell r="G1899" t="str">
            <v>KG</v>
          </cell>
          <cell r="H1899" t="str">
            <v>PLANTA LO MIRANDA</v>
          </cell>
          <cell r="I1899" t="str">
            <v>EN PRODUCCION</v>
          </cell>
          <cell r="J1899">
            <v>44848</v>
          </cell>
          <cell r="K1899">
            <v>44848</v>
          </cell>
          <cell r="L1899"/>
          <cell r="M1899"/>
          <cell r="N1899"/>
          <cell r="O1899" t="str">
            <v>U020 AGROSUPER COMER ALIM</v>
          </cell>
          <cell r="P1899" t="str">
            <v>00EX</v>
          </cell>
          <cell r="Q1899" t="str">
            <v>EXPORTACION DIRECTA</v>
          </cell>
          <cell r="R1899" t="str">
            <v>02</v>
          </cell>
          <cell r="S1899" t="str">
            <v>CHILE</v>
          </cell>
          <cell r="T1899" t="str">
            <v>4000 OSAKA(JAPÓN)</v>
          </cell>
          <cell r="U1899" t="str">
            <v>200000163</v>
          </cell>
          <cell r="V1899" t="str">
            <v>NH FOODS CHILE Y COMPAÑIA LIMITADA</v>
          </cell>
          <cell r="W1899" t="str">
            <v>OSAKA 20 OCT 2022</v>
          </cell>
          <cell r="X1899" t="str">
            <v>EXW</v>
          </cell>
          <cell r="Y1899" t="str">
            <v>CTA CTE O CRED.DIRECTO</v>
          </cell>
          <cell r="Z1899" t="str">
            <v>CONGELADO</v>
          </cell>
          <cell r="AA1899" t="str">
            <v>LOMO</v>
          </cell>
          <cell r="AB1899" t="str">
            <v>LOMO MM LOIN</v>
          </cell>
          <cell r="AC1899" t="str">
            <v>LOMO MM LOIN L</v>
          </cell>
          <cell r="AD1899" t="str">
            <v>EX</v>
          </cell>
        </row>
        <row r="1900">
          <cell r="D1900">
            <v>1020731</v>
          </cell>
          <cell r="E1900" t="str">
            <v>GO PANC S/TEC/CUE I@ FI CJ PANC 4S AP</v>
          </cell>
          <cell r="F1900">
            <v>6000</v>
          </cell>
          <cell r="G1900" t="str">
            <v>KG</v>
          </cell>
          <cell r="H1900" t="str">
            <v>PLANTA LO MIRANDA</v>
          </cell>
          <cell r="I1900" t="str">
            <v>EN PRODUCCION</v>
          </cell>
          <cell r="J1900">
            <v>44848</v>
          </cell>
          <cell r="K1900">
            <v>44848</v>
          </cell>
          <cell r="L1900"/>
          <cell r="M1900"/>
          <cell r="N1900"/>
          <cell r="O1900" t="str">
            <v>U020 AGROSUPER COMER ALIM</v>
          </cell>
          <cell r="P1900" t="str">
            <v>00EX</v>
          </cell>
          <cell r="Q1900" t="str">
            <v>EXPORTACION DIRECTA</v>
          </cell>
          <cell r="R1900" t="str">
            <v>02</v>
          </cell>
          <cell r="S1900" t="str">
            <v>CHILE</v>
          </cell>
          <cell r="T1900" t="str">
            <v>4000 OSAKA(JAPÓN)</v>
          </cell>
          <cell r="U1900" t="str">
            <v>200000163</v>
          </cell>
          <cell r="V1900" t="str">
            <v>NH FOODS CHILE Y COMPAÑIA LIMITADA</v>
          </cell>
          <cell r="W1900" t="str">
            <v>OSAKA 20 OCT 2022</v>
          </cell>
          <cell r="X1900" t="str">
            <v>EXW</v>
          </cell>
          <cell r="Y1900" t="str">
            <v>CTA CTE O CRED.DIRECTO</v>
          </cell>
          <cell r="Z1900" t="str">
            <v>CONGELADO</v>
          </cell>
          <cell r="AA1900" t="str">
            <v>PANCETA</v>
          </cell>
          <cell r="AB1900" t="str">
            <v>PANCETA S/CUERO</v>
          </cell>
          <cell r="AC1900" t="str">
            <v>PANCETA S/CUERO S/TECLA I</v>
          </cell>
          <cell r="AD1900" t="str">
            <v>EX</v>
          </cell>
        </row>
        <row r="1901">
          <cell r="D1901">
            <v>1020110</v>
          </cell>
          <cell r="E1901" t="str">
            <v>GO MM LOIN L@ CJ 12K AP</v>
          </cell>
          <cell r="F1901">
            <v>5000</v>
          </cell>
          <cell r="G1901" t="str">
            <v>KG</v>
          </cell>
          <cell r="H1901" t="str">
            <v>PLANTA LO MIRANDA</v>
          </cell>
          <cell r="I1901" t="str">
            <v>EN PRODUCCION</v>
          </cell>
          <cell r="J1901">
            <v>44848</v>
          </cell>
          <cell r="K1901">
            <v>44855</v>
          </cell>
          <cell r="L1901"/>
          <cell r="M1901"/>
          <cell r="N1901"/>
          <cell r="O1901" t="str">
            <v>U020 AGROSUPER COMER ALIM</v>
          </cell>
          <cell r="P1901" t="str">
            <v>00EX</v>
          </cell>
          <cell r="Q1901" t="str">
            <v>EXPORTACION DIRECTA</v>
          </cell>
          <cell r="R1901" t="str">
            <v>02</v>
          </cell>
          <cell r="S1901" t="str">
            <v>CHILE</v>
          </cell>
          <cell r="T1901" t="str">
            <v>4000 OSAKA(JAPÓN)</v>
          </cell>
          <cell r="U1901" t="str">
            <v>200000163</v>
          </cell>
          <cell r="V1901" t="str">
            <v>NH FOODS CHILE Y COMPAÑIA LIMITADA</v>
          </cell>
          <cell r="W1901" t="str">
            <v>OSAKA 21 OCT 2022</v>
          </cell>
          <cell r="X1901" t="str">
            <v>EXW</v>
          </cell>
          <cell r="Y1901" t="str">
            <v>CTA CTE O CRED.DIRECTO</v>
          </cell>
          <cell r="Z1901" t="str">
            <v>CONGELADO</v>
          </cell>
          <cell r="AA1901" t="str">
            <v>LOMO</v>
          </cell>
          <cell r="AB1901" t="str">
            <v>LOMO MM LOIN</v>
          </cell>
          <cell r="AC1901" t="str">
            <v>LOMO MM LOIN L</v>
          </cell>
          <cell r="AD1901" t="str">
            <v>EX</v>
          </cell>
        </row>
        <row r="1902">
          <cell r="D1902">
            <v>1020592</v>
          </cell>
          <cell r="E1902" t="str">
            <v>GO LOM VET &gt;2.0@ FI CJ LOM VET AP</v>
          </cell>
          <cell r="F1902">
            <v>7600</v>
          </cell>
          <cell r="G1902" t="str">
            <v>KG</v>
          </cell>
          <cell r="H1902" t="str">
            <v>PLANTA LO MIRANDA</v>
          </cell>
          <cell r="I1902" t="str">
            <v>EN PRODUCCION</v>
          </cell>
          <cell r="J1902">
            <v>44848</v>
          </cell>
          <cell r="K1902">
            <v>44855</v>
          </cell>
          <cell r="L1902"/>
          <cell r="M1902"/>
          <cell r="N1902"/>
          <cell r="O1902" t="str">
            <v>U020 AGROSUPER COMER ALIM</v>
          </cell>
          <cell r="P1902" t="str">
            <v>00EX</v>
          </cell>
          <cell r="Q1902" t="str">
            <v>EXPORTACION DIRECTA</v>
          </cell>
          <cell r="R1902" t="str">
            <v>02</v>
          </cell>
          <cell r="S1902" t="str">
            <v>CHILE</v>
          </cell>
          <cell r="T1902" t="str">
            <v>4000 OSAKA(JAPÓN)</v>
          </cell>
          <cell r="U1902" t="str">
            <v>200000163</v>
          </cell>
          <cell r="V1902" t="str">
            <v>NH FOODS CHILE Y COMPAÑIA LIMITADA</v>
          </cell>
          <cell r="W1902" t="str">
            <v>OSAKA 21 OCT 2022</v>
          </cell>
          <cell r="X1902" t="str">
            <v>EXW</v>
          </cell>
          <cell r="Y1902" t="str">
            <v>CTA CTE O CRED.DIRECTO</v>
          </cell>
          <cell r="Z1902" t="str">
            <v>CONGELADO</v>
          </cell>
          <cell r="AA1902" t="str">
            <v>LOMO</v>
          </cell>
          <cell r="AB1902" t="str">
            <v>LOMO VETADO</v>
          </cell>
          <cell r="AC1902" t="str">
            <v>LOMO VETADO &gt;2.0K</v>
          </cell>
          <cell r="AD1902" t="str">
            <v>EX</v>
          </cell>
        </row>
        <row r="1903">
          <cell r="D1903">
            <v>1020637</v>
          </cell>
          <cell r="E1903" t="str">
            <v>GO PANC TEC S/CUE@ FI CJ CH AP</v>
          </cell>
          <cell r="F1903">
            <v>5100</v>
          </cell>
          <cell r="G1903" t="str">
            <v>KG</v>
          </cell>
          <cell r="H1903" t="str">
            <v>PLANTA LO MIRANDA</v>
          </cell>
          <cell r="I1903" t="str">
            <v>EN PRODUCCION</v>
          </cell>
          <cell r="J1903">
            <v>44848</v>
          </cell>
          <cell r="K1903">
            <v>44855</v>
          </cell>
          <cell r="L1903"/>
          <cell r="M1903"/>
          <cell r="N1903"/>
          <cell r="O1903" t="str">
            <v>U020 AGROSUPER COMER ALIM</v>
          </cell>
          <cell r="P1903" t="str">
            <v>00EX</v>
          </cell>
          <cell r="Q1903" t="str">
            <v>EXPORTACION DIRECTA</v>
          </cell>
          <cell r="R1903" t="str">
            <v>02</v>
          </cell>
          <cell r="S1903" t="str">
            <v>CHILE</v>
          </cell>
          <cell r="T1903" t="str">
            <v>4000 OSAKA(JAPÓN)</v>
          </cell>
          <cell r="U1903" t="str">
            <v>200000163</v>
          </cell>
          <cell r="V1903" t="str">
            <v>NH FOODS CHILE Y COMPAÑIA LIMITADA</v>
          </cell>
          <cell r="W1903" t="str">
            <v>OSAKA 21 OCT 2022</v>
          </cell>
          <cell r="X1903" t="str">
            <v>EXW</v>
          </cell>
          <cell r="Y1903" t="str">
            <v>CTA CTE O CRED.DIRECTO</v>
          </cell>
          <cell r="Z1903" t="str">
            <v>CONGELADO</v>
          </cell>
          <cell r="AA1903" t="str">
            <v>PANCETA</v>
          </cell>
          <cell r="AB1903" t="str">
            <v>PANCETA S/CUERO</v>
          </cell>
          <cell r="AC1903" t="str">
            <v>PANCETA S/CUERO TECLA</v>
          </cell>
          <cell r="AD1903" t="str">
            <v>EX</v>
          </cell>
        </row>
        <row r="1904">
          <cell r="D1904">
            <v>1020731</v>
          </cell>
          <cell r="E1904" t="str">
            <v>GO PANC S/TEC/CUE I@ FI CJ PANC 4S AP</v>
          </cell>
          <cell r="F1904">
            <v>6000</v>
          </cell>
          <cell r="G1904" t="str">
            <v>KG</v>
          </cell>
          <cell r="H1904" t="str">
            <v>PLANTA LO MIRANDA</v>
          </cell>
          <cell r="I1904" t="str">
            <v>EN PRODUCCION</v>
          </cell>
          <cell r="J1904">
            <v>44848</v>
          </cell>
          <cell r="K1904">
            <v>44855</v>
          </cell>
          <cell r="L1904"/>
          <cell r="M1904"/>
          <cell r="N1904"/>
          <cell r="O1904" t="str">
            <v>U020 AGROSUPER COMER ALIM</v>
          </cell>
          <cell r="P1904" t="str">
            <v>00EX</v>
          </cell>
          <cell r="Q1904" t="str">
            <v>EXPORTACION DIRECTA</v>
          </cell>
          <cell r="R1904" t="str">
            <v>02</v>
          </cell>
          <cell r="S1904" t="str">
            <v>CHILE</v>
          </cell>
          <cell r="T1904" t="str">
            <v>4000 OSAKA(JAPÓN)</v>
          </cell>
          <cell r="U1904" t="str">
            <v>200000163</v>
          </cell>
          <cell r="V1904" t="str">
            <v>NH FOODS CHILE Y COMPAÑIA LIMITADA</v>
          </cell>
          <cell r="W1904" t="str">
            <v>OSAKA 21 OCT 2022</v>
          </cell>
          <cell r="X1904" t="str">
            <v>EXW</v>
          </cell>
          <cell r="Y1904" t="str">
            <v>CTA CTE O CRED.DIRECTO</v>
          </cell>
          <cell r="Z1904" t="str">
            <v>CONGELADO</v>
          </cell>
          <cell r="AA1904" t="str">
            <v>PANCETA</v>
          </cell>
          <cell r="AB1904" t="str">
            <v>PANCETA S/CUERO</v>
          </cell>
          <cell r="AC1904" t="str">
            <v>PANCETA S/CUERO S/TECLA I</v>
          </cell>
          <cell r="AD1904" t="str">
            <v>EX</v>
          </cell>
        </row>
        <row r="1905">
          <cell r="D1905">
            <v>1020715</v>
          </cell>
          <cell r="E1905" t="str">
            <v>GO PANC TEC C/CUE@ FI CJ PANC AP</v>
          </cell>
          <cell r="F1905">
            <v>1000</v>
          </cell>
          <cell r="G1905" t="str">
            <v>KG</v>
          </cell>
          <cell r="H1905" t="str">
            <v>PLANTA LO MIRANDA</v>
          </cell>
          <cell r="I1905" t="str">
            <v>EN PRODUCCION</v>
          </cell>
          <cell r="J1905">
            <v>44848</v>
          </cell>
          <cell r="K1905">
            <v>44862</v>
          </cell>
          <cell r="L1905"/>
          <cell r="M1905"/>
          <cell r="N1905"/>
          <cell r="O1905" t="str">
            <v>U020 AGROSUPER COMER ALIM</v>
          </cell>
          <cell r="P1905" t="str">
            <v>00EX</v>
          </cell>
          <cell r="Q1905" t="str">
            <v>EXPORTACION DIRECTA</v>
          </cell>
          <cell r="R1905" t="str">
            <v>02</v>
          </cell>
          <cell r="S1905" t="str">
            <v>CHILE</v>
          </cell>
          <cell r="T1905" t="str">
            <v>4000 OSAKA(JAPÓN)</v>
          </cell>
          <cell r="U1905" t="str">
            <v>200000163</v>
          </cell>
          <cell r="V1905" t="str">
            <v>NH FOODS CHILE Y COMPAÑIA LIMITADA</v>
          </cell>
          <cell r="W1905" t="str">
            <v>OSAKA 22 OCT 2022</v>
          </cell>
          <cell r="X1905" t="str">
            <v>EXW</v>
          </cell>
          <cell r="Y1905" t="str">
            <v>CTA CTE O CRED.DIRECTO</v>
          </cell>
          <cell r="Z1905" t="str">
            <v>CONGELADO</v>
          </cell>
          <cell r="AA1905" t="str">
            <v>PANCETA</v>
          </cell>
          <cell r="AB1905" t="str">
            <v>PANCETA C/CUERO</v>
          </cell>
          <cell r="AC1905" t="str">
            <v>PANCETA C/CUERO TECLA</v>
          </cell>
          <cell r="AD1905" t="str">
            <v>EX</v>
          </cell>
        </row>
        <row r="1906">
          <cell r="D1906">
            <v>1020731</v>
          </cell>
          <cell r="E1906" t="str">
            <v>GO PANC S/TEC/CUE I@ FI CJ PANC 4S AP</v>
          </cell>
          <cell r="F1906">
            <v>5000</v>
          </cell>
          <cell r="G1906" t="str">
            <v>KG</v>
          </cell>
          <cell r="H1906" t="str">
            <v>PLANTA LO MIRANDA</v>
          </cell>
          <cell r="I1906" t="str">
            <v>EN PRODUCCION</v>
          </cell>
          <cell r="J1906">
            <v>44848</v>
          </cell>
          <cell r="K1906">
            <v>44862</v>
          </cell>
          <cell r="L1906"/>
          <cell r="M1906"/>
          <cell r="N1906"/>
          <cell r="O1906" t="str">
            <v>U020 AGROSUPER COMER ALIM</v>
          </cell>
          <cell r="P1906" t="str">
            <v>00EX</v>
          </cell>
          <cell r="Q1906" t="str">
            <v>EXPORTACION DIRECTA</v>
          </cell>
          <cell r="R1906" t="str">
            <v>02</v>
          </cell>
          <cell r="S1906" t="str">
            <v>CHILE</v>
          </cell>
          <cell r="T1906" t="str">
            <v>4000 OSAKA(JAPÓN)</v>
          </cell>
          <cell r="U1906" t="str">
            <v>200000163</v>
          </cell>
          <cell r="V1906" t="str">
            <v>NH FOODS CHILE Y COMPAÑIA LIMITADA</v>
          </cell>
          <cell r="W1906" t="str">
            <v>OSAKA 22 OCT 2022</v>
          </cell>
          <cell r="X1906" t="str">
            <v>EXW</v>
          </cell>
          <cell r="Y1906" t="str">
            <v>CTA CTE O CRED.DIRECTO</v>
          </cell>
          <cell r="Z1906" t="str">
            <v>CONGELADO</v>
          </cell>
          <cell r="AA1906" t="str">
            <v>PANCETA</v>
          </cell>
          <cell r="AB1906" t="str">
            <v>PANCETA S/CUERO</v>
          </cell>
          <cell r="AC1906" t="str">
            <v>PANCETA S/CUERO S/TECLA I</v>
          </cell>
          <cell r="AD1906" t="str">
            <v>EX</v>
          </cell>
        </row>
        <row r="1907">
          <cell r="D1907">
            <v>1020110</v>
          </cell>
          <cell r="E1907" t="str">
            <v>GO MM LOIN L@ CJ 12K AP</v>
          </cell>
          <cell r="F1907">
            <v>5000</v>
          </cell>
          <cell r="G1907" t="str">
            <v>KG</v>
          </cell>
          <cell r="H1907" t="str">
            <v>PLANTA LO MIRANDA</v>
          </cell>
          <cell r="I1907" t="str">
            <v>EN PRODUCCION</v>
          </cell>
          <cell r="J1907">
            <v>44848</v>
          </cell>
          <cell r="K1907">
            <v>44862</v>
          </cell>
          <cell r="L1907"/>
          <cell r="M1907"/>
          <cell r="N1907"/>
          <cell r="O1907" t="str">
            <v>U020 AGROSUPER COMER ALIM</v>
          </cell>
          <cell r="P1907" t="str">
            <v>00EX</v>
          </cell>
          <cell r="Q1907" t="str">
            <v>EXPORTACION DIRECTA</v>
          </cell>
          <cell r="R1907" t="str">
            <v>02</v>
          </cell>
          <cell r="S1907" t="str">
            <v>CHILE</v>
          </cell>
          <cell r="T1907" t="str">
            <v>4000 OSAKA(JAPÓN)</v>
          </cell>
          <cell r="U1907" t="str">
            <v>200000163</v>
          </cell>
          <cell r="V1907" t="str">
            <v>NH FOODS CHILE Y COMPAÑIA LIMITADA</v>
          </cell>
          <cell r="W1907" t="str">
            <v>OSAKA 22 OCT 2022</v>
          </cell>
          <cell r="X1907" t="str">
            <v>EXW</v>
          </cell>
          <cell r="Y1907" t="str">
            <v>CTA CTE O CRED.DIRECTO</v>
          </cell>
          <cell r="Z1907" t="str">
            <v>CONGELADO</v>
          </cell>
          <cell r="AA1907" t="str">
            <v>LOMO</v>
          </cell>
          <cell r="AB1907" t="str">
            <v>LOMO MM LOIN</v>
          </cell>
          <cell r="AC1907" t="str">
            <v>LOMO MM LOIN L</v>
          </cell>
          <cell r="AD1907" t="str">
            <v>EX</v>
          </cell>
        </row>
        <row r="1908">
          <cell r="D1908">
            <v>1020592</v>
          </cell>
          <cell r="E1908" t="str">
            <v>GO LOM VET &gt;2.0@ FI CJ LOM VET AP</v>
          </cell>
          <cell r="F1908">
            <v>7600</v>
          </cell>
          <cell r="G1908" t="str">
            <v>KG</v>
          </cell>
          <cell r="H1908" t="str">
            <v>PLANTA LO MIRANDA</v>
          </cell>
          <cell r="I1908" t="str">
            <v>EN PRODUCCION</v>
          </cell>
          <cell r="J1908">
            <v>44848</v>
          </cell>
          <cell r="K1908">
            <v>44862</v>
          </cell>
          <cell r="L1908"/>
          <cell r="M1908"/>
          <cell r="N1908"/>
          <cell r="O1908" t="str">
            <v>U020 AGROSUPER COMER ALIM</v>
          </cell>
          <cell r="P1908" t="str">
            <v>00EX</v>
          </cell>
          <cell r="Q1908" t="str">
            <v>EXPORTACION DIRECTA</v>
          </cell>
          <cell r="R1908" t="str">
            <v>02</v>
          </cell>
          <cell r="S1908" t="str">
            <v>CHILE</v>
          </cell>
          <cell r="T1908" t="str">
            <v>4000 OSAKA(JAPÓN)</v>
          </cell>
          <cell r="U1908" t="str">
            <v>200000163</v>
          </cell>
          <cell r="V1908" t="str">
            <v>NH FOODS CHILE Y COMPAÑIA LIMITADA</v>
          </cell>
          <cell r="W1908" t="str">
            <v>OSAKA 22 OCT 2022</v>
          </cell>
          <cell r="X1908" t="str">
            <v>EXW</v>
          </cell>
          <cell r="Y1908" t="str">
            <v>CTA CTE O CRED.DIRECTO</v>
          </cell>
          <cell r="Z1908" t="str">
            <v>CONGELADO</v>
          </cell>
          <cell r="AA1908" t="str">
            <v>LOMO</v>
          </cell>
          <cell r="AB1908" t="str">
            <v>LOMO VETADO</v>
          </cell>
          <cell r="AC1908" t="str">
            <v>LOMO VETADO &gt;2.0K</v>
          </cell>
          <cell r="AD1908" t="str">
            <v>EX</v>
          </cell>
        </row>
        <row r="1909">
          <cell r="D1909">
            <v>1020637</v>
          </cell>
          <cell r="E1909" t="str">
            <v>GO PANC TEC S/CUE@ FI CJ CH AP</v>
          </cell>
          <cell r="F1909">
            <v>5100</v>
          </cell>
          <cell r="G1909" t="str">
            <v>KG</v>
          </cell>
          <cell r="H1909" t="str">
            <v>PLANTA LO MIRANDA</v>
          </cell>
          <cell r="I1909" t="str">
            <v>EN PRODUCCION</v>
          </cell>
          <cell r="J1909">
            <v>44848</v>
          </cell>
          <cell r="K1909">
            <v>44862</v>
          </cell>
          <cell r="L1909"/>
          <cell r="M1909"/>
          <cell r="N1909"/>
          <cell r="O1909" t="str">
            <v>U020 AGROSUPER COMER ALIM</v>
          </cell>
          <cell r="P1909" t="str">
            <v>00EX</v>
          </cell>
          <cell r="Q1909" t="str">
            <v>EXPORTACION DIRECTA</v>
          </cell>
          <cell r="R1909" t="str">
            <v>02</v>
          </cell>
          <cell r="S1909" t="str">
            <v>CHILE</v>
          </cell>
          <cell r="T1909" t="str">
            <v>4000 OSAKA(JAPÓN)</v>
          </cell>
          <cell r="U1909" t="str">
            <v>200000163</v>
          </cell>
          <cell r="V1909" t="str">
            <v>NH FOODS CHILE Y COMPAÑIA LIMITADA</v>
          </cell>
          <cell r="W1909" t="str">
            <v>OSAKA 22 OCT 2022</v>
          </cell>
          <cell r="X1909" t="str">
            <v>EXW</v>
          </cell>
          <cell r="Y1909" t="str">
            <v>CTA CTE O CRED.DIRECTO</v>
          </cell>
          <cell r="Z1909" t="str">
            <v>CONGELADO</v>
          </cell>
          <cell r="AA1909" t="str">
            <v>PANCETA</v>
          </cell>
          <cell r="AB1909" t="str">
            <v>PANCETA S/CUERO</v>
          </cell>
          <cell r="AC1909" t="str">
            <v>PANCETA S/CUERO TECLA</v>
          </cell>
          <cell r="AD1909" t="str">
            <v>EX</v>
          </cell>
        </row>
        <row r="1910">
          <cell r="D1910">
            <v>1023352</v>
          </cell>
          <cell r="E1910" t="str">
            <v>GO PANC TEC S/CUE@ R VP CJ CH AP</v>
          </cell>
          <cell r="F1910">
            <v>4000</v>
          </cell>
          <cell r="G1910" t="str">
            <v>KG</v>
          </cell>
          <cell r="H1910" t="str">
            <v>PLANTA LO MIRANDA</v>
          </cell>
          <cell r="I1910" t="str">
            <v>EN PRODUCCION</v>
          </cell>
          <cell r="J1910">
            <v>44848</v>
          </cell>
          <cell r="K1910">
            <v>44841</v>
          </cell>
          <cell r="L1910"/>
          <cell r="M1910"/>
          <cell r="N1910"/>
          <cell r="O1910" t="str">
            <v>U020 AGROSUPER COMER ALIM</v>
          </cell>
          <cell r="P1910" t="str">
            <v>00EX</v>
          </cell>
          <cell r="Q1910" t="str">
            <v>EXPORTACION DIRECTA</v>
          </cell>
          <cell r="R1910" t="str">
            <v>02</v>
          </cell>
          <cell r="S1910" t="str">
            <v>CHILE</v>
          </cell>
          <cell r="T1910" t="str">
            <v>4000 OSAKA(JAPÓN)</v>
          </cell>
          <cell r="U1910" t="str">
            <v>200000163</v>
          </cell>
          <cell r="V1910" t="str">
            <v>NH FOODS CHILE Y COMPAÑIA LIMITADA</v>
          </cell>
          <cell r="W1910" t="str">
            <v>OSAKA 23 OCT 2022</v>
          </cell>
          <cell r="X1910" t="str">
            <v>EXW</v>
          </cell>
          <cell r="Y1910" t="str">
            <v>CTA CTE O CRED.DIRECTO</v>
          </cell>
          <cell r="Z1910" t="str">
            <v>CONGELADO</v>
          </cell>
          <cell r="AA1910" t="str">
            <v>PANCETA</v>
          </cell>
          <cell r="AB1910" t="str">
            <v>PANCETA S/CUERO</v>
          </cell>
          <cell r="AC1910" t="str">
            <v>PANCETA S/CUERO TECLA</v>
          </cell>
          <cell r="AD1910" t="str">
            <v>EX</v>
          </cell>
        </row>
        <row r="1911">
          <cell r="D1911">
            <v>1023350</v>
          </cell>
          <cell r="E1911" t="str">
            <v>LOM VET &gt;2.0@ VP CJ LOM VET AP</v>
          </cell>
          <cell r="F1911">
            <v>2500</v>
          </cell>
          <cell r="G1911" t="str">
            <v>KG</v>
          </cell>
          <cell r="H1911" t="str">
            <v>PLANTA LO MIRANDA</v>
          </cell>
          <cell r="I1911" t="str">
            <v>EN PRODUCCION</v>
          </cell>
          <cell r="J1911">
            <v>44848</v>
          </cell>
          <cell r="K1911">
            <v>44841</v>
          </cell>
          <cell r="L1911"/>
          <cell r="M1911"/>
          <cell r="N1911"/>
          <cell r="O1911" t="str">
            <v>U020 AGROSUPER COMER ALIM</v>
          </cell>
          <cell r="P1911" t="str">
            <v>00EX</v>
          </cell>
          <cell r="Q1911" t="str">
            <v>EXPORTACION DIRECTA</v>
          </cell>
          <cell r="R1911" t="str">
            <v>02</v>
          </cell>
          <cell r="S1911" t="str">
            <v>CHILE</v>
          </cell>
          <cell r="T1911" t="str">
            <v>4000 OSAKA(JAPÓN)</v>
          </cell>
          <cell r="U1911" t="str">
            <v>200000163</v>
          </cell>
          <cell r="V1911" t="str">
            <v>NH FOODS CHILE Y COMPAÑIA LIMITADA</v>
          </cell>
          <cell r="W1911" t="str">
            <v>OSAKA 23 OCT 2022</v>
          </cell>
          <cell r="X1911" t="str">
            <v>EXW</v>
          </cell>
          <cell r="Y1911" t="str">
            <v>CTA CTE O CRED.DIRECTO</v>
          </cell>
          <cell r="Z1911" t="str">
            <v>CONGELADO</v>
          </cell>
          <cell r="AA1911" t="str">
            <v>LOMO</v>
          </cell>
          <cell r="AB1911" t="str">
            <v>LOMO VETADO</v>
          </cell>
          <cell r="AC1911" t="str">
            <v>LOMO VETADO &gt;2.0K</v>
          </cell>
          <cell r="AD1911" t="str">
            <v>EX</v>
          </cell>
        </row>
        <row r="1912">
          <cell r="D1912">
            <v>1020664</v>
          </cell>
          <cell r="E1912" t="str">
            <v>GO GANSO C/ASTO C/ABAS S/G@ VA CJ JP</v>
          </cell>
          <cell r="F1912">
            <v>4500</v>
          </cell>
          <cell r="G1912" t="str">
            <v>KG</v>
          </cell>
          <cell r="H1912" t="str">
            <v>PLANTA LO MIRANDA</v>
          </cell>
          <cell r="I1912" t="str">
            <v>EN PRODUCCION</v>
          </cell>
          <cell r="J1912">
            <v>44848</v>
          </cell>
          <cell r="K1912">
            <v>44841</v>
          </cell>
          <cell r="L1912"/>
          <cell r="M1912"/>
          <cell r="N1912"/>
          <cell r="O1912" t="str">
            <v>U020 AGROSUPER COMER ALIM</v>
          </cell>
          <cell r="P1912" t="str">
            <v>00EX</v>
          </cell>
          <cell r="Q1912" t="str">
            <v>EXPORTACION DIRECTA</v>
          </cell>
          <cell r="R1912" t="str">
            <v>02</v>
          </cell>
          <cell r="S1912" t="str">
            <v>CHILE</v>
          </cell>
          <cell r="T1912" t="str">
            <v>4000 OSAKA(JAPÓN)</v>
          </cell>
          <cell r="U1912" t="str">
            <v>200000163</v>
          </cell>
          <cell r="V1912" t="str">
            <v>NH FOODS CHILE Y COMPAÑIA LIMITADA</v>
          </cell>
          <cell r="W1912" t="str">
            <v>OSAKA 23 OCT 2022</v>
          </cell>
          <cell r="X1912" t="str">
            <v>EXW</v>
          </cell>
          <cell r="Y1912" t="str">
            <v>CTA CTE O CRED.DIRECTO</v>
          </cell>
          <cell r="Z1912" t="str">
            <v>CONGELADO</v>
          </cell>
          <cell r="AA1912" t="str">
            <v>PIERNA</v>
          </cell>
          <cell r="AB1912" t="str">
            <v>PIERNA PULPA FINA</v>
          </cell>
          <cell r="AC1912" t="str">
            <v>PIERNA PULPA FINA MUSC SEP</v>
          </cell>
          <cell r="AD1912" t="str">
            <v>EX</v>
          </cell>
        </row>
        <row r="1913">
          <cell r="D1913">
            <v>1020637</v>
          </cell>
          <cell r="E1913" t="str">
            <v>GO PANC TEC S/CUE@ FI CJ CH AP</v>
          </cell>
          <cell r="F1913">
            <v>12800</v>
          </cell>
          <cell r="G1913" t="str">
            <v>KG</v>
          </cell>
          <cell r="H1913" t="str">
            <v>PLANTA LO MIRANDA</v>
          </cell>
          <cell r="I1913" t="str">
            <v>EN PRODUCCION</v>
          </cell>
          <cell r="J1913">
            <v>44848</v>
          </cell>
          <cell r="K1913">
            <v>44841</v>
          </cell>
          <cell r="L1913"/>
          <cell r="M1913"/>
          <cell r="N1913"/>
          <cell r="O1913" t="str">
            <v>U020 AGROSUPER COMER ALIM</v>
          </cell>
          <cell r="P1913" t="str">
            <v>00EX</v>
          </cell>
          <cell r="Q1913" t="str">
            <v>EXPORTACION DIRECTA</v>
          </cell>
          <cell r="R1913" t="str">
            <v>02</v>
          </cell>
          <cell r="S1913" t="str">
            <v>CHILE</v>
          </cell>
          <cell r="T1913" t="str">
            <v>4000 OSAKA(JAPÓN)</v>
          </cell>
          <cell r="U1913" t="str">
            <v>200000163</v>
          </cell>
          <cell r="V1913" t="str">
            <v>NH FOODS CHILE Y COMPAÑIA LIMITADA</v>
          </cell>
          <cell r="W1913" t="str">
            <v>OSAKA 23 OCT 2022</v>
          </cell>
          <cell r="X1913" t="str">
            <v>EXW</v>
          </cell>
          <cell r="Y1913" t="str">
            <v>CTA CTE O CRED.DIRECTO</v>
          </cell>
          <cell r="Z1913" t="str">
            <v>CONGELADO</v>
          </cell>
          <cell r="AA1913" t="str">
            <v>PANCETA</v>
          </cell>
          <cell r="AB1913" t="str">
            <v>PANCETA S/CUERO</v>
          </cell>
          <cell r="AC1913" t="str">
            <v>PANCETA S/CUERO TECLA</v>
          </cell>
          <cell r="AD1913" t="str">
            <v>EX</v>
          </cell>
        </row>
        <row r="1914">
          <cell r="D1914">
            <v>1023352</v>
          </cell>
          <cell r="E1914" t="str">
            <v>GO PANC TEC S/CUE@ R VP CJ CH AP</v>
          </cell>
          <cell r="F1914">
            <v>4000</v>
          </cell>
          <cell r="G1914" t="str">
            <v>KG</v>
          </cell>
          <cell r="H1914" t="str">
            <v>PLANTA LO MIRANDA</v>
          </cell>
          <cell r="I1914" t="str">
            <v>EN PRODUCCION</v>
          </cell>
          <cell r="J1914">
            <v>44848</v>
          </cell>
          <cell r="K1914">
            <v>44848</v>
          </cell>
          <cell r="L1914"/>
          <cell r="M1914"/>
          <cell r="N1914"/>
          <cell r="O1914" t="str">
            <v>U020 AGROSUPER COMER ALIM</v>
          </cell>
          <cell r="P1914" t="str">
            <v>00EX</v>
          </cell>
          <cell r="Q1914" t="str">
            <v>EXPORTACION DIRECTA</v>
          </cell>
          <cell r="R1914" t="str">
            <v>02</v>
          </cell>
          <cell r="S1914" t="str">
            <v>CHILE</v>
          </cell>
          <cell r="T1914" t="str">
            <v>4000 OSAKA(JAPÓN)</v>
          </cell>
          <cell r="U1914" t="str">
            <v>200000163</v>
          </cell>
          <cell r="V1914" t="str">
            <v>NH FOODS CHILE Y COMPAÑIA LIMITADA</v>
          </cell>
          <cell r="W1914" t="str">
            <v>OSAKA 24 OCT 2022</v>
          </cell>
          <cell r="X1914" t="str">
            <v>EXW</v>
          </cell>
          <cell r="Y1914" t="str">
            <v>CTA CTE O CRED.DIRECTO</v>
          </cell>
          <cell r="Z1914" t="str">
            <v>CONGELADO</v>
          </cell>
          <cell r="AA1914" t="str">
            <v>PANCETA</v>
          </cell>
          <cell r="AB1914" t="str">
            <v>PANCETA S/CUERO</v>
          </cell>
          <cell r="AC1914" t="str">
            <v>PANCETA S/CUERO TECLA</v>
          </cell>
          <cell r="AD1914" t="str">
            <v>EX</v>
          </cell>
        </row>
        <row r="1915">
          <cell r="D1915">
            <v>1023350</v>
          </cell>
          <cell r="E1915" t="str">
            <v>LOM VET &gt;2.0@ VP CJ LOM VET AP</v>
          </cell>
          <cell r="F1915">
            <v>2500</v>
          </cell>
          <cell r="G1915" t="str">
            <v>KG</v>
          </cell>
          <cell r="H1915" t="str">
            <v>PLANTA LO MIRANDA</v>
          </cell>
          <cell r="I1915" t="str">
            <v>EN PRODUCCION</v>
          </cell>
          <cell r="J1915">
            <v>44848</v>
          </cell>
          <cell r="K1915">
            <v>44848</v>
          </cell>
          <cell r="L1915"/>
          <cell r="M1915"/>
          <cell r="N1915"/>
          <cell r="O1915" t="str">
            <v>U020 AGROSUPER COMER ALIM</v>
          </cell>
          <cell r="P1915" t="str">
            <v>00EX</v>
          </cell>
          <cell r="Q1915" t="str">
            <v>EXPORTACION DIRECTA</v>
          </cell>
          <cell r="R1915" t="str">
            <v>02</v>
          </cell>
          <cell r="S1915" t="str">
            <v>CHILE</v>
          </cell>
          <cell r="T1915" t="str">
            <v>4000 OSAKA(JAPÓN)</v>
          </cell>
          <cell r="U1915" t="str">
            <v>200000163</v>
          </cell>
          <cell r="V1915" t="str">
            <v>NH FOODS CHILE Y COMPAÑIA LIMITADA</v>
          </cell>
          <cell r="W1915" t="str">
            <v>OSAKA 24 OCT 2022</v>
          </cell>
          <cell r="X1915" t="str">
            <v>EXW</v>
          </cell>
          <cell r="Y1915" t="str">
            <v>CTA CTE O CRED.DIRECTO</v>
          </cell>
          <cell r="Z1915" t="str">
            <v>CONGELADO</v>
          </cell>
          <cell r="AA1915" t="str">
            <v>LOMO</v>
          </cell>
          <cell r="AB1915" t="str">
            <v>LOMO VETADO</v>
          </cell>
          <cell r="AC1915" t="str">
            <v>LOMO VETADO &gt;2.0K</v>
          </cell>
          <cell r="AD1915" t="str">
            <v>EX</v>
          </cell>
        </row>
        <row r="1916">
          <cell r="D1916">
            <v>1020664</v>
          </cell>
          <cell r="E1916" t="str">
            <v>GO GANSO C/ASTO C/ABAS S/G@ VA CJ JP</v>
          </cell>
          <cell r="F1916">
            <v>4500</v>
          </cell>
          <cell r="G1916" t="str">
            <v>KG</v>
          </cell>
          <cell r="H1916" t="str">
            <v>PLANTA LO MIRANDA</v>
          </cell>
          <cell r="I1916" t="str">
            <v>EN PRODUCCION</v>
          </cell>
          <cell r="J1916">
            <v>44848</v>
          </cell>
          <cell r="K1916">
            <v>44848</v>
          </cell>
          <cell r="L1916"/>
          <cell r="M1916"/>
          <cell r="N1916"/>
          <cell r="O1916" t="str">
            <v>U020 AGROSUPER COMER ALIM</v>
          </cell>
          <cell r="P1916" t="str">
            <v>00EX</v>
          </cell>
          <cell r="Q1916" t="str">
            <v>EXPORTACION DIRECTA</v>
          </cell>
          <cell r="R1916" t="str">
            <v>02</v>
          </cell>
          <cell r="S1916" t="str">
            <v>CHILE</v>
          </cell>
          <cell r="T1916" t="str">
            <v>4000 OSAKA(JAPÓN)</v>
          </cell>
          <cell r="U1916" t="str">
            <v>200000163</v>
          </cell>
          <cell r="V1916" t="str">
            <v>NH FOODS CHILE Y COMPAÑIA LIMITADA</v>
          </cell>
          <cell r="W1916" t="str">
            <v>OSAKA 24 OCT 2022</v>
          </cell>
          <cell r="X1916" t="str">
            <v>EXW</v>
          </cell>
          <cell r="Y1916" t="str">
            <v>CTA CTE O CRED.DIRECTO</v>
          </cell>
          <cell r="Z1916" t="str">
            <v>CONGELADO</v>
          </cell>
          <cell r="AA1916" t="str">
            <v>PIERNA</v>
          </cell>
          <cell r="AB1916" t="str">
            <v>PIERNA PULPA FINA</v>
          </cell>
          <cell r="AC1916" t="str">
            <v>PIERNA PULPA FINA MUSC SEP</v>
          </cell>
          <cell r="AD1916" t="str">
            <v>EX</v>
          </cell>
        </row>
        <row r="1917">
          <cell r="D1917">
            <v>1020637</v>
          </cell>
          <cell r="E1917" t="str">
            <v>GO PANC TEC S/CUE@ FI CJ CH AP</v>
          </cell>
          <cell r="F1917">
            <v>12800</v>
          </cell>
          <cell r="G1917" t="str">
            <v>KG</v>
          </cell>
          <cell r="H1917" t="str">
            <v>PLANTA LO MIRANDA</v>
          </cell>
          <cell r="I1917" t="str">
            <v>EN PRODUCCION</v>
          </cell>
          <cell r="J1917">
            <v>44848</v>
          </cell>
          <cell r="K1917">
            <v>44848</v>
          </cell>
          <cell r="L1917"/>
          <cell r="M1917"/>
          <cell r="N1917"/>
          <cell r="O1917" t="str">
            <v>U020 AGROSUPER COMER ALIM</v>
          </cell>
          <cell r="P1917" t="str">
            <v>00EX</v>
          </cell>
          <cell r="Q1917" t="str">
            <v>EXPORTACION DIRECTA</v>
          </cell>
          <cell r="R1917" t="str">
            <v>02</v>
          </cell>
          <cell r="S1917" t="str">
            <v>CHILE</v>
          </cell>
          <cell r="T1917" t="str">
            <v>4000 OSAKA(JAPÓN)</v>
          </cell>
          <cell r="U1917" t="str">
            <v>200000163</v>
          </cell>
          <cell r="V1917" t="str">
            <v>NH FOODS CHILE Y COMPAÑIA LIMITADA</v>
          </cell>
          <cell r="W1917" t="str">
            <v>OSAKA 24 OCT 2022</v>
          </cell>
          <cell r="X1917" t="str">
            <v>EXW</v>
          </cell>
          <cell r="Y1917" t="str">
            <v>CTA CTE O CRED.DIRECTO</v>
          </cell>
          <cell r="Z1917" t="str">
            <v>CONGELADO</v>
          </cell>
          <cell r="AA1917" t="str">
            <v>PANCETA</v>
          </cell>
          <cell r="AB1917" t="str">
            <v>PANCETA S/CUERO</v>
          </cell>
          <cell r="AC1917" t="str">
            <v>PANCETA S/CUERO TECLA</v>
          </cell>
          <cell r="AD1917" t="str">
            <v>EX</v>
          </cell>
        </row>
        <row r="1918">
          <cell r="D1918">
            <v>1023352</v>
          </cell>
          <cell r="E1918" t="str">
            <v>GO PANC TEC S/CUE@ R VP CJ CH AP</v>
          </cell>
          <cell r="F1918">
            <v>4000</v>
          </cell>
          <cell r="G1918" t="str">
            <v>KG</v>
          </cell>
          <cell r="H1918" t="str">
            <v>PLANTA LO MIRANDA</v>
          </cell>
          <cell r="I1918" t="str">
            <v>EN PRODUCCION</v>
          </cell>
          <cell r="J1918">
            <v>44848</v>
          </cell>
          <cell r="K1918">
            <v>44855</v>
          </cell>
          <cell r="L1918"/>
          <cell r="M1918"/>
          <cell r="N1918"/>
          <cell r="O1918" t="str">
            <v>U020 AGROSUPER COMER ALIM</v>
          </cell>
          <cell r="P1918" t="str">
            <v>00EX</v>
          </cell>
          <cell r="Q1918" t="str">
            <v>EXPORTACION DIRECTA</v>
          </cell>
          <cell r="R1918" t="str">
            <v>02</v>
          </cell>
          <cell r="S1918" t="str">
            <v>CHILE</v>
          </cell>
          <cell r="T1918" t="str">
            <v>4000 OSAKA(JAPÓN)</v>
          </cell>
          <cell r="U1918" t="str">
            <v>200000163</v>
          </cell>
          <cell r="V1918" t="str">
            <v>NH FOODS CHILE Y COMPAÑIA LIMITADA</v>
          </cell>
          <cell r="W1918" t="str">
            <v>OSAKA 25 OCT 2022</v>
          </cell>
          <cell r="X1918" t="str">
            <v>EXW</v>
          </cell>
          <cell r="Y1918" t="str">
            <v>CTA CTE O CRED.DIRECTO</v>
          </cell>
          <cell r="Z1918" t="str">
            <v>CONGELADO</v>
          </cell>
          <cell r="AA1918" t="str">
            <v>PANCETA</v>
          </cell>
          <cell r="AB1918" t="str">
            <v>PANCETA S/CUERO</v>
          </cell>
          <cell r="AC1918" t="str">
            <v>PANCETA S/CUERO TECLA</v>
          </cell>
          <cell r="AD1918" t="str">
            <v>EX</v>
          </cell>
        </row>
        <row r="1919">
          <cell r="D1919">
            <v>1023194</v>
          </cell>
          <cell r="E1919" t="str">
            <v>GO CNE FALDA PANC@ BO CJ AP</v>
          </cell>
          <cell r="F1919">
            <v>3000</v>
          </cell>
          <cell r="G1919" t="str">
            <v>KG</v>
          </cell>
          <cell r="H1919" t="str">
            <v>PLANTA LO MIRANDA</v>
          </cell>
          <cell r="I1919" t="str">
            <v>EN PRODUCCION</v>
          </cell>
          <cell r="J1919">
            <v>44848</v>
          </cell>
          <cell r="K1919">
            <v>44855</v>
          </cell>
          <cell r="L1919"/>
          <cell r="M1919"/>
          <cell r="N1919"/>
          <cell r="O1919" t="str">
            <v>U020 AGROSUPER COMER ALIM</v>
          </cell>
          <cell r="P1919" t="str">
            <v>00EX</v>
          </cell>
          <cell r="Q1919" t="str">
            <v>EXPORTACION DIRECTA</v>
          </cell>
          <cell r="R1919" t="str">
            <v>02</v>
          </cell>
          <cell r="S1919" t="str">
            <v>CHILE</v>
          </cell>
          <cell r="T1919" t="str">
            <v>4000 OSAKA(JAPÓN)</v>
          </cell>
          <cell r="U1919" t="str">
            <v>200000163</v>
          </cell>
          <cell r="V1919" t="str">
            <v>NH FOODS CHILE Y COMPAÑIA LIMITADA</v>
          </cell>
          <cell r="W1919" t="str">
            <v>OSAKA 25 OCT 2022</v>
          </cell>
          <cell r="X1919" t="str">
            <v>EXW</v>
          </cell>
          <cell r="Y1919" t="str">
            <v>CTA CTE O CRED.DIRECTO</v>
          </cell>
          <cell r="Z1919" t="str">
            <v>CONGELADO</v>
          </cell>
          <cell r="AA1919" t="str">
            <v>PANCETA</v>
          </cell>
          <cell r="AB1919" t="str">
            <v>PANCETA S/CUERO</v>
          </cell>
          <cell r="AC1919" t="str">
            <v>PANCETA S/CUERO C/FALDA</v>
          </cell>
          <cell r="AD1919" t="str">
            <v>EX</v>
          </cell>
        </row>
        <row r="1920">
          <cell r="D1920">
            <v>1020678</v>
          </cell>
          <cell r="E1920" t="str">
            <v>GO LOM TEC@ VA CJ LOM CTRO AP</v>
          </cell>
          <cell r="F1920">
            <v>300</v>
          </cell>
          <cell r="G1920" t="str">
            <v>KG</v>
          </cell>
          <cell r="H1920" t="str">
            <v>PLANTA LO MIRANDA</v>
          </cell>
          <cell r="I1920" t="str">
            <v>EN PRODUCCION</v>
          </cell>
          <cell r="J1920">
            <v>44848</v>
          </cell>
          <cell r="K1920">
            <v>44855</v>
          </cell>
          <cell r="L1920"/>
          <cell r="M1920"/>
          <cell r="N1920"/>
          <cell r="O1920" t="str">
            <v>U020 AGROSUPER COMER ALIM</v>
          </cell>
          <cell r="P1920" t="str">
            <v>00EX</v>
          </cell>
          <cell r="Q1920" t="str">
            <v>EXPORTACION DIRECTA</v>
          </cell>
          <cell r="R1920" t="str">
            <v>02</v>
          </cell>
          <cell r="S1920" t="str">
            <v>CHILE</v>
          </cell>
          <cell r="T1920" t="str">
            <v>4000 OSAKA(JAPÓN)</v>
          </cell>
          <cell r="U1920" t="str">
            <v>200000163</v>
          </cell>
          <cell r="V1920" t="str">
            <v>NH FOODS CHILE Y COMPAÑIA LIMITADA</v>
          </cell>
          <cell r="W1920" t="str">
            <v>OSAKA 25 OCT 2022</v>
          </cell>
          <cell r="X1920" t="str">
            <v>EXW</v>
          </cell>
          <cell r="Y1920" t="str">
            <v>CTA CTE O CRED.DIRECTO</v>
          </cell>
          <cell r="Z1920" t="str">
            <v>CONGELADO</v>
          </cell>
          <cell r="AA1920" t="str">
            <v>LOMO</v>
          </cell>
          <cell r="AB1920" t="str">
            <v>LOMO CENTRO</v>
          </cell>
          <cell r="AC1920" t="str">
            <v>LOMO CENTRO TECLA</v>
          </cell>
          <cell r="AD1920" t="str">
            <v>EX</v>
          </cell>
        </row>
        <row r="1921">
          <cell r="D1921">
            <v>1020637</v>
          </cell>
          <cell r="E1921" t="str">
            <v>GO PANC TEC S/CUE@ FI CJ CH AP</v>
          </cell>
          <cell r="F1921">
            <v>16500</v>
          </cell>
          <cell r="G1921" t="str">
            <v>KG</v>
          </cell>
          <cell r="H1921" t="str">
            <v>PLANTA LO MIRANDA</v>
          </cell>
          <cell r="I1921" t="str">
            <v>EN PRODUCCION</v>
          </cell>
          <cell r="J1921">
            <v>44848</v>
          </cell>
          <cell r="K1921">
            <v>44855</v>
          </cell>
          <cell r="L1921"/>
          <cell r="M1921"/>
          <cell r="N1921"/>
          <cell r="O1921" t="str">
            <v>U020 AGROSUPER COMER ALIM</v>
          </cell>
          <cell r="P1921" t="str">
            <v>00EX</v>
          </cell>
          <cell r="Q1921" t="str">
            <v>EXPORTACION DIRECTA</v>
          </cell>
          <cell r="R1921" t="str">
            <v>02</v>
          </cell>
          <cell r="S1921" t="str">
            <v>CHILE</v>
          </cell>
          <cell r="T1921" t="str">
            <v>4000 OSAKA(JAPÓN)</v>
          </cell>
          <cell r="U1921" t="str">
            <v>200000163</v>
          </cell>
          <cell r="V1921" t="str">
            <v>NH FOODS CHILE Y COMPAÑIA LIMITADA</v>
          </cell>
          <cell r="W1921" t="str">
            <v>OSAKA 25 OCT 2022</v>
          </cell>
          <cell r="X1921" t="str">
            <v>EXW</v>
          </cell>
          <cell r="Y1921" t="str">
            <v>CTA CTE O CRED.DIRECTO</v>
          </cell>
          <cell r="Z1921" t="str">
            <v>CONGELADO</v>
          </cell>
          <cell r="AA1921" t="str">
            <v>PANCETA</v>
          </cell>
          <cell r="AB1921" t="str">
            <v>PANCETA S/CUERO</v>
          </cell>
          <cell r="AC1921" t="str">
            <v>PANCETA S/CUERO TECLA</v>
          </cell>
          <cell r="AD1921" t="str">
            <v>EX</v>
          </cell>
        </row>
        <row r="1922">
          <cell r="D1922">
            <v>1023352</v>
          </cell>
          <cell r="E1922" t="str">
            <v>GO PANC TEC S/CUE@ R VP CJ CH AP</v>
          </cell>
          <cell r="F1922">
            <v>4000</v>
          </cell>
          <cell r="G1922" t="str">
            <v>KG</v>
          </cell>
          <cell r="H1922" t="str">
            <v>PLANTA LO MIRANDA</v>
          </cell>
          <cell r="I1922" t="str">
            <v>EN PRODUCCION</v>
          </cell>
          <cell r="J1922">
            <v>44848</v>
          </cell>
          <cell r="K1922">
            <v>44862</v>
          </cell>
          <cell r="L1922"/>
          <cell r="M1922"/>
          <cell r="N1922"/>
          <cell r="O1922" t="str">
            <v>U020 AGROSUPER COMER ALIM</v>
          </cell>
          <cell r="P1922" t="str">
            <v>00EX</v>
          </cell>
          <cell r="Q1922" t="str">
            <v>EXPORTACION DIRECTA</v>
          </cell>
          <cell r="R1922" t="str">
            <v>02</v>
          </cell>
          <cell r="S1922" t="str">
            <v>CHILE</v>
          </cell>
          <cell r="T1922" t="str">
            <v>4000 OSAKA(JAPÓN)</v>
          </cell>
          <cell r="U1922" t="str">
            <v>200000163</v>
          </cell>
          <cell r="V1922" t="str">
            <v>NH FOODS CHILE Y COMPAÑIA LIMITADA</v>
          </cell>
          <cell r="W1922" t="str">
            <v>OSAKA 26 OCT 2022</v>
          </cell>
          <cell r="X1922" t="str">
            <v>EXW</v>
          </cell>
          <cell r="Y1922" t="str">
            <v>CTA CTE O CRED.DIRECTO</v>
          </cell>
          <cell r="Z1922" t="str">
            <v>CONGELADO</v>
          </cell>
          <cell r="AA1922" t="str">
            <v>PANCETA</v>
          </cell>
          <cell r="AB1922" t="str">
            <v>PANCETA S/CUERO</v>
          </cell>
          <cell r="AC1922" t="str">
            <v>PANCETA S/CUERO TECLA</v>
          </cell>
          <cell r="AD1922" t="str">
            <v>EX</v>
          </cell>
        </row>
        <row r="1923">
          <cell r="D1923">
            <v>1023194</v>
          </cell>
          <cell r="E1923" t="str">
            <v>GO CNE FALDA PANC@ BO CJ AP</v>
          </cell>
          <cell r="F1923">
            <v>4000</v>
          </cell>
          <cell r="G1923" t="str">
            <v>KG</v>
          </cell>
          <cell r="H1923" t="str">
            <v>PLANTA LO MIRANDA</v>
          </cell>
          <cell r="I1923" t="str">
            <v>EN PRODUCCION</v>
          </cell>
          <cell r="J1923">
            <v>44848</v>
          </cell>
          <cell r="K1923">
            <v>44862</v>
          </cell>
          <cell r="L1923"/>
          <cell r="M1923"/>
          <cell r="N1923"/>
          <cell r="O1923" t="str">
            <v>U020 AGROSUPER COMER ALIM</v>
          </cell>
          <cell r="P1923" t="str">
            <v>00EX</v>
          </cell>
          <cell r="Q1923" t="str">
            <v>EXPORTACION DIRECTA</v>
          </cell>
          <cell r="R1923" t="str">
            <v>02</v>
          </cell>
          <cell r="S1923" t="str">
            <v>CHILE</v>
          </cell>
          <cell r="T1923" t="str">
            <v>4000 OSAKA(JAPÓN)</v>
          </cell>
          <cell r="U1923" t="str">
            <v>200000163</v>
          </cell>
          <cell r="V1923" t="str">
            <v>NH FOODS CHILE Y COMPAÑIA LIMITADA</v>
          </cell>
          <cell r="W1923" t="str">
            <v>OSAKA 26 OCT 2022</v>
          </cell>
          <cell r="X1923" t="str">
            <v>EXW</v>
          </cell>
          <cell r="Y1923" t="str">
            <v>CTA CTE O CRED.DIRECTO</v>
          </cell>
          <cell r="Z1923" t="str">
            <v>CONGELADO</v>
          </cell>
          <cell r="AA1923" t="str">
            <v>PANCETA</v>
          </cell>
          <cell r="AB1923" t="str">
            <v>PANCETA S/CUERO</v>
          </cell>
          <cell r="AC1923" t="str">
            <v>PANCETA S/CUERO C/FALDA</v>
          </cell>
          <cell r="AD1923" t="str">
            <v>EX</v>
          </cell>
        </row>
        <row r="1924">
          <cell r="D1924">
            <v>1020637</v>
          </cell>
          <cell r="E1924" t="str">
            <v>GO PANC TEC S/CUE@ FI CJ CH AP</v>
          </cell>
          <cell r="F1924">
            <v>15800</v>
          </cell>
          <cell r="G1924" t="str">
            <v>KG</v>
          </cell>
          <cell r="H1924" t="str">
            <v>PLANTA LO MIRANDA</v>
          </cell>
          <cell r="I1924" t="str">
            <v>EN PRODUCCION</v>
          </cell>
          <cell r="J1924">
            <v>44848</v>
          </cell>
          <cell r="K1924">
            <v>44862</v>
          </cell>
          <cell r="L1924"/>
          <cell r="M1924"/>
          <cell r="N1924"/>
          <cell r="O1924" t="str">
            <v>U020 AGROSUPER COMER ALIM</v>
          </cell>
          <cell r="P1924" t="str">
            <v>00EX</v>
          </cell>
          <cell r="Q1924" t="str">
            <v>EXPORTACION DIRECTA</v>
          </cell>
          <cell r="R1924" t="str">
            <v>02</v>
          </cell>
          <cell r="S1924" t="str">
            <v>CHILE</v>
          </cell>
          <cell r="T1924" t="str">
            <v>4000 OSAKA(JAPÓN)</v>
          </cell>
          <cell r="U1924" t="str">
            <v>200000163</v>
          </cell>
          <cell r="V1924" t="str">
            <v>NH FOODS CHILE Y COMPAÑIA LIMITADA</v>
          </cell>
          <cell r="W1924" t="str">
            <v>OSAKA 26 OCT 2022</v>
          </cell>
          <cell r="X1924" t="str">
            <v>EXW</v>
          </cell>
          <cell r="Y1924" t="str">
            <v>CTA CTE O CRED.DIRECTO</v>
          </cell>
          <cell r="Z1924" t="str">
            <v>CONGELADO</v>
          </cell>
          <cell r="AA1924" t="str">
            <v>PANCETA</v>
          </cell>
          <cell r="AB1924" t="str">
            <v>PANCETA S/CUERO</v>
          </cell>
          <cell r="AC1924" t="str">
            <v>PANCETA S/CUERO TECLA</v>
          </cell>
          <cell r="AD1924" t="str">
            <v>EX</v>
          </cell>
        </row>
        <row r="1925">
          <cell r="D1925">
            <v>1020637</v>
          </cell>
          <cell r="E1925" t="str">
            <v>GO PANC TEC S/CUE@ FI CJ CH AP</v>
          </cell>
          <cell r="F1925">
            <v>2800</v>
          </cell>
          <cell r="G1925" t="str">
            <v>KG</v>
          </cell>
          <cell r="H1925" t="str">
            <v>PLANTA LO MIRANDA</v>
          </cell>
          <cell r="I1925" t="str">
            <v>EN PRODUCCION</v>
          </cell>
          <cell r="J1925">
            <v>44848</v>
          </cell>
          <cell r="K1925">
            <v>44862</v>
          </cell>
          <cell r="L1925"/>
          <cell r="M1925"/>
          <cell r="N1925"/>
          <cell r="O1925" t="str">
            <v>U020 AGROSUPER COMER ALIM</v>
          </cell>
          <cell r="P1925" t="str">
            <v>00EX</v>
          </cell>
          <cell r="Q1925" t="str">
            <v>EXPORTACION DIRECTA</v>
          </cell>
          <cell r="R1925" t="str">
            <v>02</v>
          </cell>
          <cell r="S1925" t="str">
            <v>CHILE</v>
          </cell>
          <cell r="T1925" t="str">
            <v>4000 OSAKA(JAPÓN)</v>
          </cell>
          <cell r="U1925" t="str">
            <v>200000163</v>
          </cell>
          <cell r="V1925" t="str">
            <v>NH FOODS CHILE Y COMPAÑIA LIMITADA</v>
          </cell>
          <cell r="W1925" t="str">
            <v>OSAKA 27 OCT 2022</v>
          </cell>
          <cell r="X1925" t="str">
            <v>EXW</v>
          </cell>
          <cell r="Y1925" t="str">
            <v>CTA CTE O CRED.DIRECTO</v>
          </cell>
          <cell r="Z1925" t="str">
            <v>CONGELADO</v>
          </cell>
          <cell r="AA1925" t="str">
            <v>PANCETA</v>
          </cell>
          <cell r="AB1925" t="str">
            <v>PANCETA S/CUERO</v>
          </cell>
          <cell r="AC1925" t="str">
            <v>PANCETA S/CUERO TECLA</v>
          </cell>
          <cell r="AD1925" t="str">
            <v>EX</v>
          </cell>
        </row>
        <row r="1926">
          <cell r="D1926">
            <v>1022901</v>
          </cell>
          <cell r="E1926" t="str">
            <v>GO PANC TEC S/CUE L@ FI CJ CH AP</v>
          </cell>
          <cell r="F1926">
            <v>10000</v>
          </cell>
          <cell r="G1926" t="str">
            <v>KG</v>
          </cell>
          <cell r="H1926" t="str">
            <v>PLANTA LO MIRANDA</v>
          </cell>
          <cell r="I1926" t="str">
            <v>EN PRODUCCION</v>
          </cell>
          <cell r="J1926">
            <v>44848</v>
          </cell>
          <cell r="K1926">
            <v>44862</v>
          </cell>
          <cell r="L1926"/>
          <cell r="M1926"/>
          <cell r="N1926"/>
          <cell r="O1926" t="str">
            <v>U020 AGROSUPER COMER ALIM</v>
          </cell>
          <cell r="P1926" t="str">
            <v>00EX</v>
          </cell>
          <cell r="Q1926" t="str">
            <v>EXPORTACION DIRECTA</v>
          </cell>
          <cell r="R1926" t="str">
            <v>02</v>
          </cell>
          <cell r="S1926" t="str">
            <v>CHILE</v>
          </cell>
          <cell r="T1926" t="str">
            <v>4000 OSAKA(JAPÓN)</v>
          </cell>
          <cell r="U1926" t="str">
            <v>200000163</v>
          </cell>
          <cell r="V1926" t="str">
            <v>NH FOODS CHILE Y COMPAÑIA LIMITADA</v>
          </cell>
          <cell r="W1926" t="str">
            <v>OSAKA 27 OCT 2022</v>
          </cell>
          <cell r="X1926" t="str">
            <v>EXW</v>
          </cell>
          <cell r="Y1926" t="str">
            <v>CTA CTE O CRED.DIRECTO</v>
          </cell>
          <cell r="Z1926" t="str">
            <v>CONGELADO</v>
          </cell>
          <cell r="AA1926" t="str">
            <v>PANCETA</v>
          </cell>
          <cell r="AB1926" t="str">
            <v>PANCETA S/CUERO</v>
          </cell>
          <cell r="AC1926" t="str">
            <v>PANCETA S/CUERO TECLA</v>
          </cell>
          <cell r="AD1926" t="str">
            <v>EX</v>
          </cell>
        </row>
        <row r="1927">
          <cell r="D1927">
            <v>1023194</v>
          </cell>
          <cell r="E1927" t="str">
            <v>GO CNE FALDA PANC@ BO CJ AP</v>
          </cell>
          <cell r="F1927">
            <v>4000</v>
          </cell>
          <cell r="G1927" t="str">
            <v>KG</v>
          </cell>
          <cell r="H1927" t="str">
            <v>PLANTA LO MIRANDA</v>
          </cell>
          <cell r="I1927" t="str">
            <v>EN PRODUCCION</v>
          </cell>
          <cell r="J1927">
            <v>44848</v>
          </cell>
          <cell r="K1927">
            <v>44862</v>
          </cell>
          <cell r="L1927"/>
          <cell r="M1927"/>
          <cell r="N1927"/>
          <cell r="O1927" t="str">
            <v>U020 AGROSUPER COMER ALIM</v>
          </cell>
          <cell r="P1927" t="str">
            <v>00EX</v>
          </cell>
          <cell r="Q1927" t="str">
            <v>EXPORTACION DIRECTA</v>
          </cell>
          <cell r="R1927" t="str">
            <v>02</v>
          </cell>
          <cell r="S1927" t="str">
            <v>CHILE</v>
          </cell>
          <cell r="T1927" t="str">
            <v>4000 OSAKA(JAPÓN)</v>
          </cell>
          <cell r="U1927" t="str">
            <v>200000163</v>
          </cell>
          <cell r="V1927" t="str">
            <v>NH FOODS CHILE Y COMPAÑIA LIMITADA</v>
          </cell>
          <cell r="W1927" t="str">
            <v>OSAKA 27 OCT 2022</v>
          </cell>
          <cell r="X1927" t="str">
            <v>EXW</v>
          </cell>
          <cell r="Y1927" t="str">
            <v>CTA CTE O CRED.DIRECTO</v>
          </cell>
          <cell r="Z1927" t="str">
            <v>CONGELADO</v>
          </cell>
          <cell r="AA1927" t="str">
            <v>PANCETA</v>
          </cell>
          <cell r="AB1927" t="str">
            <v>PANCETA S/CUERO</v>
          </cell>
          <cell r="AC1927" t="str">
            <v>PANCETA S/CUERO C/FALDA</v>
          </cell>
          <cell r="AD1927" t="str">
            <v>EX</v>
          </cell>
        </row>
        <row r="1928">
          <cell r="D1928">
            <v>1023352</v>
          </cell>
          <cell r="E1928" t="str">
            <v>GO PANC TEC S/CUE@ R VP CJ CH AP</v>
          </cell>
          <cell r="F1928">
            <v>4000</v>
          </cell>
          <cell r="G1928" t="str">
            <v>KG</v>
          </cell>
          <cell r="H1928" t="str">
            <v>PLANTA LO MIRANDA</v>
          </cell>
          <cell r="I1928" t="str">
            <v>EN PRODUCCION</v>
          </cell>
          <cell r="J1928">
            <v>44848</v>
          </cell>
          <cell r="K1928">
            <v>44862</v>
          </cell>
          <cell r="L1928"/>
          <cell r="M1928"/>
          <cell r="N1928"/>
          <cell r="O1928" t="str">
            <v>U020 AGROSUPER COMER ALIM</v>
          </cell>
          <cell r="P1928" t="str">
            <v>00EX</v>
          </cell>
          <cell r="Q1928" t="str">
            <v>EXPORTACION DIRECTA</v>
          </cell>
          <cell r="R1928" t="str">
            <v>02</v>
          </cell>
          <cell r="S1928" t="str">
            <v>CHILE</v>
          </cell>
          <cell r="T1928" t="str">
            <v>4000 OSAKA(JAPÓN)</v>
          </cell>
          <cell r="U1928" t="str">
            <v>200000163</v>
          </cell>
          <cell r="V1928" t="str">
            <v>NH FOODS CHILE Y COMPAÑIA LIMITADA</v>
          </cell>
          <cell r="W1928" t="str">
            <v>OSAKA 27 OCT 2022</v>
          </cell>
          <cell r="X1928" t="str">
            <v>EXW</v>
          </cell>
          <cell r="Y1928" t="str">
            <v>CTA CTE O CRED.DIRECTO</v>
          </cell>
          <cell r="Z1928" t="str">
            <v>CONGELADO</v>
          </cell>
          <cell r="AA1928" t="str">
            <v>PANCETA</v>
          </cell>
          <cell r="AB1928" t="str">
            <v>PANCETA S/CUERO</v>
          </cell>
          <cell r="AC1928" t="str">
            <v>PANCETA S/CUERO TECLA</v>
          </cell>
          <cell r="AD1928" t="str">
            <v>EX</v>
          </cell>
        </row>
        <row r="1929">
          <cell r="D1929">
            <v>1023351</v>
          </cell>
          <cell r="E1929" t="str">
            <v>GO PANC S/TEC L @VP CJ AP</v>
          </cell>
          <cell r="F1929">
            <v>3000</v>
          </cell>
          <cell r="G1929" t="str">
            <v>KG</v>
          </cell>
          <cell r="H1929" t="str">
            <v>PLANTA LO MIRANDA</v>
          </cell>
          <cell r="I1929" t="str">
            <v>EN PRODUCCION</v>
          </cell>
          <cell r="J1929">
            <v>44848</v>
          </cell>
          <cell r="K1929">
            <v>44862</v>
          </cell>
          <cell r="L1929"/>
          <cell r="M1929"/>
          <cell r="N1929"/>
          <cell r="O1929" t="str">
            <v>U020 AGROSUPER COMER ALIM</v>
          </cell>
          <cell r="P1929" t="str">
            <v>00EX</v>
          </cell>
          <cell r="Q1929" t="str">
            <v>EXPORTACION DIRECTA</v>
          </cell>
          <cell r="R1929" t="str">
            <v>02</v>
          </cell>
          <cell r="S1929" t="str">
            <v>CHILE</v>
          </cell>
          <cell r="T1929" t="str">
            <v>4000 OSAKA(JAPÓN)</v>
          </cell>
          <cell r="U1929" t="str">
            <v>200000163</v>
          </cell>
          <cell r="V1929" t="str">
            <v>NH FOODS CHILE Y COMPAÑIA LIMITADA</v>
          </cell>
          <cell r="W1929" t="str">
            <v>OSAKA 27 OCT 2022</v>
          </cell>
          <cell r="X1929" t="str">
            <v>EXW</v>
          </cell>
          <cell r="Y1929" t="str">
            <v>CTA CTE O CRED.DIRECTO</v>
          </cell>
          <cell r="Z1929" t="str">
            <v>CONGELADO</v>
          </cell>
          <cell r="AA1929" t="str">
            <v>PANCETA</v>
          </cell>
          <cell r="AB1929" t="str">
            <v>PANCETA S/CUERO</v>
          </cell>
          <cell r="AC1929" t="str">
            <v>PANCETA S/CUERO S/TECLA</v>
          </cell>
          <cell r="AD1929" t="str">
            <v>EX</v>
          </cell>
        </row>
        <row r="1930">
          <cell r="D1930">
            <v>1020105</v>
          </cell>
          <cell r="E1930" t="str">
            <v>GO LOM TECLA@ CJ LOM CTRO JP</v>
          </cell>
          <cell r="F1930">
            <v>2500</v>
          </cell>
          <cell r="G1930" t="str">
            <v>KG</v>
          </cell>
          <cell r="H1930" t="str">
            <v>PLANTA LO MIRANDA</v>
          </cell>
          <cell r="I1930" t="str">
            <v>EN PRODUCCION</v>
          </cell>
          <cell r="J1930">
            <v>44848</v>
          </cell>
          <cell r="K1930">
            <v>44848</v>
          </cell>
          <cell r="L1930"/>
          <cell r="M1930"/>
          <cell r="N1930"/>
          <cell r="O1930" t="str">
            <v>U020 AGROSUPER COMER ALIM</v>
          </cell>
          <cell r="P1930" t="str">
            <v>00EX</v>
          </cell>
          <cell r="Q1930" t="str">
            <v>EXPORTACION DIRECTA</v>
          </cell>
          <cell r="R1930" t="str">
            <v>02</v>
          </cell>
          <cell r="S1930" t="str">
            <v>CHILE</v>
          </cell>
          <cell r="T1930" t="str">
            <v>6040 HAKATA(JAPÓN)</v>
          </cell>
          <cell r="U1930" t="str">
            <v>200000163</v>
          </cell>
          <cell r="V1930" t="str">
            <v>NH FOODS CHILE Y COMPAÑIA LIMITADA</v>
          </cell>
          <cell r="W1930" t="str">
            <v>HAKATA 1 OCT 2022</v>
          </cell>
          <cell r="X1930" t="str">
            <v>EXW</v>
          </cell>
          <cell r="Y1930" t="str">
            <v>CTA CTE O CRED.DIRECTO</v>
          </cell>
          <cell r="Z1930" t="str">
            <v>CONGELADO</v>
          </cell>
          <cell r="AA1930" t="str">
            <v>LOMO</v>
          </cell>
          <cell r="AB1930" t="str">
            <v>LOMO CENTRO</v>
          </cell>
          <cell r="AC1930" t="str">
            <v>LOMO CENTRO TECLA</v>
          </cell>
          <cell r="AD1930" t="str">
            <v>EX</v>
          </cell>
        </row>
        <row r="1931">
          <cell r="D1931">
            <v>1020589</v>
          </cell>
          <cell r="E1931" t="str">
            <v>GO MM LOIN S@ FI CJ 12K AP</v>
          </cell>
          <cell r="F1931">
            <v>5000</v>
          </cell>
          <cell r="G1931" t="str">
            <v>KG</v>
          </cell>
          <cell r="H1931" t="str">
            <v>PLANTA LO MIRANDA</v>
          </cell>
          <cell r="I1931" t="str">
            <v>EN PRODUCCION</v>
          </cell>
          <cell r="J1931">
            <v>44848</v>
          </cell>
          <cell r="K1931">
            <v>44848</v>
          </cell>
          <cell r="L1931"/>
          <cell r="M1931"/>
          <cell r="N1931"/>
          <cell r="O1931" t="str">
            <v>U020 AGROSUPER COMER ALIM</v>
          </cell>
          <cell r="P1931" t="str">
            <v>00EX</v>
          </cell>
          <cell r="Q1931" t="str">
            <v>EXPORTACION DIRECTA</v>
          </cell>
          <cell r="R1931" t="str">
            <v>02</v>
          </cell>
          <cell r="S1931" t="str">
            <v>CHILE</v>
          </cell>
          <cell r="T1931" t="str">
            <v>6040 HAKATA(JAPÓN)</v>
          </cell>
          <cell r="U1931" t="str">
            <v>200000163</v>
          </cell>
          <cell r="V1931" t="str">
            <v>NH FOODS CHILE Y COMPAÑIA LIMITADA</v>
          </cell>
          <cell r="W1931" t="str">
            <v>HAKATA 1 OCT 2022</v>
          </cell>
          <cell r="X1931" t="str">
            <v>EXW</v>
          </cell>
          <cell r="Y1931" t="str">
            <v>CTA CTE O CRED.DIRECTO</v>
          </cell>
          <cell r="Z1931" t="str">
            <v>CONGELADO</v>
          </cell>
          <cell r="AA1931" t="str">
            <v>LOMO</v>
          </cell>
          <cell r="AB1931" t="str">
            <v>LOMO MM LOIN</v>
          </cell>
          <cell r="AC1931" t="str">
            <v>LOMO MM LOIN S</v>
          </cell>
          <cell r="AD1931" t="str">
            <v>EX</v>
          </cell>
        </row>
        <row r="1932">
          <cell r="D1932">
            <v>1020592</v>
          </cell>
          <cell r="E1932" t="str">
            <v>GO LOM VET &gt;2.0@ FI CJ LOM VET AP</v>
          </cell>
          <cell r="F1932">
            <v>3000</v>
          </cell>
          <cell r="G1932" t="str">
            <v>KG</v>
          </cell>
          <cell r="H1932" t="str">
            <v>PLANTA LO MIRANDA</v>
          </cell>
          <cell r="I1932" t="str">
            <v>EN PRODUCCION</v>
          </cell>
          <cell r="J1932">
            <v>44848</v>
          </cell>
          <cell r="K1932">
            <v>44848</v>
          </cell>
          <cell r="L1932"/>
          <cell r="M1932"/>
          <cell r="N1932"/>
          <cell r="O1932" t="str">
            <v>U020 AGROSUPER COMER ALIM</v>
          </cell>
          <cell r="P1932" t="str">
            <v>00EX</v>
          </cell>
          <cell r="Q1932" t="str">
            <v>EXPORTACION DIRECTA</v>
          </cell>
          <cell r="R1932" t="str">
            <v>02</v>
          </cell>
          <cell r="S1932" t="str">
            <v>CHILE</v>
          </cell>
          <cell r="T1932" t="str">
            <v>6040 HAKATA(JAPÓN)</v>
          </cell>
          <cell r="U1932" t="str">
            <v>200000163</v>
          </cell>
          <cell r="V1932" t="str">
            <v>NH FOODS CHILE Y COMPAÑIA LIMITADA</v>
          </cell>
          <cell r="W1932" t="str">
            <v>HAKATA 1 OCT 2022</v>
          </cell>
          <cell r="X1932" t="str">
            <v>EXW</v>
          </cell>
          <cell r="Y1932" t="str">
            <v>CTA CTE O CRED.DIRECTO</v>
          </cell>
          <cell r="Z1932" t="str">
            <v>CONGELADO</v>
          </cell>
          <cell r="AA1932" t="str">
            <v>LOMO</v>
          </cell>
          <cell r="AB1932" t="str">
            <v>LOMO VETADO</v>
          </cell>
          <cell r="AC1932" t="str">
            <v>LOMO VETADO &gt;2.0K</v>
          </cell>
          <cell r="AD1932" t="str">
            <v>EX</v>
          </cell>
        </row>
        <row r="1933">
          <cell r="D1933">
            <v>1020637</v>
          </cell>
          <cell r="E1933" t="str">
            <v>GO PANC TEC S/CUE@ FI CJ CH AP</v>
          </cell>
          <cell r="F1933">
            <v>8300</v>
          </cell>
          <cell r="G1933" t="str">
            <v>KG</v>
          </cell>
          <cell r="H1933" t="str">
            <v>PLANTA LO MIRANDA</v>
          </cell>
          <cell r="I1933" t="str">
            <v>EN PRODUCCION</v>
          </cell>
          <cell r="J1933">
            <v>44848</v>
          </cell>
          <cell r="K1933">
            <v>44848</v>
          </cell>
          <cell r="L1933"/>
          <cell r="M1933"/>
          <cell r="N1933"/>
          <cell r="O1933" t="str">
            <v>U020 AGROSUPER COMER ALIM</v>
          </cell>
          <cell r="P1933" t="str">
            <v>00EX</v>
          </cell>
          <cell r="Q1933" t="str">
            <v>EXPORTACION DIRECTA</v>
          </cell>
          <cell r="R1933" t="str">
            <v>02</v>
          </cell>
          <cell r="S1933" t="str">
            <v>CHILE</v>
          </cell>
          <cell r="T1933" t="str">
            <v>6040 HAKATA(JAPÓN)</v>
          </cell>
          <cell r="U1933" t="str">
            <v>200000163</v>
          </cell>
          <cell r="V1933" t="str">
            <v>NH FOODS CHILE Y COMPAÑIA LIMITADA</v>
          </cell>
          <cell r="W1933" t="str">
            <v>HAKATA 1 OCT 2022</v>
          </cell>
          <cell r="X1933" t="str">
            <v>EXW</v>
          </cell>
          <cell r="Y1933" t="str">
            <v>CTA CTE O CRED.DIRECTO</v>
          </cell>
          <cell r="Z1933" t="str">
            <v>CONGELADO</v>
          </cell>
          <cell r="AA1933" t="str">
            <v>PANCETA</v>
          </cell>
          <cell r="AB1933" t="str">
            <v>PANCETA S/CUERO</v>
          </cell>
          <cell r="AC1933" t="str">
            <v>PANCETA S/CUERO TECLA</v>
          </cell>
          <cell r="AD1933" t="str">
            <v>EX</v>
          </cell>
        </row>
        <row r="1934">
          <cell r="D1934">
            <v>1020662</v>
          </cell>
          <cell r="E1934" t="str">
            <v>GO GANSO C/ASTO 3P@ VA CJ T-F AP</v>
          </cell>
          <cell r="F1934">
            <v>5000</v>
          </cell>
          <cell r="G1934" t="str">
            <v>KG</v>
          </cell>
          <cell r="H1934" t="str">
            <v>PLANTA LO MIRANDA</v>
          </cell>
          <cell r="I1934" t="str">
            <v>EN PRODUCCION</v>
          </cell>
          <cell r="J1934">
            <v>44848</v>
          </cell>
          <cell r="K1934">
            <v>44848</v>
          </cell>
          <cell r="L1934"/>
          <cell r="M1934"/>
          <cell r="N1934"/>
          <cell r="O1934" t="str">
            <v>U020 AGROSUPER COMER ALIM</v>
          </cell>
          <cell r="P1934" t="str">
            <v>00EX</v>
          </cell>
          <cell r="Q1934" t="str">
            <v>EXPORTACION DIRECTA</v>
          </cell>
          <cell r="R1934" t="str">
            <v>02</v>
          </cell>
          <cell r="S1934" t="str">
            <v>CHILE</v>
          </cell>
          <cell r="T1934" t="str">
            <v>6040 HAKATA(JAPÓN)</v>
          </cell>
          <cell r="U1934" t="str">
            <v>200000163</v>
          </cell>
          <cell r="V1934" t="str">
            <v>NH FOODS CHILE Y COMPAÑIA LIMITADA</v>
          </cell>
          <cell r="W1934" t="str">
            <v>HAKATA 1 OCT 2022</v>
          </cell>
          <cell r="X1934" t="str">
            <v>EXW</v>
          </cell>
          <cell r="Y1934" t="str">
            <v>CTA CTE O CRED.DIRECTO</v>
          </cell>
          <cell r="Z1934" t="str">
            <v>CONGELADO</v>
          </cell>
          <cell r="AA1934" t="str">
            <v>PIERNA</v>
          </cell>
          <cell r="AB1934" t="str">
            <v>PIERNA PULPA FINA</v>
          </cell>
          <cell r="AC1934" t="str">
            <v>PIERNA PULPA FINA MUSC SEP</v>
          </cell>
          <cell r="AD1934" t="str">
            <v>EX</v>
          </cell>
        </row>
        <row r="1935">
          <cell r="D1935">
            <v>1020105</v>
          </cell>
          <cell r="E1935" t="str">
            <v>GO LOM TECLA@ CJ LOM CTRO JP</v>
          </cell>
          <cell r="F1935">
            <v>2500</v>
          </cell>
          <cell r="G1935" t="str">
            <v>KG</v>
          </cell>
          <cell r="H1935" t="str">
            <v>PLANTA LO MIRANDA</v>
          </cell>
          <cell r="I1935" t="str">
            <v>EN PRODUCCION</v>
          </cell>
          <cell r="J1935">
            <v>44848</v>
          </cell>
          <cell r="K1935">
            <v>44855</v>
          </cell>
          <cell r="L1935"/>
          <cell r="M1935"/>
          <cell r="N1935"/>
          <cell r="O1935" t="str">
            <v>U020 AGROSUPER COMER ALIM</v>
          </cell>
          <cell r="P1935" t="str">
            <v>00EX</v>
          </cell>
          <cell r="Q1935" t="str">
            <v>EXPORTACION DIRECTA</v>
          </cell>
          <cell r="R1935" t="str">
            <v>02</v>
          </cell>
          <cell r="S1935" t="str">
            <v>CHILE</v>
          </cell>
          <cell r="T1935" t="str">
            <v>6040 HAKATA(JAPÓN)</v>
          </cell>
          <cell r="U1935" t="str">
            <v>200000163</v>
          </cell>
          <cell r="V1935" t="str">
            <v>NH FOODS CHILE Y COMPAÑIA LIMITADA</v>
          </cell>
          <cell r="W1935" t="str">
            <v>HAKATA 2 OCT 2022</v>
          </cell>
          <cell r="X1935" t="str">
            <v>EXW</v>
          </cell>
          <cell r="Y1935" t="str">
            <v>CTA CTE O CRED.DIRECTO</v>
          </cell>
          <cell r="Z1935" t="str">
            <v>CONGELADO</v>
          </cell>
          <cell r="AA1935" t="str">
            <v>LOMO</v>
          </cell>
          <cell r="AB1935" t="str">
            <v>LOMO CENTRO</v>
          </cell>
          <cell r="AC1935" t="str">
            <v>LOMO CENTRO TECLA</v>
          </cell>
          <cell r="AD1935" t="str">
            <v>EX</v>
          </cell>
        </row>
        <row r="1936">
          <cell r="D1936">
            <v>1020589</v>
          </cell>
          <cell r="E1936" t="str">
            <v>GO MM LOIN S@ FI CJ 12K AP</v>
          </cell>
          <cell r="F1936">
            <v>5000</v>
          </cell>
          <cell r="G1936" t="str">
            <v>KG</v>
          </cell>
          <cell r="H1936" t="str">
            <v>PLANTA LO MIRANDA</v>
          </cell>
          <cell r="I1936" t="str">
            <v>EN PRODUCCION</v>
          </cell>
          <cell r="J1936">
            <v>44848</v>
          </cell>
          <cell r="K1936">
            <v>44855</v>
          </cell>
          <cell r="L1936"/>
          <cell r="M1936"/>
          <cell r="N1936"/>
          <cell r="O1936" t="str">
            <v>U020 AGROSUPER COMER ALIM</v>
          </cell>
          <cell r="P1936" t="str">
            <v>00EX</v>
          </cell>
          <cell r="Q1936" t="str">
            <v>EXPORTACION DIRECTA</v>
          </cell>
          <cell r="R1936" t="str">
            <v>02</v>
          </cell>
          <cell r="S1936" t="str">
            <v>CHILE</v>
          </cell>
          <cell r="T1936" t="str">
            <v>6040 HAKATA(JAPÓN)</v>
          </cell>
          <cell r="U1936" t="str">
            <v>200000163</v>
          </cell>
          <cell r="V1936" t="str">
            <v>NH FOODS CHILE Y COMPAÑIA LIMITADA</v>
          </cell>
          <cell r="W1936" t="str">
            <v>HAKATA 2 OCT 2022</v>
          </cell>
          <cell r="X1936" t="str">
            <v>EXW</v>
          </cell>
          <cell r="Y1936" t="str">
            <v>CTA CTE O CRED.DIRECTO</v>
          </cell>
          <cell r="Z1936" t="str">
            <v>CONGELADO</v>
          </cell>
          <cell r="AA1936" t="str">
            <v>LOMO</v>
          </cell>
          <cell r="AB1936" t="str">
            <v>LOMO MM LOIN</v>
          </cell>
          <cell r="AC1936" t="str">
            <v>LOMO MM LOIN S</v>
          </cell>
          <cell r="AD1936" t="str">
            <v>EX</v>
          </cell>
        </row>
        <row r="1937">
          <cell r="D1937">
            <v>1020592</v>
          </cell>
          <cell r="E1937" t="str">
            <v>GO LOM VET &gt;2.0@ FI CJ LOM VET AP</v>
          </cell>
          <cell r="F1937">
            <v>3000</v>
          </cell>
          <cell r="G1937" t="str">
            <v>KG</v>
          </cell>
          <cell r="H1937" t="str">
            <v>PLANTA LO MIRANDA</v>
          </cell>
          <cell r="I1937" t="str">
            <v>EN PRODUCCION</v>
          </cell>
          <cell r="J1937">
            <v>44848</v>
          </cell>
          <cell r="K1937">
            <v>44855</v>
          </cell>
          <cell r="L1937"/>
          <cell r="M1937"/>
          <cell r="N1937"/>
          <cell r="O1937" t="str">
            <v>U020 AGROSUPER COMER ALIM</v>
          </cell>
          <cell r="P1937" t="str">
            <v>00EX</v>
          </cell>
          <cell r="Q1937" t="str">
            <v>EXPORTACION DIRECTA</v>
          </cell>
          <cell r="R1937" t="str">
            <v>02</v>
          </cell>
          <cell r="S1937" t="str">
            <v>CHILE</v>
          </cell>
          <cell r="T1937" t="str">
            <v>6040 HAKATA(JAPÓN)</v>
          </cell>
          <cell r="U1937" t="str">
            <v>200000163</v>
          </cell>
          <cell r="V1937" t="str">
            <v>NH FOODS CHILE Y COMPAÑIA LIMITADA</v>
          </cell>
          <cell r="W1937" t="str">
            <v>HAKATA 2 OCT 2022</v>
          </cell>
          <cell r="X1937" t="str">
            <v>EXW</v>
          </cell>
          <cell r="Y1937" t="str">
            <v>CTA CTE O CRED.DIRECTO</v>
          </cell>
          <cell r="Z1937" t="str">
            <v>CONGELADO</v>
          </cell>
          <cell r="AA1937" t="str">
            <v>LOMO</v>
          </cell>
          <cell r="AB1937" t="str">
            <v>LOMO VETADO</v>
          </cell>
          <cell r="AC1937" t="str">
            <v>LOMO VETADO &gt;2.0K</v>
          </cell>
          <cell r="AD1937" t="str">
            <v>EX</v>
          </cell>
        </row>
        <row r="1938">
          <cell r="D1938">
            <v>1020637</v>
          </cell>
          <cell r="E1938" t="str">
            <v>GO PANC TEC S/CUE@ FI CJ CH AP</v>
          </cell>
          <cell r="F1938">
            <v>8300</v>
          </cell>
          <cell r="G1938" t="str">
            <v>KG</v>
          </cell>
          <cell r="H1938" t="str">
            <v>PLANTA LO MIRANDA</v>
          </cell>
          <cell r="I1938" t="str">
            <v>EN PRODUCCION</v>
          </cell>
          <cell r="J1938">
            <v>44848</v>
          </cell>
          <cell r="K1938">
            <v>44855</v>
          </cell>
          <cell r="L1938"/>
          <cell r="M1938"/>
          <cell r="N1938"/>
          <cell r="O1938" t="str">
            <v>U020 AGROSUPER COMER ALIM</v>
          </cell>
          <cell r="P1938" t="str">
            <v>00EX</v>
          </cell>
          <cell r="Q1938" t="str">
            <v>EXPORTACION DIRECTA</v>
          </cell>
          <cell r="R1938" t="str">
            <v>02</v>
          </cell>
          <cell r="S1938" t="str">
            <v>CHILE</v>
          </cell>
          <cell r="T1938" t="str">
            <v>6040 HAKATA(JAPÓN)</v>
          </cell>
          <cell r="U1938" t="str">
            <v>200000163</v>
          </cell>
          <cell r="V1938" t="str">
            <v>NH FOODS CHILE Y COMPAÑIA LIMITADA</v>
          </cell>
          <cell r="W1938" t="str">
            <v>HAKATA 2 OCT 2022</v>
          </cell>
          <cell r="X1938" t="str">
            <v>EXW</v>
          </cell>
          <cell r="Y1938" t="str">
            <v>CTA CTE O CRED.DIRECTO</v>
          </cell>
          <cell r="Z1938" t="str">
            <v>CONGELADO</v>
          </cell>
          <cell r="AA1938" t="str">
            <v>PANCETA</v>
          </cell>
          <cell r="AB1938" t="str">
            <v>PANCETA S/CUERO</v>
          </cell>
          <cell r="AC1938" t="str">
            <v>PANCETA S/CUERO TECLA</v>
          </cell>
          <cell r="AD1938" t="str">
            <v>EX</v>
          </cell>
        </row>
        <row r="1939">
          <cell r="D1939">
            <v>1020662</v>
          </cell>
          <cell r="E1939" t="str">
            <v>GO GANSO C/ASTO 3P@ VA CJ T-F AP</v>
          </cell>
          <cell r="F1939">
            <v>5000</v>
          </cell>
          <cell r="G1939" t="str">
            <v>KG</v>
          </cell>
          <cell r="H1939" t="str">
            <v>PLANTA LO MIRANDA</v>
          </cell>
          <cell r="I1939" t="str">
            <v>EN PRODUCCION</v>
          </cell>
          <cell r="J1939">
            <v>44848</v>
          </cell>
          <cell r="K1939">
            <v>44855</v>
          </cell>
          <cell r="L1939"/>
          <cell r="M1939"/>
          <cell r="N1939"/>
          <cell r="O1939" t="str">
            <v>U020 AGROSUPER COMER ALIM</v>
          </cell>
          <cell r="P1939" t="str">
            <v>00EX</v>
          </cell>
          <cell r="Q1939" t="str">
            <v>EXPORTACION DIRECTA</v>
          </cell>
          <cell r="R1939" t="str">
            <v>02</v>
          </cell>
          <cell r="S1939" t="str">
            <v>CHILE</v>
          </cell>
          <cell r="T1939" t="str">
            <v>6040 HAKATA(JAPÓN)</v>
          </cell>
          <cell r="U1939" t="str">
            <v>200000163</v>
          </cell>
          <cell r="V1939" t="str">
            <v>NH FOODS CHILE Y COMPAÑIA LIMITADA</v>
          </cell>
          <cell r="W1939" t="str">
            <v>HAKATA 2 OCT 2022</v>
          </cell>
          <cell r="X1939" t="str">
            <v>EXW</v>
          </cell>
          <cell r="Y1939" t="str">
            <v>CTA CTE O CRED.DIRECTO</v>
          </cell>
          <cell r="Z1939" t="str">
            <v>CONGELADO</v>
          </cell>
          <cell r="AA1939" t="str">
            <v>PIERNA</v>
          </cell>
          <cell r="AB1939" t="str">
            <v>PIERNA PULPA FINA</v>
          </cell>
          <cell r="AC1939" t="str">
            <v>PIERNA PULPA FINA MUSC SEP</v>
          </cell>
          <cell r="AD1939" t="str">
            <v>EX</v>
          </cell>
        </row>
        <row r="1940">
          <cell r="D1940">
            <v>1022987</v>
          </cell>
          <cell r="E1940" t="str">
            <v>GO LOM TOCINO@ BO CJ 20K AP</v>
          </cell>
          <cell r="F1940">
            <v>24000</v>
          </cell>
          <cell r="G1940" t="str">
            <v>KG</v>
          </cell>
          <cell r="H1940" t="str">
            <v>PLANTA LO MIRANDA</v>
          </cell>
          <cell r="I1940" t="str">
            <v>EN PRODUCCION</v>
          </cell>
          <cell r="J1940">
            <v>44848</v>
          </cell>
          <cell r="K1940">
            <v>44848</v>
          </cell>
          <cell r="L1940"/>
          <cell r="M1940"/>
          <cell r="N1940"/>
          <cell r="O1940" t="str">
            <v>U020 AGROSUPER COMER ALIM</v>
          </cell>
          <cell r="P1940" t="str">
            <v>00EX</v>
          </cell>
          <cell r="Q1940" t="str">
            <v>EXPORTACION DIRECTA</v>
          </cell>
          <cell r="R1940" t="str">
            <v>02</v>
          </cell>
          <cell r="S1940" t="str">
            <v>CHILE</v>
          </cell>
          <cell r="T1940" t="str">
            <v>1000 TOKYO (ADUANA PRINCIPAL)J</v>
          </cell>
          <cell r="U1940" t="str">
            <v>200000163</v>
          </cell>
          <cell r="V1940" t="str">
            <v>NH FOODS CHILE Y COMPAÑIA LIMITADA</v>
          </cell>
          <cell r="W1940" t="str">
            <v>LT TOKYO 1 OCT 2022</v>
          </cell>
          <cell r="X1940" t="str">
            <v>EXW</v>
          </cell>
          <cell r="Y1940" t="str">
            <v>CTA CTE O CRED.DIRECTO</v>
          </cell>
          <cell r="Z1940" t="str">
            <v>CONGELADO</v>
          </cell>
          <cell r="AA1940" t="str">
            <v>PLANCHA</v>
          </cell>
          <cell r="AB1940" t="str">
            <v>PLANCHA S/CUERO</v>
          </cell>
          <cell r="AC1940" t="str">
            <v>PLANCHA S/CUERO LOMO TOCINO JAPÓN</v>
          </cell>
          <cell r="AD1940" t="str">
            <v>EX</v>
          </cell>
        </row>
        <row r="1941">
          <cell r="D1941">
            <v>1023419</v>
          </cell>
          <cell r="E1941" t="str">
            <v>GO LOM TOCINO@ BO CJ 20K AP</v>
          </cell>
          <cell r="F1941">
            <v>24000</v>
          </cell>
          <cell r="G1941" t="str">
            <v>KG</v>
          </cell>
          <cell r="H1941" t="str">
            <v>PLANTA LO MIRANDA</v>
          </cell>
          <cell r="I1941" t="str">
            <v>EN PRODUCCION</v>
          </cell>
          <cell r="J1941">
            <v>44848</v>
          </cell>
          <cell r="K1941">
            <v>44855</v>
          </cell>
          <cell r="L1941"/>
          <cell r="M1941"/>
          <cell r="N1941"/>
          <cell r="O1941" t="str">
            <v>U020 AGROSUPER COMER ALIM</v>
          </cell>
          <cell r="P1941" t="str">
            <v>00EX</v>
          </cell>
          <cell r="Q1941" t="str">
            <v>EXPORTACION DIRECTA</v>
          </cell>
          <cell r="R1941" t="str">
            <v>02</v>
          </cell>
          <cell r="S1941" t="str">
            <v>CHILE</v>
          </cell>
          <cell r="T1941" t="str">
            <v>4000 OSAKA(JAPÓN)</v>
          </cell>
          <cell r="U1941" t="str">
            <v>200000163</v>
          </cell>
          <cell r="V1941" t="str">
            <v>NH FOODS CHILE Y COMPAÑIA LIMITADA</v>
          </cell>
          <cell r="W1941" t="str">
            <v>LT OSAKA 1 OCT 2022</v>
          </cell>
          <cell r="X1941" t="str">
            <v>EXW</v>
          </cell>
          <cell r="Y1941" t="str">
            <v>CTA CTE O CRED.DIRECTO</v>
          </cell>
          <cell r="Z1941" t="str">
            <v>CONGELADO</v>
          </cell>
          <cell r="AA1941" t="str">
            <v>GRASAS</v>
          </cell>
          <cell r="AB1941" t="str">
            <v>GRASA LOMO TOCINO</v>
          </cell>
          <cell r="AC1941" t="str">
            <v>GRASA LOMO TOCINO JAPÓN</v>
          </cell>
          <cell r="AD1941" t="str">
            <v>EX</v>
          </cell>
        </row>
        <row r="1942">
          <cell r="D1942">
            <v>1022217</v>
          </cell>
          <cell r="E1942" t="str">
            <v>GO LOM TOCINO@ BO CJ 20K AS</v>
          </cell>
          <cell r="F1942">
            <v>24000</v>
          </cell>
          <cell r="G1942" t="str">
            <v>KG</v>
          </cell>
          <cell r="H1942" t="str">
            <v>PLANTA ROSARIO</v>
          </cell>
          <cell r="I1942" t="str">
            <v>EMITIDO</v>
          </cell>
          <cell r="J1942">
            <v>44848</v>
          </cell>
          <cell r="K1942">
            <v>44870</v>
          </cell>
          <cell r="L1942"/>
          <cell r="M1942"/>
          <cell r="N1942"/>
          <cell r="O1942" t="str">
            <v>U007 AGROSUPER S.A.</v>
          </cell>
          <cell r="P1942" t="str">
            <v>00AB</v>
          </cell>
          <cell r="Q1942" t="str">
            <v>AGROSUPER BRASIL</v>
          </cell>
          <cell r="R1942" t="str">
            <v>02</v>
          </cell>
          <cell r="S1942" t="str">
            <v>BRASIL</v>
          </cell>
          <cell r="T1942" t="str">
            <v>000322 SANTA CATARINA , TERRES</v>
          </cell>
          <cell r="U1942" t="str">
            <v>200002597</v>
          </cell>
          <cell r="V1942" t="str">
            <v>BRF S.A.</v>
          </cell>
          <cell r="W1942" t="str">
            <v/>
          </cell>
          <cell r="X1942" t="str">
            <v>CIP</v>
          </cell>
          <cell r="Y1942" t="str">
            <v>CTA CTE O CRED.DIRECTO</v>
          </cell>
          <cell r="Z1942" t="str">
            <v>CONGELADO</v>
          </cell>
          <cell r="AA1942" t="str">
            <v>GRASAS</v>
          </cell>
          <cell r="AB1942" t="str">
            <v>GRASA LOMO TOCINO</v>
          </cell>
          <cell r="AC1942" t="str">
            <v>GRASA LOMO TOCINO</v>
          </cell>
          <cell r="AD1942" t="str">
            <v>EX</v>
          </cell>
        </row>
        <row r="1943">
          <cell r="D1943">
            <v>1012110</v>
          </cell>
          <cell r="E1943" t="str">
            <v>PO PCHDEH 7OZ MR@ CJ AS</v>
          </cell>
          <cell r="F1943">
            <v>19958.399987392</v>
          </cell>
          <cell r="G1943" t="str">
            <v>KG</v>
          </cell>
          <cell r="H1943" t="str">
            <v>F. SAN VICENTE</v>
          </cell>
          <cell r="I1943" t="str">
            <v>PROGRAMADO</v>
          </cell>
          <cell r="J1943">
            <v>44848</v>
          </cell>
          <cell r="K1943">
            <v>44848</v>
          </cell>
          <cell r="L1943">
            <v>44878</v>
          </cell>
          <cell r="M1943"/>
          <cell r="N1943"/>
          <cell r="O1943" t="str">
            <v>U007 AGROSUPER S.A.</v>
          </cell>
          <cell r="P1943" t="str">
            <v>00AA</v>
          </cell>
          <cell r="Q1943" t="str">
            <v>AGRO AMERICA</v>
          </cell>
          <cell r="R1943" t="str">
            <v>01</v>
          </cell>
          <cell r="S1943" t="str">
            <v>EE.UU.</v>
          </cell>
          <cell r="T1943" t="str">
            <v>000066 JACKSONVILLE, FL</v>
          </cell>
          <cell r="U1943" t="str">
            <v>200000004</v>
          </cell>
          <cell r="V1943" t="str">
            <v>Agro America LLC</v>
          </cell>
          <cell r="W1943" t="str">
            <v/>
          </cell>
          <cell r="X1943" t="str">
            <v>CIF</v>
          </cell>
          <cell r="Y1943" t="str">
            <v>CTA CTE O CRED.DIRECTO</v>
          </cell>
          <cell r="Z1943" t="str">
            <v>CONGELADO</v>
          </cell>
          <cell r="AA1943" t="str">
            <v>PECHUGA DESH</v>
          </cell>
          <cell r="AB1943" t="str">
            <v>PECHUGA DESH S/PIEL S/GRASA S/FILETE</v>
          </cell>
          <cell r="AC1943" t="str">
            <v>PECHUGA DESH 190-220 GR</v>
          </cell>
          <cell r="AD1943" t="str">
            <v>NA</v>
          </cell>
        </row>
        <row r="1944">
          <cell r="D1944">
            <v>1023302</v>
          </cell>
          <cell r="E1944" t="str">
            <v>GO MANTEC@ CJ 20K AS</v>
          </cell>
          <cell r="F1944">
            <v>24000</v>
          </cell>
          <cell r="G1944" t="str">
            <v>KG</v>
          </cell>
          <cell r="H1944" t="str">
            <v>PLANTA LO MIRANDA</v>
          </cell>
          <cell r="I1944" t="str">
            <v>CONFIRMADO</v>
          </cell>
          <cell r="J1944">
            <v>44848</v>
          </cell>
          <cell r="K1944">
            <v>44849</v>
          </cell>
          <cell r="L1944">
            <v>44877</v>
          </cell>
          <cell r="M1944"/>
          <cell r="N1944"/>
          <cell r="O1944" t="str">
            <v>U020 AGROSUPER COMER ALIM</v>
          </cell>
          <cell r="P1944" t="str">
            <v>00AM</v>
          </cell>
          <cell r="Q1944" t="str">
            <v>AGRO MEXICO</v>
          </cell>
          <cell r="R1944" t="str">
            <v>02</v>
          </cell>
          <cell r="S1944" t="str">
            <v>MEXICO</v>
          </cell>
          <cell r="T1944" t="str">
            <v>000050 MANZANILLO, PUERTO</v>
          </cell>
          <cell r="U1944" t="str">
            <v>200000432</v>
          </cell>
          <cell r="V1944" t="str">
            <v>Productos Alimenticios Super</v>
          </cell>
          <cell r="W1944" t="str">
            <v/>
          </cell>
          <cell r="X1944" t="str">
            <v>CIF</v>
          </cell>
          <cell r="Y1944" t="str">
            <v>CTA CTE O CRED.DIRECTO</v>
          </cell>
          <cell r="Z1944" t="str">
            <v>CONGELADO</v>
          </cell>
          <cell r="AA1944" t="str">
            <v>GRASAS</v>
          </cell>
          <cell r="AB1944" t="str">
            <v>GRASA INTERIOR</v>
          </cell>
          <cell r="AC1944" t="str">
            <v>SUBPROD GRASA MANTECA</v>
          </cell>
          <cell r="AD1944" t="str">
            <v>NA</v>
          </cell>
        </row>
        <row r="1945">
          <cell r="D1945">
            <v>1023302</v>
          </cell>
          <cell r="E1945" t="str">
            <v>GO MANTEC@ CJ 20K AS</v>
          </cell>
          <cell r="F1945">
            <v>24000</v>
          </cell>
          <cell r="G1945" t="str">
            <v>KG</v>
          </cell>
          <cell r="H1945" t="str">
            <v>PLANTA LO MIRANDA</v>
          </cell>
          <cell r="I1945" t="str">
            <v>CONFIRMADO</v>
          </cell>
          <cell r="J1945">
            <v>44848</v>
          </cell>
          <cell r="K1945">
            <v>44849</v>
          </cell>
          <cell r="L1945">
            <v>44878</v>
          </cell>
          <cell r="M1945"/>
          <cell r="N1945"/>
          <cell r="O1945" t="str">
            <v>U020 AGROSUPER COMER ALIM</v>
          </cell>
          <cell r="P1945" t="str">
            <v>00AM</v>
          </cell>
          <cell r="Q1945" t="str">
            <v>AGRO MEXICO</v>
          </cell>
          <cell r="R1945" t="str">
            <v>02</v>
          </cell>
          <cell r="S1945" t="str">
            <v>MEXICO</v>
          </cell>
          <cell r="T1945" t="str">
            <v>000050 MANZANILLO, PUERTO</v>
          </cell>
          <cell r="U1945" t="str">
            <v>200000432</v>
          </cell>
          <cell r="V1945" t="str">
            <v>Productos Alimenticios Super</v>
          </cell>
          <cell r="W1945" t="str">
            <v/>
          </cell>
          <cell r="X1945" t="str">
            <v>CIF</v>
          </cell>
          <cell r="Y1945" t="str">
            <v>CTA CTE O CRED.DIRECTO</v>
          </cell>
          <cell r="Z1945" t="str">
            <v>CONGELADO</v>
          </cell>
          <cell r="AA1945" t="str">
            <v>GRASAS</v>
          </cell>
          <cell r="AB1945" t="str">
            <v>GRASA INTERIOR</v>
          </cell>
          <cell r="AC1945" t="str">
            <v>SUBPROD GRASA MANTECA</v>
          </cell>
          <cell r="AD1945" t="str">
            <v>NA</v>
          </cell>
        </row>
        <row r="1946">
          <cell r="D1946">
            <v>1023302</v>
          </cell>
          <cell r="E1946" t="str">
            <v>GO MANTEC@ CJ 20K AS</v>
          </cell>
          <cell r="F1946">
            <v>24000</v>
          </cell>
          <cell r="G1946" t="str">
            <v>KG</v>
          </cell>
          <cell r="H1946" t="str">
            <v>PLANTA LO MIRANDA</v>
          </cell>
          <cell r="I1946" t="str">
            <v>CONFIRMADO</v>
          </cell>
          <cell r="J1946">
            <v>44848</v>
          </cell>
          <cell r="K1946">
            <v>44849</v>
          </cell>
          <cell r="L1946">
            <v>44879</v>
          </cell>
          <cell r="M1946"/>
          <cell r="N1946"/>
          <cell r="O1946" t="str">
            <v>U020 AGROSUPER COMER ALIM</v>
          </cell>
          <cell r="P1946" t="str">
            <v>00AM</v>
          </cell>
          <cell r="Q1946" t="str">
            <v>AGRO MEXICO</v>
          </cell>
          <cell r="R1946" t="str">
            <v>02</v>
          </cell>
          <cell r="S1946" t="str">
            <v>MEXICO</v>
          </cell>
          <cell r="T1946" t="str">
            <v>000050 MANZANILLO, PUERTO</v>
          </cell>
          <cell r="U1946" t="str">
            <v>200000432</v>
          </cell>
          <cell r="V1946" t="str">
            <v>Productos Alimenticios Super</v>
          </cell>
          <cell r="W1946" t="str">
            <v/>
          </cell>
          <cell r="X1946" t="str">
            <v>CIF</v>
          </cell>
          <cell r="Y1946" t="str">
            <v>CTA CTE O CRED.DIRECTO</v>
          </cell>
          <cell r="Z1946" t="str">
            <v>CONGELADO</v>
          </cell>
          <cell r="AA1946" t="str">
            <v>GRASAS</v>
          </cell>
          <cell r="AB1946" t="str">
            <v>GRASA INTERIOR</v>
          </cell>
          <cell r="AC1946" t="str">
            <v>SUBPROD GRASA MANTECA</v>
          </cell>
          <cell r="AD1946" t="str">
            <v>NA</v>
          </cell>
        </row>
        <row r="1947">
          <cell r="D1947">
            <v>1023302</v>
          </cell>
          <cell r="E1947" t="str">
            <v>GO MANTEC@ CJ 20K AS</v>
          </cell>
          <cell r="F1947">
            <v>24000</v>
          </cell>
          <cell r="G1947" t="str">
            <v>KG</v>
          </cell>
          <cell r="H1947" t="str">
            <v>PLANTA LO MIRANDA</v>
          </cell>
          <cell r="I1947" t="str">
            <v>CONFIRMADO</v>
          </cell>
          <cell r="J1947">
            <v>44848</v>
          </cell>
          <cell r="K1947">
            <v>44849</v>
          </cell>
          <cell r="L1947">
            <v>44881</v>
          </cell>
          <cell r="M1947"/>
          <cell r="N1947"/>
          <cell r="O1947" t="str">
            <v>U020 AGROSUPER COMER ALIM</v>
          </cell>
          <cell r="P1947" t="str">
            <v>00AM</v>
          </cell>
          <cell r="Q1947" t="str">
            <v>AGRO MEXICO</v>
          </cell>
          <cell r="R1947" t="str">
            <v>02</v>
          </cell>
          <cell r="S1947" t="str">
            <v>MEXICO</v>
          </cell>
          <cell r="T1947" t="str">
            <v>000050 MANZANILLO, PUERTO</v>
          </cell>
          <cell r="U1947" t="str">
            <v>200000432</v>
          </cell>
          <cell r="V1947" t="str">
            <v>Productos Alimenticios Super</v>
          </cell>
          <cell r="W1947" t="str">
            <v/>
          </cell>
          <cell r="X1947" t="str">
            <v>CIF</v>
          </cell>
          <cell r="Y1947" t="str">
            <v>CTA CTE O CRED.DIRECTO</v>
          </cell>
          <cell r="Z1947" t="str">
            <v>CONGELADO</v>
          </cell>
          <cell r="AA1947" t="str">
            <v>GRASAS</v>
          </cell>
          <cell r="AB1947" t="str">
            <v>GRASA INTERIOR</v>
          </cell>
          <cell r="AC1947" t="str">
            <v>SUBPROD GRASA MANTECA</v>
          </cell>
          <cell r="AD1947" t="str">
            <v>NA</v>
          </cell>
        </row>
        <row r="1948">
          <cell r="D1948">
            <v>1012110</v>
          </cell>
          <cell r="E1948" t="str">
            <v>PO PCHDEH 7OZ MR@ CJ AS</v>
          </cell>
          <cell r="F1948">
            <v>14968.536</v>
          </cell>
          <cell r="G1948" t="str">
            <v>KG</v>
          </cell>
          <cell r="H1948" t="str">
            <v>F. SAN VICENTE</v>
          </cell>
          <cell r="I1948" t="str">
            <v>A PROGRAMAR</v>
          </cell>
          <cell r="J1948">
            <v>44848</v>
          </cell>
          <cell r="K1948">
            <v>44848</v>
          </cell>
          <cell r="L1948">
            <v>44879</v>
          </cell>
          <cell r="M1948"/>
          <cell r="N1948"/>
          <cell r="O1948" t="str">
            <v>U007 AGROSUPER S.A.</v>
          </cell>
          <cell r="P1948" t="str">
            <v>00AA</v>
          </cell>
          <cell r="Q1948" t="str">
            <v>AGRO AMERICA</v>
          </cell>
          <cell r="R1948" t="str">
            <v>01</v>
          </cell>
          <cell r="S1948" t="str">
            <v>EE.UU.</v>
          </cell>
          <cell r="T1948" t="str">
            <v>000066 JACKSONVILLE, FL</v>
          </cell>
          <cell r="U1948" t="str">
            <v>200000004</v>
          </cell>
          <cell r="V1948" t="str">
            <v>Agro America LLC</v>
          </cell>
          <cell r="W1948" t="str">
            <v/>
          </cell>
          <cell r="X1948" t="str">
            <v>CIF</v>
          </cell>
          <cell r="Y1948" t="str">
            <v>CTA CTE O CRED.DIRECTO</v>
          </cell>
          <cell r="Z1948" t="str">
            <v>CONGELADO</v>
          </cell>
          <cell r="AA1948" t="str">
            <v>PECHUGA DESH</v>
          </cell>
          <cell r="AB1948" t="str">
            <v>PECHUGA DESH S/PIEL S/GRASA S/FILETE</v>
          </cell>
          <cell r="AC1948" t="str">
            <v>PECHUGA DESH 190-220 GR</v>
          </cell>
          <cell r="AD1948" t="str">
            <v>NA</v>
          </cell>
        </row>
        <row r="1949">
          <cell r="D1949">
            <v>1012522</v>
          </cell>
          <cell r="E1949" t="str">
            <v>PO PCHDEH 7OZ MR@ CJ AS</v>
          </cell>
          <cell r="F1949">
            <v>4989.5119999999997</v>
          </cell>
          <cell r="G1949" t="str">
            <v>KG</v>
          </cell>
          <cell r="H1949" t="str">
            <v>F. SAN VICENTE</v>
          </cell>
          <cell r="I1949" t="str">
            <v>A PROGRAMAR</v>
          </cell>
          <cell r="J1949">
            <v>44848</v>
          </cell>
          <cell r="K1949">
            <v>44848</v>
          </cell>
          <cell r="L1949">
            <v>44879</v>
          </cell>
          <cell r="M1949"/>
          <cell r="N1949"/>
          <cell r="O1949" t="str">
            <v>U007 AGROSUPER S.A.</v>
          </cell>
          <cell r="P1949" t="str">
            <v>00AA</v>
          </cell>
          <cell r="Q1949" t="str">
            <v>AGRO AMERICA</v>
          </cell>
          <cell r="R1949" t="str">
            <v>01</v>
          </cell>
          <cell r="S1949" t="str">
            <v>EE.UU.</v>
          </cell>
          <cell r="T1949" t="str">
            <v>000066 JACKSONVILLE, FL</v>
          </cell>
          <cell r="U1949" t="str">
            <v>200000004</v>
          </cell>
          <cell r="V1949" t="str">
            <v>Agro America LLC</v>
          </cell>
          <cell r="W1949" t="str">
            <v/>
          </cell>
          <cell r="X1949" t="str">
            <v>CIF</v>
          </cell>
          <cell r="Y1949" t="str">
            <v>CTA CTE O CRED.DIRECTO</v>
          </cell>
          <cell r="Z1949" t="str">
            <v>CONGELADO</v>
          </cell>
          <cell r="AA1949" t="str">
            <v>PECHUGA DESH</v>
          </cell>
          <cell r="AB1949" t="str">
            <v>PECHUGA DESH S/PIEL S/GRASA S/FILETE</v>
          </cell>
          <cell r="AC1949" t="str">
            <v>PECHUGA DESH 120-170G</v>
          </cell>
          <cell r="AD1949" t="str">
            <v>NA</v>
          </cell>
        </row>
        <row r="1950">
          <cell r="D1950">
            <v>1012522</v>
          </cell>
          <cell r="E1950" t="str">
            <v>PO PCHDEH 7OZ MR@ CJ AS</v>
          </cell>
          <cell r="F1950">
            <v>18143.68</v>
          </cell>
          <cell r="G1950" t="str">
            <v>KG</v>
          </cell>
          <cell r="H1950" t="str">
            <v>F. SAN VICENTE</v>
          </cell>
          <cell r="I1950" t="str">
            <v>A PROGRAMAR</v>
          </cell>
          <cell r="J1950">
            <v>44848</v>
          </cell>
          <cell r="K1950">
            <v>44848</v>
          </cell>
          <cell r="L1950">
            <v>44876</v>
          </cell>
          <cell r="M1950"/>
          <cell r="N1950"/>
          <cell r="O1950" t="str">
            <v>U007 AGROSUPER S.A.</v>
          </cell>
          <cell r="P1950" t="str">
            <v>00AA</v>
          </cell>
          <cell r="Q1950" t="str">
            <v>AGRO AMERICA</v>
          </cell>
          <cell r="R1950" t="str">
            <v>01</v>
          </cell>
          <cell r="S1950" t="str">
            <v>EE.UU.</v>
          </cell>
          <cell r="T1950" t="str">
            <v>000527 PORT HUENEME, CA</v>
          </cell>
          <cell r="U1950" t="str">
            <v>200000004</v>
          </cell>
          <cell r="V1950" t="str">
            <v>Agro America LLC</v>
          </cell>
          <cell r="W1950" t="str">
            <v/>
          </cell>
          <cell r="X1950" t="str">
            <v>CIF</v>
          </cell>
          <cell r="Y1950" t="str">
            <v>CTA CTE O CRED.DIRECTO</v>
          </cell>
          <cell r="Z1950" t="str">
            <v>CONGELADO</v>
          </cell>
          <cell r="AA1950" t="str">
            <v>PECHUGA DESH</v>
          </cell>
          <cell r="AB1950" t="str">
            <v>PECHUGA DESH S/PIEL S/GRASA S/FILETE</v>
          </cell>
          <cell r="AC1950" t="str">
            <v>PECHUGA DESH 120-170G</v>
          </cell>
          <cell r="AD1950" t="str">
            <v>NA</v>
          </cell>
        </row>
        <row r="1951">
          <cell r="D1951">
            <v>1012522</v>
          </cell>
          <cell r="E1951" t="str">
            <v>PO PCHDEH 7OZ MR@ CJ AS</v>
          </cell>
          <cell r="F1951">
            <v>19958.399987392</v>
          </cell>
          <cell r="G1951" t="str">
            <v>KG</v>
          </cell>
          <cell r="H1951" t="str">
            <v>F. SAN VICENTE</v>
          </cell>
          <cell r="I1951" t="str">
            <v>A PROGRAMAR</v>
          </cell>
          <cell r="J1951">
            <v>44848</v>
          </cell>
          <cell r="K1951">
            <v>44848</v>
          </cell>
          <cell r="L1951">
            <v>44880</v>
          </cell>
          <cell r="M1951"/>
          <cell r="N1951"/>
          <cell r="O1951" t="str">
            <v>U007 AGROSUPER S.A.</v>
          </cell>
          <cell r="P1951" t="str">
            <v>00AA</v>
          </cell>
          <cell r="Q1951" t="str">
            <v>AGRO AMERICA</v>
          </cell>
          <cell r="R1951" t="str">
            <v>01</v>
          </cell>
          <cell r="S1951" t="str">
            <v>EE.UU.</v>
          </cell>
          <cell r="T1951" t="str">
            <v>000113 PORT EVERGLADES, PUERTO</v>
          </cell>
          <cell r="U1951" t="str">
            <v>200000004</v>
          </cell>
          <cell r="V1951" t="str">
            <v>Agro America LLC</v>
          </cell>
          <cell r="W1951" t="str">
            <v/>
          </cell>
          <cell r="X1951" t="str">
            <v>CIF</v>
          </cell>
          <cell r="Y1951" t="str">
            <v>CTA CTE O CRED.DIRECTO</v>
          </cell>
          <cell r="Z1951" t="str">
            <v>CONGELADO</v>
          </cell>
          <cell r="AA1951" t="str">
            <v>PECHUGA DESH</v>
          </cell>
          <cell r="AB1951" t="str">
            <v>PECHUGA DESH S/PIEL S/GRASA S/FILETE</v>
          </cell>
          <cell r="AC1951" t="str">
            <v>PECHUGA DESH 120-170G</v>
          </cell>
          <cell r="AD1951" t="str">
            <v>NA</v>
          </cell>
        </row>
        <row r="1952">
          <cell r="D1952">
            <v>1023447</v>
          </cell>
          <cell r="E1952" t="str">
            <v>GO PERNILM@ CJ 20K AS</v>
          </cell>
          <cell r="F1952">
            <v>24000</v>
          </cell>
          <cell r="G1952" t="str">
            <v>KG</v>
          </cell>
          <cell r="H1952" t="str">
            <v>PLANTA ROSARIO</v>
          </cell>
          <cell r="I1952" t="str">
            <v>EN PRODUCCION</v>
          </cell>
          <cell r="J1952">
            <v>44848</v>
          </cell>
          <cell r="K1952">
            <v>44859</v>
          </cell>
          <cell r="L1952"/>
          <cell r="M1952"/>
          <cell r="N1952"/>
          <cell r="O1952" t="str">
            <v>U020 AGROSUPER COMER ALIM</v>
          </cell>
          <cell r="P1952" t="str">
            <v>00AE</v>
          </cell>
          <cell r="Q1952" t="str">
            <v>AGRO EUROPA</v>
          </cell>
          <cell r="R1952" t="str">
            <v>02</v>
          </cell>
          <cell r="S1952" t="str">
            <v>ANGOLA</v>
          </cell>
          <cell r="T1952" t="str">
            <v>000008 LUANDA, PUERTO</v>
          </cell>
          <cell r="U1952" t="str">
            <v>200000007</v>
          </cell>
          <cell r="V1952" t="str">
            <v>AGROEUROPA S.P.A</v>
          </cell>
          <cell r="W1952" t="str">
            <v/>
          </cell>
          <cell r="X1952" t="str">
            <v>CFR</v>
          </cell>
          <cell r="Y1952" t="str">
            <v>CTA CTE O CRED.DIRECTO</v>
          </cell>
          <cell r="Z1952" t="str">
            <v>CONGELADO</v>
          </cell>
          <cell r="AA1952" t="str">
            <v>PERNIL</v>
          </cell>
          <cell r="AB1952" t="str">
            <v>PERNIL MANO</v>
          </cell>
          <cell r="AC1952" t="str">
            <v>PERNIL MANO NORMAL</v>
          </cell>
          <cell r="AD1952" t="str">
            <v>NA</v>
          </cell>
        </row>
        <row r="1953">
          <cell r="D1953">
            <v>1012455</v>
          </cell>
          <cell r="E1953" t="str">
            <v>PO CTRO PTA ALA CHOICE@ CJ 20K AS</v>
          </cell>
          <cell r="F1953">
            <v>24000</v>
          </cell>
          <cell r="G1953" t="str">
            <v>KG</v>
          </cell>
          <cell r="H1953" t="str">
            <v>PLANTA LO MIRANDA</v>
          </cell>
          <cell r="I1953" t="str">
            <v>EN PRODUCCION</v>
          </cell>
          <cell r="J1953">
            <v>44851</v>
          </cell>
          <cell r="K1953">
            <v>44852</v>
          </cell>
          <cell r="L1953"/>
          <cell r="M1953"/>
          <cell r="N1953"/>
          <cell r="O1953" t="str">
            <v>U007 AGROSUPER S.A.</v>
          </cell>
          <cell r="P1953" t="str">
            <v>00GO</v>
          </cell>
          <cell r="Q1953" t="str">
            <v>AGROSUPER SHANGHAI</v>
          </cell>
          <cell r="R1953" t="str">
            <v>01</v>
          </cell>
          <cell r="S1953" t="str">
            <v>CHINA</v>
          </cell>
          <cell r="T1953" t="str">
            <v>000021 SHANGHAI, CHINA</v>
          </cell>
          <cell r="U1953" t="str">
            <v>200002390</v>
          </cell>
          <cell r="V1953" t="str">
            <v>Agrosuper China Co., Ltd.</v>
          </cell>
          <cell r="W1953" t="str">
            <v/>
          </cell>
          <cell r="X1953" t="str">
            <v>CIF</v>
          </cell>
          <cell r="Y1953" t="str">
            <v>CTA CTE O CRED.DIRECTO</v>
          </cell>
          <cell r="Z1953" t="str">
            <v>CONGELADO</v>
          </cell>
          <cell r="AA1953" t="str">
            <v>ALA</v>
          </cell>
          <cell r="AB1953" t="str">
            <v>ALA CENTRO-PUNTA</v>
          </cell>
          <cell r="AC1953" t="str">
            <v>ALA CENTRO-PUNTA NORMAL</v>
          </cell>
          <cell r="AD1953" t="str">
            <v>NA</v>
          </cell>
        </row>
        <row r="1954">
          <cell r="D1954">
            <v>1012455</v>
          </cell>
          <cell r="E1954" t="str">
            <v>PO CTRO PTA ALA CHOICE@ CJ 20K AS</v>
          </cell>
          <cell r="F1954">
            <v>24000</v>
          </cell>
          <cell r="G1954" t="str">
            <v>KG</v>
          </cell>
          <cell r="H1954" t="str">
            <v>PLANTA LO MIRANDA</v>
          </cell>
          <cell r="I1954" t="str">
            <v>EN PRODUCCION</v>
          </cell>
          <cell r="J1954">
            <v>44851</v>
          </cell>
          <cell r="K1954">
            <v>44852</v>
          </cell>
          <cell r="L1954"/>
          <cell r="M1954"/>
          <cell r="N1954"/>
          <cell r="O1954" t="str">
            <v>U007 AGROSUPER S.A.</v>
          </cell>
          <cell r="P1954" t="str">
            <v>00GO</v>
          </cell>
          <cell r="Q1954" t="str">
            <v>AGROSUPER SHANGHAI</v>
          </cell>
          <cell r="R1954" t="str">
            <v>01</v>
          </cell>
          <cell r="S1954" t="str">
            <v>CHINA</v>
          </cell>
          <cell r="T1954" t="str">
            <v>000021 SHANGHAI, CHINA</v>
          </cell>
          <cell r="U1954" t="str">
            <v>200002390</v>
          </cell>
          <cell r="V1954" t="str">
            <v>Agrosuper China Co., Ltd.</v>
          </cell>
          <cell r="W1954" t="str">
            <v/>
          </cell>
          <cell r="X1954" t="str">
            <v>CIF</v>
          </cell>
          <cell r="Y1954" t="str">
            <v>CTA CTE O CRED.DIRECTO</v>
          </cell>
          <cell r="Z1954" t="str">
            <v>CONGELADO</v>
          </cell>
          <cell r="AA1954" t="str">
            <v>ALA</v>
          </cell>
          <cell r="AB1954" t="str">
            <v>ALA CENTRO-PUNTA</v>
          </cell>
          <cell r="AC1954" t="str">
            <v>ALA CENTRO-PUNTA NORMAL</v>
          </cell>
          <cell r="AD1954" t="str">
            <v>NA</v>
          </cell>
        </row>
        <row r="1955">
          <cell r="D1955">
            <v>1012455</v>
          </cell>
          <cell r="E1955" t="str">
            <v>PO CTRO PTA ALA CHOICE@ CJ 20K AS</v>
          </cell>
          <cell r="F1955">
            <v>24000</v>
          </cell>
          <cell r="G1955" t="str">
            <v>KG</v>
          </cell>
          <cell r="H1955" t="str">
            <v>PLANTA LO MIRANDA</v>
          </cell>
          <cell r="I1955" t="str">
            <v>EN PRODUCCION</v>
          </cell>
          <cell r="J1955">
            <v>44851</v>
          </cell>
          <cell r="K1955">
            <v>44852</v>
          </cell>
          <cell r="L1955"/>
          <cell r="M1955"/>
          <cell r="N1955"/>
          <cell r="O1955" t="str">
            <v>U007 AGROSUPER S.A.</v>
          </cell>
          <cell r="P1955" t="str">
            <v>00GO</v>
          </cell>
          <cell r="Q1955" t="str">
            <v>AGROSUPER SHANGHAI</v>
          </cell>
          <cell r="R1955" t="str">
            <v>01</v>
          </cell>
          <cell r="S1955" t="str">
            <v>CHINA</v>
          </cell>
          <cell r="T1955" t="str">
            <v>000021 SHANGHAI, CHINA</v>
          </cell>
          <cell r="U1955" t="str">
            <v>200002390</v>
          </cell>
          <cell r="V1955" t="str">
            <v>Agrosuper China Co., Ltd.</v>
          </cell>
          <cell r="W1955" t="str">
            <v/>
          </cell>
          <cell r="X1955" t="str">
            <v>CIF</v>
          </cell>
          <cell r="Y1955" t="str">
            <v>CTA CTE O CRED.DIRECTO</v>
          </cell>
          <cell r="Z1955" t="str">
            <v>CONGELADO</v>
          </cell>
          <cell r="AA1955" t="str">
            <v>ALA</v>
          </cell>
          <cell r="AB1955" t="str">
            <v>ALA CENTRO-PUNTA</v>
          </cell>
          <cell r="AC1955" t="str">
            <v>ALA CENTRO-PUNTA NORMAL</v>
          </cell>
          <cell r="AD1955" t="str">
            <v>NA</v>
          </cell>
        </row>
        <row r="1956">
          <cell r="D1956">
            <v>1022568</v>
          </cell>
          <cell r="E1956" t="str">
            <v>GO PANC TECLA SCUE@ 4 BO CJ 20KG AS</v>
          </cell>
          <cell r="F1956">
            <v>24000</v>
          </cell>
          <cell r="G1956" t="str">
            <v>KG</v>
          </cell>
          <cell r="H1956" t="str">
            <v>PLANTA LO MIRANDA</v>
          </cell>
          <cell r="I1956" t="str">
            <v>EN PRODUCCION</v>
          </cell>
          <cell r="J1956">
            <v>44851</v>
          </cell>
          <cell r="K1956">
            <v>44852</v>
          </cell>
          <cell r="L1956"/>
          <cell r="M1956"/>
          <cell r="N1956"/>
          <cell r="O1956" t="str">
            <v>U007 AGROSUPER S.A.</v>
          </cell>
          <cell r="P1956" t="str">
            <v>00GO</v>
          </cell>
          <cell r="Q1956" t="str">
            <v>AGROSUPER SHANGHAI</v>
          </cell>
          <cell r="R1956" t="str">
            <v>02</v>
          </cell>
          <cell r="S1956" t="str">
            <v>CHINA</v>
          </cell>
          <cell r="T1956" t="str">
            <v>000021 SHANGHAI, CHINA</v>
          </cell>
          <cell r="U1956" t="str">
            <v>200002390</v>
          </cell>
          <cell r="V1956" t="str">
            <v>Agrosuper China Co., Ltd.</v>
          </cell>
          <cell r="W1956" t="str">
            <v/>
          </cell>
          <cell r="X1956" t="str">
            <v>CIF</v>
          </cell>
          <cell r="Y1956" t="str">
            <v>CTA CTE O CRED.DIRECTO</v>
          </cell>
          <cell r="Z1956" t="str">
            <v>CONGELADO</v>
          </cell>
          <cell r="AA1956" t="str">
            <v>PANCETA</v>
          </cell>
          <cell r="AB1956" t="str">
            <v>PANCETA S/CUERO</v>
          </cell>
          <cell r="AC1956" t="str">
            <v>PANCETA S/CUERO SUPER GIAPPONE</v>
          </cell>
          <cell r="AD1956" t="str">
            <v>NA</v>
          </cell>
        </row>
        <row r="1957">
          <cell r="D1957">
            <v>1022645</v>
          </cell>
          <cell r="E1957" t="str">
            <v>GO PECHO BELLY C/HSO PEC@ VP CJ AS</v>
          </cell>
          <cell r="F1957">
            <v>24000</v>
          </cell>
          <cell r="G1957" t="str">
            <v>KG</v>
          </cell>
          <cell r="H1957" t="str">
            <v>PLANTA LO MIRANDA</v>
          </cell>
          <cell r="I1957" t="str">
            <v>A PROGRAMAR</v>
          </cell>
          <cell r="J1957">
            <v>44851</v>
          </cell>
          <cell r="K1957">
            <v>44852</v>
          </cell>
          <cell r="L1957"/>
          <cell r="M1957"/>
          <cell r="N1957"/>
          <cell r="O1957" t="str">
            <v>U007 AGROSUPER S.A.</v>
          </cell>
          <cell r="P1957" t="str">
            <v>00GO</v>
          </cell>
          <cell r="Q1957" t="str">
            <v>AGROSUPER SHANGHAI</v>
          </cell>
          <cell r="R1957" t="str">
            <v>02</v>
          </cell>
          <cell r="S1957" t="str">
            <v>CHINA</v>
          </cell>
          <cell r="T1957" t="str">
            <v>000021 SHANGHAI, CHINA</v>
          </cell>
          <cell r="U1957" t="str">
            <v>200002390</v>
          </cell>
          <cell r="V1957" t="str">
            <v>Agrosuper China Co., Ltd.</v>
          </cell>
          <cell r="W1957" t="str">
            <v/>
          </cell>
          <cell r="X1957" t="str">
            <v>CIF</v>
          </cell>
          <cell r="Y1957" t="str">
            <v>CTA CTE O CRED.DIRECTO</v>
          </cell>
          <cell r="Z1957" t="str">
            <v>CONGELADO</v>
          </cell>
          <cell r="AA1957" t="str">
            <v>PANCETA</v>
          </cell>
          <cell r="AB1957" t="str">
            <v>PANCETA S/CUERO</v>
          </cell>
          <cell r="AC1957" t="str">
            <v>PANCETA S/CUERO SUPER GIAPPONE</v>
          </cell>
          <cell r="AD1957" t="str">
            <v>NA</v>
          </cell>
        </row>
        <row r="1958">
          <cell r="D1958">
            <v>1022099</v>
          </cell>
          <cell r="E1958" t="str">
            <v>GO HSO COSTILLA@ CJ 18K AS</v>
          </cell>
          <cell r="F1958">
            <v>24000</v>
          </cell>
          <cell r="G1958" t="str">
            <v>KG</v>
          </cell>
          <cell r="H1958" t="str">
            <v>PLANTA LO MIRANDA</v>
          </cell>
          <cell r="I1958" t="str">
            <v>EN PRODUCCION</v>
          </cell>
          <cell r="J1958">
            <v>44851</v>
          </cell>
          <cell r="K1958">
            <v>44852</v>
          </cell>
          <cell r="L1958"/>
          <cell r="M1958"/>
          <cell r="N1958"/>
          <cell r="O1958" t="str">
            <v>U007 AGROSUPER S.A.</v>
          </cell>
          <cell r="P1958" t="str">
            <v>00GO</v>
          </cell>
          <cell r="Q1958" t="str">
            <v>AGROSUPER SHANGHAI</v>
          </cell>
          <cell r="R1958" t="str">
            <v>02</v>
          </cell>
          <cell r="S1958" t="str">
            <v>CHINA</v>
          </cell>
          <cell r="T1958" t="str">
            <v>000020 YANTIAN, CHINA</v>
          </cell>
          <cell r="U1958" t="str">
            <v>200002390</v>
          </cell>
          <cell r="V1958" t="str">
            <v>Agrosuper China Co., Ltd.</v>
          </cell>
          <cell r="W1958" t="str">
            <v/>
          </cell>
          <cell r="X1958" t="str">
            <v>CIF</v>
          </cell>
          <cell r="Y1958" t="str">
            <v>CTA CTE O CRED.DIRECTO</v>
          </cell>
          <cell r="Z1958" t="str">
            <v>CONGELADO</v>
          </cell>
          <cell r="AA1958" t="str">
            <v>HUESOS</v>
          </cell>
          <cell r="AB1958" t="str">
            <v>HUESOS CUARTO CENTRAL</v>
          </cell>
          <cell r="AC1958" t="str">
            <v>HUESOS CUATRO CENTRAL COSTILLAR</v>
          </cell>
          <cell r="AD1958" t="str">
            <v>NA</v>
          </cell>
        </row>
        <row r="1959">
          <cell r="D1959">
            <v>1021731</v>
          </cell>
          <cell r="E1959" t="str">
            <v>GO PERNILM@ CJ 20K AS</v>
          </cell>
          <cell r="F1959">
            <v>24000</v>
          </cell>
          <cell r="G1959" t="str">
            <v>KG</v>
          </cell>
          <cell r="H1959" t="str">
            <v>PLANTA LO MIRANDA</v>
          </cell>
          <cell r="I1959" t="str">
            <v>CONFIRMADO</v>
          </cell>
          <cell r="J1959">
            <v>44851</v>
          </cell>
          <cell r="K1959">
            <v>44852</v>
          </cell>
          <cell r="L1959"/>
          <cell r="M1959"/>
          <cell r="N1959"/>
          <cell r="O1959" t="str">
            <v>U007 AGROSUPER S.A.</v>
          </cell>
          <cell r="P1959" t="str">
            <v>00GO</v>
          </cell>
          <cell r="Q1959" t="str">
            <v>AGROSUPER SHANGHAI</v>
          </cell>
          <cell r="R1959" t="str">
            <v>02</v>
          </cell>
          <cell r="S1959" t="str">
            <v>CHINA</v>
          </cell>
          <cell r="T1959" t="str">
            <v>000302 TIANJIN XINGANG, CHINA</v>
          </cell>
          <cell r="U1959" t="str">
            <v>200002390</v>
          </cell>
          <cell r="V1959" t="str">
            <v>Agrosuper China Co., Ltd.</v>
          </cell>
          <cell r="W1959" t="str">
            <v/>
          </cell>
          <cell r="X1959" t="str">
            <v>CIF</v>
          </cell>
          <cell r="Y1959" t="str">
            <v>CTA CTE O CRED.DIRECTO</v>
          </cell>
          <cell r="Z1959" t="str">
            <v>CONGELADO</v>
          </cell>
          <cell r="AA1959" t="str">
            <v>PERNIL</v>
          </cell>
          <cell r="AB1959" t="str">
            <v>PERNIL MANO</v>
          </cell>
          <cell r="AC1959" t="str">
            <v>PERNIL MANO NORMAL</v>
          </cell>
          <cell r="AD1959" t="str">
            <v>NA</v>
          </cell>
        </row>
        <row r="1960">
          <cell r="D1960">
            <v>1022183</v>
          </cell>
          <cell r="E1960" t="str">
            <v>GO PERNILP@ BO CJ 20K AS</v>
          </cell>
          <cell r="F1960">
            <v>24000</v>
          </cell>
          <cell r="G1960" t="str">
            <v>KG</v>
          </cell>
          <cell r="H1960" t="str">
            <v>PLANTA LO MIRANDA</v>
          </cell>
          <cell r="I1960" t="str">
            <v>CONFIRMADO</v>
          </cell>
          <cell r="J1960">
            <v>44851</v>
          </cell>
          <cell r="K1960">
            <v>44852</v>
          </cell>
          <cell r="L1960">
            <v>44882</v>
          </cell>
          <cell r="M1960"/>
          <cell r="N1960"/>
          <cell r="O1960" t="str">
            <v>U007 AGROSUPER S.A.</v>
          </cell>
          <cell r="P1960" t="str">
            <v>00GO</v>
          </cell>
          <cell r="Q1960" t="str">
            <v>AGROSUPER SHANGHAI</v>
          </cell>
          <cell r="R1960" t="str">
            <v>02</v>
          </cell>
          <cell r="S1960" t="str">
            <v>CHINA</v>
          </cell>
          <cell r="T1960" t="str">
            <v>000020 YANTIAN, CHINA</v>
          </cell>
          <cell r="U1960" t="str">
            <v>200002390</v>
          </cell>
          <cell r="V1960" t="str">
            <v>Agrosuper China Co., Ltd.</v>
          </cell>
          <cell r="W1960" t="str">
            <v/>
          </cell>
          <cell r="X1960" t="str">
            <v>CIF</v>
          </cell>
          <cell r="Y1960" t="str">
            <v>CTA CTE O CRED.DIRECTO</v>
          </cell>
          <cell r="Z1960" t="str">
            <v>CONGELADO</v>
          </cell>
          <cell r="AA1960" t="str">
            <v>PERNIL</v>
          </cell>
          <cell r="AB1960" t="str">
            <v>PERNIL PIERNA</v>
          </cell>
          <cell r="AC1960" t="str">
            <v>PERNIL PIERNA NORMAL</v>
          </cell>
          <cell r="AD1960" t="str">
            <v>NA</v>
          </cell>
        </row>
        <row r="1961">
          <cell r="D1961">
            <v>1021774</v>
          </cell>
          <cell r="E1961" t="str">
            <v>GO HSO HÚMER@ BO CJ 20K AS</v>
          </cell>
          <cell r="F1961">
            <v>24000</v>
          </cell>
          <cell r="G1961" t="str">
            <v>KG</v>
          </cell>
          <cell r="H1961" t="str">
            <v>PLANTA LO MIRANDA</v>
          </cell>
          <cell r="I1961" t="str">
            <v>EN PRODUCCION</v>
          </cell>
          <cell r="J1961">
            <v>44851</v>
          </cell>
          <cell r="K1961">
            <v>44852</v>
          </cell>
          <cell r="L1961"/>
          <cell r="M1961"/>
          <cell r="N1961"/>
          <cell r="O1961" t="str">
            <v>U007 AGROSUPER S.A.</v>
          </cell>
          <cell r="P1961" t="str">
            <v>00GO</v>
          </cell>
          <cell r="Q1961" t="str">
            <v>AGROSUPER SHANGHAI</v>
          </cell>
          <cell r="R1961" t="str">
            <v>02</v>
          </cell>
          <cell r="S1961" t="str">
            <v>CHINA</v>
          </cell>
          <cell r="T1961" t="str">
            <v>000020 YANTIAN, CHINA</v>
          </cell>
          <cell r="U1961" t="str">
            <v>200002390</v>
          </cell>
          <cell r="V1961" t="str">
            <v>Agrosuper China Co., Ltd.</v>
          </cell>
          <cell r="W1961" t="str">
            <v/>
          </cell>
          <cell r="X1961" t="str">
            <v>CIF</v>
          </cell>
          <cell r="Y1961" t="str">
            <v>CTA CTE O CRED.DIRECTO</v>
          </cell>
          <cell r="Z1961" t="str">
            <v>CONGELADO</v>
          </cell>
          <cell r="AA1961" t="str">
            <v>HUESOS</v>
          </cell>
          <cell r="AB1961" t="str">
            <v>HUESOS CUARTO DELANTERO</v>
          </cell>
          <cell r="AC1961" t="str">
            <v>HUESOS CUARTO DELANTERO HÚMERO</v>
          </cell>
          <cell r="AD1961" t="str">
            <v>NA</v>
          </cell>
        </row>
        <row r="1962">
          <cell r="D1962">
            <v>1023093</v>
          </cell>
          <cell r="E1962" t="str">
            <v>GO CORDON LOM@ BO CJ 20K AS</v>
          </cell>
          <cell r="F1962">
            <v>4000</v>
          </cell>
          <cell r="G1962" t="str">
            <v>KG</v>
          </cell>
          <cell r="H1962" t="str">
            <v>PLANTA LO MIRANDA</v>
          </cell>
          <cell r="I1962" t="str">
            <v>EN PRODUCCION</v>
          </cell>
          <cell r="J1962">
            <v>44851</v>
          </cell>
          <cell r="K1962">
            <v>44852</v>
          </cell>
          <cell r="L1962"/>
          <cell r="M1962"/>
          <cell r="N1962"/>
          <cell r="O1962" t="str">
            <v>U007 AGROSUPER S.A.</v>
          </cell>
          <cell r="P1962" t="str">
            <v>00GO</v>
          </cell>
          <cell r="Q1962" t="str">
            <v>AGROSUPER SHANGHAI</v>
          </cell>
          <cell r="R1962" t="str">
            <v>02</v>
          </cell>
          <cell r="S1962" t="str">
            <v>CHINA</v>
          </cell>
          <cell r="T1962" t="str">
            <v>000021 SHANGHAI, CHINA</v>
          </cell>
          <cell r="U1962" t="str">
            <v>200002390</v>
          </cell>
          <cell r="V1962" t="str">
            <v>Agrosuper China Co., Ltd.</v>
          </cell>
          <cell r="W1962" t="str">
            <v/>
          </cell>
          <cell r="X1962" t="str">
            <v>CIF</v>
          </cell>
          <cell r="Y1962" t="str">
            <v>CTA CTE O CRED.DIRECTO</v>
          </cell>
          <cell r="Z1962" t="str">
            <v>CONGELADO</v>
          </cell>
          <cell r="AA1962" t="str">
            <v>RECORTES</v>
          </cell>
          <cell r="AB1962" t="str">
            <v>RECORTES NO MAGRO</v>
          </cell>
          <cell r="AC1962" t="str">
            <v>RECORTES NO MAGRO CARNE DE LONGANIZA</v>
          </cell>
          <cell r="AD1962" t="str">
            <v>NA</v>
          </cell>
        </row>
        <row r="1963">
          <cell r="D1963">
            <v>1022568</v>
          </cell>
          <cell r="E1963" t="str">
            <v>GO PANC TECLA SCUE@ 4 BO CJ 20KG AS</v>
          </cell>
          <cell r="F1963">
            <v>20000</v>
          </cell>
          <cell r="G1963" t="str">
            <v>KG</v>
          </cell>
          <cell r="H1963" t="str">
            <v>PLANTA LO MIRANDA</v>
          </cell>
          <cell r="I1963" t="str">
            <v>EN PRODUCCION</v>
          </cell>
          <cell r="J1963">
            <v>44851</v>
          </cell>
          <cell r="K1963">
            <v>44852</v>
          </cell>
          <cell r="L1963"/>
          <cell r="M1963"/>
          <cell r="N1963"/>
          <cell r="O1963" t="str">
            <v>U007 AGROSUPER S.A.</v>
          </cell>
          <cell r="P1963" t="str">
            <v>00GO</v>
          </cell>
          <cell r="Q1963" t="str">
            <v>AGROSUPER SHANGHAI</v>
          </cell>
          <cell r="R1963" t="str">
            <v>02</v>
          </cell>
          <cell r="S1963" t="str">
            <v>CHINA</v>
          </cell>
          <cell r="T1963" t="str">
            <v>000021 SHANGHAI, CHINA</v>
          </cell>
          <cell r="U1963" t="str">
            <v>200002390</v>
          </cell>
          <cell r="V1963" t="str">
            <v>Agrosuper China Co., Ltd.</v>
          </cell>
          <cell r="W1963" t="str">
            <v/>
          </cell>
          <cell r="X1963" t="str">
            <v>CIF</v>
          </cell>
          <cell r="Y1963" t="str">
            <v>CTA CTE O CRED.DIRECTO</v>
          </cell>
          <cell r="Z1963" t="str">
            <v>CONGELADO</v>
          </cell>
          <cell r="AA1963" t="str">
            <v>PANCETA</v>
          </cell>
          <cell r="AB1963" t="str">
            <v>PANCETA S/CUERO</v>
          </cell>
          <cell r="AC1963" t="str">
            <v>PANCETA S/CUERO SUPER GIAPPONE</v>
          </cell>
          <cell r="AD1963" t="str">
            <v>NA</v>
          </cell>
        </row>
        <row r="1964">
          <cell r="D1964">
            <v>1022388</v>
          </cell>
          <cell r="E1964" t="str">
            <v>GO MIXTO HSO@ BO CJ 10K AS</v>
          </cell>
          <cell r="F1964">
            <v>24000</v>
          </cell>
          <cell r="G1964" t="str">
            <v>KG</v>
          </cell>
          <cell r="H1964" t="str">
            <v>FRIGORÍFICO EL MILAGRO</v>
          </cell>
          <cell r="I1964" t="str">
            <v>PROGRAMADO</v>
          </cell>
          <cell r="J1964">
            <v>44851</v>
          </cell>
          <cell r="K1964">
            <v>44852</v>
          </cell>
          <cell r="L1964">
            <v>44868</v>
          </cell>
          <cell r="M1964"/>
          <cell r="N1964"/>
          <cell r="O1964" t="str">
            <v>U007 AGROSUPER S.A.</v>
          </cell>
          <cell r="P1964" t="str">
            <v>00GO</v>
          </cell>
          <cell r="Q1964" t="str">
            <v>AGROSUPER SHANGHAI</v>
          </cell>
          <cell r="R1964" t="str">
            <v>02</v>
          </cell>
          <cell r="S1964" t="str">
            <v>CHINA</v>
          </cell>
          <cell r="T1964" t="str">
            <v>000020 YANTIAN, CHINA</v>
          </cell>
          <cell r="U1964" t="str">
            <v>200002390</v>
          </cell>
          <cell r="V1964" t="str">
            <v>Agrosuper China Co., Ltd.</v>
          </cell>
          <cell r="W1964" t="str">
            <v/>
          </cell>
          <cell r="X1964" t="str">
            <v>CIF</v>
          </cell>
          <cell r="Y1964" t="str">
            <v>CTA CTE O CRED.DIRECTO</v>
          </cell>
          <cell r="Z1964" t="str">
            <v>CONGELADO</v>
          </cell>
          <cell r="AA1964" t="str">
            <v>HUESOS</v>
          </cell>
          <cell r="AB1964" t="str">
            <v>HUESOS CUARTO CENTRAL</v>
          </cell>
          <cell r="AC1964" t="str">
            <v>HUESOS CUARTO CENTRAL MIXTOS</v>
          </cell>
          <cell r="AD1964" t="str">
            <v>NA</v>
          </cell>
        </row>
        <row r="1965">
          <cell r="D1965">
            <v>1022388</v>
          </cell>
          <cell r="E1965" t="str">
            <v>GO MIXTO HSO@ BO CJ 10K AS</v>
          </cell>
          <cell r="F1965">
            <v>24000</v>
          </cell>
          <cell r="G1965" t="str">
            <v>KG</v>
          </cell>
          <cell r="H1965" t="str">
            <v>PLANTA LO MIRANDA</v>
          </cell>
          <cell r="I1965" t="str">
            <v>CONFIRMADO</v>
          </cell>
          <cell r="J1965">
            <v>44851</v>
          </cell>
          <cell r="K1965">
            <v>44852</v>
          </cell>
          <cell r="L1965">
            <v>44872</v>
          </cell>
          <cell r="M1965"/>
          <cell r="N1965"/>
          <cell r="O1965" t="str">
            <v>U007 AGROSUPER S.A.</v>
          </cell>
          <cell r="P1965" t="str">
            <v>00GO</v>
          </cell>
          <cell r="Q1965" t="str">
            <v>AGROSUPER SHANGHAI</v>
          </cell>
          <cell r="R1965" t="str">
            <v>02</v>
          </cell>
          <cell r="S1965" t="str">
            <v>CHINA</v>
          </cell>
          <cell r="T1965" t="str">
            <v>000020 YANTIAN, CHINA</v>
          </cell>
          <cell r="U1965" t="str">
            <v>200002390</v>
          </cell>
          <cell r="V1965" t="str">
            <v>Agrosuper China Co., Ltd.</v>
          </cell>
          <cell r="W1965" t="str">
            <v/>
          </cell>
          <cell r="X1965" t="str">
            <v>CIF</v>
          </cell>
          <cell r="Y1965" t="str">
            <v>CTA CTE O CRED.DIRECTO</v>
          </cell>
          <cell r="Z1965" t="str">
            <v>CONGELADO</v>
          </cell>
          <cell r="AA1965" t="str">
            <v>HUESOS</v>
          </cell>
          <cell r="AB1965" t="str">
            <v>HUESOS CUARTO CENTRAL</v>
          </cell>
          <cell r="AC1965" t="str">
            <v>HUESOS CUARTO CENTRAL MIXTOS</v>
          </cell>
          <cell r="AD1965" t="str">
            <v>NA</v>
          </cell>
        </row>
        <row r="1966">
          <cell r="D1966">
            <v>1022388</v>
          </cell>
          <cell r="E1966" t="str">
            <v>GO MIXTO HSO@ BO CJ 10K AS</v>
          </cell>
          <cell r="F1966">
            <v>24000</v>
          </cell>
          <cell r="G1966" t="str">
            <v>KG</v>
          </cell>
          <cell r="H1966" t="str">
            <v>PLANTA LO MIRANDA</v>
          </cell>
          <cell r="I1966" t="str">
            <v>CONFIRMADO</v>
          </cell>
          <cell r="J1966">
            <v>44851</v>
          </cell>
          <cell r="K1966">
            <v>44852</v>
          </cell>
          <cell r="L1966">
            <v>44878</v>
          </cell>
          <cell r="M1966"/>
          <cell r="N1966"/>
          <cell r="O1966" t="str">
            <v>U007 AGROSUPER S.A.</v>
          </cell>
          <cell r="P1966" t="str">
            <v>00GO</v>
          </cell>
          <cell r="Q1966" t="str">
            <v>AGROSUPER SHANGHAI</v>
          </cell>
          <cell r="R1966" t="str">
            <v>02</v>
          </cell>
          <cell r="S1966" t="str">
            <v>CHINA</v>
          </cell>
          <cell r="T1966" t="str">
            <v>000020 YANTIAN, CHINA</v>
          </cell>
          <cell r="U1966" t="str">
            <v>200002390</v>
          </cell>
          <cell r="V1966" t="str">
            <v>Agrosuper China Co., Ltd.</v>
          </cell>
          <cell r="W1966" t="str">
            <v/>
          </cell>
          <cell r="X1966" t="str">
            <v>CIF</v>
          </cell>
          <cell r="Y1966" t="str">
            <v>CTA CTE O CRED.DIRECTO</v>
          </cell>
          <cell r="Z1966" t="str">
            <v>CONGELADO</v>
          </cell>
          <cell r="AA1966" t="str">
            <v>HUESOS</v>
          </cell>
          <cell r="AB1966" t="str">
            <v>HUESOS CUARTO CENTRAL</v>
          </cell>
          <cell r="AC1966" t="str">
            <v>HUESOS CUARTO CENTRAL MIXTOS</v>
          </cell>
          <cell r="AD1966" t="str">
            <v>NA</v>
          </cell>
        </row>
        <row r="1967">
          <cell r="D1967">
            <v>1022417</v>
          </cell>
          <cell r="E1967" t="str">
            <v>GO CUE GRANEL@ BO CJ 20K AS</v>
          </cell>
          <cell r="F1967">
            <v>24000</v>
          </cell>
          <cell r="G1967" t="str">
            <v>KG</v>
          </cell>
          <cell r="H1967" t="str">
            <v>PLANTA LO MIRANDA</v>
          </cell>
          <cell r="I1967" t="str">
            <v>EN PRODUCCION</v>
          </cell>
          <cell r="J1967">
            <v>44851</v>
          </cell>
          <cell r="K1967">
            <v>44852</v>
          </cell>
          <cell r="L1967"/>
          <cell r="M1967"/>
          <cell r="N1967"/>
          <cell r="O1967" t="str">
            <v>U007 AGROSUPER S.A.</v>
          </cell>
          <cell r="P1967" t="str">
            <v>00GO</v>
          </cell>
          <cell r="Q1967" t="str">
            <v>AGROSUPER SHANGHAI</v>
          </cell>
          <cell r="R1967" t="str">
            <v>02</v>
          </cell>
          <cell r="S1967" t="str">
            <v>CHINA</v>
          </cell>
          <cell r="T1967" t="str">
            <v>000021 SHANGHAI, CHINA</v>
          </cell>
          <cell r="U1967" t="str">
            <v>200002390</v>
          </cell>
          <cell r="V1967" t="str">
            <v>Agrosuper China Co., Ltd.</v>
          </cell>
          <cell r="W1967" t="str">
            <v/>
          </cell>
          <cell r="X1967" t="str">
            <v>CIF</v>
          </cell>
          <cell r="Y1967" t="str">
            <v>CTA CTE O CRED.DIRECTO</v>
          </cell>
          <cell r="Z1967" t="str">
            <v>CONGELADO</v>
          </cell>
          <cell r="AA1967" t="str">
            <v>CUEROS</v>
          </cell>
          <cell r="AB1967" t="str">
            <v>CUERO MIXTO</v>
          </cell>
          <cell r="AC1967" t="str">
            <v>CUERO GRANEL</v>
          </cell>
          <cell r="AD1967" t="str">
            <v>NA</v>
          </cell>
        </row>
        <row r="1968">
          <cell r="D1968">
            <v>1021766</v>
          </cell>
          <cell r="E1968" t="str">
            <v>GO HSO COGOTE@ CJ 20K AS</v>
          </cell>
          <cell r="F1968">
            <v>24000</v>
          </cell>
          <cell r="G1968" t="str">
            <v>KG</v>
          </cell>
          <cell r="H1968" t="str">
            <v>PLANTA LO MIRANDA</v>
          </cell>
          <cell r="I1968" t="str">
            <v>CONFIRMADO</v>
          </cell>
          <cell r="J1968">
            <v>44851</v>
          </cell>
          <cell r="K1968">
            <v>44852</v>
          </cell>
          <cell r="L1968">
            <v>44878</v>
          </cell>
          <cell r="M1968"/>
          <cell r="N1968"/>
          <cell r="O1968" t="str">
            <v>U007 AGROSUPER S.A.</v>
          </cell>
          <cell r="P1968" t="str">
            <v>00GO</v>
          </cell>
          <cell r="Q1968" t="str">
            <v>AGROSUPER SHANGHAI</v>
          </cell>
          <cell r="R1968" t="str">
            <v>02</v>
          </cell>
          <cell r="S1968" t="str">
            <v>CHINA</v>
          </cell>
          <cell r="T1968" t="str">
            <v>000021 SHANGHAI, CHINA</v>
          </cell>
          <cell r="U1968" t="str">
            <v>200002390</v>
          </cell>
          <cell r="V1968" t="str">
            <v>Agrosuper China Co., Ltd.</v>
          </cell>
          <cell r="W1968" t="str">
            <v/>
          </cell>
          <cell r="X1968" t="str">
            <v>CIF</v>
          </cell>
          <cell r="Y1968" t="str">
            <v>CTA CTE O CRED.DIRECTO</v>
          </cell>
          <cell r="Z1968" t="str">
            <v>CONGELADO</v>
          </cell>
          <cell r="AA1968" t="str">
            <v>HUESOS</v>
          </cell>
          <cell r="AB1968" t="str">
            <v>HUESOS CUARTO DELANTERO</v>
          </cell>
          <cell r="AC1968" t="str">
            <v>HUESOS CUARTO DELANTERO COGOTE PORCIONAD</v>
          </cell>
          <cell r="AD1968" t="str">
            <v>NA</v>
          </cell>
        </row>
        <row r="1969">
          <cell r="D1969">
            <v>1021766</v>
          </cell>
          <cell r="E1969" t="str">
            <v>GO HSO COGOTE@ CJ 20K AS</v>
          </cell>
          <cell r="F1969">
            <v>24000</v>
          </cell>
          <cell r="G1969" t="str">
            <v>KG</v>
          </cell>
          <cell r="H1969" t="str">
            <v>PLANTA LO MIRANDA</v>
          </cell>
          <cell r="I1969" t="str">
            <v>CONFIRMADO</v>
          </cell>
          <cell r="J1969">
            <v>44851</v>
          </cell>
          <cell r="K1969">
            <v>44852</v>
          </cell>
          <cell r="L1969">
            <v>44881</v>
          </cell>
          <cell r="M1969"/>
          <cell r="N1969"/>
          <cell r="O1969" t="str">
            <v>U007 AGROSUPER S.A.</v>
          </cell>
          <cell r="P1969" t="str">
            <v>00GO</v>
          </cell>
          <cell r="Q1969" t="str">
            <v>AGROSUPER SHANGHAI</v>
          </cell>
          <cell r="R1969" t="str">
            <v>02</v>
          </cell>
          <cell r="S1969" t="str">
            <v>CHINA</v>
          </cell>
          <cell r="T1969" t="str">
            <v>000302 TIANJIN XINGANG, CHINA</v>
          </cell>
          <cell r="U1969" t="str">
            <v>200002390</v>
          </cell>
          <cell r="V1969" t="str">
            <v>Agrosuper China Co., Ltd.</v>
          </cell>
          <cell r="W1969" t="str">
            <v/>
          </cell>
          <cell r="X1969" t="str">
            <v>CIF</v>
          </cell>
          <cell r="Y1969" t="str">
            <v>CTA CTE O CRED.DIRECTO</v>
          </cell>
          <cell r="Z1969" t="str">
            <v>CONGELADO</v>
          </cell>
          <cell r="AA1969" t="str">
            <v>HUESOS</v>
          </cell>
          <cell r="AB1969" t="str">
            <v>HUESOS CUARTO DELANTERO</v>
          </cell>
          <cell r="AC1969" t="str">
            <v>HUESOS CUARTO DELANTERO COGOTE PORCIONAD</v>
          </cell>
          <cell r="AD1969" t="str">
            <v>NA</v>
          </cell>
        </row>
        <row r="1970">
          <cell r="D1970">
            <v>1023034</v>
          </cell>
          <cell r="E1970" t="str">
            <v>GO FORRO PAL@ BO CJ 20K AS</v>
          </cell>
          <cell r="F1970">
            <v>24000</v>
          </cell>
          <cell r="G1970" t="str">
            <v>KG</v>
          </cell>
          <cell r="H1970" t="str">
            <v>PLANTA LO MIRANDA</v>
          </cell>
          <cell r="I1970" t="str">
            <v>EN PRODUCCION</v>
          </cell>
          <cell r="J1970">
            <v>44851</v>
          </cell>
          <cell r="K1970">
            <v>44852</v>
          </cell>
          <cell r="L1970"/>
          <cell r="M1970"/>
          <cell r="N1970"/>
          <cell r="O1970" t="str">
            <v>U007 AGROSUPER S.A.</v>
          </cell>
          <cell r="P1970" t="str">
            <v>00GO</v>
          </cell>
          <cell r="Q1970" t="str">
            <v>AGROSUPER SHANGHAI</v>
          </cell>
          <cell r="R1970" t="str">
            <v>02</v>
          </cell>
          <cell r="S1970" t="str">
            <v>CHINA</v>
          </cell>
          <cell r="T1970" t="str">
            <v>000021 SHANGHAI, CHINA</v>
          </cell>
          <cell r="U1970" t="str">
            <v>200002390</v>
          </cell>
          <cell r="V1970" t="str">
            <v>Agrosuper China Co., Ltd.</v>
          </cell>
          <cell r="W1970" t="str">
            <v/>
          </cell>
          <cell r="X1970" t="str">
            <v>CIF</v>
          </cell>
          <cell r="Y1970" t="str">
            <v>CTA CTE O CRED.DIRECTO</v>
          </cell>
          <cell r="Z1970" t="str">
            <v>CONGELADO</v>
          </cell>
          <cell r="AA1970" t="str">
            <v>CUEROS</v>
          </cell>
          <cell r="AB1970" t="str">
            <v>CUERO FORRO</v>
          </cell>
          <cell r="AC1970" t="str">
            <v>CUERO FORRO PALETA</v>
          </cell>
          <cell r="AD1970" t="str">
            <v>NA</v>
          </cell>
        </row>
        <row r="1971">
          <cell r="D1971">
            <v>1022080</v>
          </cell>
          <cell r="E1971" t="str">
            <v>GO COLA NOR@ FI CJ 10K AS</v>
          </cell>
          <cell r="F1971">
            <v>24000</v>
          </cell>
          <cell r="G1971" t="str">
            <v>KG</v>
          </cell>
          <cell r="H1971" t="str">
            <v>PLANTA LO MIRANDA</v>
          </cell>
          <cell r="I1971" t="str">
            <v>EN PRODUCCION</v>
          </cell>
          <cell r="J1971">
            <v>44851</v>
          </cell>
          <cell r="K1971">
            <v>44852</v>
          </cell>
          <cell r="L1971"/>
          <cell r="M1971"/>
          <cell r="N1971"/>
          <cell r="O1971" t="str">
            <v>U007 AGROSUPER S.A.</v>
          </cell>
          <cell r="P1971" t="str">
            <v>00GO</v>
          </cell>
          <cell r="Q1971" t="str">
            <v>AGROSUPER SHANGHAI</v>
          </cell>
          <cell r="R1971" t="str">
            <v>02</v>
          </cell>
          <cell r="S1971" t="str">
            <v>CHINA</v>
          </cell>
          <cell r="T1971" t="str">
            <v>000021 SHANGHAI, CHINA</v>
          </cell>
          <cell r="U1971" t="str">
            <v>200002390</v>
          </cell>
          <cell r="V1971" t="str">
            <v>Agrosuper China Co., Ltd.</v>
          </cell>
          <cell r="W1971" t="str">
            <v/>
          </cell>
          <cell r="X1971" t="str">
            <v>CIF</v>
          </cell>
          <cell r="Y1971" t="str">
            <v>CTA CTE O CRED.DIRECTO</v>
          </cell>
          <cell r="Z1971" t="str">
            <v>CONGELADO</v>
          </cell>
          <cell r="AA1971" t="str">
            <v>SUBPROD</v>
          </cell>
          <cell r="AB1971" t="str">
            <v>SUBPROD COLA</v>
          </cell>
          <cell r="AC1971" t="str">
            <v>SUBPROD COLA NORMAL</v>
          </cell>
          <cell r="AD1971" t="str">
            <v>NA</v>
          </cell>
        </row>
        <row r="1972">
          <cell r="D1972">
            <v>1022378</v>
          </cell>
          <cell r="E1972" t="str">
            <v>GO RESTO TIRA HSO@ FI CJ 10K AS</v>
          </cell>
          <cell r="F1972">
            <v>24000</v>
          </cell>
          <cell r="G1972" t="str">
            <v>KG</v>
          </cell>
          <cell r="H1972" t="str">
            <v>PLANTA LO MIRANDA</v>
          </cell>
          <cell r="I1972" t="str">
            <v>EN PRODUCCION</v>
          </cell>
          <cell r="J1972">
            <v>44851</v>
          </cell>
          <cell r="K1972">
            <v>44852</v>
          </cell>
          <cell r="L1972"/>
          <cell r="M1972"/>
          <cell r="N1972"/>
          <cell r="O1972" t="str">
            <v>U007 AGROSUPER S.A.</v>
          </cell>
          <cell r="P1972" t="str">
            <v>00GO</v>
          </cell>
          <cell r="Q1972" t="str">
            <v>AGROSUPER SHANGHAI</v>
          </cell>
          <cell r="R1972" t="str">
            <v>02</v>
          </cell>
          <cell r="S1972" t="str">
            <v>CHINA</v>
          </cell>
          <cell r="T1972" t="str">
            <v>000020 YANTIAN, CHINA</v>
          </cell>
          <cell r="U1972" t="str">
            <v>200002390</v>
          </cell>
          <cell r="V1972" t="str">
            <v>Agrosuper China Co., Ltd.</v>
          </cell>
          <cell r="W1972" t="str">
            <v/>
          </cell>
          <cell r="X1972" t="str">
            <v>CIF</v>
          </cell>
          <cell r="Y1972" t="str">
            <v>CTA CTE O CRED.DIRECTO</v>
          </cell>
          <cell r="Z1972" t="str">
            <v>CONGELADO</v>
          </cell>
          <cell r="AA1972" t="str">
            <v>HUESOS</v>
          </cell>
          <cell r="AB1972" t="str">
            <v>HUESOS CUARTO CENTRAL</v>
          </cell>
          <cell r="AC1972" t="str">
            <v>HUESOS CUARTO CENTRAL RESTO TIRA HUESO</v>
          </cell>
          <cell r="AD1972" t="str">
            <v>NA</v>
          </cell>
        </row>
        <row r="1973">
          <cell r="D1973">
            <v>1030685</v>
          </cell>
          <cell r="E1973" t="str">
            <v>PV CTRO PTA ALA@ BO CJ 15K AS</v>
          </cell>
          <cell r="F1973">
            <v>24000</v>
          </cell>
          <cell r="G1973" t="str">
            <v>KG</v>
          </cell>
          <cell r="H1973" t="str">
            <v>SOPRAVAL PLANTA / CECINAS 2</v>
          </cell>
          <cell r="I1973" t="str">
            <v>CONFIRMADO</v>
          </cell>
          <cell r="J1973">
            <v>44851</v>
          </cell>
          <cell r="K1973">
            <v>44852</v>
          </cell>
          <cell r="L1973"/>
          <cell r="M1973"/>
          <cell r="N1973"/>
          <cell r="O1973" t="str">
            <v>U007 AGROSUPER S.A.</v>
          </cell>
          <cell r="P1973" t="str">
            <v>00GO</v>
          </cell>
          <cell r="Q1973" t="str">
            <v>AGROSUPER SHANGHAI</v>
          </cell>
          <cell r="R1973" t="str">
            <v>03</v>
          </cell>
          <cell r="S1973" t="str">
            <v>CHINA</v>
          </cell>
          <cell r="T1973" t="str">
            <v>000021 SHANGHAI, CHINA</v>
          </cell>
          <cell r="U1973" t="str">
            <v>200002390</v>
          </cell>
          <cell r="V1973" t="str">
            <v>Agrosuper China Co., Ltd.</v>
          </cell>
          <cell r="W1973" t="str">
            <v/>
          </cell>
          <cell r="X1973" t="str">
            <v>CIF</v>
          </cell>
          <cell r="Y1973" t="str">
            <v>CTA CTE O CRED.DIRECTO</v>
          </cell>
          <cell r="Z1973" t="str">
            <v>CONGELADO</v>
          </cell>
          <cell r="AA1973" t="str">
            <v>ALA</v>
          </cell>
          <cell r="AB1973" t="str">
            <v>ALA CENTRO PUNTA</v>
          </cell>
          <cell r="AC1973" t="str">
            <v>ALA CENTRO PUNTA</v>
          </cell>
          <cell r="AD1973" t="str">
            <v>NA</v>
          </cell>
        </row>
        <row r="1974">
          <cell r="D1974">
            <v>1030506</v>
          </cell>
          <cell r="E1974" t="str">
            <v>PV PECHDEH S/P@ BO CJ 20K SO</v>
          </cell>
          <cell r="F1974">
            <v>24000</v>
          </cell>
          <cell r="G1974" t="str">
            <v>KG</v>
          </cell>
          <cell r="H1974" t="str">
            <v>SOPRAVAL PLANTA / CECINAS 2</v>
          </cell>
          <cell r="I1974" t="str">
            <v>CONFIRMADO</v>
          </cell>
          <cell r="J1974">
            <v>44851</v>
          </cell>
          <cell r="K1974">
            <v>44852</v>
          </cell>
          <cell r="L1974">
            <v>44873</v>
          </cell>
          <cell r="M1974"/>
          <cell r="N1974"/>
          <cell r="O1974" t="str">
            <v>U007 AGROSUPER S.A.</v>
          </cell>
          <cell r="P1974" t="str">
            <v>00GO</v>
          </cell>
          <cell r="Q1974" t="str">
            <v>AGROSUPER SHANGHAI</v>
          </cell>
          <cell r="R1974" t="str">
            <v>03</v>
          </cell>
          <cell r="S1974" t="str">
            <v>CHINA</v>
          </cell>
          <cell r="T1974" t="str">
            <v>000021 SHANGHAI, CHINA</v>
          </cell>
          <cell r="U1974" t="str">
            <v>200002390</v>
          </cell>
          <cell r="V1974" t="str">
            <v>Agrosuper China Co., Ltd.</v>
          </cell>
          <cell r="W1974" t="str">
            <v/>
          </cell>
          <cell r="X1974" t="str">
            <v>CIF</v>
          </cell>
          <cell r="Y1974" t="str">
            <v>CTA CTE O CRED.DIRECTO</v>
          </cell>
          <cell r="Z1974" t="str">
            <v>CONGELADO</v>
          </cell>
          <cell r="AA1974" t="str">
            <v>PECH DESH</v>
          </cell>
          <cell r="AB1974" t="str">
            <v>PECH DESH S/PIEL</v>
          </cell>
          <cell r="AC1974" t="str">
            <v>PECH DESH S/PIEL NORMAL</v>
          </cell>
          <cell r="AD1974" t="str">
            <v>NA</v>
          </cell>
        </row>
        <row r="1975">
          <cell r="D1975">
            <v>1030684</v>
          </cell>
          <cell r="E1975" t="str">
            <v>PV GARRA A MA@ BO CJ 15K AS</v>
          </cell>
          <cell r="F1975">
            <v>24000</v>
          </cell>
          <cell r="G1975" t="str">
            <v>KG</v>
          </cell>
          <cell r="H1975" t="str">
            <v>SOPRAVAL PLANTA / CECINAS 2</v>
          </cell>
          <cell r="I1975" t="str">
            <v>EMITIDO</v>
          </cell>
          <cell r="J1975">
            <v>44851</v>
          </cell>
          <cell r="K1975">
            <v>44862</v>
          </cell>
          <cell r="L1975"/>
          <cell r="M1975"/>
          <cell r="N1975"/>
          <cell r="O1975" t="str">
            <v>U020 AGROSUPER COMER ALIM</v>
          </cell>
          <cell r="P1975" t="str">
            <v>00AE</v>
          </cell>
          <cell r="Q1975" t="str">
            <v>AGRO EUROPA</v>
          </cell>
          <cell r="R1975" t="str">
            <v>03</v>
          </cell>
          <cell r="S1975" t="str">
            <v>SUDÁFRICA</v>
          </cell>
          <cell r="T1975" t="str">
            <v>000182 CAPE TOWN, PUERTO</v>
          </cell>
          <cell r="U1975" t="str">
            <v>200000007</v>
          </cell>
          <cell r="V1975" t="str">
            <v>AGROEUROPA S.P.A</v>
          </cell>
          <cell r="W1975" t="str">
            <v/>
          </cell>
          <cell r="X1975" t="str">
            <v>CFR</v>
          </cell>
          <cell r="Y1975" t="str">
            <v>CTA CTE O CRED.DIRECTO</v>
          </cell>
          <cell r="Z1975" t="str">
            <v>CONGELADO</v>
          </cell>
          <cell r="AA1975" t="str">
            <v>PATAS</v>
          </cell>
          <cell r="AB1975" t="str">
            <v>PATAS GARRAS</v>
          </cell>
          <cell r="AC1975" t="str">
            <v>PATAS GARRAS MACHO</v>
          </cell>
          <cell r="AD1975" t="str">
            <v>NA</v>
          </cell>
        </row>
        <row r="1976">
          <cell r="D1976">
            <v>1023355</v>
          </cell>
          <cell r="E1976" t="str">
            <v>GO PULMON@ CJ 20K AS</v>
          </cell>
          <cell r="F1976">
            <v>24000</v>
          </cell>
          <cell r="G1976" t="str">
            <v>KG</v>
          </cell>
          <cell r="H1976" t="str">
            <v>PLANTA LO MIRANDA</v>
          </cell>
          <cell r="I1976" t="str">
            <v>EN PRODUCCION</v>
          </cell>
          <cell r="J1976">
            <v>44851</v>
          </cell>
          <cell r="K1976">
            <v>44864</v>
          </cell>
          <cell r="L1976"/>
          <cell r="M1976"/>
          <cell r="N1976"/>
          <cell r="O1976" t="str">
            <v>U007 AGROSUPER S.A.</v>
          </cell>
          <cell r="P1976" t="str">
            <v>00AS</v>
          </cell>
          <cell r="Q1976" t="str">
            <v>AGRO SUDAMERICA</v>
          </cell>
          <cell r="R1976" t="str">
            <v>02</v>
          </cell>
          <cell r="S1976" t="str">
            <v>PERÚ</v>
          </cell>
          <cell r="T1976" t="str">
            <v>000059 CALLAO, PUERTO</v>
          </cell>
          <cell r="U1976" t="str">
            <v>200002828</v>
          </cell>
          <cell r="V1976" t="str">
            <v>RINTI  S.A</v>
          </cell>
          <cell r="W1976" t="str">
            <v>OC 241506237</v>
          </cell>
          <cell r="X1976" t="str">
            <v>CIF</v>
          </cell>
          <cell r="Y1976" t="str">
            <v>CTA CTE O CRED.DIRECTO</v>
          </cell>
          <cell r="Z1976" t="str">
            <v>CONGELADO</v>
          </cell>
          <cell r="AA1976" t="str">
            <v>SUBPROD</v>
          </cell>
          <cell r="AB1976" t="str">
            <v>SUBPROD VISCERAS</v>
          </cell>
          <cell r="AC1976" t="str">
            <v>SUBPROD VISCERAS PULMÓN</v>
          </cell>
          <cell r="AD1976" t="str">
            <v>EX</v>
          </cell>
        </row>
        <row r="1977">
          <cell r="D1977">
            <v>1012601</v>
          </cell>
          <cell r="E1977" t="str">
            <v>PO PANA S/CORAZON@ CJ 18K AS</v>
          </cell>
          <cell r="F1977">
            <v>24000</v>
          </cell>
          <cell r="G1977" t="str">
            <v>KG</v>
          </cell>
          <cell r="H1977" t="str">
            <v>F. SAN VICENTE</v>
          </cell>
          <cell r="I1977" t="str">
            <v>CONFIRMADO</v>
          </cell>
          <cell r="J1977">
            <v>44851</v>
          </cell>
          <cell r="K1977">
            <v>44854</v>
          </cell>
          <cell r="L1977"/>
          <cell r="M1977"/>
          <cell r="N1977"/>
          <cell r="O1977" t="str">
            <v>U007 AGROSUPER S.A.</v>
          </cell>
          <cell r="P1977" t="str">
            <v>00AS</v>
          </cell>
          <cell r="Q1977" t="str">
            <v>AGRO SUDAMERICA</v>
          </cell>
          <cell r="R1977" t="str">
            <v>01</v>
          </cell>
          <cell r="S1977" t="str">
            <v>PERÚ</v>
          </cell>
          <cell r="T1977" t="str">
            <v>000059 CALLAO, PUERTO</v>
          </cell>
          <cell r="U1977" t="str">
            <v>200001549</v>
          </cell>
          <cell r="V1977" t="str">
            <v>HALEMA S.A.C.</v>
          </cell>
          <cell r="W1977" t="str">
            <v/>
          </cell>
          <cell r="X1977" t="str">
            <v>CIF</v>
          </cell>
          <cell r="Y1977" t="str">
            <v>CTA CTE O CRED.DIRECTO</v>
          </cell>
          <cell r="Z1977" t="str">
            <v>CONGELADO</v>
          </cell>
          <cell r="AA1977" t="str">
            <v>MENUDENCIAS</v>
          </cell>
          <cell r="AB1977" t="str">
            <v>MENUDENCIAS PANA</v>
          </cell>
          <cell r="AC1977" t="str">
            <v>MENUDENCIAS PANA S/CORAZÓN</v>
          </cell>
          <cell r="AD1977" t="str">
            <v>EX</v>
          </cell>
        </row>
        <row r="1978">
          <cell r="D1978">
            <v>1012283</v>
          </cell>
          <cell r="E1978" t="str">
            <v>PO PANA S/CORAZÓN@ CJ 20K AS</v>
          </cell>
          <cell r="F1978">
            <v>24000</v>
          </cell>
          <cell r="G1978" t="str">
            <v>KG</v>
          </cell>
          <cell r="H1978" t="str">
            <v>PLANTA LO MIRANDA</v>
          </cell>
          <cell r="I1978" t="str">
            <v>CONFIRMADO</v>
          </cell>
          <cell r="J1978">
            <v>44851</v>
          </cell>
          <cell r="K1978">
            <v>44854</v>
          </cell>
          <cell r="L1978">
            <v>44870</v>
          </cell>
          <cell r="M1978"/>
          <cell r="N1978"/>
          <cell r="O1978" t="str">
            <v>U007 AGROSUPER S.A.</v>
          </cell>
          <cell r="P1978" t="str">
            <v>00AS</v>
          </cell>
          <cell r="Q1978" t="str">
            <v>AGRO SUDAMERICA</v>
          </cell>
          <cell r="R1978" t="str">
            <v>01</v>
          </cell>
          <cell r="S1978" t="str">
            <v>PERÚ</v>
          </cell>
          <cell r="T1978" t="str">
            <v>000059 CALLAO, PUERTO</v>
          </cell>
          <cell r="U1978" t="str">
            <v>200001549</v>
          </cell>
          <cell r="V1978" t="str">
            <v>HALEMA S.A.C.</v>
          </cell>
          <cell r="W1978" t="str">
            <v/>
          </cell>
          <cell r="X1978" t="str">
            <v>CIF</v>
          </cell>
          <cell r="Y1978" t="str">
            <v>CTA CTE O CRED.DIRECTO</v>
          </cell>
          <cell r="Z1978" t="str">
            <v>CONGELADO</v>
          </cell>
          <cell r="AA1978" t="str">
            <v>MENUDENCIAS</v>
          </cell>
          <cell r="AB1978" t="str">
            <v>MENUDENCIAS PANA</v>
          </cell>
          <cell r="AC1978" t="str">
            <v>MENUDENCIAS PANA S/CORAZÓN</v>
          </cell>
          <cell r="AD1978" t="str">
            <v>EX</v>
          </cell>
        </row>
        <row r="1979">
          <cell r="D1979">
            <v>1012283</v>
          </cell>
          <cell r="E1979" t="str">
            <v>PO PANA S/CORAZÓN@ CJ 20K AS</v>
          </cell>
          <cell r="F1979">
            <v>24000</v>
          </cell>
          <cell r="G1979" t="str">
            <v>KG</v>
          </cell>
          <cell r="H1979" t="str">
            <v>PLANTA LO MIRANDA</v>
          </cell>
          <cell r="I1979" t="str">
            <v>EN PRODUCCION</v>
          </cell>
          <cell r="J1979">
            <v>44851</v>
          </cell>
          <cell r="K1979">
            <v>44854</v>
          </cell>
          <cell r="L1979"/>
          <cell r="M1979"/>
          <cell r="N1979"/>
          <cell r="O1979" t="str">
            <v>U007 AGROSUPER S.A.</v>
          </cell>
          <cell r="P1979" t="str">
            <v>00AS</v>
          </cell>
          <cell r="Q1979" t="str">
            <v>AGRO SUDAMERICA</v>
          </cell>
          <cell r="R1979" t="str">
            <v>01</v>
          </cell>
          <cell r="S1979" t="str">
            <v>PERÚ</v>
          </cell>
          <cell r="T1979" t="str">
            <v>000059 CALLAO, PUERTO</v>
          </cell>
          <cell r="U1979" t="str">
            <v>200001549</v>
          </cell>
          <cell r="V1979" t="str">
            <v>HALEMA S.A.C.</v>
          </cell>
          <cell r="W1979" t="str">
            <v/>
          </cell>
          <cell r="X1979" t="str">
            <v>CIF</v>
          </cell>
          <cell r="Y1979" t="str">
            <v>CTA CTE O CRED.DIRECTO</v>
          </cell>
          <cell r="Z1979" t="str">
            <v>CONGELADO</v>
          </cell>
          <cell r="AA1979" t="str">
            <v>MENUDENCIAS</v>
          </cell>
          <cell r="AB1979" t="str">
            <v>MENUDENCIAS PANA</v>
          </cell>
          <cell r="AC1979" t="str">
            <v>MENUDENCIAS PANA S/CORAZÓN</v>
          </cell>
          <cell r="AD1979" t="str">
            <v>EX</v>
          </cell>
        </row>
        <row r="1980">
          <cell r="D1980">
            <v>1030817</v>
          </cell>
          <cell r="E1980" t="str">
            <v>PV TRU LARG@ BO CJ 15K AS</v>
          </cell>
          <cell r="F1980">
            <v>24000</v>
          </cell>
          <cell r="G1980" t="str">
            <v>KG</v>
          </cell>
          <cell r="H1980" t="str">
            <v>SOPRAVAL PLANTA / CECINAS 2</v>
          </cell>
          <cell r="I1980" t="str">
            <v>EMITIDO</v>
          </cell>
          <cell r="J1980">
            <v>44851</v>
          </cell>
          <cell r="K1980">
            <v>44871</v>
          </cell>
          <cell r="L1980"/>
          <cell r="M1980"/>
          <cell r="N1980"/>
          <cell r="O1980" t="str">
            <v>U007 AGROSUPER S.A.</v>
          </cell>
          <cell r="P1980" t="str">
            <v>00AS</v>
          </cell>
          <cell r="Q1980" t="str">
            <v>AGRO SUDAMERICA</v>
          </cell>
          <cell r="R1980" t="str">
            <v>03</v>
          </cell>
          <cell r="S1980" t="str">
            <v>PERÚ</v>
          </cell>
          <cell r="T1980" t="str">
            <v>000059 CALLAO, PUERTO</v>
          </cell>
          <cell r="U1980" t="str">
            <v>200001549</v>
          </cell>
          <cell r="V1980" t="str">
            <v>HALEMA S.A.C.</v>
          </cell>
          <cell r="W1980" t="str">
            <v/>
          </cell>
          <cell r="X1980" t="str">
            <v>CIF</v>
          </cell>
          <cell r="Y1980" t="str">
            <v>CTA CTE O CRED.DIRECTO</v>
          </cell>
          <cell r="Z1980" t="str">
            <v>CONGELADO</v>
          </cell>
          <cell r="AA1980" t="str">
            <v>TRUTRO</v>
          </cell>
          <cell r="AB1980" t="str">
            <v>TRUTRO LARGO</v>
          </cell>
          <cell r="AC1980" t="str">
            <v>TRUTRO LARGO NORMAL</v>
          </cell>
          <cell r="AD1980" t="str">
            <v>EX</v>
          </cell>
        </row>
        <row r="1981">
          <cell r="D1981">
            <v>1030817</v>
          </cell>
          <cell r="E1981" t="str">
            <v>PV TRU LARG@ BO CJ 15K AS</v>
          </cell>
          <cell r="F1981">
            <v>24000</v>
          </cell>
          <cell r="G1981" t="str">
            <v>KG</v>
          </cell>
          <cell r="H1981" t="str">
            <v>SOPRAVAL PLANTA / CECINAS 2</v>
          </cell>
          <cell r="I1981" t="str">
            <v>EMITIDO</v>
          </cell>
          <cell r="J1981">
            <v>44851</v>
          </cell>
          <cell r="K1981">
            <v>44871</v>
          </cell>
          <cell r="L1981"/>
          <cell r="M1981"/>
          <cell r="N1981"/>
          <cell r="O1981" t="str">
            <v>U007 AGROSUPER S.A.</v>
          </cell>
          <cell r="P1981" t="str">
            <v>00AS</v>
          </cell>
          <cell r="Q1981" t="str">
            <v>AGRO SUDAMERICA</v>
          </cell>
          <cell r="R1981" t="str">
            <v>03</v>
          </cell>
          <cell r="S1981" t="str">
            <v>PERÚ</v>
          </cell>
          <cell r="T1981" t="str">
            <v>000059 CALLAO, PUERTO</v>
          </cell>
          <cell r="U1981" t="str">
            <v>200001549</v>
          </cell>
          <cell r="V1981" t="str">
            <v>HALEMA S.A.C.</v>
          </cell>
          <cell r="W1981" t="str">
            <v/>
          </cell>
          <cell r="X1981" t="str">
            <v>CIF</v>
          </cell>
          <cell r="Y1981" t="str">
            <v>CTA CTE O CRED.DIRECTO</v>
          </cell>
          <cell r="Z1981" t="str">
            <v>CONGELADO</v>
          </cell>
          <cell r="AA1981" t="str">
            <v>TRUTRO</v>
          </cell>
          <cell r="AB1981" t="str">
            <v>TRUTRO LARGO</v>
          </cell>
          <cell r="AC1981" t="str">
            <v>TRUTRO LARGO NORMAL</v>
          </cell>
          <cell r="AD1981" t="str">
            <v>EX</v>
          </cell>
        </row>
        <row r="1982">
          <cell r="D1982">
            <v>1020660</v>
          </cell>
          <cell r="E1982" t="str">
            <v>GO PERNILP@ BO CJ 20K AS</v>
          </cell>
          <cell r="F1982">
            <v>24000</v>
          </cell>
          <cell r="G1982" t="str">
            <v>KG</v>
          </cell>
          <cell r="H1982" t="str">
            <v>PLANTA ROSARIO</v>
          </cell>
          <cell r="I1982" t="str">
            <v>A PROGRAMAR</v>
          </cell>
          <cell r="J1982">
            <v>44851</v>
          </cell>
          <cell r="K1982">
            <v>44855</v>
          </cell>
          <cell r="L1982"/>
          <cell r="M1982"/>
          <cell r="N1982"/>
          <cell r="O1982" t="str">
            <v>U007 AGROSUPER S.A.</v>
          </cell>
          <cell r="P1982" t="str">
            <v>00AS</v>
          </cell>
          <cell r="Q1982" t="str">
            <v>AGRO SUDAMERICA</v>
          </cell>
          <cell r="R1982" t="str">
            <v>02</v>
          </cell>
          <cell r="S1982" t="str">
            <v>COLOMBIA</v>
          </cell>
          <cell r="T1982" t="str">
            <v>000218 CARTAGENA, PUERTO</v>
          </cell>
          <cell r="U1982" t="str">
            <v>200000893</v>
          </cell>
          <cell r="V1982" t="str">
            <v>Frigo Cargo Internacional S.A.S.</v>
          </cell>
          <cell r="W1982" t="str">
            <v>***</v>
          </cell>
          <cell r="X1982" t="str">
            <v>CIF</v>
          </cell>
          <cell r="Y1982" t="str">
            <v>CTA CTE O CRED.DIRECTO</v>
          </cell>
          <cell r="Z1982" t="str">
            <v>CONGELADO</v>
          </cell>
          <cell r="AA1982" t="str">
            <v>PERNIL</v>
          </cell>
          <cell r="AB1982" t="str">
            <v>PERNIL PIERNA</v>
          </cell>
          <cell r="AC1982" t="str">
            <v>PERNIL PIERNA NORMAL</v>
          </cell>
          <cell r="AD1982" t="str">
            <v>EX</v>
          </cell>
        </row>
        <row r="1983">
          <cell r="D1983">
            <v>1020660</v>
          </cell>
          <cell r="E1983" t="str">
            <v>GO PERNILP@ BO CJ 20K AS</v>
          </cell>
          <cell r="F1983">
            <v>24000</v>
          </cell>
          <cell r="G1983" t="str">
            <v>KG</v>
          </cell>
          <cell r="H1983" t="str">
            <v>PLANTA ROSARIO</v>
          </cell>
          <cell r="I1983" t="str">
            <v>A PROGRAMAR</v>
          </cell>
          <cell r="J1983">
            <v>44851</v>
          </cell>
          <cell r="K1983">
            <v>44855</v>
          </cell>
          <cell r="L1983"/>
          <cell r="M1983"/>
          <cell r="N1983"/>
          <cell r="O1983" t="str">
            <v>U007 AGROSUPER S.A.</v>
          </cell>
          <cell r="P1983" t="str">
            <v>00AS</v>
          </cell>
          <cell r="Q1983" t="str">
            <v>AGRO SUDAMERICA</v>
          </cell>
          <cell r="R1983" t="str">
            <v>02</v>
          </cell>
          <cell r="S1983" t="str">
            <v>COLOMBIA</v>
          </cell>
          <cell r="T1983" t="str">
            <v>000023 BUENAVENTURA, PUERTO</v>
          </cell>
          <cell r="U1983" t="str">
            <v>200000893</v>
          </cell>
          <cell r="V1983" t="str">
            <v>Frigo Cargo Internacional S.A.S.</v>
          </cell>
          <cell r="W1983" t="str">
            <v>***</v>
          </cell>
          <cell r="X1983" t="str">
            <v>CIF</v>
          </cell>
          <cell r="Y1983" t="str">
            <v>CTA CTE O CRED.DIRECTO</v>
          </cell>
          <cell r="Z1983" t="str">
            <v>CONGELADO</v>
          </cell>
          <cell r="AA1983" t="str">
            <v>PERNIL</v>
          </cell>
          <cell r="AB1983" t="str">
            <v>PERNIL PIERNA</v>
          </cell>
          <cell r="AC1983" t="str">
            <v>PERNIL PIERNA NORMAL</v>
          </cell>
          <cell r="AD1983" t="str">
            <v>EX</v>
          </cell>
        </row>
        <row r="1984">
          <cell r="D1984">
            <v>1020660</v>
          </cell>
          <cell r="E1984" t="str">
            <v>GO PERNILP@ BO CJ 20K AS</v>
          </cell>
          <cell r="F1984">
            <v>24000</v>
          </cell>
          <cell r="G1984" t="str">
            <v>KG</v>
          </cell>
          <cell r="H1984" t="str">
            <v>PLANTA ROSARIO</v>
          </cell>
          <cell r="I1984" t="str">
            <v>A PROGRAMAR</v>
          </cell>
          <cell r="J1984">
            <v>44851</v>
          </cell>
          <cell r="K1984">
            <v>44855</v>
          </cell>
          <cell r="L1984"/>
          <cell r="M1984"/>
          <cell r="N1984"/>
          <cell r="O1984" t="str">
            <v>U007 AGROSUPER S.A.</v>
          </cell>
          <cell r="P1984" t="str">
            <v>00AS</v>
          </cell>
          <cell r="Q1984" t="str">
            <v>AGRO SUDAMERICA</v>
          </cell>
          <cell r="R1984" t="str">
            <v>02</v>
          </cell>
          <cell r="S1984" t="str">
            <v>COLOMBIA</v>
          </cell>
          <cell r="T1984" t="str">
            <v>000023 BUENAVENTURA, PUERTO</v>
          </cell>
          <cell r="U1984" t="str">
            <v>200000893</v>
          </cell>
          <cell r="V1984" t="str">
            <v>Frigo Cargo Internacional S.A.S.</v>
          </cell>
          <cell r="W1984" t="str">
            <v>***</v>
          </cell>
          <cell r="X1984" t="str">
            <v>CIF</v>
          </cell>
          <cell r="Y1984" t="str">
            <v>CTA CTE O CRED.DIRECTO</v>
          </cell>
          <cell r="Z1984" t="str">
            <v>CONGELADO</v>
          </cell>
          <cell r="AA1984" t="str">
            <v>PERNIL</v>
          </cell>
          <cell r="AB1984" t="str">
            <v>PERNIL PIERNA</v>
          </cell>
          <cell r="AC1984" t="str">
            <v>PERNIL PIERNA NORMAL</v>
          </cell>
          <cell r="AD1984" t="str">
            <v>EX</v>
          </cell>
        </row>
        <row r="1985">
          <cell r="D1985">
            <v>1020660</v>
          </cell>
          <cell r="E1985" t="str">
            <v>GO PERNILP@ BO CJ 20K AS</v>
          </cell>
          <cell r="F1985">
            <v>24000</v>
          </cell>
          <cell r="G1985" t="str">
            <v>KG</v>
          </cell>
          <cell r="H1985" t="str">
            <v>PLANTA ROSARIO</v>
          </cell>
          <cell r="I1985" t="str">
            <v>A PROGRAMAR</v>
          </cell>
          <cell r="J1985">
            <v>44851</v>
          </cell>
          <cell r="K1985">
            <v>44855</v>
          </cell>
          <cell r="L1985"/>
          <cell r="M1985"/>
          <cell r="N1985"/>
          <cell r="O1985" t="str">
            <v>U007 AGROSUPER S.A.</v>
          </cell>
          <cell r="P1985" t="str">
            <v>00AS</v>
          </cell>
          <cell r="Q1985" t="str">
            <v>AGRO SUDAMERICA</v>
          </cell>
          <cell r="R1985" t="str">
            <v>02</v>
          </cell>
          <cell r="S1985" t="str">
            <v>COLOMBIA</v>
          </cell>
          <cell r="T1985" t="str">
            <v>000023 BUENAVENTURA, PUERTO</v>
          </cell>
          <cell r="U1985" t="str">
            <v>200000893</v>
          </cell>
          <cell r="V1985" t="str">
            <v>Frigo Cargo Internacional S.A.S.</v>
          </cell>
          <cell r="W1985" t="str">
            <v/>
          </cell>
          <cell r="X1985" t="str">
            <v>CIF</v>
          </cell>
          <cell r="Y1985" t="str">
            <v>CTA CTE O CRED.DIRECTO</v>
          </cell>
          <cell r="Z1985" t="str">
            <v>CONGELADO</v>
          </cell>
          <cell r="AA1985" t="str">
            <v>PERNIL</v>
          </cell>
          <cell r="AB1985" t="str">
            <v>PERNIL PIERNA</v>
          </cell>
          <cell r="AC1985" t="str">
            <v>PERNIL PIERNA NORMAL</v>
          </cell>
          <cell r="AD1985" t="str">
            <v>EX</v>
          </cell>
        </row>
        <row r="1986">
          <cell r="D1986">
            <v>1023334</v>
          </cell>
          <cell r="E1986" t="str">
            <v>CUE GRANEL ESP CC@ CJ 20K AS</v>
          </cell>
          <cell r="F1986">
            <v>24000</v>
          </cell>
          <cell r="G1986" t="str">
            <v>KG</v>
          </cell>
          <cell r="H1986" t="str">
            <v>PLANTA ROSARIO</v>
          </cell>
          <cell r="I1986" t="str">
            <v>EMITIDO</v>
          </cell>
          <cell r="J1986">
            <v>44851</v>
          </cell>
          <cell r="K1986">
            <v>44870</v>
          </cell>
          <cell r="L1986"/>
          <cell r="M1986"/>
          <cell r="N1986"/>
          <cell r="O1986" t="str">
            <v>U007 AGROSUPER S.A.</v>
          </cell>
          <cell r="P1986" t="str">
            <v>00AB</v>
          </cell>
          <cell r="Q1986" t="str">
            <v>AGROSUPER BRASIL</v>
          </cell>
          <cell r="R1986" t="str">
            <v>02</v>
          </cell>
          <cell r="S1986" t="str">
            <v>BRASIL</v>
          </cell>
          <cell r="T1986" t="str">
            <v>000314 ITÁ, TERRESTRE</v>
          </cell>
          <cell r="U1986" t="str">
            <v>200001964</v>
          </cell>
          <cell r="V1986" t="str">
            <v>Gelnex Indústria e Comércio Ltda</v>
          </cell>
          <cell r="W1986" t="str">
            <v/>
          </cell>
          <cell r="X1986" t="str">
            <v>FCA</v>
          </cell>
          <cell r="Y1986" t="str">
            <v>CTA CTE O CRED.DIRECTO</v>
          </cell>
          <cell r="Z1986" t="str">
            <v>CONGELADO</v>
          </cell>
          <cell r="AA1986" t="str">
            <v>CUEROS</v>
          </cell>
          <cell r="AB1986" t="str">
            <v>CUERO MIXTO</v>
          </cell>
          <cell r="AC1986" t="str">
            <v>CUERO GRANEL ESPECIAL</v>
          </cell>
          <cell r="AD1986" t="str">
            <v>EX</v>
          </cell>
        </row>
        <row r="1987">
          <cell r="D1987">
            <v>1023334</v>
          </cell>
          <cell r="E1987" t="str">
            <v>CUE GRANEL ESP CC@ CJ 20K AS</v>
          </cell>
          <cell r="F1987">
            <v>24000</v>
          </cell>
          <cell r="G1987" t="str">
            <v>KG</v>
          </cell>
          <cell r="H1987" t="str">
            <v>PLANTA ROSARIO</v>
          </cell>
          <cell r="I1987" t="str">
            <v>EMITIDO</v>
          </cell>
          <cell r="J1987">
            <v>44851</v>
          </cell>
          <cell r="K1987">
            <v>44871</v>
          </cell>
          <cell r="L1987"/>
          <cell r="M1987"/>
          <cell r="N1987"/>
          <cell r="O1987" t="str">
            <v>U007 AGROSUPER S.A.</v>
          </cell>
          <cell r="P1987" t="str">
            <v>00AB</v>
          </cell>
          <cell r="Q1987" t="str">
            <v>AGROSUPER BRASIL</v>
          </cell>
          <cell r="R1987" t="str">
            <v>02</v>
          </cell>
          <cell r="S1987" t="str">
            <v>BRASIL</v>
          </cell>
          <cell r="T1987" t="str">
            <v>000314 ITÁ, TERRESTRE</v>
          </cell>
          <cell r="U1987" t="str">
            <v>200001964</v>
          </cell>
          <cell r="V1987" t="str">
            <v>Gelnex Indústria e Comércio Ltda</v>
          </cell>
          <cell r="W1987" t="str">
            <v/>
          </cell>
          <cell r="X1987" t="str">
            <v>FCA</v>
          </cell>
          <cell r="Y1987" t="str">
            <v>CTA CTE O CRED.DIRECTO</v>
          </cell>
          <cell r="Z1987" t="str">
            <v>CONGELADO</v>
          </cell>
          <cell r="AA1987" t="str">
            <v>CUEROS</v>
          </cell>
          <cell r="AB1987" t="str">
            <v>CUERO MIXTO</v>
          </cell>
          <cell r="AC1987" t="str">
            <v>CUERO GRANEL ESPECIAL</v>
          </cell>
          <cell r="AD1987" t="str">
            <v>EX</v>
          </cell>
        </row>
        <row r="1988">
          <cell r="D1988">
            <v>1023334</v>
          </cell>
          <cell r="E1988" t="str">
            <v>CUE GRANEL ESP CC@ CJ 20K AS</v>
          </cell>
          <cell r="F1988">
            <v>24000</v>
          </cell>
          <cell r="G1988" t="str">
            <v>KG</v>
          </cell>
          <cell r="H1988" t="str">
            <v>PLANTA ROSARIO</v>
          </cell>
          <cell r="I1988" t="str">
            <v>EMITIDO</v>
          </cell>
          <cell r="J1988">
            <v>44851</v>
          </cell>
          <cell r="K1988">
            <v>44871</v>
          </cell>
          <cell r="L1988"/>
          <cell r="M1988"/>
          <cell r="N1988"/>
          <cell r="O1988" t="str">
            <v>U007 AGROSUPER S.A.</v>
          </cell>
          <cell r="P1988" t="str">
            <v>00AB</v>
          </cell>
          <cell r="Q1988" t="str">
            <v>AGROSUPER BRASIL</v>
          </cell>
          <cell r="R1988" t="str">
            <v>02</v>
          </cell>
          <cell r="S1988" t="str">
            <v>BRASIL</v>
          </cell>
          <cell r="T1988" t="str">
            <v>000314 ITÁ, TERRESTRE</v>
          </cell>
          <cell r="U1988" t="str">
            <v>200001964</v>
          </cell>
          <cell r="V1988" t="str">
            <v>Gelnex Indústria e Comércio Ltda</v>
          </cell>
          <cell r="W1988" t="str">
            <v/>
          </cell>
          <cell r="X1988" t="str">
            <v>FCA</v>
          </cell>
          <cell r="Y1988" t="str">
            <v>CTA CTE O CRED.DIRECTO</v>
          </cell>
          <cell r="Z1988" t="str">
            <v>CONGELADO</v>
          </cell>
          <cell r="AA1988" t="str">
            <v>CUEROS</v>
          </cell>
          <cell r="AB1988" t="str">
            <v>CUERO MIXTO</v>
          </cell>
          <cell r="AC1988" t="str">
            <v>CUERO GRANEL ESPECIAL</v>
          </cell>
          <cell r="AD1988" t="str">
            <v>EX</v>
          </cell>
        </row>
        <row r="1989">
          <cell r="D1989">
            <v>1023334</v>
          </cell>
          <cell r="E1989" t="str">
            <v>CUE GRANEL ESP CC@ CJ 20K AS</v>
          </cell>
          <cell r="F1989">
            <v>24000</v>
          </cell>
          <cell r="G1989" t="str">
            <v>KG</v>
          </cell>
          <cell r="H1989" t="str">
            <v>PLANTA ROSARIO</v>
          </cell>
          <cell r="I1989" t="str">
            <v>EMITIDO</v>
          </cell>
          <cell r="J1989">
            <v>44851</v>
          </cell>
          <cell r="K1989">
            <v>44871</v>
          </cell>
          <cell r="L1989"/>
          <cell r="M1989"/>
          <cell r="N1989"/>
          <cell r="O1989" t="str">
            <v>U007 AGROSUPER S.A.</v>
          </cell>
          <cell r="P1989" t="str">
            <v>00AB</v>
          </cell>
          <cell r="Q1989" t="str">
            <v>AGROSUPER BRASIL</v>
          </cell>
          <cell r="R1989" t="str">
            <v>02</v>
          </cell>
          <cell r="S1989" t="str">
            <v>BRASIL</v>
          </cell>
          <cell r="T1989" t="str">
            <v>000314 ITÁ, TERRESTRE</v>
          </cell>
          <cell r="U1989" t="str">
            <v>200001964</v>
          </cell>
          <cell r="V1989" t="str">
            <v>Gelnex Indústria e Comércio Ltda</v>
          </cell>
          <cell r="W1989" t="str">
            <v/>
          </cell>
          <cell r="X1989" t="str">
            <v>FCA</v>
          </cell>
          <cell r="Y1989" t="str">
            <v>CTA CTE O CRED.DIRECTO</v>
          </cell>
          <cell r="Z1989" t="str">
            <v>CONGELADO</v>
          </cell>
          <cell r="AA1989" t="str">
            <v>CUEROS</v>
          </cell>
          <cell r="AB1989" t="str">
            <v>CUERO MIXTO</v>
          </cell>
          <cell r="AC1989" t="str">
            <v>CUERO GRANEL ESPECIAL</v>
          </cell>
          <cell r="AD1989" t="str">
            <v>EX</v>
          </cell>
        </row>
        <row r="1990">
          <cell r="D1990">
            <v>1023334</v>
          </cell>
          <cell r="E1990" t="str">
            <v>CUE GRANEL ESP CC@ CJ 20K AS</v>
          </cell>
          <cell r="F1990">
            <v>24000</v>
          </cell>
          <cell r="G1990" t="str">
            <v>KG</v>
          </cell>
          <cell r="H1990" t="str">
            <v>PLANTA ROSARIO</v>
          </cell>
          <cell r="I1990" t="str">
            <v>EMITIDO</v>
          </cell>
          <cell r="J1990">
            <v>44851</v>
          </cell>
          <cell r="K1990">
            <v>44877</v>
          </cell>
          <cell r="L1990"/>
          <cell r="M1990"/>
          <cell r="N1990"/>
          <cell r="O1990" t="str">
            <v>U007 AGROSUPER S.A.</v>
          </cell>
          <cell r="P1990" t="str">
            <v>00AB</v>
          </cell>
          <cell r="Q1990" t="str">
            <v>AGROSUPER BRASIL</v>
          </cell>
          <cell r="R1990" t="str">
            <v>02</v>
          </cell>
          <cell r="S1990" t="str">
            <v>BRASIL</v>
          </cell>
          <cell r="T1990" t="str">
            <v>000314 ITÁ, TERRESTRE</v>
          </cell>
          <cell r="U1990" t="str">
            <v>200001964</v>
          </cell>
          <cell r="V1990" t="str">
            <v>Gelnex Indústria e Comércio Ltda</v>
          </cell>
          <cell r="W1990" t="str">
            <v/>
          </cell>
          <cell r="X1990" t="str">
            <v>FCA</v>
          </cell>
          <cell r="Y1990" t="str">
            <v>CTA CTE O CRED.DIRECTO</v>
          </cell>
          <cell r="Z1990" t="str">
            <v>CONGELADO</v>
          </cell>
          <cell r="AA1990" t="str">
            <v>CUEROS</v>
          </cell>
          <cell r="AB1990" t="str">
            <v>CUERO MIXTO</v>
          </cell>
          <cell r="AC1990" t="str">
            <v>CUERO GRANEL ESPECIAL</v>
          </cell>
          <cell r="AD1990" t="str">
            <v>EX</v>
          </cell>
        </row>
        <row r="1991">
          <cell r="D1991">
            <v>1023334</v>
          </cell>
          <cell r="E1991" t="str">
            <v>CUE GRANEL ESP CC@ CJ 20K AS</v>
          </cell>
          <cell r="F1991">
            <v>24000</v>
          </cell>
          <cell r="G1991" t="str">
            <v>KG</v>
          </cell>
          <cell r="H1991" t="str">
            <v>PLANTA ROSARIO</v>
          </cell>
          <cell r="I1991" t="str">
            <v>EMITIDO</v>
          </cell>
          <cell r="J1991">
            <v>44851</v>
          </cell>
          <cell r="K1991">
            <v>44877</v>
          </cell>
          <cell r="L1991"/>
          <cell r="M1991"/>
          <cell r="N1991"/>
          <cell r="O1991" t="str">
            <v>U007 AGROSUPER S.A.</v>
          </cell>
          <cell r="P1991" t="str">
            <v>00AB</v>
          </cell>
          <cell r="Q1991" t="str">
            <v>AGROSUPER BRASIL</v>
          </cell>
          <cell r="R1991" t="str">
            <v>02</v>
          </cell>
          <cell r="S1991" t="str">
            <v>BRASIL</v>
          </cell>
          <cell r="T1991" t="str">
            <v>000314 ITÁ, TERRESTRE</v>
          </cell>
          <cell r="U1991" t="str">
            <v>200001964</v>
          </cell>
          <cell r="V1991" t="str">
            <v>Gelnex Indústria e Comércio Ltda</v>
          </cell>
          <cell r="W1991" t="str">
            <v/>
          </cell>
          <cell r="X1991" t="str">
            <v>FCA</v>
          </cell>
          <cell r="Y1991" t="str">
            <v>CTA CTE O CRED.DIRECTO</v>
          </cell>
          <cell r="Z1991" t="str">
            <v>CONGELADO</v>
          </cell>
          <cell r="AA1991" t="str">
            <v>CUEROS</v>
          </cell>
          <cell r="AB1991" t="str">
            <v>CUERO MIXTO</v>
          </cell>
          <cell r="AC1991" t="str">
            <v>CUERO GRANEL ESPECIAL</v>
          </cell>
          <cell r="AD1991" t="str">
            <v>EX</v>
          </cell>
        </row>
        <row r="1992">
          <cell r="D1992">
            <v>1023334</v>
          </cell>
          <cell r="E1992" t="str">
            <v>CUE GRANEL ESP CC@ CJ 20K AS</v>
          </cell>
          <cell r="F1992">
            <v>24000</v>
          </cell>
          <cell r="G1992" t="str">
            <v>KG</v>
          </cell>
          <cell r="H1992" t="str">
            <v>PLANTA ROSARIO</v>
          </cell>
          <cell r="I1992" t="str">
            <v>EMITIDO</v>
          </cell>
          <cell r="J1992">
            <v>44851</v>
          </cell>
          <cell r="K1992">
            <v>44877</v>
          </cell>
          <cell r="L1992"/>
          <cell r="M1992"/>
          <cell r="N1992"/>
          <cell r="O1992" t="str">
            <v>U007 AGROSUPER S.A.</v>
          </cell>
          <cell r="P1992" t="str">
            <v>00AB</v>
          </cell>
          <cell r="Q1992" t="str">
            <v>AGROSUPER BRASIL</v>
          </cell>
          <cell r="R1992" t="str">
            <v>02</v>
          </cell>
          <cell r="S1992" t="str">
            <v>BRASIL</v>
          </cell>
          <cell r="T1992" t="str">
            <v>000314 ITÁ, TERRESTRE</v>
          </cell>
          <cell r="U1992" t="str">
            <v>200001964</v>
          </cell>
          <cell r="V1992" t="str">
            <v>Gelnex Indústria e Comércio Ltda</v>
          </cell>
          <cell r="W1992" t="str">
            <v/>
          </cell>
          <cell r="X1992" t="str">
            <v>FCA</v>
          </cell>
          <cell r="Y1992" t="str">
            <v>CTA CTE O CRED.DIRECTO</v>
          </cell>
          <cell r="Z1992" t="str">
            <v>CONGELADO</v>
          </cell>
          <cell r="AA1992" t="str">
            <v>CUEROS</v>
          </cell>
          <cell r="AB1992" t="str">
            <v>CUERO MIXTO</v>
          </cell>
          <cell r="AC1992" t="str">
            <v>CUERO GRANEL ESPECIAL</v>
          </cell>
          <cell r="AD1992" t="str">
            <v>EX</v>
          </cell>
        </row>
        <row r="1993">
          <cell r="D1993">
            <v>1023334</v>
          </cell>
          <cell r="E1993" t="str">
            <v>CUE GRANEL ESP CC@ CJ 20K AS</v>
          </cell>
          <cell r="F1993">
            <v>24000</v>
          </cell>
          <cell r="G1993" t="str">
            <v>KG</v>
          </cell>
          <cell r="H1993" t="str">
            <v>PLANTA ROSARIO</v>
          </cell>
          <cell r="I1993" t="str">
            <v>EMITIDO</v>
          </cell>
          <cell r="J1993">
            <v>44851</v>
          </cell>
          <cell r="K1993">
            <v>44877</v>
          </cell>
          <cell r="L1993"/>
          <cell r="M1993"/>
          <cell r="N1993"/>
          <cell r="O1993" t="str">
            <v>U007 AGROSUPER S.A.</v>
          </cell>
          <cell r="P1993" t="str">
            <v>00AB</v>
          </cell>
          <cell r="Q1993" t="str">
            <v>AGROSUPER BRASIL</v>
          </cell>
          <cell r="R1993" t="str">
            <v>02</v>
          </cell>
          <cell r="S1993" t="str">
            <v>BRASIL</v>
          </cell>
          <cell r="T1993" t="str">
            <v>000314 ITÁ, TERRESTRE</v>
          </cell>
          <cell r="U1993" t="str">
            <v>200001964</v>
          </cell>
          <cell r="V1993" t="str">
            <v>Gelnex Indústria e Comércio Ltda</v>
          </cell>
          <cell r="W1993" t="str">
            <v/>
          </cell>
          <cell r="X1993" t="str">
            <v>FCA</v>
          </cell>
          <cell r="Y1993" t="str">
            <v>CTA CTE O CRED.DIRECTO</v>
          </cell>
          <cell r="Z1993" t="str">
            <v>CONGELADO</v>
          </cell>
          <cell r="AA1993" t="str">
            <v>CUEROS</v>
          </cell>
          <cell r="AB1993" t="str">
            <v>CUERO MIXTO</v>
          </cell>
          <cell r="AC1993" t="str">
            <v>CUERO GRANEL ESPECIAL</v>
          </cell>
          <cell r="AD1993" t="str">
            <v>EX</v>
          </cell>
        </row>
        <row r="1994">
          <cell r="D1994">
            <v>1023334</v>
          </cell>
          <cell r="E1994" t="str">
            <v>CUE GRANEL ESP CC@ CJ 20K AS</v>
          </cell>
          <cell r="F1994">
            <v>24000</v>
          </cell>
          <cell r="G1994" t="str">
            <v>KG</v>
          </cell>
          <cell r="H1994" t="str">
            <v>PLANTA ROSARIO</v>
          </cell>
          <cell r="I1994" t="str">
            <v>EMITIDO</v>
          </cell>
          <cell r="J1994">
            <v>44851</v>
          </cell>
          <cell r="K1994">
            <v>44883</v>
          </cell>
          <cell r="L1994"/>
          <cell r="M1994"/>
          <cell r="N1994"/>
          <cell r="O1994" t="str">
            <v>U007 AGROSUPER S.A.</v>
          </cell>
          <cell r="P1994" t="str">
            <v>00AB</v>
          </cell>
          <cell r="Q1994" t="str">
            <v>AGROSUPER BRASIL</v>
          </cell>
          <cell r="R1994" t="str">
            <v>02</v>
          </cell>
          <cell r="S1994" t="str">
            <v>BRASIL</v>
          </cell>
          <cell r="T1994" t="str">
            <v>000314 ITÁ, TERRESTRE</v>
          </cell>
          <cell r="U1994" t="str">
            <v>200001964</v>
          </cell>
          <cell r="V1994" t="str">
            <v>Gelnex Indústria e Comércio Ltda</v>
          </cell>
          <cell r="W1994" t="str">
            <v/>
          </cell>
          <cell r="X1994" t="str">
            <v>FCA</v>
          </cell>
          <cell r="Y1994" t="str">
            <v>CTA CTE O CRED.DIRECTO</v>
          </cell>
          <cell r="Z1994" t="str">
            <v>CONGELADO</v>
          </cell>
          <cell r="AA1994" t="str">
            <v>CUEROS</v>
          </cell>
          <cell r="AB1994" t="str">
            <v>CUERO MIXTO</v>
          </cell>
          <cell r="AC1994" t="str">
            <v>CUERO GRANEL ESPECIAL</v>
          </cell>
          <cell r="AD1994" t="str">
            <v>EX</v>
          </cell>
        </row>
        <row r="1995">
          <cell r="D1995">
            <v>1023334</v>
          </cell>
          <cell r="E1995" t="str">
            <v>CUE GRANEL ESP CC@ CJ 20K AS</v>
          </cell>
          <cell r="F1995">
            <v>24000</v>
          </cell>
          <cell r="G1995" t="str">
            <v>KG</v>
          </cell>
          <cell r="H1995" t="str">
            <v>PLANTA ROSARIO</v>
          </cell>
          <cell r="I1995" t="str">
            <v>EMITIDO</v>
          </cell>
          <cell r="J1995">
            <v>44851</v>
          </cell>
          <cell r="K1995">
            <v>44883</v>
          </cell>
          <cell r="L1995"/>
          <cell r="M1995"/>
          <cell r="N1995"/>
          <cell r="O1995" t="str">
            <v>U007 AGROSUPER S.A.</v>
          </cell>
          <cell r="P1995" t="str">
            <v>00AB</v>
          </cell>
          <cell r="Q1995" t="str">
            <v>AGROSUPER BRASIL</v>
          </cell>
          <cell r="R1995" t="str">
            <v>02</v>
          </cell>
          <cell r="S1995" t="str">
            <v>BRASIL</v>
          </cell>
          <cell r="T1995" t="str">
            <v>000314 ITÁ, TERRESTRE</v>
          </cell>
          <cell r="U1995" t="str">
            <v>200001964</v>
          </cell>
          <cell r="V1995" t="str">
            <v>Gelnex Indústria e Comércio Ltda</v>
          </cell>
          <cell r="W1995" t="str">
            <v/>
          </cell>
          <cell r="X1995" t="str">
            <v>FCA</v>
          </cell>
          <cell r="Y1995" t="str">
            <v>CTA CTE O CRED.DIRECTO</v>
          </cell>
          <cell r="Z1995" t="str">
            <v>CONGELADO</v>
          </cell>
          <cell r="AA1995" t="str">
            <v>CUEROS</v>
          </cell>
          <cell r="AB1995" t="str">
            <v>CUERO MIXTO</v>
          </cell>
          <cell r="AC1995" t="str">
            <v>CUERO GRANEL ESPECIAL</v>
          </cell>
          <cell r="AD1995" t="str">
            <v>EX</v>
          </cell>
        </row>
        <row r="1996">
          <cell r="D1996">
            <v>1023334</v>
          </cell>
          <cell r="E1996" t="str">
            <v>CUE GRANEL ESP CC@ CJ 20K AS</v>
          </cell>
          <cell r="F1996">
            <v>24000</v>
          </cell>
          <cell r="G1996" t="str">
            <v>KG</v>
          </cell>
          <cell r="H1996" t="str">
            <v>PLANTA ROSARIO</v>
          </cell>
          <cell r="I1996" t="str">
            <v>EMITIDO</v>
          </cell>
          <cell r="J1996">
            <v>44851</v>
          </cell>
          <cell r="K1996">
            <v>44883</v>
          </cell>
          <cell r="L1996"/>
          <cell r="M1996"/>
          <cell r="N1996"/>
          <cell r="O1996" t="str">
            <v>U007 AGROSUPER S.A.</v>
          </cell>
          <cell r="P1996" t="str">
            <v>00AB</v>
          </cell>
          <cell r="Q1996" t="str">
            <v>AGROSUPER BRASIL</v>
          </cell>
          <cell r="R1996" t="str">
            <v>02</v>
          </cell>
          <cell r="S1996" t="str">
            <v>BRASIL</v>
          </cell>
          <cell r="T1996" t="str">
            <v>000314 ITÁ, TERRESTRE</v>
          </cell>
          <cell r="U1996" t="str">
            <v>200001964</v>
          </cell>
          <cell r="V1996" t="str">
            <v>Gelnex Indústria e Comércio Ltda</v>
          </cell>
          <cell r="W1996" t="str">
            <v/>
          </cell>
          <cell r="X1996" t="str">
            <v>FCA</v>
          </cell>
          <cell r="Y1996" t="str">
            <v>CTA CTE O CRED.DIRECTO</v>
          </cell>
          <cell r="Z1996" t="str">
            <v>CONGELADO</v>
          </cell>
          <cell r="AA1996" t="str">
            <v>CUEROS</v>
          </cell>
          <cell r="AB1996" t="str">
            <v>CUERO MIXTO</v>
          </cell>
          <cell r="AC1996" t="str">
            <v>CUERO GRANEL ESPECIAL</v>
          </cell>
          <cell r="AD1996" t="str">
            <v>EX</v>
          </cell>
        </row>
        <row r="1997">
          <cell r="D1997">
            <v>1023334</v>
          </cell>
          <cell r="E1997" t="str">
            <v>CUE GRANEL ESP CC@ CJ 20K AS</v>
          </cell>
          <cell r="F1997">
            <v>24000</v>
          </cell>
          <cell r="G1997" t="str">
            <v>KG</v>
          </cell>
          <cell r="H1997" t="str">
            <v>PLANTA ROSARIO</v>
          </cell>
          <cell r="I1997" t="str">
            <v>EMITIDO</v>
          </cell>
          <cell r="J1997">
            <v>44851</v>
          </cell>
          <cell r="K1997">
            <v>44883</v>
          </cell>
          <cell r="L1997"/>
          <cell r="M1997"/>
          <cell r="N1997"/>
          <cell r="O1997" t="str">
            <v>U007 AGROSUPER S.A.</v>
          </cell>
          <cell r="P1997" t="str">
            <v>00AB</v>
          </cell>
          <cell r="Q1997" t="str">
            <v>AGROSUPER BRASIL</v>
          </cell>
          <cell r="R1997" t="str">
            <v>02</v>
          </cell>
          <cell r="S1997" t="str">
            <v>BRASIL</v>
          </cell>
          <cell r="T1997" t="str">
            <v>000314 ITÁ, TERRESTRE</v>
          </cell>
          <cell r="U1997" t="str">
            <v>200001964</v>
          </cell>
          <cell r="V1997" t="str">
            <v>Gelnex Indústria e Comércio Ltda</v>
          </cell>
          <cell r="W1997" t="str">
            <v/>
          </cell>
          <cell r="X1997" t="str">
            <v>FCA</v>
          </cell>
          <cell r="Y1997" t="str">
            <v>CTA CTE O CRED.DIRECTO</v>
          </cell>
          <cell r="Z1997" t="str">
            <v>CONGELADO</v>
          </cell>
          <cell r="AA1997" t="str">
            <v>CUEROS</v>
          </cell>
          <cell r="AB1997" t="str">
            <v>CUERO MIXTO</v>
          </cell>
          <cell r="AC1997" t="str">
            <v>CUERO GRANEL ESPECIAL</v>
          </cell>
          <cell r="AD1997" t="str">
            <v>EX</v>
          </cell>
        </row>
        <row r="1998">
          <cell r="D1998">
            <v>1023334</v>
          </cell>
          <cell r="E1998" t="str">
            <v>CUE GRANEL ESP CC@ CJ 20K AS</v>
          </cell>
          <cell r="F1998">
            <v>24000</v>
          </cell>
          <cell r="G1998" t="str">
            <v>KG</v>
          </cell>
          <cell r="H1998" t="str">
            <v>PLANTA ROSARIO</v>
          </cell>
          <cell r="I1998" t="str">
            <v>EMITIDO</v>
          </cell>
          <cell r="J1998">
            <v>44851</v>
          </cell>
          <cell r="K1998">
            <v>44890</v>
          </cell>
          <cell r="L1998"/>
          <cell r="M1998"/>
          <cell r="N1998"/>
          <cell r="O1998" t="str">
            <v>U007 AGROSUPER S.A.</v>
          </cell>
          <cell r="P1998" t="str">
            <v>00AB</v>
          </cell>
          <cell r="Q1998" t="str">
            <v>AGROSUPER BRASIL</v>
          </cell>
          <cell r="R1998" t="str">
            <v>02</v>
          </cell>
          <cell r="S1998" t="str">
            <v>BRASIL</v>
          </cell>
          <cell r="T1998" t="str">
            <v>000314 ITÁ, TERRESTRE</v>
          </cell>
          <cell r="U1998" t="str">
            <v>200001964</v>
          </cell>
          <cell r="V1998" t="str">
            <v>Gelnex Indústria e Comércio Ltda</v>
          </cell>
          <cell r="W1998" t="str">
            <v/>
          </cell>
          <cell r="X1998" t="str">
            <v>FCA</v>
          </cell>
          <cell r="Y1998" t="str">
            <v>CTA CTE O CRED.DIRECTO</v>
          </cell>
          <cell r="Z1998" t="str">
            <v>CONGELADO</v>
          </cell>
          <cell r="AA1998" t="str">
            <v>CUEROS</v>
          </cell>
          <cell r="AB1998" t="str">
            <v>CUERO MIXTO</v>
          </cell>
          <cell r="AC1998" t="str">
            <v>CUERO GRANEL ESPECIAL</v>
          </cell>
          <cell r="AD1998" t="str">
            <v>EX</v>
          </cell>
        </row>
        <row r="1999">
          <cell r="D1999">
            <v>1023334</v>
          </cell>
          <cell r="E1999" t="str">
            <v>CUE GRANEL ESP CC@ CJ 20K AS</v>
          </cell>
          <cell r="F1999">
            <v>24000</v>
          </cell>
          <cell r="G1999" t="str">
            <v>KG</v>
          </cell>
          <cell r="H1999" t="str">
            <v>PLANTA ROSARIO</v>
          </cell>
          <cell r="I1999" t="str">
            <v>EMITIDO</v>
          </cell>
          <cell r="J1999">
            <v>44851</v>
          </cell>
          <cell r="K1999">
            <v>44890</v>
          </cell>
          <cell r="L1999"/>
          <cell r="M1999"/>
          <cell r="N1999"/>
          <cell r="O1999" t="str">
            <v>U007 AGROSUPER S.A.</v>
          </cell>
          <cell r="P1999" t="str">
            <v>00AB</v>
          </cell>
          <cell r="Q1999" t="str">
            <v>AGROSUPER BRASIL</v>
          </cell>
          <cell r="R1999" t="str">
            <v>02</v>
          </cell>
          <cell r="S1999" t="str">
            <v>BRASIL</v>
          </cell>
          <cell r="T1999" t="str">
            <v>000314 ITÁ, TERRESTRE</v>
          </cell>
          <cell r="U1999" t="str">
            <v>200001964</v>
          </cell>
          <cell r="V1999" t="str">
            <v>Gelnex Indústria e Comércio Ltda</v>
          </cell>
          <cell r="W1999" t="str">
            <v/>
          </cell>
          <cell r="X1999" t="str">
            <v>FCA</v>
          </cell>
          <cell r="Y1999" t="str">
            <v>CTA CTE O CRED.DIRECTO</v>
          </cell>
          <cell r="Z1999" t="str">
            <v>CONGELADO</v>
          </cell>
          <cell r="AA1999" t="str">
            <v>CUEROS</v>
          </cell>
          <cell r="AB1999" t="str">
            <v>CUERO MIXTO</v>
          </cell>
          <cell r="AC1999" t="str">
            <v>CUERO GRANEL ESPECIAL</v>
          </cell>
          <cell r="AD1999" t="str">
            <v>EX</v>
          </cell>
        </row>
        <row r="2000">
          <cell r="D2000">
            <v>1021864</v>
          </cell>
          <cell r="E2000" t="str">
            <v>GO CUE PAPDA CP@ CJ 20K AS</v>
          </cell>
          <cell r="F2000">
            <v>24000</v>
          </cell>
          <cell r="G2000" t="str">
            <v>KG</v>
          </cell>
          <cell r="H2000" t="str">
            <v>PLANTA ROSARIO</v>
          </cell>
          <cell r="I2000" t="str">
            <v>EMITIDO</v>
          </cell>
          <cell r="J2000">
            <v>44851</v>
          </cell>
          <cell r="K2000">
            <v>44890</v>
          </cell>
          <cell r="L2000"/>
          <cell r="M2000"/>
          <cell r="N2000"/>
          <cell r="O2000" t="str">
            <v>U007 AGROSUPER S.A.</v>
          </cell>
          <cell r="P2000" t="str">
            <v>00AB</v>
          </cell>
          <cell r="Q2000" t="str">
            <v>AGROSUPER BRASIL</v>
          </cell>
          <cell r="R2000" t="str">
            <v>02</v>
          </cell>
          <cell r="S2000" t="str">
            <v>BRASIL</v>
          </cell>
          <cell r="T2000" t="str">
            <v>000314 ITÁ, TERRESTRE</v>
          </cell>
          <cell r="U2000" t="str">
            <v>200001964</v>
          </cell>
          <cell r="V2000" t="str">
            <v>Gelnex Indústria e Comércio Ltda</v>
          </cell>
          <cell r="W2000" t="str">
            <v/>
          </cell>
          <cell r="X2000" t="str">
            <v>FCA</v>
          </cell>
          <cell r="Y2000" t="str">
            <v>CTA CTE O CRED.DIRECTO</v>
          </cell>
          <cell r="Z2000" t="str">
            <v>CONGELADO</v>
          </cell>
          <cell r="AA2000" t="str">
            <v>CUEROS</v>
          </cell>
          <cell r="AB2000" t="str">
            <v>CUERO PAPADA</v>
          </cell>
          <cell r="AC2000" t="str">
            <v>CUERO PAPADA</v>
          </cell>
          <cell r="AD2000" t="str">
            <v>EX</v>
          </cell>
        </row>
        <row r="2001">
          <cell r="D2001">
            <v>1023329</v>
          </cell>
          <cell r="E2001" t="str">
            <v>GO CUE PAPDA CP@ CJ 20K AS</v>
          </cell>
          <cell r="F2001">
            <v>24000</v>
          </cell>
          <cell r="G2001" t="str">
            <v>KG</v>
          </cell>
          <cell r="H2001" t="str">
            <v>PLANTA ROSARIO</v>
          </cell>
          <cell r="I2001" t="str">
            <v>EMITIDO</v>
          </cell>
          <cell r="J2001">
            <v>44851</v>
          </cell>
          <cell r="K2001">
            <v>44890</v>
          </cell>
          <cell r="L2001"/>
          <cell r="M2001"/>
          <cell r="N2001"/>
          <cell r="O2001" t="str">
            <v>U007 AGROSUPER S.A.</v>
          </cell>
          <cell r="P2001" t="str">
            <v>00AB</v>
          </cell>
          <cell r="Q2001" t="str">
            <v>AGROSUPER BRASIL</v>
          </cell>
          <cell r="R2001" t="str">
            <v>02</v>
          </cell>
          <cell r="S2001" t="str">
            <v>BRASIL</v>
          </cell>
          <cell r="T2001" t="str">
            <v>000314 ITÁ, TERRESTRE</v>
          </cell>
          <cell r="U2001" t="str">
            <v>200001964</v>
          </cell>
          <cell r="V2001" t="str">
            <v>Gelnex Indústria e Comércio Ltda</v>
          </cell>
          <cell r="W2001" t="str">
            <v/>
          </cell>
          <cell r="X2001" t="str">
            <v>FCA</v>
          </cell>
          <cell r="Y2001" t="str">
            <v>CTA CTE O CRED.DIRECTO</v>
          </cell>
          <cell r="Z2001" t="str">
            <v>CONGELADO</v>
          </cell>
          <cell r="AA2001" t="str">
            <v>CUEROS</v>
          </cell>
          <cell r="AB2001" t="str">
            <v>CUERO PAPADA</v>
          </cell>
          <cell r="AC2001" t="str">
            <v>CUERO PAPADA</v>
          </cell>
          <cell r="AD2001" t="str">
            <v>EX</v>
          </cell>
        </row>
        <row r="2002">
          <cell r="D2002">
            <v>1012556</v>
          </cell>
          <cell r="E2002" t="str">
            <v>PO CDM 14% PROTEINA@ CJ 20K AS</v>
          </cell>
          <cell r="F2002">
            <v>24000</v>
          </cell>
          <cell r="G2002" t="str">
            <v>KG</v>
          </cell>
          <cell r="H2002" t="str">
            <v>PLANTA LO MIRANDA</v>
          </cell>
          <cell r="I2002" t="str">
            <v>EMITIDO</v>
          </cell>
          <cell r="J2002">
            <v>44851</v>
          </cell>
          <cell r="K2002">
            <v>44875</v>
          </cell>
          <cell r="L2002"/>
          <cell r="M2002"/>
          <cell r="N2002"/>
          <cell r="O2002" t="str">
            <v>U007 AGROSUPER S.A.</v>
          </cell>
          <cell r="P2002" t="str">
            <v>00AS</v>
          </cell>
          <cell r="Q2002" t="str">
            <v>AGRO SUDAMERICA</v>
          </cell>
          <cell r="R2002" t="str">
            <v>01</v>
          </cell>
          <cell r="S2002" t="str">
            <v>COLOMBIA</v>
          </cell>
          <cell r="T2002" t="str">
            <v>000023 BUENAVENTURA, PUERTO</v>
          </cell>
          <cell r="U2002" t="str">
            <v>200002467</v>
          </cell>
          <cell r="V2002" t="str">
            <v>ALIMENTOS LA CALI S.A.S.</v>
          </cell>
          <cell r="W2002" t="str">
            <v/>
          </cell>
          <cell r="X2002" t="str">
            <v>CIF</v>
          </cell>
          <cell r="Y2002" t="str">
            <v>CTA CTE O CRED.DIRECTO</v>
          </cell>
          <cell r="Z2002" t="str">
            <v>CONGELADO</v>
          </cell>
          <cell r="AA2002" t="str">
            <v>CARNE RECUPERADA</v>
          </cell>
          <cell r="AB2002" t="str">
            <v>CARNE RECUPERADA ADM</v>
          </cell>
          <cell r="AC2002" t="str">
            <v>CARNE RECUPERADA ADM</v>
          </cell>
          <cell r="AD2002" t="str">
            <v>EX</v>
          </cell>
        </row>
        <row r="2003">
          <cell r="D2003">
            <v>1012556</v>
          </cell>
          <cell r="E2003" t="str">
            <v>PO CDM 14% PROTEINA@ CJ 20K AS</v>
          </cell>
          <cell r="F2003">
            <v>24000</v>
          </cell>
          <cell r="G2003" t="str">
            <v>KG</v>
          </cell>
          <cell r="H2003" t="str">
            <v>PLANTA LO MIRANDA</v>
          </cell>
          <cell r="I2003" t="str">
            <v>EMITIDO</v>
          </cell>
          <cell r="J2003">
            <v>44851</v>
          </cell>
          <cell r="K2003">
            <v>44875</v>
          </cell>
          <cell r="L2003"/>
          <cell r="M2003"/>
          <cell r="N2003"/>
          <cell r="O2003" t="str">
            <v>U007 AGROSUPER S.A.</v>
          </cell>
          <cell r="P2003" t="str">
            <v>00AS</v>
          </cell>
          <cell r="Q2003" t="str">
            <v>AGRO SUDAMERICA</v>
          </cell>
          <cell r="R2003" t="str">
            <v>01</v>
          </cell>
          <cell r="S2003" t="str">
            <v>COLOMBIA</v>
          </cell>
          <cell r="T2003" t="str">
            <v>000023 BUENAVENTURA, PUERTO</v>
          </cell>
          <cell r="U2003" t="str">
            <v>200002467</v>
          </cell>
          <cell r="V2003" t="str">
            <v>ALIMENTOS LA CALI S.A.S.</v>
          </cell>
          <cell r="W2003" t="str">
            <v/>
          </cell>
          <cell r="X2003" t="str">
            <v>CIF</v>
          </cell>
          <cell r="Y2003" t="str">
            <v>CTA CTE O CRED.DIRECTO</v>
          </cell>
          <cell r="Z2003" t="str">
            <v>CONGELADO</v>
          </cell>
          <cell r="AA2003" t="str">
            <v>CARNE RECUPERADA</v>
          </cell>
          <cell r="AB2003" t="str">
            <v>CARNE RECUPERADA ADM</v>
          </cell>
          <cell r="AC2003" t="str">
            <v>CARNE RECUPERADA ADM</v>
          </cell>
          <cell r="AD2003" t="str">
            <v>EX</v>
          </cell>
        </row>
        <row r="2004">
          <cell r="D2004">
            <v>1020944</v>
          </cell>
          <cell r="E2004" t="str">
            <v>GO PPPNA 59@ FI CJ 20K AS</v>
          </cell>
          <cell r="F2004">
            <v>24000</v>
          </cell>
          <cell r="G2004" t="str">
            <v>KG</v>
          </cell>
          <cell r="H2004" t="str">
            <v>PLANTA LO MIRANDA</v>
          </cell>
          <cell r="I2004" t="str">
            <v>EMITIDO</v>
          </cell>
          <cell r="J2004">
            <v>44851</v>
          </cell>
          <cell r="K2004">
            <v>44885</v>
          </cell>
          <cell r="L2004"/>
          <cell r="M2004"/>
          <cell r="N2004"/>
          <cell r="O2004" t="str">
            <v>U007 AGROSUPER S.A.</v>
          </cell>
          <cell r="P2004" t="str">
            <v>00AS</v>
          </cell>
          <cell r="Q2004" t="str">
            <v>AGRO SUDAMERICA</v>
          </cell>
          <cell r="R2004" t="str">
            <v>02</v>
          </cell>
          <cell r="S2004" t="str">
            <v>COLOMBIA</v>
          </cell>
          <cell r="T2004" t="str">
            <v>000023 BUENAVENTURA, PUERTO</v>
          </cell>
          <cell r="U2004" t="str">
            <v>200002467</v>
          </cell>
          <cell r="V2004" t="str">
            <v>ALIMENTOS LA CALI S.A.S.</v>
          </cell>
          <cell r="W2004" t="str">
            <v/>
          </cell>
          <cell r="X2004" t="str">
            <v>CIF</v>
          </cell>
          <cell r="Y2004" t="str">
            <v>CTA CTE O CRED.DIRECTO</v>
          </cell>
          <cell r="Z2004" t="str">
            <v>CONGELADO</v>
          </cell>
          <cell r="AA2004" t="str">
            <v>PIERNA</v>
          </cell>
          <cell r="AB2004" t="str">
            <v>PIERNA PULPA</v>
          </cell>
          <cell r="AC2004" t="str">
            <v>PIERNA PULPA 59</v>
          </cell>
          <cell r="AD2004" t="str">
            <v>EX</v>
          </cell>
        </row>
        <row r="2005">
          <cell r="D2005">
            <v>1020944</v>
          </cell>
          <cell r="E2005" t="str">
            <v>GO PPPNA 59@ FI CJ 20K AS</v>
          </cell>
          <cell r="F2005">
            <v>24000</v>
          </cell>
          <cell r="G2005" t="str">
            <v>KG</v>
          </cell>
          <cell r="H2005" t="str">
            <v>PLANTA LO MIRANDA</v>
          </cell>
          <cell r="I2005" t="str">
            <v>EMITIDO</v>
          </cell>
          <cell r="J2005">
            <v>44851</v>
          </cell>
          <cell r="K2005">
            <v>44885</v>
          </cell>
          <cell r="L2005"/>
          <cell r="M2005"/>
          <cell r="N2005"/>
          <cell r="O2005" t="str">
            <v>U007 AGROSUPER S.A.</v>
          </cell>
          <cell r="P2005" t="str">
            <v>00AS</v>
          </cell>
          <cell r="Q2005" t="str">
            <v>AGRO SUDAMERICA</v>
          </cell>
          <cell r="R2005" t="str">
            <v>02</v>
          </cell>
          <cell r="S2005" t="str">
            <v>COLOMBIA</v>
          </cell>
          <cell r="T2005" t="str">
            <v>000023 BUENAVENTURA, PUERTO</v>
          </cell>
          <cell r="U2005" t="str">
            <v>200002467</v>
          </cell>
          <cell r="V2005" t="str">
            <v>ALIMENTOS LA CALI S.A.S.</v>
          </cell>
          <cell r="W2005" t="str">
            <v/>
          </cell>
          <cell r="X2005" t="str">
            <v>CIF</v>
          </cell>
          <cell r="Y2005" t="str">
            <v>CTA CTE O CRED.DIRECTO</v>
          </cell>
          <cell r="Z2005" t="str">
            <v>CONGELADO</v>
          </cell>
          <cell r="AA2005" t="str">
            <v>PIERNA</v>
          </cell>
          <cell r="AB2005" t="str">
            <v>PIERNA PULPA</v>
          </cell>
          <cell r="AC2005" t="str">
            <v>PIERNA PULPA 59</v>
          </cell>
          <cell r="AD2005" t="str">
            <v>EX</v>
          </cell>
        </row>
        <row r="2006">
          <cell r="D2006">
            <v>1020352</v>
          </cell>
          <cell r="E2006" t="str">
            <v>GO CUE 20@ CJ 20K AS</v>
          </cell>
          <cell r="F2006">
            <v>24000</v>
          </cell>
          <cell r="G2006" t="str">
            <v>KG</v>
          </cell>
          <cell r="H2006" t="str">
            <v>PLANTA ROSARIO</v>
          </cell>
          <cell r="I2006" t="str">
            <v>EMITIDO</v>
          </cell>
          <cell r="J2006">
            <v>44851</v>
          </cell>
          <cell r="K2006">
            <v>44869</v>
          </cell>
          <cell r="L2006"/>
          <cell r="M2006"/>
          <cell r="N2006"/>
          <cell r="O2006" t="str">
            <v>U007 AGROSUPER S.A.</v>
          </cell>
          <cell r="P2006" t="str">
            <v>00AS</v>
          </cell>
          <cell r="Q2006" t="str">
            <v>AGRO SUDAMERICA</v>
          </cell>
          <cell r="R2006" t="str">
            <v>02</v>
          </cell>
          <cell r="S2006" t="str">
            <v>ECUADOR</v>
          </cell>
          <cell r="T2006" t="str">
            <v>000027 GUAYAQUIL, PUERTO</v>
          </cell>
          <cell r="U2006" t="str">
            <v>200003229</v>
          </cell>
          <cell r="V2006" t="str">
            <v>RODRIGO FERNANDO AVILES JARAMILLO</v>
          </cell>
          <cell r="W2006" t="str">
            <v>***LO MIRANDA//CHINA</v>
          </cell>
          <cell r="X2006" t="str">
            <v>CIF</v>
          </cell>
          <cell r="Y2006" t="str">
            <v>PAGO ANTIC. – PAGO C/COPIA DOC</v>
          </cell>
          <cell r="Z2006" t="str">
            <v>CONGELADO</v>
          </cell>
          <cell r="AA2006" t="str">
            <v>CUEROS</v>
          </cell>
          <cell r="AB2006" t="str">
            <v>CUERO PANCETA</v>
          </cell>
          <cell r="AC2006" t="str">
            <v>CUERO 20</v>
          </cell>
          <cell r="AD2006" t="str">
            <v>EX</v>
          </cell>
        </row>
        <row r="2007">
          <cell r="D2007">
            <v>1023386</v>
          </cell>
          <cell r="E2007" t="str">
            <v>GO LOM VET 44@ FI CJ 20K AS</v>
          </cell>
          <cell r="F2007">
            <v>8413.2000000000007</v>
          </cell>
          <cell r="G2007" t="str">
            <v>KG</v>
          </cell>
          <cell r="H2007" t="str">
            <v>PLANTA ROSARIO</v>
          </cell>
          <cell r="I2007" t="str">
            <v>EN PRODUCCION</v>
          </cell>
          <cell r="J2007">
            <v>44852</v>
          </cell>
          <cell r="K2007">
            <v>44859</v>
          </cell>
          <cell r="L2007"/>
          <cell r="M2007"/>
          <cell r="N2007"/>
          <cell r="O2007" t="str">
            <v>U020 AGROSUPER COMER ALIM</v>
          </cell>
          <cell r="P2007" t="str">
            <v>00AE</v>
          </cell>
          <cell r="Q2007" t="str">
            <v>AGRO EUROPA</v>
          </cell>
          <cell r="R2007" t="str">
            <v>02</v>
          </cell>
          <cell r="S2007" t="str">
            <v>ALEMANIA</v>
          </cell>
          <cell r="T2007" t="str">
            <v>4532 HAMBURG, PORT</v>
          </cell>
          <cell r="U2007" t="str">
            <v>200000007</v>
          </cell>
          <cell r="V2007" t="str">
            <v>AGROEUROPA S.P.A</v>
          </cell>
          <cell r="W2007" t="str">
            <v/>
          </cell>
          <cell r="X2007" t="str">
            <v>CFR</v>
          </cell>
          <cell r="Y2007" t="str">
            <v>CTA CTE O CRED.DIRECTO</v>
          </cell>
          <cell r="Z2007" t="str">
            <v>CONGELADO</v>
          </cell>
          <cell r="AA2007" t="str">
            <v>LOMO</v>
          </cell>
          <cell r="AB2007" t="str">
            <v>LOMO VETADO</v>
          </cell>
          <cell r="AC2007" t="str">
            <v>LOMO VETADO 44</v>
          </cell>
          <cell r="AD2007" t="str">
            <v>NA</v>
          </cell>
        </row>
        <row r="2008">
          <cell r="D2008">
            <v>1023445</v>
          </cell>
          <cell r="E2008" t="str">
            <v>GO LOM VET 44@ FI CJ 20K AS</v>
          </cell>
          <cell r="F2008">
            <v>11606.4</v>
          </cell>
          <cell r="G2008" t="str">
            <v>KG</v>
          </cell>
          <cell r="H2008" t="str">
            <v>PLANTA ROSARIO</v>
          </cell>
          <cell r="I2008" t="str">
            <v>EN PRODUCCION</v>
          </cell>
          <cell r="J2008">
            <v>44852</v>
          </cell>
          <cell r="K2008">
            <v>44859</v>
          </cell>
          <cell r="L2008"/>
          <cell r="M2008"/>
          <cell r="N2008"/>
          <cell r="O2008" t="str">
            <v>U020 AGROSUPER COMER ALIM</v>
          </cell>
          <cell r="P2008" t="str">
            <v>00AE</v>
          </cell>
          <cell r="Q2008" t="str">
            <v>AGRO EUROPA</v>
          </cell>
          <cell r="R2008" t="str">
            <v>02</v>
          </cell>
          <cell r="S2008" t="str">
            <v>ALEMANIA</v>
          </cell>
          <cell r="T2008" t="str">
            <v>4532 HAMBURG, PORT</v>
          </cell>
          <cell r="U2008" t="str">
            <v>200000007</v>
          </cell>
          <cell r="V2008" t="str">
            <v>AGROEUROPA S.P.A</v>
          </cell>
          <cell r="W2008" t="str">
            <v/>
          </cell>
          <cell r="X2008" t="str">
            <v>CFR</v>
          </cell>
          <cell r="Y2008" t="str">
            <v>CTA CTE O CRED.DIRECTO</v>
          </cell>
          <cell r="Z2008" t="str">
            <v>CONGELADO</v>
          </cell>
          <cell r="AA2008" t="str">
            <v>LOMO</v>
          </cell>
          <cell r="AB2008" t="str">
            <v>LOMO VETADO</v>
          </cell>
          <cell r="AC2008" t="str">
            <v>LOMO VETADO 44</v>
          </cell>
          <cell r="AD2008" t="str">
            <v>NA</v>
          </cell>
        </row>
        <row r="2009">
          <cell r="D2009">
            <v>1022847</v>
          </cell>
          <cell r="E2009" t="str">
            <v>GO CNE FALDA PAN@ CJ 20K AS</v>
          </cell>
          <cell r="F2009">
            <v>24000</v>
          </cell>
          <cell r="G2009" t="str">
            <v>KG</v>
          </cell>
          <cell r="H2009" t="str">
            <v>PLANTA ROSARIO</v>
          </cell>
          <cell r="I2009" t="str">
            <v>EMITIDO</v>
          </cell>
          <cell r="J2009">
            <v>44852</v>
          </cell>
          <cell r="K2009">
            <v>44871</v>
          </cell>
          <cell r="L2009"/>
          <cell r="M2009"/>
          <cell r="N2009"/>
          <cell r="O2009" t="str">
            <v>U007 AGROSUPER S.A.</v>
          </cell>
          <cell r="P2009" t="str">
            <v>00AS</v>
          </cell>
          <cell r="Q2009" t="str">
            <v>AGRO SUDAMERICA</v>
          </cell>
          <cell r="R2009" t="str">
            <v>02</v>
          </cell>
          <cell r="S2009" t="str">
            <v>COLOMBIA</v>
          </cell>
          <cell r="T2009" t="str">
            <v>000023 BUENAVENTURA, PUERTO</v>
          </cell>
          <cell r="U2009" t="str">
            <v>200003203</v>
          </cell>
          <cell r="V2009" t="str">
            <v>TRADING 360 S.A.S</v>
          </cell>
          <cell r="W2009" t="str">
            <v/>
          </cell>
          <cell r="X2009" t="str">
            <v>CIF</v>
          </cell>
          <cell r="Y2009" t="str">
            <v>PAGO ANTIC. – PAGO C/COPIA DOC</v>
          </cell>
          <cell r="Z2009" t="str">
            <v>CONGELADO</v>
          </cell>
          <cell r="AA2009" t="str">
            <v>PANCETA</v>
          </cell>
          <cell r="AB2009" t="str">
            <v>PANCETA S/CUERO</v>
          </cell>
          <cell r="AC2009" t="str">
            <v>PANCETA S/CUERO C/FALDA</v>
          </cell>
          <cell r="AD2009" t="str">
            <v>EX</v>
          </cell>
        </row>
        <row r="2010">
          <cell r="D2010">
            <v>1023433</v>
          </cell>
          <cell r="E2010" t="str">
            <v>GO PAPDA CAB@ CJ 20K AS</v>
          </cell>
          <cell r="F2010">
            <v>24000</v>
          </cell>
          <cell r="G2010" t="str">
            <v>KG</v>
          </cell>
          <cell r="H2010" t="str">
            <v>PLANTA ROSARIO</v>
          </cell>
          <cell r="I2010" t="str">
            <v>EMITIDO</v>
          </cell>
          <cell r="J2010">
            <v>44852</v>
          </cell>
          <cell r="K2010">
            <v>44871</v>
          </cell>
          <cell r="L2010"/>
          <cell r="M2010"/>
          <cell r="N2010"/>
          <cell r="O2010" t="str">
            <v>U007 AGROSUPER S.A.</v>
          </cell>
          <cell r="P2010" t="str">
            <v>00AS</v>
          </cell>
          <cell r="Q2010" t="str">
            <v>AGRO SUDAMERICA</v>
          </cell>
          <cell r="R2010" t="str">
            <v>02</v>
          </cell>
          <cell r="S2010" t="str">
            <v>COLOMBIA</v>
          </cell>
          <cell r="T2010" t="str">
            <v>000218 CARTAGENA, PUERTO</v>
          </cell>
          <cell r="U2010" t="str">
            <v>200003203</v>
          </cell>
          <cell r="V2010" t="str">
            <v>TRADING 360 S.A.S</v>
          </cell>
          <cell r="W2010" t="str">
            <v/>
          </cell>
          <cell r="X2010" t="str">
            <v>CIF</v>
          </cell>
          <cell r="Y2010" t="str">
            <v>PAGO ANTIC. – PAGO C/COPIA DOC</v>
          </cell>
          <cell r="Z2010" t="str">
            <v>CONGELADO</v>
          </cell>
          <cell r="AA2010" t="str">
            <v>PLANCHA</v>
          </cell>
          <cell r="AB2010" t="str">
            <v>PLANCHA S/CUERO</v>
          </cell>
          <cell r="AC2010" t="str">
            <v>PLANCHA S/CUERO PAPADA</v>
          </cell>
          <cell r="AD2010" t="str">
            <v>EX</v>
          </cell>
        </row>
        <row r="2011">
          <cell r="D2011">
            <v>1100602</v>
          </cell>
          <cell r="E2011" t="str">
            <v>FILE POLLO PR@ BO 18X1.5 LB CJ AS</v>
          </cell>
          <cell r="F2011">
            <v>612.3492</v>
          </cell>
          <cell r="G2011" t="str">
            <v>KG</v>
          </cell>
          <cell r="H2011" t="str">
            <v>F. SAN VICENTE</v>
          </cell>
          <cell r="I2011" t="str">
            <v>EN PRODUCCION</v>
          </cell>
          <cell r="J2011">
            <v>44852</v>
          </cell>
          <cell r="K2011">
            <v>44852</v>
          </cell>
          <cell r="L2011"/>
          <cell r="M2011"/>
          <cell r="N2011"/>
          <cell r="O2011" t="str">
            <v>U007 AGROSUPER S.A.</v>
          </cell>
          <cell r="P2011" t="str">
            <v>00AA</v>
          </cell>
          <cell r="Q2011" t="str">
            <v>AGRO AMERICA</v>
          </cell>
          <cell r="R2011" t="str">
            <v>10</v>
          </cell>
          <cell r="S2011" t="str">
            <v>EE.UU.</v>
          </cell>
          <cell r="T2011" t="str">
            <v>000113 PORT EVERGLADES, PUERTO</v>
          </cell>
          <cell r="U2011" t="str">
            <v>200000004</v>
          </cell>
          <cell r="V2011" t="str">
            <v>Agro America LLC</v>
          </cell>
          <cell r="W2011" t="str">
            <v>MIX NWC - 883−0831−506077</v>
          </cell>
          <cell r="X2011" t="str">
            <v>CIF</v>
          </cell>
          <cell r="Y2011" t="str">
            <v>CTA CTE O CRED.DIRECTO</v>
          </cell>
          <cell r="Z2011" t="str">
            <v>CONGELADO</v>
          </cell>
          <cell r="AA2011" t="str">
            <v>EMPANIZADO</v>
          </cell>
          <cell r="AB2011" t="str">
            <v>EMPANIZADOS CROQUETAS</v>
          </cell>
          <cell r="AC2011" t="str">
            <v>EMPANIZADOS CROQUETAS POLLO</v>
          </cell>
          <cell r="AD2011" t="str">
            <v>NA</v>
          </cell>
        </row>
        <row r="2012">
          <cell r="D2012">
            <v>1100602</v>
          </cell>
          <cell r="E2012" t="str">
            <v>FILE POLLO PR@ BO 18X1.5 LB CJ AS</v>
          </cell>
          <cell r="F2012">
            <v>1224.6984</v>
          </cell>
          <cell r="G2012" t="str">
            <v>KG</v>
          </cell>
          <cell r="H2012" t="str">
            <v>F. SAN VICENTE</v>
          </cell>
          <cell r="I2012" t="str">
            <v>EN PRODUCCION</v>
          </cell>
          <cell r="J2012">
            <v>44852</v>
          </cell>
          <cell r="K2012">
            <v>44852</v>
          </cell>
          <cell r="L2012"/>
          <cell r="M2012"/>
          <cell r="N2012"/>
          <cell r="O2012" t="str">
            <v>U007 AGROSUPER S.A.</v>
          </cell>
          <cell r="P2012" t="str">
            <v>00AA</v>
          </cell>
          <cell r="Q2012" t="str">
            <v>AGRO AMERICA</v>
          </cell>
          <cell r="R2012" t="str">
            <v>10</v>
          </cell>
          <cell r="S2012" t="str">
            <v>EE.UU.</v>
          </cell>
          <cell r="T2012" t="str">
            <v>000109 LONG BEACH, PUERTO</v>
          </cell>
          <cell r="U2012" t="str">
            <v>200000004</v>
          </cell>
          <cell r="V2012" t="str">
            <v>Agro America LLC</v>
          </cell>
          <cell r="W2012" t="str">
            <v>MIX NWC - 882−0831−506072</v>
          </cell>
          <cell r="X2012" t="str">
            <v>CIF</v>
          </cell>
          <cell r="Y2012" t="str">
            <v>CTA CTE O CRED.DIRECTO</v>
          </cell>
          <cell r="Z2012" t="str">
            <v>CONGELADO</v>
          </cell>
          <cell r="AA2012" t="str">
            <v>EMPANIZADO</v>
          </cell>
          <cell r="AB2012" t="str">
            <v>EMPANIZADOS CROQUETAS</v>
          </cell>
          <cell r="AC2012" t="str">
            <v>EMPANIZADOS CROQUETAS POLLO</v>
          </cell>
          <cell r="AD2012" t="str">
            <v>NA</v>
          </cell>
        </row>
        <row r="2013">
          <cell r="D2013">
            <v>1100573</v>
          </cell>
          <cell r="E2013" t="str">
            <v>CROQ POLLO 80G@BO 18X1,5 LB CJ AS</v>
          </cell>
          <cell r="F2013">
            <v>1224.6984</v>
          </cell>
          <cell r="G2013" t="str">
            <v>KG</v>
          </cell>
          <cell r="H2013" t="str">
            <v>F. SAN VICENTE</v>
          </cell>
          <cell r="I2013" t="str">
            <v>EN PRODUCCION</v>
          </cell>
          <cell r="J2013">
            <v>44852</v>
          </cell>
          <cell r="K2013">
            <v>44852</v>
          </cell>
          <cell r="L2013"/>
          <cell r="M2013"/>
          <cell r="N2013"/>
          <cell r="O2013" t="str">
            <v>U007 AGROSUPER S.A.</v>
          </cell>
          <cell r="P2013" t="str">
            <v>00AA</v>
          </cell>
          <cell r="Q2013" t="str">
            <v>AGRO AMERICA</v>
          </cell>
          <cell r="R2013" t="str">
            <v>10</v>
          </cell>
          <cell r="S2013" t="str">
            <v>EE.UU.</v>
          </cell>
          <cell r="T2013" t="str">
            <v>000109 LONG BEACH, PUERTO</v>
          </cell>
          <cell r="U2013" t="str">
            <v>200000004</v>
          </cell>
          <cell r="V2013" t="str">
            <v>Agro America LLC</v>
          </cell>
          <cell r="W2013" t="str">
            <v>MIX NWC - 882−0831−506072</v>
          </cell>
          <cell r="X2013" t="str">
            <v>CIF</v>
          </cell>
          <cell r="Y2013" t="str">
            <v>CTA CTE O CRED.DIRECTO</v>
          </cell>
          <cell r="Z2013" t="str">
            <v>CONGELADO</v>
          </cell>
          <cell r="AA2013" t="str">
            <v>EMPANIZADO</v>
          </cell>
          <cell r="AB2013" t="str">
            <v>EMPANIZADOS CROQUETAS</v>
          </cell>
          <cell r="AC2013" t="str">
            <v>EMPANIZADOS CROQUETAS POLLO</v>
          </cell>
          <cell r="AD2013" t="str">
            <v>NA</v>
          </cell>
        </row>
        <row r="2014">
          <cell r="D2014">
            <v>1010877</v>
          </cell>
          <cell r="E2014" t="str">
            <v>PO MOLLEJA MRPS@ CJ 10K AS</v>
          </cell>
          <cell r="F2014">
            <v>12000</v>
          </cell>
          <cell r="G2014" t="str">
            <v>KG</v>
          </cell>
          <cell r="H2014" t="str">
            <v>F. SAN VICENTE</v>
          </cell>
          <cell r="I2014" t="str">
            <v>EMITIDO</v>
          </cell>
          <cell r="J2014">
            <v>44852</v>
          </cell>
          <cell r="K2014">
            <v>44871</v>
          </cell>
          <cell r="L2014"/>
          <cell r="M2014"/>
          <cell r="N2014"/>
          <cell r="O2014" t="str">
            <v>U007 AGROSUPER S.A.</v>
          </cell>
          <cell r="P2014" t="str">
            <v>00AS</v>
          </cell>
          <cell r="Q2014" t="str">
            <v>AGRO SUDAMERICA</v>
          </cell>
          <cell r="R2014" t="str">
            <v>01</v>
          </cell>
          <cell r="S2014" t="str">
            <v>PERÚ</v>
          </cell>
          <cell r="T2014" t="str">
            <v>000059 CALLAO, PUERTO</v>
          </cell>
          <cell r="U2014" t="str">
            <v>200004476</v>
          </cell>
          <cell r="V2014" t="str">
            <v>EMPORIO TAUROS SAC</v>
          </cell>
          <cell r="W2014" t="str">
            <v/>
          </cell>
          <cell r="X2014" t="str">
            <v>CIF</v>
          </cell>
          <cell r="Y2014" t="str">
            <v>PAGO ANTIC. – PAGO C/COPIA DOC</v>
          </cell>
          <cell r="Z2014" t="str">
            <v>CONGELADO</v>
          </cell>
          <cell r="AA2014" t="str">
            <v>MENUDENCIAS</v>
          </cell>
          <cell r="AB2014" t="str">
            <v>MENUDENCIAS CONTRE</v>
          </cell>
          <cell r="AC2014" t="str">
            <v>MENUDENCIAS CONTRE MARIPOSA</v>
          </cell>
          <cell r="AD2014" t="str">
            <v>EX</v>
          </cell>
        </row>
        <row r="2015">
          <cell r="D2015">
            <v>1012207</v>
          </cell>
          <cell r="E2015" t="str">
            <v>PO CTRE MRPS@ BO 12X1K CJ AS</v>
          </cell>
          <cell r="F2015">
            <v>12000</v>
          </cell>
          <cell r="G2015" t="str">
            <v>KG</v>
          </cell>
          <cell r="H2015" t="str">
            <v>F. SAN VICENTE</v>
          </cell>
          <cell r="I2015" t="str">
            <v>EMITIDO</v>
          </cell>
          <cell r="J2015">
            <v>44852</v>
          </cell>
          <cell r="K2015">
            <v>44871</v>
          </cell>
          <cell r="L2015"/>
          <cell r="M2015"/>
          <cell r="N2015"/>
          <cell r="O2015" t="str">
            <v>U007 AGROSUPER S.A.</v>
          </cell>
          <cell r="P2015" t="str">
            <v>00AS</v>
          </cell>
          <cell r="Q2015" t="str">
            <v>AGRO SUDAMERICA</v>
          </cell>
          <cell r="R2015" t="str">
            <v>01</v>
          </cell>
          <cell r="S2015" t="str">
            <v>PERÚ</v>
          </cell>
          <cell r="T2015" t="str">
            <v>000059 CALLAO, PUERTO</v>
          </cell>
          <cell r="U2015" t="str">
            <v>200004476</v>
          </cell>
          <cell r="V2015" t="str">
            <v>EMPORIO TAUROS SAC</v>
          </cell>
          <cell r="W2015" t="str">
            <v/>
          </cell>
          <cell r="X2015" t="str">
            <v>CIF</v>
          </cell>
          <cell r="Y2015" t="str">
            <v>PAGO ANTIC. – PAGO C/COPIA DOC</v>
          </cell>
          <cell r="Z2015" t="str">
            <v>CONGELADO</v>
          </cell>
          <cell r="AA2015" t="str">
            <v>MENUDENCIAS</v>
          </cell>
          <cell r="AB2015" t="str">
            <v>MENUDENCIAS CONTRE</v>
          </cell>
          <cell r="AC2015" t="str">
            <v>MENUDENCIAS CONTRE MARIPOSA</v>
          </cell>
          <cell r="AD2015" t="str">
            <v>EX</v>
          </cell>
        </row>
        <row r="2016">
          <cell r="D2016">
            <v>1021385</v>
          </cell>
          <cell r="E2016" t="str">
            <v>GO CUE GRANEL ESP CC@ CJ 20K AS</v>
          </cell>
          <cell r="F2016">
            <v>24000</v>
          </cell>
          <cell r="G2016" t="str">
            <v>KG</v>
          </cell>
          <cell r="H2016" t="str">
            <v>PLANTA ROSARIO</v>
          </cell>
          <cell r="I2016" t="str">
            <v>CONFIRMADO</v>
          </cell>
          <cell r="J2016">
            <v>44852</v>
          </cell>
          <cell r="K2016">
            <v>44880</v>
          </cell>
          <cell r="L2016"/>
          <cell r="M2016"/>
          <cell r="N2016"/>
          <cell r="O2016" t="str">
            <v>U007 AGROSUPER S.A.</v>
          </cell>
          <cell r="P2016" t="str">
            <v>00AS</v>
          </cell>
          <cell r="Q2016" t="str">
            <v>AGRO SUDAMERICA</v>
          </cell>
          <cell r="R2016" t="str">
            <v>02</v>
          </cell>
          <cell r="S2016" t="str">
            <v>COSTA RICA</v>
          </cell>
          <cell r="T2016" t="str">
            <v>000206 CALDERA, PUERTO</v>
          </cell>
          <cell r="U2016" t="str">
            <v>200002916</v>
          </cell>
          <cell r="V2016" t="str">
            <v>Corporación Pipasa, S.R.L.</v>
          </cell>
          <cell r="W2016" t="str">
            <v/>
          </cell>
          <cell r="X2016" t="str">
            <v>CIP</v>
          </cell>
          <cell r="Y2016" t="str">
            <v>CTA CTE O CRED.DIRECTO</v>
          </cell>
          <cell r="Z2016" t="str">
            <v>CONGELADO</v>
          </cell>
          <cell r="AA2016" t="str">
            <v>CUEROS</v>
          </cell>
          <cell r="AB2016" t="str">
            <v>CUERO MIXTO</v>
          </cell>
          <cell r="AC2016" t="str">
            <v>CUERO GRANEL ESPECIAL</v>
          </cell>
          <cell r="AD2016" t="str">
            <v>EX</v>
          </cell>
        </row>
        <row r="2017">
          <cell r="D2017">
            <v>1021385</v>
          </cell>
          <cell r="E2017" t="str">
            <v>GO CUE GRANEL ESP CC@ CJ 20K AS</v>
          </cell>
          <cell r="F2017">
            <v>24000</v>
          </cell>
          <cell r="G2017" t="str">
            <v>KG</v>
          </cell>
          <cell r="H2017" t="str">
            <v>PLANTA ROSARIO</v>
          </cell>
          <cell r="I2017" t="str">
            <v>EMITIDO</v>
          </cell>
          <cell r="J2017">
            <v>44852</v>
          </cell>
          <cell r="K2017">
            <v>44880</v>
          </cell>
          <cell r="L2017"/>
          <cell r="M2017"/>
          <cell r="N2017"/>
          <cell r="O2017" t="str">
            <v>U007 AGROSUPER S.A.</v>
          </cell>
          <cell r="P2017" t="str">
            <v>00AS</v>
          </cell>
          <cell r="Q2017" t="str">
            <v>AGRO SUDAMERICA</v>
          </cell>
          <cell r="R2017" t="str">
            <v>02</v>
          </cell>
          <cell r="S2017" t="str">
            <v>COSTA RICA</v>
          </cell>
          <cell r="T2017" t="str">
            <v>000206 CALDERA, PUERTO</v>
          </cell>
          <cell r="U2017" t="str">
            <v>200002916</v>
          </cell>
          <cell r="V2017" t="str">
            <v>Corporación Pipasa, S.R.L.</v>
          </cell>
          <cell r="W2017" t="str">
            <v/>
          </cell>
          <cell r="X2017" t="str">
            <v>CIP</v>
          </cell>
          <cell r="Y2017" t="str">
            <v>CTA CTE O CRED.DIRECTO</v>
          </cell>
          <cell r="Z2017" t="str">
            <v>CONGELADO</v>
          </cell>
          <cell r="AA2017" t="str">
            <v>CUEROS</v>
          </cell>
          <cell r="AB2017" t="str">
            <v>CUERO MIXTO</v>
          </cell>
          <cell r="AC2017" t="str">
            <v>CUERO GRANEL ESPECIAL</v>
          </cell>
          <cell r="AD2017" t="str">
            <v>EX</v>
          </cell>
        </row>
        <row r="2018">
          <cell r="D2018">
            <v>1012612</v>
          </cell>
          <cell r="E2018" t="str">
            <v>PO PPA ESP BLO@ BO CJ 20K AS</v>
          </cell>
          <cell r="F2018">
            <v>25000</v>
          </cell>
          <cell r="G2018" t="str">
            <v>KG</v>
          </cell>
          <cell r="H2018" t="str">
            <v>F. SAN VICENTE</v>
          </cell>
          <cell r="I2018" t="str">
            <v>EMITIDO</v>
          </cell>
          <cell r="J2018">
            <v>44854</v>
          </cell>
          <cell r="K2018">
            <v>44854</v>
          </cell>
          <cell r="L2018"/>
          <cell r="M2018"/>
          <cell r="N2018"/>
          <cell r="O2018" t="str">
            <v>U007 AGROSUPER S.A.</v>
          </cell>
          <cell r="P2018" t="str">
            <v>00HK</v>
          </cell>
          <cell r="Q2018" t="str">
            <v>AGROSUPER ASIA</v>
          </cell>
          <cell r="R2018" t="str">
            <v>01</v>
          </cell>
          <cell r="S2018" t="str">
            <v>FILIPINAS</v>
          </cell>
          <cell r="T2018" t="str">
            <v>000162 MANILA, PUERTO</v>
          </cell>
          <cell r="U2018" t="str">
            <v>200004332</v>
          </cell>
          <cell r="V2018" t="str">
            <v>GPS Food Group UK Ltd</v>
          </cell>
          <cell r="W2018" t="str">
            <v>189282</v>
          </cell>
          <cell r="X2018" t="str">
            <v>CIF</v>
          </cell>
          <cell r="Y2018" t="str">
            <v>PAGO C/COPIA DOCTO.</v>
          </cell>
          <cell r="Z2018" t="str">
            <v>CONGELADO</v>
          </cell>
          <cell r="AA2018" t="str">
            <v>CARNE RECUPERADA</v>
          </cell>
          <cell r="AB2018" t="str">
            <v>CARNE RECUPERADA PULPA</v>
          </cell>
          <cell r="AC2018" t="str">
            <v>CARNE RECUPERADA PULPA ESPECIAL</v>
          </cell>
          <cell r="AD2018" t="str">
            <v>EX</v>
          </cell>
        </row>
        <row r="2019">
          <cell r="D2019">
            <v>1030388</v>
          </cell>
          <cell r="E2019" t="str">
            <v>PV GARRA B MA@ BO CJ 15K SO</v>
          </cell>
          <cell r="F2019">
            <v>24000</v>
          </cell>
          <cell r="G2019" t="str">
            <v>KG</v>
          </cell>
          <cell r="H2019" t="str">
            <v>SOPRAVAL PLANTA / CECINAS 2</v>
          </cell>
          <cell r="I2019" t="str">
            <v>EMITIDO</v>
          </cell>
          <cell r="J2019">
            <v>44854</v>
          </cell>
          <cell r="K2019">
            <v>44862</v>
          </cell>
          <cell r="L2019"/>
          <cell r="M2019"/>
          <cell r="N2019"/>
          <cell r="O2019" t="str">
            <v>U020 AGROSUPER COMER ALIM</v>
          </cell>
          <cell r="P2019" t="str">
            <v>00AE</v>
          </cell>
          <cell r="Q2019" t="str">
            <v>AGRO EUROPA</v>
          </cell>
          <cell r="R2019" t="str">
            <v>03</v>
          </cell>
          <cell r="S2019" t="str">
            <v>SUDÁFRICA</v>
          </cell>
          <cell r="T2019" t="str">
            <v>000077 DURBAN, PUERTO</v>
          </cell>
          <cell r="U2019" t="str">
            <v>200000007</v>
          </cell>
          <cell r="V2019" t="str">
            <v>AGROEUROPA S.P.A</v>
          </cell>
          <cell r="W2019" t="str">
            <v/>
          </cell>
          <cell r="X2019" t="str">
            <v>CFR</v>
          </cell>
          <cell r="Y2019" t="str">
            <v>CTA CTE O CRED.DIRECTO</v>
          </cell>
          <cell r="Z2019" t="str">
            <v>CONGELADO</v>
          </cell>
          <cell r="AA2019" t="str">
            <v>PATAS</v>
          </cell>
          <cell r="AB2019" t="str">
            <v>PATAS GARRAS</v>
          </cell>
          <cell r="AC2019" t="str">
            <v>PATAS GARRAS MACHO</v>
          </cell>
          <cell r="AD2019" t="str">
            <v>NA</v>
          </cell>
        </row>
        <row r="2020">
          <cell r="D2020">
            <v>1021385</v>
          </cell>
          <cell r="E2020" t="str">
            <v>GO CUE GRANEL ESP CC@ CJ 20K AS</v>
          </cell>
          <cell r="F2020">
            <v>24000</v>
          </cell>
          <cell r="G2020" t="str">
            <v>KG</v>
          </cell>
          <cell r="H2020" t="str">
            <v>PLANTA ROSARIO</v>
          </cell>
          <cell r="I2020" t="str">
            <v>EMITIDO</v>
          </cell>
          <cell r="J2020">
            <v>44854</v>
          </cell>
          <cell r="K2020">
            <v>44901</v>
          </cell>
          <cell r="L2020"/>
          <cell r="M2020"/>
          <cell r="N2020"/>
          <cell r="O2020" t="str">
            <v>U007 AGROSUPER S.A.</v>
          </cell>
          <cell r="P2020" t="str">
            <v>00AS</v>
          </cell>
          <cell r="Q2020" t="str">
            <v>AGRO SUDAMERICA</v>
          </cell>
          <cell r="R2020" t="str">
            <v>02</v>
          </cell>
          <cell r="S2020" t="str">
            <v>ECUADOR</v>
          </cell>
          <cell r="T2020" t="str">
            <v>000027 GUAYAQUIL, PUERTO</v>
          </cell>
          <cell r="U2020" t="str">
            <v>200000680</v>
          </cell>
          <cell r="V2020" t="str">
            <v>GRUVALCORP S.A.</v>
          </cell>
          <cell r="W2020" t="str">
            <v/>
          </cell>
          <cell r="X2020" t="str">
            <v>CIF</v>
          </cell>
          <cell r="Y2020" t="str">
            <v>CTA CTE O CRED.DIRECTO</v>
          </cell>
          <cell r="Z2020" t="str">
            <v>CONGELADO</v>
          </cell>
          <cell r="AA2020" t="str">
            <v>CUEROS</v>
          </cell>
          <cell r="AB2020" t="str">
            <v>CUERO MIXTO</v>
          </cell>
          <cell r="AC2020" t="str">
            <v>CUERO GRANEL ESPECIAL</v>
          </cell>
          <cell r="AD2020" t="str">
            <v>EX</v>
          </cell>
        </row>
        <row r="2021">
          <cell r="D2021">
            <v>1021385</v>
          </cell>
          <cell r="E2021" t="str">
            <v>GO CUE GRANEL ESP CC@ CJ 20K AS</v>
          </cell>
          <cell r="F2021">
            <v>24000</v>
          </cell>
          <cell r="G2021" t="str">
            <v>KG</v>
          </cell>
          <cell r="H2021" t="str">
            <v>PLANTA ROSARIO</v>
          </cell>
          <cell r="I2021" t="str">
            <v>EMITIDO</v>
          </cell>
          <cell r="J2021">
            <v>44854</v>
          </cell>
          <cell r="K2021">
            <v>44901</v>
          </cell>
          <cell r="L2021"/>
          <cell r="M2021"/>
          <cell r="N2021"/>
          <cell r="O2021" t="str">
            <v>U007 AGROSUPER S.A.</v>
          </cell>
          <cell r="P2021" t="str">
            <v>00AS</v>
          </cell>
          <cell r="Q2021" t="str">
            <v>AGRO SUDAMERICA</v>
          </cell>
          <cell r="R2021" t="str">
            <v>02</v>
          </cell>
          <cell r="S2021" t="str">
            <v>ECUADOR</v>
          </cell>
          <cell r="T2021" t="str">
            <v>000027 GUAYAQUIL, PUERTO</v>
          </cell>
          <cell r="U2021" t="str">
            <v>200000680</v>
          </cell>
          <cell r="V2021" t="str">
            <v>GRUVALCORP S.A.</v>
          </cell>
          <cell r="W2021" t="str">
            <v/>
          </cell>
          <cell r="X2021" t="str">
            <v>CIF</v>
          </cell>
          <cell r="Y2021" t="str">
            <v>CTA CTE O CRED.DIRECTO</v>
          </cell>
          <cell r="Z2021" t="str">
            <v>CONGELADO</v>
          </cell>
          <cell r="AA2021" t="str">
            <v>CUEROS</v>
          </cell>
          <cell r="AB2021" t="str">
            <v>CUERO MIXTO</v>
          </cell>
          <cell r="AC2021" t="str">
            <v>CUERO GRANEL ESPECIAL</v>
          </cell>
          <cell r="AD2021" t="str">
            <v>EX</v>
          </cell>
        </row>
        <row r="2022">
          <cell r="D2022">
            <v>1022150</v>
          </cell>
          <cell r="E2022" t="str">
            <v>GO GORD CHIC@ CJ 20K AS</v>
          </cell>
          <cell r="F2022">
            <v>24000</v>
          </cell>
          <cell r="G2022" t="str">
            <v>KG</v>
          </cell>
          <cell r="H2022" t="str">
            <v>PLANTA ROSARIO</v>
          </cell>
          <cell r="I2022" t="str">
            <v>EMITIDO</v>
          </cell>
          <cell r="J2022">
            <v>44854</v>
          </cell>
          <cell r="K2022">
            <v>44901</v>
          </cell>
          <cell r="L2022"/>
          <cell r="M2022"/>
          <cell r="N2022"/>
          <cell r="O2022" t="str">
            <v>U007 AGROSUPER S.A.</v>
          </cell>
          <cell r="P2022" t="str">
            <v>00AS</v>
          </cell>
          <cell r="Q2022" t="str">
            <v>AGRO SUDAMERICA</v>
          </cell>
          <cell r="R2022" t="str">
            <v>02</v>
          </cell>
          <cell r="S2022" t="str">
            <v>ECUADOR</v>
          </cell>
          <cell r="T2022" t="str">
            <v>000027 GUAYAQUIL, PUERTO</v>
          </cell>
          <cell r="U2022" t="str">
            <v>200000680</v>
          </cell>
          <cell r="V2022" t="str">
            <v>GRUVALCORP S.A.</v>
          </cell>
          <cell r="W2022" t="str">
            <v/>
          </cell>
          <cell r="X2022" t="str">
            <v>CIF</v>
          </cell>
          <cell r="Y2022" t="str">
            <v>CTA CTE O CRED.DIRECTO</v>
          </cell>
          <cell r="Z2022" t="str">
            <v>CONGELADO</v>
          </cell>
          <cell r="AA2022" t="str">
            <v>GRASAS</v>
          </cell>
          <cell r="AB2022" t="str">
            <v>GRASA GORDURA</v>
          </cell>
          <cell r="AC2022" t="str">
            <v>SUBPROD GRASA GORDURA CHICA</v>
          </cell>
          <cell r="AD2022" t="str">
            <v>EX</v>
          </cell>
        </row>
        <row r="2023">
          <cell r="D2023">
            <v>1022150</v>
          </cell>
          <cell r="E2023" t="str">
            <v>GO GORD CHIC@ CJ 20K AS</v>
          </cell>
          <cell r="F2023">
            <v>24000</v>
          </cell>
          <cell r="G2023" t="str">
            <v>KG</v>
          </cell>
          <cell r="H2023" t="str">
            <v>PLANTA ROSARIO</v>
          </cell>
          <cell r="I2023" t="str">
            <v>EMITIDO</v>
          </cell>
          <cell r="J2023">
            <v>44854</v>
          </cell>
          <cell r="K2023">
            <v>44901</v>
          </cell>
          <cell r="L2023"/>
          <cell r="M2023"/>
          <cell r="N2023"/>
          <cell r="O2023" t="str">
            <v>U007 AGROSUPER S.A.</v>
          </cell>
          <cell r="P2023" t="str">
            <v>00AS</v>
          </cell>
          <cell r="Q2023" t="str">
            <v>AGRO SUDAMERICA</v>
          </cell>
          <cell r="R2023" t="str">
            <v>02</v>
          </cell>
          <cell r="S2023" t="str">
            <v>ECUADOR</v>
          </cell>
          <cell r="T2023" t="str">
            <v>000027 GUAYAQUIL, PUERTO</v>
          </cell>
          <cell r="U2023" t="str">
            <v>200000680</v>
          </cell>
          <cell r="V2023" t="str">
            <v>GRUVALCORP S.A.</v>
          </cell>
          <cell r="W2023" t="str">
            <v/>
          </cell>
          <cell r="X2023" t="str">
            <v>CIF</v>
          </cell>
          <cell r="Y2023" t="str">
            <v>CTA CTE O CRED.DIRECTO</v>
          </cell>
          <cell r="Z2023" t="str">
            <v>CONGELADO</v>
          </cell>
          <cell r="AA2023" t="str">
            <v>GRASAS</v>
          </cell>
          <cell r="AB2023" t="str">
            <v>GRASA GORDURA</v>
          </cell>
          <cell r="AC2023" t="str">
            <v>SUBPROD GRASA GORDURA CHICA</v>
          </cell>
          <cell r="AD2023" t="str">
            <v>EX</v>
          </cell>
        </row>
        <row r="2024">
          <cell r="D2024">
            <v>1020352</v>
          </cell>
          <cell r="E2024" t="str">
            <v>GO CUE 20@ CJ 20K AS</v>
          </cell>
          <cell r="F2024">
            <v>13220</v>
          </cell>
          <cell r="G2024" t="str">
            <v>KG</v>
          </cell>
          <cell r="H2024" t="str">
            <v>PLANTA LO MIRANDA</v>
          </cell>
          <cell r="I2024" t="str">
            <v>EMITIDO</v>
          </cell>
          <cell r="J2024">
            <v>44854</v>
          </cell>
          <cell r="K2024">
            <v>44901</v>
          </cell>
          <cell r="L2024"/>
          <cell r="M2024"/>
          <cell r="N2024"/>
          <cell r="O2024" t="str">
            <v>U007 AGROSUPER S.A.</v>
          </cell>
          <cell r="P2024" t="str">
            <v>00AS</v>
          </cell>
          <cell r="Q2024" t="str">
            <v>AGRO SUDAMERICA</v>
          </cell>
          <cell r="R2024" t="str">
            <v>02</v>
          </cell>
          <cell r="S2024" t="str">
            <v>ECUADOR</v>
          </cell>
          <cell r="T2024" t="str">
            <v>000027 GUAYAQUIL, PUERTO</v>
          </cell>
          <cell r="U2024" t="str">
            <v>200000680</v>
          </cell>
          <cell r="V2024" t="str">
            <v>GRUVALCORP S.A.</v>
          </cell>
          <cell r="W2024" t="str">
            <v/>
          </cell>
          <cell r="X2024" t="str">
            <v>CIF</v>
          </cell>
          <cell r="Y2024" t="str">
            <v>CTA CTE O CRED.DIRECTO</v>
          </cell>
          <cell r="Z2024" t="str">
            <v>CONGELADO</v>
          </cell>
          <cell r="AA2024" t="str">
            <v>CUEROS</v>
          </cell>
          <cell r="AB2024" t="str">
            <v>CUERO PANCETA</v>
          </cell>
          <cell r="AC2024" t="str">
            <v>CUERO 20</v>
          </cell>
          <cell r="AD2024" t="str">
            <v>EX</v>
          </cell>
        </row>
        <row r="2025">
          <cell r="D2025">
            <v>1022389</v>
          </cell>
          <cell r="E2025" t="str">
            <v>GO CUE 20@ BO CJ 20K AS</v>
          </cell>
          <cell r="F2025">
            <v>10780</v>
          </cell>
          <cell r="G2025" t="str">
            <v>KG</v>
          </cell>
          <cell r="H2025" t="str">
            <v>PLANTA LO MIRANDA</v>
          </cell>
          <cell r="I2025" t="str">
            <v>EMITIDO</v>
          </cell>
          <cell r="J2025">
            <v>44854</v>
          </cell>
          <cell r="K2025">
            <v>44901</v>
          </cell>
          <cell r="L2025"/>
          <cell r="M2025"/>
          <cell r="N2025"/>
          <cell r="O2025" t="str">
            <v>U007 AGROSUPER S.A.</v>
          </cell>
          <cell r="P2025" t="str">
            <v>00AS</v>
          </cell>
          <cell r="Q2025" t="str">
            <v>AGRO SUDAMERICA</v>
          </cell>
          <cell r="R2025" t="str">
            <v>02</v>
          </cell>
          <cell r="S2025" t="str">
            <v>ECUADOR</v>
          </cell>
          <cell r="T2025" t="str">
            <v>000027 GUAYAQUIL, PUERTO</v>
          </cell>
          <cell r="U2025" t="str">
            <v>200000680</v>
          </cell>
          <cell r="V2025" t="str">
            <v>GRUVALCORP S.A.</v>
          </cell>
          <cell r="W2025" t="str">
            <v/>
          </cell>
          <cell r="X2025" t="str">
            <v>CIF</v>
          </cell>
          <cell r="Y2025" t="str">
            <v>CTA CTE O CRED.DIRECTO</v>
          </cell>
          <cell r="Z2025" t="str">
            <v>CONGELADO</v>
          </cell>
          <cell r="AA2025" t="str">
            <v>CUEROS</v>
          </cell>
          <cell r="AB2025" t="str">
            <v>CUERO PANCETA</v>
          </cell>
          <cell r="AC2025" t="str">
            <v>CUERO 20</v>
          </cell>
          <cell r="AD2025" t="str">
            <v>EX</v>
          </cell>
        </row>
        <row r="2026">
          <cell r="D2026">
            <v>1030658</v>
          </cell>
          <cell r="E2026" t="str">
            <v>PV TRUDEH CORT S/H S/P @ CJ AS</v>
          </cell>
          <cell r="F2026">
            <v>24017.360000000001</v>
          </cell>
          <cell r="G2026" t="str">
            <v>KG</v>
          </cell>
          <cell r="H2026" t="str">
            <v>SOPRAVAL PLANTA / CECINAS 2</v>
          </cell>
          <cell r="I2026" t="str">
            <v>EMITIDO</v>
          </cell>
          <cell r="J2026">
            <v>44855</v>
          </cell>
          <cell r="K2026">
            <v>44886</v>
          </cell>
          <cell r="L2026"/>
          <cell r="M2026"/>
          <cell r="N2026"/>
          <cell r="O2026" t="str">
            <v>U020 AGROSUPER COMER ALIM</v>
          </cell>
          <cell r="P2026" t="str">
            <v>00AM</v>
          </cell>
          <cell r="Q2026" t="str">
            <v>AGRO MEXICO</v>
          </cell>
          <cell r="R2026" t="str">
            <v>03</v>
          </cell>
          <cell r="S2026" t="str">
            <v>MEXICO</v>
          </cell>
          <cell r="T2026" t="str">
            <v>000050 MANZANILLO, PUERTO</v>
          </cell>
          <cell r="U2026" t="str">
            <v>200000432</v>
          </cell>
          <cell r="V2026" t="str">
            <v>Productos Alimenticios Super</v>
          </cell>
          <cell r="W2026" t="str">
            <v/>
          </cell>
          <cell r="X2026" t="str">
            <v>CIF</v>
          </cell>
          <cell r="Y2026" t="str">
            <v>CTA CTE O CRED.DIRECTO</v>
          </cell>
          <cell r="Z2026" t="str">
            <v>CONGELADO</v>
          </cell>
          <cell r="AA2026" t="str">
            <v>TRUTRO DESH</v>
          </cell>
          <cell r="AB2026" t="str">
            <v>TRUTRO DESH CORTO</v>
          </cell>
          <cell r="AC2026" t="str">
            <v>TRUTRO DESH CORTO S/PIEL</v>
          </cell>
          <cell r="AD2026" t="str">
            <v>NA</v>
          </cell>
        </row>
        <row r="2027">
          <cell r="D2027">
            <v>1022169</v>
          </cell>
          <cell r="E2027" t="str">
            <v>GO CARTILAG LOMO@ CJ 10K AS</v>
          </cell>
          <cell r="F2027">
            <v>24000</v>
          </cell>
          <cell r="G2027" t="str">
            <v>KG</v>
          </cell>
          <cell r="H2027" t="str">
            <v>PLANTA LO MIRANDA</v>
          </cell>
          <cell r="I2027" t="str">
            <v>EMITIDO</v>
          </cell>
          <cell r="J2027">
            <v>44857</v>
          </cell>
          <cell r="K2027">
            <v>44749</v>
          </cell>
          <cell r="L2027"/>
          <cell r="M2027"/>
          <cell r="N2027"/>
          <cell r="O2027" t="str">
            <v>U007 AGROSUPER S.A.</v>
          </cell>
          <cell r="P2027" t="str">
            <v>00GO</v>
          </cell>
          <cell r="Q2027" t="str">
            <v>AGROSUPER SHANGHAI</v>
          </cell>
          <cell r="R2027" t="str">
            <v>02</v>
          </cell>
          <cell r="S2027" t="str">
            <v>CHINA</v>
          </cell>
          <cell r="T2027" t="str">
            <v>000021 SHANGHAI, CHINA</v>
          </cell>
          <cell r="U2027" t="str">
            <v>200002390</v>
          </cell>
          <cell r="V2027" t="str">
            <v>Agrosuper China Co., Ltd.</v>
          </cell>
          <cell r="W2027" t="str">
            <v>REEMPLAZA 40332544</v>
          </cell>
          <cell r="X2027" t="str">
            <v>CIF</v>
          </cell>
          <cell r="Y2027" t="str">
            <v>CTA CTE O CRED.DIRECTO</v>
          </cell>
          <cell r="Z2027" t="str">
            <v>CONGELADO</v>
          </cell>
          <cell r="AA2027" t="str">
            <v>RECORTES</v>
          </cell>
          <cell r="AB2027" t="str">
            <v>RECORTES NO MAGRO</v>
          </cell>
          <cell r="AC2027" t="str">
            <v>RECORTES NO MAGRO CARTILAGO LOMO</v>
          </cell>
          <cell r="AD2027" t="str">
            <v>NA</v>
          </cell>
        </row>
        <row r="2028">
          <cell r="D2028">
            <v>1022379</v>
          </cell>
          <cell r="E2028" t="str">
            <v>GO PPPAL 77@ BO CJ AS</v>
          </cell>
          <cell r="F2028">
            <v>24000</v>
          </cell>
          <cell r="G2028" t="str">
            <v>KG</v>
          </cell>
          <cell r="H2028" t="str">
            <v>PLANTA LO MIRANDA</v>
          </cell>
          <cell r="I2028" t="str">
            <v>EMITIDO</v>
          </cell>
          <cell r="J2028">
            <v>44857</v>
          </cell>
          <cell r="K2028">
            <v>44749</v>
          </cell>
          <cell r="L2028"/>
          <cell r="M2028"/>
          <cell r="N2028"/>
          <cell r="O2028" t="str">
            <v>U007 AGROSUPER S.A.</v>
          </cell>
          <cell r="P2028" t="str">
            <v>00GO</v>
          </cell>
          <cell r="Q2028" t="str">
            <v>AGROSUPER SHANGHAI</v>
          </cell>
          <cell r="R2028" t="str">
            <v>02</v>
          </cell>
          <cell r="S2028" t="str">
            <v>CHINA</v>
          </cell>
          <cell r="T2028" t="str">
            <v>000021 SHANGHAI, CHINA</v>
          </cell>
          <cell r="U2028" t="str">
            <v>200002390</v>
          </cell>
          <cell r="V2028" t="str">
            <v>Agrosuper China Co., Ltd.</v>
          </cell>
          <cell r="W2028" t="str">
            <v>REEMPLAZA 40332356</v>
          </cell>
          <cell r="X2028" t="str">
            <v>CIF</v>
          </cell>
          <cell r="Y2028" t="str">
            <v>CTA CTE O CRED.DIRECTO</v>
          </cell>
          <cell r="Z2028" t="str">
            <v>CONGELADO</v>
          </cell>
          <cell r="AA2028" t="str">
            <v>PALETA</v>
          </cell>
          <cell r="AB2028" t="str">
            <v>PALETA PULPA</v>
          </cell>
          <cell r="AC2028" t="str">
            <v>PALETA PULPA 77</v>
          </cell>
          <cell r="AD2028" t="str">
            <v>NA</v>
          </cell>
        </row>
        <row r="2029">
          <cell r="D2029">
            <v>1023283</v>
          </cell>
          <cell r="E2029" t="str">
            <v>GO GRASA CHALECO@ CJ 10K AS</v>
          </cell>
          <cell r="F2029">
            <v>24000</v>
          </cell>
          <cell r="G2029" t="str">
            <v>KG</v>
          </cell>
          <cell r="H2029" t="str">
            <v>PLANTA ROSARIO</v>
          </cell>
          <cell r="I2029" t="str">
            <v>EMITIDO</v>
          </cell>
          <cell r="J2029">
            <v>44858</v>
          </cell>
          <cell r="K2029">
            <v>44858</v>
          </cell>
          <cell r="L2029"/>
          <cell r="M2029"/>
          <cell r="N2029"/>
          <cell r="O2029" t="str">
            <v>U007 AGROSUPER S.A.</v>
          </cell>
          <cell r="P2029" t="str">
            <v>00HK</v>
          </cell>
          <cell r="Q2029" t="str">
            <v>AGROSUPER ASIA</v>
          </cell>
          <cell r="R2029" t="str">
            <v>02</v>
          </cell>
          <cell r="S2029" t="str">
            <v>FILIPINAS</v>
          </cell>
          <cell r="T2029" t="str">
            <v>000162 MANILA, PUERTO</v>
          </cell>
          <cell r="U2029" t="str">
            <v>200004244</v>
          </cell>
          <cell r="V2029" t="str">
            <v>FAYMAN EUROPE LIMITED</v>
          </cell>
          <cell r="W2029" t="str">
            <v>IN 34209 -22</v>
          </cell>
          <cell r="X2029" t="str">
            <v>CIF</v>
          </cell>
          <cell r="Y2029" t="str">
            <v>PAGO C/COPIA DOCTO.</v>
          </cell>
          <cell r="Z2029" t="str">
            <v>CONGELADO</v>
          </cell>
          <cell r="AA2029" t="str">
            <v>SUBPROD</v>
          </cell>
          <cell r="AB2029" t="str">
            <v>SUBPROD GRASA</v>
          </cell>
          <cell r="AC2029" t="str">
            <v>SUBPROD GRASA CHALECO</v>
          </cell>
          <cell r="AD2029" t="str">
            <v>EX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7E3FF8A2-1A2E-4C30-9777-6697AA1D91E9}" sourceName="Sector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ficina2" xr10:uid="{7F52E30C-97F1-43EB-8BD0-393AA20A0C97}" sourceName="Oficin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2" xr10:uid="{82FC9E79-E3D5-4310-B0FC-1374C98FEC1D}" cache="SegmentaciónDeDatos_Sector2" caption="Sector" columnCount="3" style="SlicerStyleDark2" rowHeight="324000"/>
  <slicer name="Oficina 2" xr10:uid="{292FE0AC-87B0-4988-806E-58692C00C840}" cache="SegmentaciónDeDatos_Oficina2" caption="Oficina" columnCount="3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34EEF-C69F-4A78-A66D-678982CE6877}" name="Tabla14" displayName="Tabla14" ref="B9:AK284" totalsRowShown="0" headerRowDxfId="74">
  <autoFilter ref="B9:AK284" xr:uid="{A4C1E6EB-CE18-49E7-895E-CADD47765CD3}"/>
  <sortState xmlns:xlrd2="http://schemas.microsoft.com/office/spreadsheetml/2017/richdata2" ref="B10:AK274">
    <sortCondition descending="1" ref="E9:E274"/>
  </sortState>
  <tableColumns count="36">
    <tableColumn id="8" xr3:uid="{CC4BCA50-79F7-40BE-92A7-B0FD042DB97D}" name="Llave">
      <calculatedColumnFormula>Tabla14[[#This Row],[Oficina]]&amp;Tabla14[[#This Row],[Material]]</calculatedColumnFormula>
    </tableColumn>
    <tableColumn id="1" xr3:uid="{17307863-7D6F-4577-B6B0-629458475DF7}" name="Sector"/>
    <tableColumn id="3" xr3:uid="{C2347895-D708-47A1-A412-686DDB44D9FD}" name="Oficina"/>
    <tableColumn id="4" xr3:uid="{255E23AC-570E-405A-BE12-BF35E7DC02BD}" name="Material"/>
    <tableColumn id="5" xr3:uid="{B7FCC861-3310-4083-9523-3967D347541C}" name="Descripción"/>
    <tableColumn id="6" xr3:uid="{F8DB1621-2393-422D-8F1B-521813FD9CFE}" name="Nivel Jer. 2"/>
    <tableColumn id="7" xr3:uid="{981000B3-5B3A-4327-A284-06E9002702A8}" name="Nivel Jer. 3"/>
    <tableColumn id="27" xr3:uid="{BF722E91-8C6C-4B2D-A127-C137D022C527}" name="Plan de producción PI" dataDxfId="73">
      <calculatedColumnFormula>IFERROR(VLOOKUP(Tabla14[[#This Row],[Material]],[1]Hoja1!$A:$B,2,FALSE),0)</calculatedColumnFormula>
    </tableColumn>
    <tableColumn id="9" xr3:uid="{E3DF3624-33EC-4DFA-AA0D-9C1AE7D3C383}" name=" RV Producción mes n+1" dataDxfId="72" dataCellStyle="Millares [0]"/>
    <tableColumn id="10" xr3:uid="{D5A70E6F-743D-4249-8901-390354DCAC36}" name=" RV  Venta mes n+1" dataDxfId="71" dataCellStyle="Millares [0]"/>
    <tableColumn id="11" xr3:uid="{BBA92FC5-63B6-4F6D-B68E-AB138A2F6EA1}" name="% Uti. producción" dataDxfId="70" dataCellStyle="Porcentaje"/>
    <tableColumn id="12" xr3:uid="{34746E3C-B6C5-4D0C-8268-221828931D2A}" name="Producción disponible" dataDxfId="69" dataCellStyle="Millares [0]"/>
    <tableColumn id="13" xr3:uid="{4CFC2315-4EED-4C2A-8C50-C2F9197CEA2C}" name="Stock al día" dataDxfId="68" dataCellStyle="Millares [0]"/>
    <tableColumn id="14" xr3:uid="{FC03BB61-2D9A-403C-863C-B598ACE33019}" name="Por producir mes N" dataDxfId="67" dataCellStyle="Millares [0]"/>
    <tableColumn id="20" xr3:uid="{96FAF8E2-2052-4C79-B555-7DB69102B200}" name="Producción por despachar mes N" dataDxfId="66" dataCellStyle="Millares [0]"/>
    <tableColumn id="17" xr3:uid="{AA402CC7-3D5E-4654-A165-2329F89AC742}" name="Total disponible" dataDxfId="65" dataCellStyle="Millares [0]">
      <calculatedColumnFormula>SUM(Tabla14[[#This Row],[Producción disponible]],Tabla14[[#This Row],[Stock al día]],(Tabla14[[#This Row],[Por producir mes N]]))-Tabla14[[#This Row],[Producción por despachar mes N]]</calculatedColumnFormula>
    </tableColumn>
    <tableColumn id="21" xr3:uid="{72679495-9D4B-4EC4-AB31-3A4CF20B9ECC}" name="Delay" dataDxfId="64" dataCellStyle="Millares [0]"/>
    <tableColumn id="22" xr3:uid="{6919FE27-CA97-4500-B333-58EEA4DA3F34}" name="Vol. prom. Por contenedor" dataDxfId="63" dataCellStyle="Millares [0]"/>
    <tableColumn id="23" xr3:uid="{D7A45AB1-EA12-400B-A723-1AA49FCFB1C0}" name="Atraso a facturar" dataDxfId="62" dataCellStyle="Millares [0]">
      <calculatedColumnFormula>IF(AND(Q10&gt;R10,R10&gt;0),R10,IF(AND(Q10&lt;R10,R10&gt;0),(ROUNDDOWN(Q10/S10,0)*S10),0))</calculatedColumnFormula>
    </tableColumn>
    <tableColumn id="38" xr3:uid="{49FBBDFB-F64F-4D8B-974F-14E928B6655C}" name="Ajuste atraso" dataDxfId="61" dataCellStyle="Millares [0]"/>
    <tableColumn id="19" xr3:uid="{505790AC-3CC5-4DE8-9991-53FA39124FC1}" name="Facturación atraso" dataDxfId="60" dataCellStyle="Millares [0]">
      <calculatedColumnFormula>+Tabla14[[#This Row],[Atraso a facturar]]+Tabla14[[#This Row],[Ajuste atraso]]</calculatedColumnFormula>
    </tableColumn>
    <tableColumn id="24" xr3:uid="{59B78B39-A778-435F-8A74-A20DE3A2270E}" name="Producción para venta nueva" dataDxfId="59">
      <calculatedColumnFormula>+Tabla14[[#This Row],[Total disponible]]-Tabla14[[#This Row],[Facturación atraso]]</calculatedColumnFormula>
    </tableColumn>
    <tableColumn id="25" xr3:uid="{33C8CAA7-C73D-4593-84B2-DE1CE4B74F92}" name="Venta del mes" dataDxfId="58">
      <calculatedColumnFormula>IFERROR(IF(AND(W10&gt;S10,K10&gt;=S10),ROUNDDOWN((Tabla14[[#This Row],[Producción para venta nueva]])/S10,0)*S10,0),0)</calculatedColumnFormula>
    </tableColumn>
    <tableColumn id="39" xr3:uid="{D5309E95-9456-41C0-B8AD-9826C34456C8}" name="Ajuste venta nueva" dataDxfId="57" dataCellStyle="Millares [0]"/>
    <tableColumn id="44" xr3:uid="{CB7627E3-D8C4-4FEF-9E58-D3217DB33260}" name="Facturación Venta nueva" dataDxfId="56">
      <calculatedColumnFormula>IF(Tabla14[[#This Row],[Venta del mes]]&gt;0,Tabla14[[#This Row],[Venta del mes]]+Tabla14[[#This Row],[Ajuste venta nueva]],0)</calculatedColumnFormula>
    </tableColumn>
    <tableColumn id="46" xr3:uid="{4EC09561-56DC-40D7-9ACE-C3DEF530F6F3}" name="Saldo Volumen disponible" dataDxfId="55">
      <calculatedColumnFormula>+Tabla14[[#This Row],[Producción para venta nueva]]-Tabla14[[#This Row],[Facturación Venta nueva]]</calculatedColumnFormula>
    </tableColumn>
    <tableColumn id="47" xr3:uid="{80E600E6-D214-49A7-9046-C666AB27B29A}" name="Disponible stock sin venta" dataDxfId="54">
      <calculatedColumnFormula>IF(AND(A10=1,Tabla14[[#This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calculatedColumnFormula>
    </tableColumn>
    <tableColumn id="68" xr3:uid="{BB07BF35-9FEC-49B4-A643-146EEC28F1BA}" name="Ajuste stock sin venta" dataDxfId="53"/>
    <tableColumn id="37" xr3:uid="{9B6C27A0-4496-4961-A693-9A45C4D94D94}" name="Facturación stock" dataDxfId="52">
      <calculatedColumnFormula>IF(Tabla14[[#This Row],[Disponible stock sin venta]]&gt;0,Tabla14[[#This Row],[Disponible stock sin venta]]+Tabla14[[#This Row],[Ajuste stock sin venta]],0)</calculatedColumnFormula>
    </tableColumn>
    <tableColumn id="49" xr3:uid="{78C74648-CC9E-4F1E-952C-DAE7E43B01FA}" name="En puerto a facturar" dataDxfId="51">
      <calculatedColumnFormula>IFERROR(VLOOKUP(Tabla14[[#This Row],[Llave]],[2]Hoja2!$B:$E,4,FALSE),0)</calculatedColumnFormula>
    </tableColumn>
    <tableColumn id="70" xr3:uid="{62611D0E-9E33-4443-BECA-B5DDB231D038}" name="Plan Irrestricto Inicial" dataDxfId="17" dataCellStyle="Millares [0]">
      <calculatedColumnFormula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calculatedColumnFormula>
    </tableColumn>
    <tableColumn id="48" xr3:uid="{962523CE-9ECE-48E6-9ADF-3575E5676623}" name="Plan Irrestricto (DATO)" dataDxfId="50"/>
    <tableColumn id="50" xr3:uid="{6ED5563E-3324-4651-981F-13B8F9129711}" name="Plan Ajustado" dataDxfId="49">
      <calculatedColumnFormula>IF(Tabla14[[#This Row],[Plan Irrestricto (DATO)]]&gt;0,SUM(Tabla14[[#This Row],[Facturación atraso]],Tabla14[[#This Row],[Facturación Venta nueva]],Tabla14[[#This Row],[Facturación stock]],Tabla14[[#This Row],[En puerto a facturar]]),0)</calculatedColumnFormula>
    </tableColumn>
    <tableColumn id="26" xr3:uid="{FEE6B28A-E4D7-4618-BFB9-E77B8E5D0C9D}" name="Ajuste" dataDxfId="16">
      <calculatedColumnFormula>+Tabla14[[#This Row],[Plan Ajustado]]-Tabla14[[#This Row],[Plan Irrestricto (DATO)]]</calculatedColumnFormula>
    </tableColumn>
    <tableColumn id="62" xr3:uid="{78828E79-55AA-4BD6-8DEA-8B27387051B8}" name="Motivo Ajuste" dataDxfId="48"/>
    <tableColumn id="59" xr3:uid="{7FC78FA9-890B-4C52-8295-85963CD92695}" name="OBS" dataDxfId="4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5CC1-1738-4258-8C22-2080AAAB3E42}">
  <sheetPr>
    <tabColor rgb="FFFF0000"/>
  </sheetPr>
  <dimension ref="A1:AK285"/>
  <sheetViews>
    <sheetView showGridLines="0" tabSelected="1" zoomScale="60" zoomScaleNormal="60" workbookViewId="0">
      <selection activeCell="F13" sqref="F13"/>
    </sheetView>
  </sheetViews>
  <sheetFormatPr baseColWidth="10" defaultRowHeight="14.5" outlineLevelCol="1" x14ac:dyDescent="0.35"/>
  <cols>
    <col min="1" max="1" width="2.26953125" customWidth="1"/>
    <col min="2" max="2" width="26.54296875" hidden="1" customWidth="1"/>
    <col min="3" max="3" width="10.26953125" customWidth="1"/>
    <col min="4" max="4" width="17.54296875" customWidth="1"/>
    <col min="5" max="5" width="11" bestFit="1" customWidth="1"/>
    <col min="6" max="6" width="36.7265625" bestFit="1" customWidth="1"/>
    <col min="7" max="7" width="16.1796875" customWidth="1"/>
    <col min="8" max="8" width="37.1796875" bestFit="1" customWidth="1"/>
    <col min="9" max="9" width="14.453125" hidden="1" customWidth="1"/>
    <col min="10" max="16" width="15.6328125" hidden="1" customWidth="1" outlineLevel="1"/>
    <col min="17" max="17" width="20.36328125" customWidth="1" collapsed="1"/>
    <col min="18" max="21" width="15.6328125" customWidth="1"/>
    <col min="22" max="22" width="16.26953125" customWidth="1"/>
    <col min="23" max="28" width="15.6328125" customWidth="1"/>
    <col min="29" max="31" width="13.90625" customWidth="1"/>
    <col min="32" max="32" width="13.90625" hidden="1" customWidth="1"/>
    <col min="33" max="35" width="16.6328125" customWidth="1"/>
    <col min="36" max="36" width="26.36328125" customWidth="1"/>
    <col min="37" max="37" width="59.36328125" customWidth="1"/>
  </cols>
  <sheetData>
    <row r="1" spans="1:37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5">
      <c r="G2" s="2"/>
      <c r="H2" s="2"/>
      <c r="I2" s="2"/>
      <c r="J2" s="2"/>
      <c r="K2" s="2"/>
      <c r="W2" s="3"/>
      <c r="AA2" s="4"/>
    </row>
    <row r="3" spans="1:37" x14ac:dyDescent="0.35">
      <c r="H3" s="6"/>
      <c r="I3" s="6"/>
      <c r="J3" s="5"/>
      <c r="K3" s="5"/>
      <c r="Q3" s="5"/>
      <c r="T3" s="5"/>
      <c r="W3" s="7"/>
    </row>
    <row r="4" spans="1:37" x14ac:dyDescent="0.3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7" x14ac:dyDescent="0.35">
      <c r="AE5" s="7"/>
    </row>
    <row r="6" spans="1:37" x14ac:dyDescent="0.35">
      <c r="N6" s="5"/>
      <c r="O6" s="5"/>
      <c r="AG6" s="5"/>
      <c r="AH6" s="5"/>
      <c r="AI6" s="5"/>
    </row>
    <row r="7" spans="1:37" x14ac:dyDescent="0.35">
      <c r="I7" s="8"/>
      <c r="J7" s="8"/>
      <c r="K7" s="8"/>
      <c r="L7" s="6"/>
      <c r="M7" s="8"/>
      <c r="N7" s="8"/>
      <c r="O7" s="8"/>
      <c r="P7" s="8"/>
      <c r="R7" s="6"/>
      <c r="S7" s="7"/>
      <c r="V7" s="9"/>
      <c r="W7" s="9"/>
      <c r="X7" s="9"/>
      <c r="Y7" s="9"/>
      <c r="Z7" s="9"/>
      <c r="AA7" s="9"/>
      <c r="AB7" s="9"/>
      <c r="AC7" s="9"/>
      <c r="AD7" s="9"/>
      <c r="AE7" s="9"/>
      <c r="AF7" s="7"/>
      <c r="AG7" s="7"/>
      <c r="AH7" s="5"/>
      <c r="AI7" s="5"/>
      <c r="AJ7" s="5"/>
      <c r="AK7" s="5"/>
    </row>
    <row r="8" spans="1:37" ht="16" thickBot="1" x14ac:dyDescent="0.4">
      <c r="I8" s="10">
        <f>SUBTOTAL(9,Tabla14[Plan de producción PI])</f>
        <v>478544.90533277515</v>
      </c>
      <c r="J8" s="7">
        <f>SUBTOTAL(9,J10:J284 )</f>
        <v>11652873</v>
      </c>
      <c r="K8" s="7">
        <f>SUBTOTAL(9,K10:K284)</f>
        <v>10133753</v>
      </c>
      <c r="M8" s="10">
        <f>SUBTOTAL(9,Tabla14[Producción disponible])</f>
        <v>6416027.2909936048</v>
      </c>
      <c r="N8" s="10">
        <f>SUBTOTAL(9,Tabla14[Stock al día])</f>
        <v>5170372</v>
      </c>
      <c r="O8" s="10">
        <f>SUBTOTAL(9,Tabla14[Por producir mes N] )</f>
        <v>2060700.8924270221</v>
      </c>
      <c r="P8" s="10">
        <f>SUBTOTAL(9,Tabla14[Producción por despachar mes N] )</f>
        <v>763700</v>
      </c>
      <c r="Q8" s="10">
        <f>SUBTOTAL(9,Tabla14[Total disponible])</f>
        <v>12883400.183420625</v>
      </c>
      <c r="R8" s="10">
        <f>SUBTOTAL(9,Tabla14[Delay])</f>
        <v>9579224</v>
      </c>
      <c r="S8" s="10">
        <f>SUBTOTAL(101,Tabla14[Vol. prom. Por contenedor])</f>
        <v>19473.523636363636</v>
      </c>
      <c r="T8" s="10">
        <f>SUBTOTAL(9,Tabla14[Atraso a facturar])</f>
        <v>7491215</v>
      </c>
      <c r="U8" s="10">
        <f>SUBTOTAL(9,Tabla14[Ajuste atraso])</f>
        <v>0</v>
      </c>
      <c r="V8" s="10">
        <f>SUBTOTAL(9,Tabla14[Facturación atraso])</f>
        <v>7491215</v>
      </c>
      <c r="W8" s="10">
        <f>SUBTOTAL(9,Tabla14[Producción para venta nueva])</f>
        <v>5392185.1834206255</v>
      </c>
      <c r="X8" s="10">
        <f>SUBTOTAL(9,Tabla14[Venta del mes])</f>
        <v>3536471</v>
      </c>
      <c r="Y8" s="10">
        <f>SUBTOTAL(9,Tabla14[Ajuste venta nueva])</f>
        <v>0</v>
      </c>
      <c r="Z8" s="10">
        <f>SUBTOTAL(9,Tabla14[Facturación Venta nueva])</f>
        <v>3536471</v>
      </c>
      <c r="AA8" s="10">
        <f>SUBTOTAL(9,Tabla14[Saldo Volumen disponible])</f>
        <v>1855714.1834206257</v>
      </c>
      <c r="AB8" s="10">
        <f>SUBTOTAL(9,Tabla14[Disponible stock sin venta])</f>
        <v>97100</v>
      </c>
      <c r="AC8" s="10">
        <f>SUBTOTAL(9,Tabla14[Ajuste stock sin venta])</f>
        <v>0</v>
      </c>
      <c r="AD8" s="10">
        <f>SUBTOTAL(9,Tabla14[Facturación stock])</f>
        <v>97100</v>
      </c>
      <c r="AE8" s="10">
        <f>SUBTOTAL(9,Tabla14[En puerto a facturar])</f>
        <v>182920.41</v>
      </c>
      <c r="AF8" s="10">
        <f>SUBTOTAL(9,Tabla14[Plan Irrestricto Inicial])</f>
        <v>11307706.41</v>
      </c>
      <c r="AG8" s="10">
        <f>SUBTOTAL(9,Tabla14[Plan Irrestricto (DATO)])</f>
        <v>11307706.41</v>
      </c>
      <c r="AH8" s="10">
        <f>SUBTOTAL(9,Tabla14[Plan Ajustado])</f>
        <v>11307706.41</v>
      </c>
      <c r="AI8" s="10">
        <f>SUBTOTAL(9,AI113:AI251)</f>
        <v>0</v>
      </c>
      <c r="AJ8" s="10"/>
      <c r="AK8" s="10"/>
    </row>
    <row r="9" spans="1:37" ht="34" customHeight="1" thickBot="1" x14ac:dyDescent="0.4">
      <c r="A9" t="s">
        <v>0</v>
      </c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8</v>
      </c>
      <c r="J9" s="11" t="s">
        <v>9</v>
      </c>
      <c r="K9" s="11" t="s">
        <v>10</v>
      </c>
      <c r="L9" s="11" t="s">
        <v>11</v>
      </c>
      <c r="M9" s="11" t="s">
        <v>12</v>
      </c>
      <c r="N9" s="11" t="s">
        <v>13</v>
      </c>
      <c r="O9" s="11" t="s">
        <v>14</v>
      </c>
      <c r="P9" s="11" t="s">
        <v>15</v>
      </c>
      <c r="Q9" s="11" t="s">
        <v>16</v>
      </c>
      <c r="R9" s="11" t="s">
        <v>17</v>
      </c>
      <c r="S9" s="11" t="s">
        <v>18</v>
      </c>
      <c r="T9" s="12" t="s">
        <v>19</v>
      </c>
      <c r="U9" s="12" t="s">
        <v>20</v>
      </c>
      <c r="V9" s="13" t="s">
        <v>21</v>
      </c>
      <c r="W9" s="11" t="s">
        <v>22</v>
      </c>
      <c r="X9" s="12" t="s">
        <v>23</v>
      </c>
      <c r="Y9" s="12" t="s">
        <v>24</v>
      </c>
      <c r="Z9" s="13" t="s">
        <v>25</v>
      </c>
      <c r="AA9" s="14" t="s">
        <v>26</v>
      </c>
      <c r="AB9" s="12" t="s">
        <v>27</v>
      </c>
      <c r="AC9" s="12" t="s">
        <v>28</v>
      </c>
      <c r="AD9" s="13" t="s">
        <v>29</v>
      </c>
      <c r="AE9" s="13" t="s">
        <v>30</v>
      </c>
      <c r="AF9" s="15" t="s">
        <v>31</v>
      </c>
      <c r="AG9" s="15" t="s">
        <v>32</v>
      </c>
      <c r="AH9" s="15" t="s">
        <v>33</v>
      </c>
      <c r="AI9" s="15" t="s">
        <v>393</v>
      </c>
      <c r="AJ9" s="15" t="s">
        <v>34</v>
      </c>
      <c r="AK9" s="15" t="s">
        <v>35</v>
      </c>
    </row>
    <row r="10" spans="1:37" ht="15.5" x14ac:dyDescent="0.35">
      <c r="A10">
        <v>1</v>
      </c>
      <c r="B10" t="str">
        <f>Tabla14[[#This Row],[Oficina]]&amp;Tabla14[[#This Row],[Material]]</f>
        <v>Agro Sudamerica1100408</v>
      </c>
      <c r="C10" t="s">
        <v>36</v>
      </c>
      <c r="D10" t="s">
        <v>37</v>
      </c>
      <c r="E10">
        <v>1100408</v>
      </c>
      <c r="F10" t="s">
        <v>38</v>
      </c>
      <c r="G10" t="s">
        <v>39</v>
      </c>
      <c r="H10" t="s">
        <v>40</v>
      </c>
      <c r="I10">
        <f>IFERROR(VLOOKUP(Tabla14[[#This Row],[Material]],[1]Hoja1!$A:$B,2,FALSE),0)</f>
        <v>0</v>
      </c>
      <c r="J10" s="7">
        <v>0</v>
      </c>
      <c r="K10" s="7">
        <v>0</v>
      </c>
      <c r="L10" s="16">
        <v>0.71259694018576591</v>
      </c>
      <c r="M10" s="7">
        <v>0</v>
      </c>
      <c r="N10" s="7">
        <v>17750</v>
      </c>
      <c r="O10" s="7">
        <v>0</v>
      </c>
      <c r="P10" s="7">
        <v>0</v>
      </c>
      <c r="Q10" s="17">
        <f>SUM(Tabla14[[#This Row],[Producción disponible]],Tabla14[[#This Row],[Stock al día]],(Tabla14[[#This Row],[Por producir mes N]]))-Tabla14[[#This Row],[Producción por despachar mes N]]</f>
        <v>17750</v>
      </c>
      <c r="R10" s="7">
        <v>16000</v>
      </c>
      <c r="S10" s="18">
        <v>10667</v>
      </c>
      <c r="T10" s="19">
        <f>IF(AND(Q10&gt;R10,R10&gt;0),R10,IF(AND(Q10&lt;R10,R10&gt;0),(ROUNDDOWN(Q10/S10,0)*S10),0))</f>
        <v>16000</v>
      </c>
      <c r="U10" s="20"/>
      <c r="V10" s="19">
        <f>+Tabla14[[#This Row],[Atraso a facturar]]+Tabla14[[#This Row],[Ajuste atraso]]</f>
        <v>16000</v>
      </c>
      <c r="W10" s="5">
        <f>+Tabla14[[#This Row],[Total disponible]]-Tabla14[[#This Row],[Facturación atraso]]</f>
        <v>1750</v>
      </c>
      <c r="X10" s="21">
        <f>IFERROR(IF(AND(W10&gt;S10,K10&gt;=S10),ROUNDDOWN((Tabla14[[#This Row],[Producción para venta nueva]])/S10,0)*S10,0),0)</f>
        <v>0</v>
      </c>
      <c r="Y10" s="20"/>
      <c r="Z10" s="21">
        <f>IF(Tabla14[[#This Row],[Venta del mes]]&gt;0,Tabla14[[#This Row],[Venta del mes]]+Tabla14[[#This Row],[Ajuste venta nueva]],0)</f>
        <v>0</v>
      </c>
      <c r="AA10" s="21">
        <f>+Tabla14[[#This Row],[Producción para venta nueva]]-Tabla14[[#This Row],[Facturación Venta nueva]]</f>
        <v>1750</v>
      </c>
      <c r="AB10" s="21">
        <f>IF(AND(A10=1,Tabla14[[#This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" s="21"/>
      <c r="AD10" s="21">
        <f>IF(Tabla14[[#This Row],[Disponible stock sin venta]]&gt;0,Tabla14[[#This Row],[Disponible stock sin venta]]+Tabla14[[#This Row],[Ajuste stock sin venta]],0)</f>
        <v>0</v>
      </c>
      <c r="AE10" s="5">
        <f>IFERROR(VLOOKUP(Tabla14[[#This Row],[Llave]],[2]Hoja2!$B:$E,4,FALSE),0)</f>
        <v>0</v>
      </c>
      <c r="AF1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16000</v>
      </c>
      <c r="AG10" s="5">
        <v>16000</v>
      </c>
      <c r="AH10" s="21">
        <f>IF(Tabla14[[#This Row],[Plan Irrestricto (DATO)]]&gt;0,SUM(Tabla14[[#This Row],[Facturación atraso]],Tabla14[[#This Row],[Facturación Venta nueva]],Tabla14[[#This Row],[Facturación stock]],Tabla14[[#This Row],[En puerto a facturar]]),0)</f>
        <v>16000</v>
      </c>
      <c r="AI10" s="21">
        <f>+Tabla14[[#This Row],[Plan Ajustado]]-Tabla14[[#This Row],[Plan Irrestricto (DATO)]]</f>
        <v>0</v>
      </c>
      <c r="AJ10" s="5"/>
      <c r="AK10" s="5"/>
    </row>
    <row r="11" spans="1:37" ht="15.5" x14ac:dyDescent="0.35">
      <c r="A11">
        <v>1</v>
      </c>
      <c r="B11" t="str">
        <f>Tabla14[[#This Row],[Oficina]]&amp;Tabla14[[#This Row],[Material]]</f>
        <v>Agro Sudamerica1100407</v>
      </c>
      <c r="C11" t="s">
        <v>36</v>
      </c>
      <c r="D11" t="s">
        <v>37</v>
      </c>
      <c r="E11">
        <v>1100407</v>
      </c>
      <c r="F11" t="s">
        <v>41</v>
      </c>
      <c r="G11" t="s">
        <v>39</v>
      </c>
      <c r="H11" t="s">
        <v>40</v>
      </c>
      <c r="I11">
        <f>IFERROR(VLOOKUP(Tabla14[[#This Row],[Material]],[1]Hoja1!$A:$B,2,FALSE),0)</f>
        <v>0</v>
      </c>
      <c r="J11" s="7">
        <v>0</v>
      </c>
      <c r="K11" s="7">
        <v>0</v>
      </c>
      <c r="L11" s="16">
        <v>0.71259694018576591</v>
      </c>
      <c r="M11" s="7">
        <v>0</v>
      </c>
      <c r="N11" s="7">
        <v>2220</v>
      </c>
      <c r="O11" s="7">
        <v>0</v>
      </c>
      <c r="P11" s="7">
        <v>0</v>
      </c>
      <c r="Q11" s="17">
        <f>SUM(Tabla14[[#This Row],[Producción disponible]],Tabla14[[#This Row],[Stock al día]],(Tabla14[[#This Row],[Por producir mes N]]))-Tabla14[[#This Row],[Producción por despachar mes N]]</f>
        <v>2220</v>
      </c>
      <c r="R11" s="7">
        <v>2000</v>
      </c>
      <c r="S11" s="18">
        <v>7333</v>
      </c>
      <c r="T11" s="19">
        <f t="shared" ref="T11:T74" si="0">IF(AND(Q11&gt;R11,R11&gt;0),R11,IF(AND(Q11&lt;R11,R11&gt;0),(ROUNDDOWN(Q11/S11,0)*S11),0))</f>
        <v>2000</v>
      </c>
      <c r="U11" s="20"/>
      <c r="V11" s="19">
        <f>+Tabla14[[#This Row],[Atraso a facturar]]+Tabla14[[#This Row],[Ajuste atraso]]</f>
        <v>2000</v>
      </c>
      <c r="W11" s="5">
        <f>+Tabla14[[#This Row],[Total disponible]]-Tabla14[[#This Row],[Facturación atraso]]</f>
        <v>220</v>
      </c>
      <c r="X11" s="21">
        <f>IFERROR(IF(AND(W11&gt;S11,K11&gt;=S11),ROUNDDOWN((Tabla14[[#This Row],[Producción para venta nueva]])/S11,0)*S11,0),0)</f>
        <v>0</v>
      </c>
      <c r="Y11" s="20"/>
      <c r="Z11" s="21">
        <f>IF(Tabla14[[#This Row],[Venta del mes]]&gt;0,Tabla14[[#This Row],[Venta del mes]]+Tabla14[[#This Row],[Ajuste venta nueva]],0)</f>
        <v>0</v>
      </c>
      <c r="AA11" s="21">
        <f>+Tabla14[[#This Row],[Producción para venta nueva]]-Tabla14[[#This Row],[Facturación Venta nueva]]</f>
        <v>220</v>
      </c>
      <c r="AB11" s="21">
        <f>IF(AND(A11=1,Tabla14[[#This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" s="21"/>
      <c r="AD11" s="21">
        <f>IF(Tabla14[[#This Row],[Disponible stock sin venta]]&gt;0,Tabla14[[#This Row],[Disponible stock sin venta]]+Tabla14[[#This Row],[Ajuste stock sin venta]],0)</f>
        <v>0</v>
      </c>
      <c r="AE11" s="5">
        <f>IFERROR(VLOOKUP(Tabla14[[#This Row],[Llave]],[2]Hoja2!$B:$E,4,FALSE),0)</f>
        <v>0</v>
      </c>
      <c r="AF1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2000</v>
      </c>
      <c r="AG11" s="5">
        <v>2000</v>
      </c>
      <c r="AH11" s="21">
        <f>IF(Tabla14[[#This Row],[Plan Irrestricto (DATO)]]&gt;0,SUM(Tabla14[[#This Row],[Facturación atraso]],Tabla14[[#This Row],[Facturación Venta nueva]],Tabla14[[#This Row],[Facturación stock]],Tabla14[[#This Row],[En puerto a facturar]]),0)</f>
        <v>2000</v>
      </c>
      <c r="AI11" s="21">
        <f>+Tabla14[[#This Row],[Plan Ajustado]]-Tabla14[[#This Row],[Plan Irrestricto (DATO)]]</f>
        <v>0</v>
      </c>
      <c r="AJ11" s="5"/>
      <c r="AK11" s="5"/>
    </row>
    <row r="12" spans="1:37" ht="15.5" x14ac:dyDescent="0.35">
      <c r="A12">
        <v>1</v>
      </c>
      <c r="B12" t="str">
        <f>Tabla14[[#This Row],[Oficina]]&amp;Tabla14[[#This Row],[Material]]</f>
        <v>Agro Sudamerica1030821</v>
      </c>
      <c r="C12" t="s">
        <v>42</v>
      </c>
      <c r="D12" t="s">
        <v>37</v>
      </c>
      <c r="E12">
        <v>1030821</v>
      </c>
      <c r="F12" t="s">
        <v>43</v>
      </c>
      <c r="G12" t="s">
        <v>44</v>
      </c>
      <c r="H12" t="s">
        <v>45</v>
      </c>
      <c r="I12">
        <f>IFERROR(VLOOKUP(Tabla14[[#This Row],[Material]],[1]Hoja1!$A:$B,2,FALSE),0)</f>
        <v>0</v>
      </c>
      <c r="J12" s="7">
        <v>0</v>
      </c>
      <c r="K12" s="7">
        <v>0</v>
      </c>
      <c r="L12" s="16">
        <v>0.56140395452786862</v>
      </c>
      <c r="M12" s="7">
        <v>0</v>
      </c>
      <c r="N12" s="7">
        <v>24015</v>
      </c>
      <c r="O12" s="7">
        <v>0</v>
      </c>
      <c r="P12" s="7">
        <v>0</v>
      </c>
      <c r="Q12" s="17">
        <f>SUM(Tabla14[[#This Row],[Producción disponible]],Tabla14[[#This Row],[Stock al día]],(Tabla14[[#This Row],[Por producir mes N]]))-Tabla14[[#This Row],[Producción por despachar mes N]]</f>
        <v>24015</v>
      </c>
      <c r="R12" s="7">
        <v>0</v>
      </c>
      <c r="S12" s="18">
        <v>24000</v>
      </c>
      <c r="T12" s="19">
        <f t="shared" si="0"/>
        <v>0</v>
      </c>
      <c r="U12" s="20"/>
      <c r="V12" s="19">
        <f>+Tabla14[[#This Row],[Atraso a facturar]]+Tabla14[[#This Row],[Ajuste atraso]]</f>
        <v>0</v>
      </c>
      <c r="W12" s="5">
        <f>+Tabla14[[#This Row],[Total disponible]]-Tabla14[[#This Row],[Facturación atraso]]</f>
        <v>24015</v>
      </c>
      <c r="X12" s="21">
        <f>IFERROR(IF(AND(W12&gt;S12,K12&gt;=S12),ROUNDDOWN((Tabla14[[#This Row],[Producción para venta nueva]])/S12,0)*S12,0),0)</f>
        <v>0</v>
      </c>
      <c r="Y12" s="20"/>
      <c r="Z12" s="21">
        <f>IF(Tabla14[[#This Row],[Venta del mes]]&gt;0,Tabla14[[#This Row],[Venta del mes]]+Tabla14[[#This Row],[Ajuste venta nueva]],0)</f>
        <v>0</v>
      </c>
      <c r="AA12" s="21">
        <f>+Tabla14[[#This Row],[Producción para venta nueva]]-Tabla14[[#This Row],[Facturación Venta nueva]]</f>
        <v>24015</v>
      </c>
      <c r="AB12" s="21">
        <f>IF(AND(A12=1,Tabla14[[#This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24000</v>
      </c>
      <c r="AC12" s="21"/>
      <c r="AD12" s="21">
        <f>IF(Tabla14[[#This Row],[Disponible stock sin venta]]&gt;0,Tabla14[[#This Row],[Disponible stock sin venta]]+Tabla14[[#This Row],[Ajuste stock sin venta]],0)</f>
        <v>24000</v>
      </c>
      <c r="AE12" s="5">
        <f>IFERROR(VLOOKUP(Tabla14[[#This Row],[Llave]],[2]Hoja2!$B:$E,4,FALSE),0)</f>
        <v>0</v>
      </c>
      <c r="AF1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12" s="5">
        <v>24000</v>
      </c>
      <c r="AH12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12" s="21">
        <f>+Tabla14[[#This Row],[Plan Ajustado]]-Tabla14[[#This Row],[Plan Irrestricto (DATO)]]</f>
        <v>0</v>
      </c>
      <c r="AJ12" s="5"/>
      <c r="AK12" s="5"/>
    </row>
    <row r="13" spans="1:37" ht="15.5" x14ac:dyDescent="0.35">
      <c r="A13">
        <v>1</v>
      </c>
      <c r="B13" t="str">
        <f>Tabla14[[#This Row],[Oficina]]&amp;Tabla14[[#This Row],[Material]]</f>
        <v>Agro Sudamerica1030817</v>
      </c>
      <c r="C13" t="s">
        <v>42</v>
      </c>
      <c r="D13" t="s">
        <v>37</v>
      </c>
      <c r="E13">
        <v>1030817</v>
      </c>
      <c r="F13" t="s">
        <v>46</v>
      </c>
      <c r="G13" t="s">
        <v>47</v>
      </c>
      <c r="H13" t="s">
        <v>48</v>
      </c>
      <c r="I13">
        <f>IFERROR(VLOOKUP(Tabla14[[#This Row],[Material]],[1]Hoja1!$A:$B,2,FALSE),0)</f>
        <v>0</v>
      </c>
      <c r="J13" s="7">
        <v>165871</v>
      </c>
      <c r="K13" s="7">
        <v>120000</v>
      </c>
      <c r="L13" s="16">
        <v>0.56140395452786862</v>
      </c>
      <c r="M13" s="7">
        <v>93120.635341492103</v>
      </c>
      <c r="N13" s="7">
        <v>41219</v>
      </c>
      <c r="O13" s="7">
        <v>47474.861410056757</v>
      </c>
      <c r="P13" s="7">
        <v>0</v>
      </c>
      <c r="Q13" s="17">
        <f>SUM(Tabla14[[#This Row],[Producción disponible]],Tabla14[[#This Row],[Stock al día]],(Tabla14[[#This Row],[Por producir mes N]]))-Tabla14[[#This Row],[Producción por despachar mes N]]</f>
        <v>181814.49675154887</v>
      </c>
      <c r="R13" s="7">
        <v>120000</v>
      </c>
      <c r="S13" s="18">
        <v>24000</v>
      </c>
      <c r="T13" s="19">
        <f t="shared" si="0"/>
        <v>120000</v>
      </c>
      <c r="U13" s="20"/>
      <c r="V13" s="19">
        <f>+Tabla14[[#This Row],[Atraso a facturar]]+Tabla14[[#This Row],[Ajuste atraso]]</f>
        <v>120000</v>
      </c>
      <c r="W13" s="5">
        <f>+Tabla14[[#This Row],[Total disponible]]-Tabla14[[#This Row],[Facturación atraso]]</f>
        <v>61814.496751548868</v>
      </c>
      <c r="X13" s="21">
        <f>IFERROR(IF(AND(W13&gt;S13,K13&gt;=S13),ROUNDDOWN((Tabla14[[#This Row],[Producción para venta nueva]])/S13,0)*S13,0),0)</f>
        <v>48000</v>
      </c>
      <c r="Y13" s="20"/>
      <c r="Z13" s="21">
        <f>IF(Tabla14[[#This Row],[Venta del mes]]&gt;0,Tabla14[[#This Row],[Venta del mes]]+Tabla14[[#This Row],[Ajuste venta nueva]],0)</f>
        <v>48000</v>
      </c>
      <c r="AA13" s="21">
        <f>+Tabla14[[#This Row],[Producción para venta nueva]]-Tabla14[[#This Row],[Facturación Venta nueva]]</f>
        <v>13814.496751548868</v>
      </c>
      <c r="AB13" s="21">
        <f>IF(AND(A13=1,Tabla14[[#This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" s="21"/>
      <c r="AD13" s="21">
        <f>IF(Tabla14[[#This Row],[Disponible stock sin venta]]&gt;0,Tabla14[[#This Row],[Disponible stock sin venta]]+Tabla14[[#This Row],[Ajuste stock sin venta]],0)</f>
        <v>0</v>
      </c>
      <c r="AE13" s="5">
        <f>IFERROR(VLOOKUP(Tabla14[[#This Row],[Llave]],[2]Hoja2!$B:$E,4,FALSE),0)</f>
        <v>0</v>
      </c>
      <c r="AF1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168000</v>
      </c>
      <c r="AG13" s="5">
        <v>168000</v>
      </c>
      <c r="AH13" s="21">
        <f>IF(Tabla14[[#This Row],[Plan Irrestricto (DATO)]]&gt;0,SUM(Tabla14[[#This Row],[Facturación atraso]],Tabla14[[#This Row],[Facturación Venta nueva]],Tabla14[[#This Row],[Facturación stock]],Tabla14[[#This Row],[En puerto a facturar]]),0)</f>
        <v>168000</v>
      </c>
      <c r="AI13" s="21">
        <f>+Tabla14[[#This Row],[Plan Ajustado]]-Tabla14[[#This Row],[Plan Irrestricto (DATO)]]</f>
        <v>0</v>
      </c>
      <c r="AJ13" s="5"/>
      <c r="AK13" s="5"/>
    </row>
    <row r="14" spans="1:37" ht="15.5" x14ac:dyDescent="0.35">
      <c r="A14">
        <v>1</v>
      </c>
      <c r="B14" t="str">
        <f>Tabla14[[#This Row],[Oficina]]&amp;Tabla14[[#This Row],[Material]]</f>
        <v>Agro Sudamerica1030816</v>
      </c>
      <c r="C14" t="s">
        <v>42</v>
      </c>
      <c r="D14" t="s">
        <v>37</v>
      </c>
      <c r="E14">
        <v>1030816</v>
      </c>
      <c r="F14" t="s">
        <v>49</v>
      </c>
      <c r="G14" t="s">
        <v>50</v>
      </c>
      <c r="H14" t="s">
        <v>51</v>
      </c>
      <c r="I14">
        <f>IFERROR(VLOOKUP(Tabla14[[#This Row],[Material]],[1]Hoja1!$A:$B,2,FALSE),0)</f>
        <v>0</v>
      </c>
      <c r="J14" s="7">
        <v>0</v>
      </c>
      <c r="K14" s="7">
        <v>0</v>
      </c>
      <c r="L14" s="16">
        <v>0.56140395452786862</v>
      </c>
      <c r="M14" s="7">
        <v>0</v>
      </c>
      <c r="N14" s="7">
        <v>23836</v>
      </c>
      <c r="O14" s="7">
        <v>0</v>
      </c>
      <c r="P14" s="7">
        <v>0</v>
      </c>
      <c r="Q14" s="17">
        <f>SUM(Tabla14[[#This Row],[Producción disponible]],Tabla14[[#This Row],[Stock al día]],(Tabla14[[#This Row],[Por producir mes N]]))-Tabla14[[#This Row],[Producción por despachar mes N]]</f>
        <v>23836</v>
      </c>
      <c r="R14" s="7">
        <v>24000</v>
      </c>
      <c r="S14" s="18">
        <v>24000</v>
      </c>
      <c r="T14" s="19">
        <f t="shared" si="0"/>
        <v>0</v>
      </c>
      <c r="U14" s="20"/>
      <c r="V14" s="19">
        <f>+Tabla14[[#This Row],[Atraso a facturar]]+Tabla14[[#This Row],[Ajuste atraso]]</f>
        <v>0</v>
      </c>
      <c r="W14" s="5">
        <f>+Tabla14[[#This Row],[Total disponible]]-Tabla14[[#This Row],[Facturación atraso]]</f>
        <v>23836</v>
      </c>
      <c r="X14" s="21">
        <f>IFERROR(IF(AND(W14&gt;S14,K14&gt;=S14),ROUNDDOWN((Tabla14[[#This Row],[Producción para venta nueva]])/S14,0)*S14,0),0)</f>
        <v>0</v>
      </c>
      <c r="Y14" s="20"/>
      <c r="Z14" s="21">
        <f>IF(Tabla14[[#This Row],[Venta del mes]]&gt;0,Tabla14[[#This Row],[Venta del mes]]+Tabla14[[#This Row],[Ajuste venta nueva]],0)</f>
        <v>0</v>
      </c>
      <c r="AA14" s="21">
        <f>+Tabla14[[#This Row],[Producción para venta nueva]]-Tabla14[[#This Row],[Facturación Venta nueva]]</f>
        <v>23836</v>
      </c>
      <c r="AB14" s="21">
        <f>IF(AND(A14=1,Tabla14[[#This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" s="21"/>
      <c r="AD14" s="21">
        <f>IF(Tabla14[[#This Row],[Disponible stock sin venta]]&gt;0,Tabla14[[#This Row],[Disponible stock sin venta]]+Tabla14[[#This Row],[Ajuste stock sin venta]],0)</f>
        <v>0</v>
      </c>
      <c r="AE14" s="5">
        <f>IFERROR(VLOOKUP(Tabla14[[#This Row],[Llave]],[2]Hoja2!$B:$E,4,FALSE),0)</f>
        <v>0</v>
      </c>
      <c r="AF1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" s="5">
        <v>0</v>
      </c>
      <c r="AH1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" s="21">
        <f>+Tabla14[[#This Row],[Plan Ajustado]]-Tabla14[[#This Row],[Plan Irrestricto (DATO)]]</f>
        <v>0</v>
      </c>
      <c r="AJ14" s="5"/>
      <c r="AK14" s="5"/>
    </row>
    <row r="15" spans="1:37" ht="15.5" x14ac:dyDescent="0.35">
      <c r="A15">
        <v>1</v>
      </c>
      <c r="B15" t="str">
        <f>Tabla14[[#This Row],[Oficina]]&amp;Tabla14[[#This Row],[Material]]</f>
        <v>Agro Sudamerica1030812</v>
      </c>
      <c r="C15" t="s">
        <v>42</v>
      </c>
      <c r="D15" t="s">
        <v>37</v>
      </c>
      <c r="E15">
        <v>1030812</v>
      </c>
      <c r="F15" t="s">
        <v>52</v>
      </c>
      <c r="G15" t="s">
        <v>53</v>
      </c>
      <c r="H15" t="s">
        <v>54</v>
      </c>
      <c r="I15">
        <f>IFERROR(VLOOKUP(Tabla14[[#This Row],[Material]],[1]Hoja1!$A:$B,2,FALSE),0)</f>
        <v>0</v>
      </c>
      <c r="J15" s="7">
        <v>0</v>
      </c>
      <c r="K15" s="7">
        <v>6795</v>
      </c>
      <c r="L15" s="16">
        <v>0.56140395452786862</v>
      </c>
      <c r="M15" s="7">
        <v>0</v>
      </c>
      <c r="N15" s="7">
        <v>6795</v>
      </c>
      <c r="O15" s="7">
        <v>0</v>
      </c>
      <c r="P15" s="7">
        <v>0</v>
      </c>
      <c r="Q15" s="17">
        <f>SUM(Tabla14[[#This Row],[Producción disponible]],Tabla14[[#This Row],[Stock al día]],(Tabla14[[#This Row],[Por producir mes N]]))-Tabla14[[#This Row],[Producción por despachar mes N]]</f>
        <v>6795</v>
      </c>
      <c r="R15" s="7">
        <v>0</v>
      </c>
      <c r="S15" s="18">
        <v>24000</v>
      </c>
      <c r="T15" s="19">
        <f t="shared" si="0"/>
        <v>0</v>
      </c>
      <c r="U15" s="20"/>
      <c r="V15" s="19">
        <f>+Tabla14[[#This Row],[Atraso a facturar]]+Tabla14[[#This Row],[Ajuste atraso]]</f>
        <v>0</v>
      </c>
      <c r="W15" s="5">
        <f>+Tabla14[[#This Row],[Total disponible]]-Tabla14[[#This Row],[Facturación atraso]]</f>
        <v>6795</v>
      </c>
      <c r="X15" s="21">
        <f>IFERROR(IF(AND(W15&gt;S15,K15&gt;=S15),ROUNDDOWN((Tabla14[[#This Row],[Producción para venta nueva]])/S15,0)*S15,0),0)</f>
        <v>0</v>
      </c>
      <c r="Y15" s="20"/>
      <c r="Z15" s="21">
        <f>IF(Tabla14[[#This Row],[Venta del mes]]&gt;0,Tabla14[[#This Row],[Venta del mes]]+Tabla14[[#This Row],[Ajuste venta nueva]],0)</f>
        <v>0</v>
      </c>
      <c r="AA15" s="21">
        <f>+Tabla14[[#This Row],[Producción para venta nueva]]-Tabla14[[#This Row],[Facturación Venta nueva]]</f>
        <v>6795</v>
      </c>
      <c r="AB15" s="21">
        <f>IF(AND(A15=1,Tabla14[[#This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" s="21"/>
      <c r="AD15" s="21">
        <f>IF(Tabla14[[#This Row],[Disponible stock sin venta]]&gt;0,Tabla14[[#This Row],[Disponible stock sin venta]]+Tabla14[[#This Row],[Ajuste stock sin venta]],0)</f>
        <v>0</v>
      </c>
      <c r="AE15" s="5">
        <f>IFERROR(VLOOKUP(Tabla14[[#This Row],[Llave]],[2]Hoja2!$B:$E,4,FALSE),0)</f>
        <v>0</v>
      </c>
      <c r="AF1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" s="5">
        <v>0</v>
      </c>
      <c r="AH1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" s="21">
        <f>+Tabla14[[#This Row],[Plan Ajustado]]-Tabla14[[#This Row],[Plan Irrestricto (DATO)]]</f>
        <v>0</v>
      </c>
      <c r="AJ15" s="5"/>
      <c r="AK15" s="5"/>
    </row>
    <row r="16" spans="1:37" ht="15.5" x14ac:dyDescent="0.35">
      <c r="A16">
        <v>1</v>
      </c>
      <c r="B16" t="str">
        <f>Tabla14[[#This Row],[Oficina]]&amp;Tabla14[[#This Row],[Material]]</f>
        <v>Agro Mexico1030802</v>
      </c>
      <c r="C16" t="s">
        <v>42</v>
      </c>
      <c r="D16" t="s">
        <v>55</v>
      </c>
      <c r="E16">
        <v>1030802</v>
      </c>
      <c r="F16" t="s">
        <v>56</v>
      </c>
      <c r="G16" t="s">
        <v>57</v>
      </c>
      <c r="H16" t="s">
        <v>57</v>
      </c>
      <c r="I16">
        <f>IFERROR(VLOOKUP(Tabla14[[#This Row],[Material]],[1]Hoja1!$A:$B,2,FALSE),0)</f>
        <v>0</v>
      </c>
      <c r="J16" s="7">
        <v>144000</v>
      </c>
      <c r="K16" s="7">
        <v>144000</v>
      </c>
      <c r="L16" s="16">
        <v>0.56140395452786862</v>
      </c>
      <c r="M16" s="7">
        <v>80842.169452013084</v>
      </c>
      <c r="N16" s="7">
        <v>31295</v>
      </c>
      <c r="O16" s="7">
        <v>6000</v>
      </c>
      <c r="P16" s="7">
        <v>0</v>
      </c>
      <c r="Q16" s="17">
        <f>SUM(Tabla14[[#This Row],[Producción disponible]],Tabla14[[#This Row],[Stock al día]],(Tabla14[[#This Row],[Por producir mes N]]))-Tabla14[[#This Row],[Producción por despachar mes N]]</f>
        <v>118137.16945201308</v>
      </c>
      <c r="R16" s="7">
        <v>48000</v>
      </c>
      <c r="S16" s="18">
        <v>24000</v>
      </c>
      <c r="T16" s="19">
        <f t="shared" si="0"/>
        <v>48000</v>
      </c>
      <c r="U16" s="20"/>
      <c r="V16" s="19">
        <f>+Tabla14[[#This Row],[Atraso a facturar]]+Tabla14[[#This Row],[Ajuste atraso]]</f>
        <v>48000</v>
      </c>
      <c r="W16" s="5">
        <f>+Tabla14[[#This Row],[Total disponible]]-Tabla14[[#This Row],[Facturación atraso]]</f>
        <v>70137.169452013084</v>
      </c>
      <c r="X16" s="21">
        <f>IFERROR(IF(AND(W16&gt;S16,K16&gt;=S16),ROUNDDOWN((Tabla14[[#This Row],[Producción para venta nueva]])/S16,0)*S16,0),0)</f>
        <v>48000</v>
      </c>
      <c r="Y16" s="20"/>
      <c r="Z16" s="21">
        <f>IF(Tabla14[[#This Row],[Venta del mes]]&gt;0,Tabla14[[#This Row],[Venta del mes]]+Tabla14[[#This Row],[Ajuste venta nueva]],0)</f>
        <v>48000</v>
      </c>
      <c r="AA16" s="21">
        <f>+Tabla14[[#This Row],[Producción para venta nueva]]-Tabla14[[#This Row],[Facturación Venta nueva]]</f>
        <v>22137.169452013084</v>
      </c>
      <c r="AB16" s="21">
        <f>IF(AND(A16=1,Tabla14[[#This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" s="21"/>
      <c r="AD16" s="21">
        <f>IF(Tabla14[[#This Row],[Disponible stock sin venta]]&gt;0,Tabla14[[#This Row],[Disponible stock sin venta]]+Tabla14[[#This Row],[Ajuste stock sin venta]],0)</f>
        <v>0</v>
      </c>
      <c r="AE16" s="5">
        <f>IFERROR(VLOOKUP(Tabla14[[#This Row],[Llave]],[2]Hoja2!$B:$E,4,FALSE),0)</f>
        <v>0</v>
      </c>
      <c r="AF1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16" s="5">
        <v>96000</v>
      </c>
      <c r="AH16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16" s="21">
        <f>+Tabla14[[#This Row],[Plan Ajustado]]-Tabla14[[#This Row],[Plan Irrestricto (DATO)]]</f>
        <v>0</v>
      </c>
      <c r="AJ16" s="5"/>
      <c r="AK16" s="5"/>
    </row>
    <row r="17" spans="1:37" ht="15.5" x14ac:dyDescent="0.35">
      <c r="A17">
        <v>1</v>
      </c>
      <c r="B17" t="str">
        <f>Tabla14[[#This Row],[Oficina]]&amp;Tabla14[[#This Row],[Material]]</f>
        <v>Agro Sudamerica1030780</v>
      </c>
      <c r="C17" t="s">
        <v>42</v>
      </c>
      <c r="D17" t="s">
        <v>37</v>
      </c>
      <c r="E17">
        <v>1030780</v>
      </c>
      <c r="F17" t="s">
        <v>58</v>
      </c>
      <c r="G17" t="s">
        <v>59</v>
      </c>
      <c r="H17" t="s">
        <v>60</v>
      </c>
      <c r="I17">
        <f>IFERROR(VLOOKUP(Tabla14[[#This Row],[Material]],[1]Hoja1!$A:$B,2,FALSE),0)</f>
        <v>0</v>
      </c>
      <c r="J17" s="7">
        <v>0</v>
      </c>
      <c r="K17" s="7">
        <v>0</v>
      </c>
      <c r="L17" s="16">
        <v>0.56140395452786862</v>
      </c>
      <c r="M17" s="7">
        <v>0</v>
      </c>
      <c r="N17" s="7">
        <v>0</v>
      </c>
      <c r="O17" s="7">
        <v>0</v>
      </c>
      <c r="P17" s="7">
        <v>0</v>
      </c>
      <c r="Q17" s="17">
        <f>SUM(Tabla14[[#This Row],[Producción disponible]],Tabla14[[#This Row],[Stock al día]],(Tabla14[[#This Row],[Por producir mes N]]))-Tabla14[[#This Row],[Producción por despachar mes N]]</f>
        <v>0</v>
      </c>
      <c r="R17" s="7">
        <v>0</v>
      </c>
      <c r="S17" s="18">
        <v>24000</v>
      </c>
      <c r="T17" s="19">
        <f t="shared" si="0"/>
        <v>0</v>
      </c>
      <c r="U17" s="20"/>
      <c r="V17" s="19">
        <f>+Tabla14[[#This Row],[Atraso a facturar]]+Tabla14[[#This Row],[Ajuste atraso]]</f>
        <v>0</v>
      </c>
      <c r="W17" s="5">
        <f>+Tabla14[[#This Row],[Total disponible]]-Tabla14[[#This Row],[Facturación atraso]]</f>
        <v>0</v>
      </c>
      <c r="X17" s="21">
        <f>IFERROR(IF(AND(W17&gt;S17,K17&gt;=S17),ROUNDDOWN((Tabla14[[#This Row],[Producción para venta nueva]])/S17,0)*S17,0),0)</f>
        <v>0</v>
      </c>
      <c r="Y17" s="20"/>
      <c r="Z17" s="21">
        <f>IF(Tabla14[[#This Row],[Venta del mes]]&gt;0,Tabla14[[#This Row],[Venta del mes]]+Tabla14[[#This Row],[Ajuste venta nueva]],0)</f>
        <v>0</v>
      </c>
      <c r="AA17" s="21">
        <f>+Tabla14[[#This Row],[Producción para venta nueva]]-Tabla14[[#This Row],[Facturación Venta nueva]]</f>
        <v>0</v>
      </c>
      <c r="AB17" s="21">
        <f>IF(AND(A17=1,Tabla14[[#This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" s="21"/>
      <c r="AD17" s="21">
        <f>IF(Tabla14[[#This Row],[Disponible stock sin venta]]&gt;0,Tabla14[[#This Row],[Disponible stock sin venta]]+Tabla14[[#This Row],[Ajuste stock sin venta]],0)</f>
        <v>0</v>
      </c>
      <c r="AE17" s="5">
        <f>IFERROR(VLOOKUP(Tabla14[[#This Row],[Llave]],[2]Hoja2!$B:$E,4,FALSE),0)</f>
        <v>0</v>
      </c>
      <c r="AF1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7" s="5" t="b">
        <v>0</v>
      </c>
      <c r="AH1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7" s="21">
        <f>+Tabla14[[#This Row],[Plan Ajustado]]-Tabla14[[#This Row],[Plan Irrestricto (DATO)]]</f>
        <v>0</v>
      </c>
      <c r="AJ17" s="5"/>
      <c r="AK17" s="5"/>
    </row>
    <row r="18" spans="1:37" ht="15.5" x14ac:dyDescent="0.35">
      <c r="A18">
        <v>1</v>
      </c>
      <c r="B18" t="str">
        <f>Tabla14[[#This Row],[Oficina]]&amp;Tabla14[[#This Row],[Material]]</f>
        <v>Agro Sudamerica1030755</v>
      </c>
      <c r="C18" t="s">
        <v>42</v>
      </c>
      <c r="D18" t="s">
        <v>37</v>
      </c>
      <c r="E18">
        <v>1030755</v>
      </c>
      <c r="F18" t="s">
        <v>61</v>
      </c>
      <c r="G18" t="s">
        <v>47</v>
      </c>
      <c r="H18" t="s">
        <v>62</v>
      </c>
      <c r="I18">
        <f>IFERROR(VLOOKUP(Tabla14[[#This Row],[Material]],[1]Hoja1!$A:$B,2,FALSE),0)</f>
        <v>0</v>
      </c>
      <c r="J18" s="7">
        <v>0</v>
      </c>
      <c r="K18" s="7">
        <v>0</v>
      </c>
      <c r="L18" s="16">
        <v>0.56140395452786862</v>
      </c>
      <c r="M18" s="7">
        <v>0</v>
      </c>
      <c r="N18" s="7">
        <v>0</v>
      </c>
      <c r="O18" s="7">
        <v>0</v>
      </c>
      <c r="P18" s="7">
        <v>0</v>
      </c>
      <c r="Q18" s="17">
        <f>SUM(Tabla14[[#This Row],[Producción disponible]],Tabla14[[#This Row],[Stock al día]],(Tabla14[[#This Row],[Por producir mes N]]))-Tabla14[[#This Row],[Producción por despachar mes N]]</f>
        <v>0</v>
      </c>
      <c r="R18" s="7">
        <v>0</v>
      </c>
      <c r="S18" s="18">
        <v>24000</v>
      </c>
      <c r="T18" s="19">
        <f t="shared" si="0"/>
        <v>0</v>
      </c>
      <c r="U18" s="20"/>
      <c r="V18" s="19">
        <f>+Tabla14[[#This Row],[Atraso a facturar]]+Tabla14[[#This Row],[Ajuste atraso]]</f>
        <v>0</v>
      </c>
      <c r="W18" s="5">
        <f>+Tabla14[[#This Row],[Total disponible]]-Tabla14[[#This Row],[Facturación atraso]]</f>
        <v>0</v>
      </c>
      <c r="X18" s="21">
        <f>IFERROR(IF(AND(W18&gt;S18,K18&gt;=S18),ROUNDDOWN((Tabla14[[#This Row],[Producción para venta nueva]])/S18,0)*S18,0),0)</f>
        <v>0</v>
      </c>
      <c r="Y18" s="20"/>
      <c r="Z18" s="21">
        <f>IF(Tabla14[[#This Row],[Venta del mes]]&gt;0,Tabla14[[#This Row],[Venta del mes]]+Tabla14[[#This Row],[Ajuste venta nueva]],0)</f>
        <v>0</v>
      </c>
      <c r="AA18" s="21">
        <f>+Tabla14[[#This Row],[Producción para venta nueva]]-Tabla14[[#This Row],[Facturación Venta nueva]]</f>
        <v>0</v>
      </c>
      <c r="AB18" s="21">
        <f>IF(AND(A18=1,Tabla14[[#This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" s="21"/>
      <c r="AD18" s="21">
        <f>IF(Tabla14[[#This Row],[Disponible stock sin venta]]&gt;0,Tabla14[[#This Row],[Disponible stock sin venta]]+Tabla14[[#This Row],[Ajuste stock sin venta]],0)</f>
        <v>0</v>
      </c>
      <c r="AE18" s="5">
        <f>IFERROR(VLOOKUP(Tabla14[[#This Row],[Llave]],[2]Hoja2!$B:$E,4,FALSE),0)</f>
        <v>0</v>
      </c>
      <c r="AF1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8" s="5" t="b">
        <v>0</v>
      </c>
      <c r="AH1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8" s="21">
        <f>+Tabla14[[#This Row],[Plan Ajustado]]-Tabla14[[#This Row],[Plan Irrestricto (DATO)]]</f>
        <v>0</v>
      </c>
      <c r="AJ18" s="5"/>
      <c r="AK18" s="5"/>
    </row>
    <row r="19" spans="1:37" ht="15.5" x14ac:dyDescent="0.35">
      <c r="A19">
        <v>1</v>
      </c>
      <c r="B19" t="str">
        <f>Tabla14[[#This Row],[Oficina]]&amp;Tabla14[[#This Row],[Material]]</f>
        <v>Agrosuper Brasil1030740</v>
      </c>
      <c r="C19" t="s">
        <v>42</v>
      </c>
      <c r="D19" t="s">
        <v>63</v>
      </c>
      <c r="E19">
        <v>1030740</v>
      </c>
      <c r="F19" t="s">
        <v>64</v>
      </c>
      <c r="G19" t="s">
        <v>44</v>
      </c>
      <c r="H19" t="s">
        <v>65</v>
      </c>
      <c r="I19">
        <f>IFERROR(VLOOKUP(Tabla14[[#This Row],[Material]],[1]Hoja1!$A:$B,2,FALSE),0)</f>
        <v>0</v>
      </c>
      <c r="J19" s="7">
        <v>0</v>
      </c>
      <c r="K19" s="7">
        <v>0</v>
      </c>
      <c r="L19" s="16">
        <v>0.80340365628999044</v>
      </c>
      <c r="M19" s="7">
        <v>0</v>
      </c>
      <c r="N19" s="7">
        <v>0</v>
      </c>
      <c r="O19" s="7">
        <v>0</v>
      </c>
      <c r="P19" s="7">
        <v>0</v>
      </c>
      <c r="Q19" s="17">
        <f>SUM(Tabla14[[#This Row],[Producción disponible]],Tabla14[[#This Row],[Stock al día]],(Tabla14[[#This Row],[Por producir mes N]]))-Tabla14[[#This Row],[Producción por despachar mes N]]</f>
        <v>0</v>
      </c>
      <c r="R19" s="7">
        <v>0</v>
      </c>
      <c r="S19" s="18">
        <v>24000</v>
      </c>
      <c r="T19" s="19">
        <f t="shared" si="0"/>
        <v>0</v>
      </c>
      <c r="U19" s="20"/>
      <c r="V19" s="19">
        <f>+Tabla14[[#This Row],[Atraso a facturar]]+Tabla14[[#This Row],[Ajuste atraso]]</f>
        <v>0</v>
      </c>
      <c r="W19" s="5">
        <f>+Tabla14[[#This Row],[Total disponible]]-Tabla14[[#This Row],[Facturación atraso]]</f>
        <v>0</v>
      </c>
      <c r="X19" s="21">
        <f>IFERROR(IF(AND(W19&gt;S19,K19&gt;=S19),ROUNDDOWN((Tabla14[[#This Row],[Producción para venta nueva]])/S19,0)*S19,0),0)</f>
        <v>0</v>
      </c>
      <c r="Y19" s="20"/>
      <c r="Z19" s="21">
        <f>IF(Tabla14[[#This Row],[Venta del mes]]&gt;0,Tabla14[[#This Row],[Venta del mes]]+Tabla14[[#This Row],[Ajuste venta nueva]],0)</f>
        <v>0</v>
      </c>
      <c r="AA19" s="21">
        <f>+Tabla14[[#This Row],[Producción para venta nueva]]-Tabla14[[#This Row],[Facturación Venta nueva]]</f>
        <v>0</v>
      </c>
      <c r="AB19" s="21">
        <f>IF(AND(A19=1,Tabla14[[#This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" s="21"/>
      <c r="AD19" s="21">
        <f>IF(Tabla14[[#This Row],[Disponible stock sin venta]]&gt;0,Tabla14[[#This Row],[Disponible stock sin venta]]+Tabla14[[#This Row],[Ajuste stock sin venta]],0)</f>
        <v>0</v>
      </c>
      <c r="AE19" s="5">
        <f>IFERROR(VLOOKUP(Tabla14[[#This Row],[Llave]],[2]Hoja2!$B:$E,4,FALSE),0)</f>
        <v>0</v>
      </c>
      <c r="AF1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9" s="5" t="b">
        <v>0</v>
      </c>
      <c r="AH1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9" s="21">
        <f>+Tabla14[[#This Row],[Plan Ajustado]]-Tabla14[[#This Row],[Plan Irrestricto (DATO)]]</f>
        <v>0</v>
      </c>
      <c r="AJ19" s="5"/>
      <c r="AK19" s="5"/>
    </row>
    <row r="20" spans="1:37" ht="15.5" x14ac:dyDescent="0.35">
      <c r="A20">
        <v>1</v>
      </c>
      <c r="B20" t="str">
        <f>Tabla14[[#This Row],[Oficina]]&amp;Tabla14[[#This Row],[Material]]</f>
        <v>Agro Sudamerica1030739</v>
      </c>
      <c r="C20" t="s">
        <v>42</v>
      </c>
      <c r="D20" t="s">
        <v>37</v>
      </c>
      <c r="E20">
        <v>1030739</v>
      </c>
      <c r="F20" t="s">
        <v>66</v>
      </c>
      <c r="G20" t="s">
        <v>50</v>
      </c>
      <c r="H20" t="s">
        <v>51</v>
      </c>
      <c r="I20">
        <f>IFERROR(VLOOKUP(Tabla14[[#This Row],[Material]],[1]Hoja1!$A:$B,2,FALSE),0)</f>
        <v>0</v>
      </c>
      <c r="J20" s="7">
        <v>0</v>
      </c>
      <c r="K20" s="7">
        <v>0</v>
      </c>
      <c r="L20" s="16">
        <v>0.56140395452786862</v>
      </c>
      <c r="M20" s="7">
        <v>0</v>
      </c>
      <c r="N20" s="7">
        <v>0</v>
      </c>
      <c r="O20" s="7">
        <v>0</v>
      </c>
      <c r="P20" s="7">
        <v>0</v>
      </c>
      <c r="Q20" s="17">
        <f>SUM(Tabla14[[#This Row],[Producción disponible]],Tabla14[[#This Row],[Stock al día]],(Tabla14[[#This Row],[Por producir mes N]]))-Tabla14[[#This Row],[Producción por despachar mes N]]</f>
        <v>0</v>
      </c>
      <c r="R20" s="7">
        <v>0</v>
      </c>
      <c r="S20" s="18">
        <v>24000</v>
      </c>
      <c r="T20" s="19">
        <f t="shared" si="0"/>
        <v>0</v>
      </c>
      <c r="U20" s="20"/>
      <c r="V20" s="19">
        <f>+Tabla14[[#This Row],[Atraso a facturar]]+Tabla14[[#This Row],[Ajuste atraso]]</f>
        <v>0</v>
      </c>
      <c r="W20" s="5">
        <f>+Tabla14[[#This Row],[Total disponible]]-Tabla14[[#This Row],[Facturación atraso]]</f>
        <v>0</v>
      </c>
      <c r="X20" s="21">
        <f>IFERROR(IF(AND(W20&gt;S20,K20&gt;=S20),ROUNDDOWN((Tabla14[[#This Row],[Producción para venta nueva]])/S20,0)*S20,0),0)</f>
        <v>0</v>
      </c>
      <c r="Y20" s="20"/>
      <c r="Z20" s="21">
        <f>IF(Tabla14[[#This Row],[Venta del mes]]&gt;0,Tabla14[[#This Row],[Venta del mes]]+Tabla14[[#This Row],[Ajuste venta nueva]],0)</f>
        <v>0</v>
      </c>
      <c r="AA20" s="21">
        <f>+Tabla14[[#This Row],[Producción para venta nueva]]-Tabla14[[#This Row],[Facturación Venta nueva]]</f>
        <v>0</v>
      </c>
      <c r="AB20" s="21">
        <f>IF(AND(A20=1,Tabla14[[#This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" s="21"/>
      <c r="AD20" s="21">
        <f>IF(Tabla14[[#This Row],[Disponible stock sin venta]]&gt;0,Tabla14[[#This Row],[Disponible stock sin venta]]+Tabla14[[#This Row],[Ajuste stock sin venta]],0)</f>
        <v>0</v>
      </c>
      <c r="AE20" s="5">
        <f>IFERROR(VLOOKUP(Tabla14[[#This Row],[Llave]],[2]Hoja2!$B:$E,4,FALSE),0)</f>
        <v>0</v>
      </c>
      <c r="AF2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0" s="5" t="b">
        <v>0</v>
      </c>
      <c r="AH2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0" s="21">
        <f>+Tabla14[[#This Row],[Plan Ajustado]]-Tabla14[[#This Row],[Plan Irrestricto (DATO)]]</f>
        <v>0</v>
      </c>
      <c r="AJ20" s="5"/>
      <c r="AK20" s="5"/>
    </row>
    <row r="21" spans="1:37" ht="15.5" x14ac:dyDescent="0.35">
      <c r="A21">
        <v>1</v>
      </c>
      <c r="B21" t="str">
        <f>Tabla14[[#This Row],[Oficina]]&amp;Tabla14[[#This Row],[Material]]</f>
        <v>Agro Sudamerica1030736</v>
      </c>
      <c r="C21" t="s">
        <v>42</v>
      </c>
      <c r="D21" t="s">
        <v>37</v>
      </c>
      <c r="E21">
        <v>1030736</v>
      </c>
      <c r="F21" t="s">
        <v>67</v>
      </c>
      <c r="G21" t="s">
        <v>44</v>
      </c>
      <c r="H21" t="s">
        <v>65</v>
      </c>
      <c r="I21">
        <f>IFERROR(VLOOKUP(Tabla14[[#This Row],[Material]],[1]Hoja1!$A:$B,2,FALSE),0)</f>
        <v>0</v>
      </c>
      <c r="J21" s="7">
        <v>0</v>
      </c>
      <c r="K21" s="7">
        <v>0</v>
      </c>
      <c r="L21" s="16">
        <v>0.56140395452786862</v>
      </c>
      <c r="M21" s="7">
        <v>0</v>
      </c>
      <c r="N21" s="7">
        <v>0</v>
      </c>
      <c r="O21" s="7">
        <v>0</v>
      </c>
      <c r="P21" s="7">
        <v>0</v>
      </c>
      <c r="Q21" s="17">
        <f>SUM(Tabla14[[#This Row],[Producción disponible]],Tabla14[[#This Row],[Stock al día]],(Tabla14[[#This Row],[Por producir mes N]]))-Tabla14[[#This Row],[Producción por despachar mes N]]</f>
        <v>0</v>
      </c>
      <c r="R21" s="7">
        <v>0</v>
      </c>
      <c r="S21" s="18">
        <v>24000</v>
      </c>
      <c r="T21" s="19">
        <f t="shared" si="0"/>
        <v>0</v>
      </c>
      <c r="U21" s="20"/>
      <c r="V21" s="19">
        <f>+Tabla14[[#This Row],[Atraso a facturar]]+Tabla14[[#This Row],[Ajuste atraso]]</f>
        <v>0</v>
      </c>
      <c r="W21" s="5">
        <f>+Tabla14[[#This Row],[Total disponible]]-Tabla14[[#This Row],[Facturación atraso]]</f>
        <v>0</v>
      </c>
      <c r="X21" s="21">
        <f>IFERROR(IF(AND(W21&gt;S21,K21&gt;=S21),ROUNDDOWN((Tabla14[[#This Row],[Producción para venta nueva]])/S21,0)*S21,0),0)</f>
        <v>0</v>
      </c>
      <c r="Y21" s="20"/>
      <c r="Z21" s="21">
        <f>IF(Tabla14[[#This Row],[Venta del mes]]&gt;0,Tabla14[[#This Row],[Venta del mes]]+Tabla14[[#This Row],[Ajuste venta nueva]],0)</f>
        <v>0</v>
      </c>
      <c r="AA21" s="21">
        <f>+Tabla14[[#This Row],[Producción para venta nueva]]-Tabla14[[#This Row],[Facturación Venta nueva]]</f>
        <v>0</v>
      </c>
      <c r="AB21" s="21">
        <f>IF(AND(A21=1,Tabla14[[#This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" s="21"/>
      <c r="AD21" s="21">
        <f>IF(Tabla14[[#This Row],[Disponible stock sin venta]]&gt;0,Tabla14[[#This Row],[Disponible stock sin venta]]+Tabla14[[#This Row],[Ajuste stock sin venta]],0)</f>
        <v>0</v>
      </c>
      <c r="AE21" s="5">
        <f>IFERROR(VLOOKUP(Tabla14[[#This Row],[Llave]],[2]Hoja2!$B:$E,4,FALSE),0)</f>
        <v>0</v>
      </c>
      <c r="AF2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1" s="5" t="b">
        <v>0</v>
      </c>
      <c r="AH2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1" s="21">
        <f>+Tabla14[[#This Row],[Plan Ajustado]]-Tabla14[[#This Row],[Plan Irrestricto (DATO)]]</f>
        <v>0</v>
      </c>
      <c r="AJ21" s="5"/>
      <c r="AK21" s="5"/>
    </row>
    <row r="22" spans="1:37" ht="15.5" x14ac:dyDescent="0.35">
      <c r="A22">
        <v>1</v>
      </c>
      <c r="B22" t="str">
        <f>Tabla14[[#This Row],[Oficina]]&amp;Tabla14[[#This Row],[Material]]</f>
        <v>Agro Sudamerica1030732</v>
      </c>
      <c r="C22" t="s">
        <v>42</v>
      </c>
      <c r="D22" t="s">
        <v>37</v>
      </c>
      <c r="E22">
        <v>1030732</v>
      </c>
      <c r="F22" t="s">
        <v>68</v>
      </c>
      <c r="G22" t="s">
        <v>44</v>
      </c>
      <c r="H22" t="s">
        <v>65</v>
      </c>
      <c r="I22">
        <f>IFERROR(VLOOKUP(Tabla14[[#This Row],[Material]],[1]Hoja1!$A:$B,2,FALSE),0)</f>
        <v>0</v>
      </c>
      <c r="J22" s="7">
        <v>0</v>
      </c>
      <c r="K22" s="7">
        <v>0</v>
      </c>
      <c r="L22" s="16">
        <v>0.56140395452786862</v>
      </c>
      <c r="M22" s="7">
        <v>0</v>
      </c>
      <c r="N22" s="7">
        <v>0</v>
      </c>
      <c r="O22" s="7">
        <v>0</v>
      </c>
      <c r="P22" s="7">
        <v>0</v>
      </c>
      <c r="Q22" s="17">
        <f>SUM(Tabla14[[#This Row],[Producción disponible]],Tabla14[[#This Row],[Stock al día]],(Tabla14[[#This Row],[Por producir mes N]]))-Tabla14[[#This Row],[Producción por despachar mes N]]</f>
        <v>0</v>
      </c>
      <c r="R22" s="7">
        <v>0</v>
      </c>
      <c r="S22" s="18">
        <v>24000</v>
      </c>
      <c r="T22" s="19">
        <f t="shared" si="0"/>
        <v>0</v>
      </c>
      <c r="U22" s="20"/>
      <c r="V22" s="19">
        <f>+Tabla14[[#This Row],[Atraso a facturar]]+Tabla14[[#This Row],[Ajuste atraso]]</f>
        <v>0</v>
      </c>
      <c r="W22" s="5">
        <f>+Tabla14[[#This Row],[Total disponible]]-Tabla14[[#This Row],[Facturación atraso]]</f>
        <v>0</v>
      </c>
      <c r="X22" s="21">
        <f>IFERROR(IF(AND(W22&gt;S22,K22&gt;=S22),ROUNDDOWN((Tabla14[[#This Row],[Producción para venta nueva]])/S22,0)*S22,0),0)</f>
        <v>0</v>
      </c>
      <c r="Y22" s="20"/>
      <c r="Z22" s="21">
        <f>IF(Tabla14[[#This Row],[Venta del mes]]&gt;0,Tabla14[[#This Row],[Venta del mes]]+Tabla14[[#This Row],[Ajuste venta nueva]],0)</f>
        <v>0</v>
      </c>
      <c r="AA22" s="21">
        <f>+Tabla14[[#This Row],[Producción para venta nueva]]-Tabla14[[#This Row],[Facturación Venta nueva]]</f>
        <v>0</v>
      </c>
      <c r="AB22" s="21">
        <f>IF(AND(A22=1,Tabla14[[#This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" s="21"/>
      <c r="AD22" s="21">
        <f>IF(Tabla14[[#This Row],[Disponible stock sin venta]]&gt;0,Tabla14[[#This Row],[Disponible stock sin venta]]+Tabla14[[#This Row],[Ajuste stock sin venta]],0)</f>
        <v>0</v>
      </c>
      <c r="AE22" s="5">
        <f>IFERROR(VLOOKUP(Tabla14[[#This Row],[Llave]],[2]Hoja2!$B:$E,4,FALSE),0)</f>
        <v>0</v>
      </c>
      <c r="AF2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2" s="5" t="b">
        <v>0</v>
      </c>
      <c r="AH2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2" s="21">
        <f>+Tabla14[[#This Row],[Plan Ajustado]]-Tabla14[[#This Row],[Plan Irrestricto (DATO)]]</f>
        <v>0</v>
      </c>
      <c r="AJ22" s="5"/>
      <c r="AK22" s="5"/>
    </row>
    <row r="23" spans="1:37" ht="15.5" x14ac:dyDescent="0.35">
      <c r="A23">
        <v>1</v>
      </c>
      <c r="B23" t="str">
        <f>Tabla14[[#This Row],[Oficina]]&amp;Tabla14[[#This Row],[Material]]</f>
        <v>Agro Sudamerica1030720</v>
      </c>
      <c r="C23" t="s">
        <v>42</v>
      </c>
      <c r="D23" t="s">
        <v>37</v>
      </c>
      <c r="E23">
        <v>1030720</v>
      </c>
      <c r="F23" t="s">
        <v>69</v>
      </c>
      <c r="G23" t="s">
        <v>70</v>
      </c>
      <c r="H23" t="s">
        <v>71</v>
      </c>
      <c r="I23">
        <f>IFERROR(VLOOKUP(Tabla14[[#This Row],[Material]],[1]Hoja1!$A:$B,2,FALSE),0)</f>
        <v>0</v>
      </c>
      <c r="J23" s="7">
        <v>9310</v>
      </c>
      <c r="K23" s="7">
        <v>9412</v>
      </c>
      <c r="L23" s="16">
        <v>0.56140395452786862</v>
      </c>
      <c r="M23" s="7">
        <v>5226.6708166544568</v>
      </c>
      <c r="N23" s="7">
        <v>0</v>
      </c>
      <c r="O23" s="7">
        <v>0</v>
      </c>
      <c r="P23" s="7">
        <v>0</v>
      </c>
      <c r="Q23" s="17">
        <f>SUM(Tabla14[[#This Row],[Producción disponible]],Tabla14[[#This Row],[Stock al día]],(Tabla14[[#This Row],[Por producir mes N]]))-Tabla14[[#This Row],[Producción por despachar mes N]]</f>
        <v>5226.6708166544568</v>
      </c>
      <c r="R23" s="7">
        <v>0</v>
      </c>
      <c r="S23" s="18">
        <v>24000</v>
      </c>
      <c r="T23" s="19">
        <f t="shared" si="0"/>
        <v>0</v>
      </c>
      <c r="U23" s="20"/>
      <c r="V23" s="19">
        <f>+Tabla14[[#This Row],[Atraso a facturar]]+Tabla14[[#This Row],[Ajuste atraso]]</f>
        <v>0</v>
      </c>
      <c r="W23" s="5">
        <f>+Tabla14[[#This Row],[Total disponible]]-Tabla14[[#This Row],[Facturación atraso]]</f>
        <v>5226.6708166544568</v>
      </c>
      <c r="X23" s="21">
        <f>IFERROR(IF(AND(W23&gt;S23,K23&gt;=S23),ROUNDDOWN((Tabla14[[#This Row],[Producción para venta nueva]])/S23,0)*S23,0),0)</f>
        <v>0</v>
      </c>
      <c r="Y23" s="20"/>
      <c r="Z23" s="21">
        <f>IF(Tabla14[[#This Row],[Venta del mes]]&gt;0,Tabla14[[#This Row],[Venta del mes]]+Tabla14[[#This Row],[Ajuste venta nueva]],0)</f>
        <v>0</v>
      </c>
      <c r="AA23" s="21">
        <f>+Tabla14[[#This Row],[Producción para venta nueva]]-Tabla14[[#This Row],[Facturación Venta nueva]]</f>
        <v>5226.6708166544568</v>
      </c>
      <c r="AB23" s="21">
        <f>IF(AND(A23=1,Tabla14[[#This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" s="21"/>
      <c r="AD23" s="21">
        <f>IF(Tabla14[[#This Row],[Disponible stock sin venta]]&gt;0,Tabla14[[#This Row],[Disponible stock sin venta]]+Tabla14[[#This Row],[Ajuste stock sin venta]],0)</f>
        <v>0</v>
      </c>
      <c r="AE23" s="5">
        <f>IFERROR(VLOOKUP(Tabla14[[#This Row],[Llave]],[2]Hoja2!$B:$E,4,FALSE),0)</f>
        <v>0</v>
      </c>
      <c r="AF2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3" s="5">
        <v>0</v>
      </c>
      <c r="AH2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3" s="21">
        <f>+Tabla14[[#This Row],[Plan Ajustado]]-Tabla14[[#This Row],[Plan Irrestricto (DATO)]]</f>
        <v>0</v>
      </c>
      <c r="AJ23" s="5"/>
      <c r="AK23" s="5"/>
    </row>
    <row r="24" spans="1:37" ht="15.5" x14ac:dyDescent="0.35">
      <c r="A24">
        <v>1</v>
      </c>
      <c r="B24" t="str">
        <f>Tabla14[[#This Row],[Oficina]]&amp;Tabla14[[#This Row],[Material]]</f>
        <v>Agro Sudamerica1030672</v>
      </c>
      <c r="C24" t="s">
        <v>42</v>
      </c>
      <c r="D24" t="s">
        <v>37</v>
      </c>
      <c r="E24">
        <v>1030672</v>
      </c>
      <c r="F24" t="s">
        <v>72</v>
      </c>
      <c r="G24" t="s">
        <v>47</v>
      </c>
      <c r="H24" t="s">
        <v>48</v>
      </c>
      <c r="I24">
        <f>IFERROR(VLOOKUP(Tabla14[[#This Row],[Material]],[1]Hoja1!$A:$B,2,FALSE),0)</f>
        <v>0</v>
      </c>
      <c r="J24" s="7">
        <v>0</v>
      </c>
      <c r="K24" s="7">
        <v>0</v>
      </c>
      <c r="L24" s="16">
        <v>0.56140395452786862</v>
      </c>
      <c r="M24" s="7">
        <v>0</v>
      </c>
      <c r="N24" s="7">
        <v>0</v>
      </c>
      <c r="O24" s="7">
        <v>0</v>
      </c>
      <c r="P24" s="7">
        <v>0</v>
      </c>
      <c r="Q24" s="17">
        <f>SUM(Tabla14[[#This Row],[Producción disponible]],Tabla14[[#This Row],[Stock al día]],(Tabla14[[#This Row],[Por producir mes N]]))-Tabla14[[#This Row],[Producción por despachar mes N]]</f>
        <v>0</v>
      </c>
      <c r="R24" s="7">
        <v>0</v>
      </c>
      <c r="S24" s="18">
        <v>24000</v>
      </c>
      <c r="T24" s="19">
        <f t="shared" si="0"/>
        <v>0</v>
      </c>
      <c r="U24" s="20"/>
      <c r="V24" s="19">
        <f>+Tabla14[[#This Row],[Atraso a facturar]]+Tabla14[[#This Row],[Ajuste atraso]]</f>
        <v>0</v>
      </c>
      <c r="W24" s="5">
        <f>+Tabla14[[#This Row],[Total disponible]]-Tabla14[[#This Row],[Facturación atraso]]</f>
        <v>0</v>
      </c>
      <c r="X24" s="21">
        <f>IFERROR(IF(AND(W24&gt;S24,K24&gt;=S24),ROUNDDOWN((Tabla14[[#This Row],[Producción para venta nueva]])/S24,0)*S24,0),0)</f>
        <v>0</v>
      </c>
      <c r="Y24" s="20"/>
      <c r="Z24" s="21">
        <f>IF(Tabla14[[#This Row],[Venta del mes]]&gt;0,Tabla14[[#This Row],[Venta del mes]]+Tabla14[[#This Row],[Ajuste venta nueva]],0)</f>
        <v>0</v>
      </c>
      <c r="AA24" s="21">
        <f>+Tabla14[[#This Row],[Producción para venta nueva]]-Tabla14[[#This Row],[Facturación Venta nueva]]</f>
        <v>0</v>
      </c>
      <c r="AB24" s="21">
        <f>IF(AND(A24=1,Tabla14[[#This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" s="21"/>
      <c r="AD24" s="21">
        <f>IF(Tabla14[[#This Row],[Disponible stock sin venta]]&gt;0,Tabla14[[#This Row],[Disponible stock sin venta]]+Tabla14[[#This Row],[Ajuste stock sin venta]],0)</f>
        <v>0</v>
      </c>
      <c r="AE24" s="5">
        <f>IFERROR(VLOOKUP(Tabla14[[#This Row],[Llave]],[2]Hoja2!$B:$E,4,FALSE),0)</f>
        <v>0</v>
      </c>
      <c r="AF2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" s="5" t="b">
        <v>0</v>
      </c>
      <c r="AH2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" s="21">
        <f>+Tabla14[[#This Row],[Plan Ajustado]]-Tabla14[[#This Row],[Plan Irrestricto (DATO)]]</f>
        <v>0</v>
      </c>
      <c r="AJ24" s="5"/>
      <c r="AK24" s="5"/>
    </row>
    <row r="25" spans="1:37" ht="15.5" x14ac:dyDescent="0.35">
      <c r="A25">
        <v>1</v>
      </c>
      <c r="B25" t="str">
        <f>Tabla14[[#This Row],[Oficina]]&amp;Tabla14[[#This Row],[Material]]</f>
        <v>Agro Sudamerica1030670</v>
      </c>
      <c r="C25" t="s">
        <v>42</v>
      </c>
      <c r="D25" t="s">
        <v>37</v>
      </c>
      <c r="E25">
        <v>1030670</v>
      </c>
      <c r="F25" t="s">
        <v>73</v>
      </c>
      <c r="G25" t="s">
        <v>44</v>
      </c>
      <c r="H25" t="s">
        <v>45</v>
      </c>
      <c r="I25">
        <f>IFERROR(VLOOKUP(Tabla14[[#This Row],[Material]],[1]Hoja1!$A:$B,2,FALSE),0)</f>
        <v>0</v>
      </c>
      <c r="J25" s="7">
        <v>0</v>
      </c>
      <c r="K25" s="7">
        <v>0</v>
      </c>
      <c r="L25" s="16">
        <v>0.56140395452786862</v>
      </c>
      <c r="M25" s="7">
        <v>0</v>
      </c>
      <c r="N25" s="7">
        <v>1335</v>
      </c>
      <c r="O25" s="7">
        <v>0</v>
      </c>
      <c r="P25" s="7">
        <v>0</v>
      </c>
      <c r="Q25" s="17">
        <f>SUM(Tabla14[[#This Row],[Producción disponible]],Tabla14[[#This Row],[Stock al día]],(Tabla14[[#This Row],[Por producir mes N]]))-Tabla14[[#This Row],[Producción por despachar mes N]]</f>
        <v>1335</v>
      </c>
      <c r="R25" s="7">
        <v>0</v>
      </c>
      <c r="S25" s="18">
        <v>24000</v>
      </c>
      <c r="T25" s="19">
        <f t="shared" si="0"/>
        <v>0</v>
      </c>
      <c r="U25" s="20"/>
      <c r="V25" s="19">
        <f>+Tabla14[[#This Row],[Atraso a facturar]]+Tabla14[[#This Row],[Ajuste atraso]]</f>
        <v>0</v>
      </c>
      <c r="W25" s="5">
        <f>+Tabla14[[#This Row],[Total disponible]]-Tabla14[[#This Row],[Facturación atraso]]</f>
        <v>1335</v>
      </c>
      <c r="X25" s="21">
        <f>IFERROR(IF(AND(W25&gt;S25,K25&gt;=S25),ROUNDDOWN((Tabla14[[#This Row],[Producción para venta nueva]])/S25,0)*S25,0),0)</f>
        <v>0</v>
      </c>
      <c r="Y25" s="20"/>
      <c r="Z25" s="21">
        <f>IF(Tabla14[[#This Row],[Venta del mes]]&gt;0,Tabla14[[#This Row],[Venta del mes]]+Tabla14[[#This Row],[Ajuste venta nueva]],0)</f>
        <v>0</v>
      </c>
      <c r="AA25" s="21">
        <f>+Tabla14[[#This Row],[Producción para venta nueva]]-Tabla14[[#This Row],[Facturación Venta nueva]]</f>
        <v>1335</v>
      </c>
      <c r="AB25" s="21">
        <f>IF(AND(A25=1,Tabla14[[#This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" s="21"/>
      <c r="AD25" s="21">
        <f>IF(Tabla14[[#This Row],[Disponible stock sin venta]]&gt;0,Tabla14[[#This Row],[Disponible stock sin venta]]+Tabla14[[#This Row],[Ajuste stock sin venta]],0)</f>
        <v>0</v>
      </c>
      <c r="AE25" s="5">
        <f>IFERROR(VLOOKUP(Tabla14[[#This Row],[Llave]],[2]Hoja2!$B:$E,4,FALSE),0)</f>
        <v>0</v>
      </c>
      <c r="AF2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" s="5">
        <v>0</v>
      </c>
      <c r="AH2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" s="21">
        <f>+Tabla14[[#This Row],[Plan Ajustado]]-Tabla14[[#This Row],[Plan Irrestricto (DATO)]]</f>
        <v>0</v>
      </c>
      <c r="AJ25" s="5"/>
      <c r="AK25" s="5"/>
    </row>
    <row r="26" spans="1:37" ht="15.5" x14ac:dyDescent="0.35">
      <c r="A26">
        <v>1</v>
      </c>
      <c r="B26" t="str">
        <f>Tabla14[[#This Row],[Oficina]]&amp;Tabla14[[#This Row],[Material]]</f>
        <v>Agro Sudamerica1030661</v>
      </c>
      <c r="C26" t="s">
        <v>42</v>
      </c>
      <c r="D26" t="s">
        <v>37</v>
      </c>
      <c r="E26">
        <v>1030661</v>
      </c>
      <c r="F26" t="s">
        <v>74</v>
      </c>
      <c r="G26" t="s">
        <v>44</v>
      </c>
      <c r="H26" t="s">
        <v>65</v>
      </c>
      <c r="I26">
        <f>IFERROR(VLOOKUP(Tabla14[[#This Row],[Material]],[1]Hoja1!$A:$B,2,FALSE),0)</f>
        <v>0</v>
      </c>
      <c r="J26" s="7">
        <v>0</v>
      </c>
      <c r="K26" s="7">
        <v>0</v>
      </c>
      <c r="L26" s="16">
        <v>0.56140395452786862</v>
      </c>
      <c r="M26" s="7">
        <v>0</v>
      </c>
      <c r="N26" s="7">
        <v>0</v>
      </c>
      <c r="O26" s="7">
        <v>0</v>
      </c>
      <c r="P26" s="7">
        <v>0</v>
      </c>
      <c r="Q26" s="17">
        <f>SUM(Tabla14[[#This Row],[Producción disponible]],Tabla14[[#This Row],[Stock al día]],(Tabla14[[#This Row],[Por producir mes N]]))-Tabla14[[#This Row],[Producción por despachar mes N]]</f>
        <v>0</v>
      </c>
      <c r="R26" s="7">
        <v>0</v>
      </c>
      <c r="S26" s="18">
        <v>24000</v>
      </c>
      <c r="T26" s="19">
        <f t="shared" si="0"/>
        <v>0</v>
      </c>
      <c r="U26" s="20"/>
      <c r="V26" s="19">
        <f>+Tabla14[[#This Row],[Atraso a facturar]]+Tabla14[[#This Row],[Ajuste atraso]]</f>
        <v>0</v>
      </c>
      <c r="W26" s="5">
        <f>+Tabla14[[#This Row],[Total disponible]]-Tabla14[[#This Row],[Facturación atraso]]</f>
        <v>0</v>
      </c>
      <c r="X26" s="21">
        <f>IFERROR(IF(AND(W26&gt;S26,K26&gt;=S26),ROUNDDOWN((Tabla14[[#This Row],[Producción para venta nueva]])/S26,0)*S26,0),0)</f>
        <v>0</v>
      </c>
      <c r="Y26" s="20"/>
      <c r="Z26" s="21">
        <f>IF(Tabla14[[#This Row],[Venta del mes]]&gt;0,Tabla14[[#This Row],[Venta del mes]]+Tabla14[[#This Row],[Ajuste venta nueva]],0)</f>
        <v>0</v>
      </c>
      <c r="AA26" s="21">
        <f>+Tabla14[[#This Row],[Producción para venta nueva]]-Tabla14[[#This Row],[Facturación Venta nueva]]</f>
        <v>0</v>
      </c>
      <c r="AB26" s="21">
        <f>IF(AND(A26=1,Tabla14[[#This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" s="21"/>
      <c r="AD26" s="21">
        <f>IF(Tabla14[[#This Row],[Disponible stock sin venta]]&gt;0,Tabla14[[#This Row],[Disponible stock sin venta]]+Tabla14[[#This Row],[Ajuste stock sin venta]],0)</f>
        <v>0</v>
      </c>
      <c r="AE26" s="5">
        <f>IFERROR(VLOOKUP(Tabla14[[#This Row],[Llave]],[2]Hoja2!$B:$E,4,FALSE),0)</f>
        <v>0</v>
      </c>
      <c r="AF2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" s="5" t="b">
        <v>0</v>
      </c>
      <c r="AH2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" s="21">
        <f>+Tabla14[[#This Row],[Plan Ajustado]]-Tabla14[[#This Row],[Plan Irrestricto (DATO)]]</f>
        <v>0</v>
      </c>
      <c r="AJ26" s="5"/>
      <c r="AK26" s="5"/>
    </row>
    <row r="27" spans="1:37" ht="15.5" x14ac:dyDescent="0.35">
      <c r="A27">
        <v>1</v>
      </c>
      <c r="B27" t="str">
        <f>Tabla14[[#This Row],[Oficina]]&amp;Tabla14[[#This Row],[Material]]</f>
        <v>Agro Sudamerica1030545</v>
      </c>
      <c r="C27" t="s">
        <v>42</v>
      </c>
      <c r="D27" t="s">
        <v>37</v>
      </c>
      <c r="E27">
        <v>1030545</v>
      </c>
      <c r="F27" t="s">
        <v>75</v>
      </c>
      <c r="G27" t="s">
        <v>53</v>
      </c>
      <c r="H27" t="s">
        <v>54</v>
      </c>
      <c r="I27">
        <f>IFERROR(VLOOKUP(Tabla14[[#This Row],[Material]],[1]Hoja1!$A:$B,2,FALSE),0)</f>
        <v>0</v>
      </c>
      <c r="J27" s="7">
        <v>0</v>
      </c>
      <c r="K27" s="7">
        <v>27405</v>
      </c>
      <c r="L27" s="16">
        <v>0.56140395452786862</v>
      </c>
      <c r="M27" s="7">
        <v>0</v>
      </c>
      <c r="N27" s="7">
        <v>27405</v>
      </c>
      <c r="O27" s="7">
        <v>0</v>
      </c>
      <c r="P27" s="7">
        <v>0</v>
      </c>
      <c r="Q27" s="17">
        <f>SUM(Tabla14[[#This Row],[Producción disponible]],Tabla14[[#This Row],[Stock al día]],(Tabla14[[#This Row],[Por producir mes N]]))-Tabla14[[#This Row],[Producción por despachar mes N]]</f>
        <v>27405</v>
      </c>
      <c r="R27" s="7">
        <v>0</v>
      </c>
      <c r="S27" s="18">
        <v>24000</v>
      </c>
      <c r="T27" s="19">
        <f t="shared" si="0"/>
        <v>0</v>
      </c>
      <c r="U27" s="20"/>
      <c r="V27" s="19">
        <f>+Tabla14[[#This Row],[Atraso a facturar]]+Tabla14[[#This Row],[Ajuste atraso]]</f>
        <v>0</v>
      </c>
      <c r="W27" s="5">
        <f>+Tabla14[[#This Row],[Total disponible]]-Tabla14[[#This Row],[Facturación atraso]]</f>
        <v>27405</v>
      </c>
      <c r="X27" s="21">
        <f>IFERROR(IF(AND(W27&gt;S27,K27&gt;=S27),ROUNDDOWN((Tabla14[[#This Row],[Producción para venta nueva]])/S27,0)*S27,0),0)</f>
        <v>24000</v>
      </c>
      <c r="Y27" s="20"/>
      <c r="Z27" s="21">
        <f>IF(Tabla14[[#This Row],[Venta del mes]]&gt;0,Tabla14[[#This Row],[Venta del mes]]+Tabla14[[#This Row],[Ajuste venta nueva]],0)</f>
        <v>24000</v>
      </c>
      <c r="AA27" s="21">
        <f>+Tabla14[[#This Row],[Producción para venta nueva]]-Tabla14[[#This Row],[Facturación Venta nueva]]</f>
        <v>3405</v>
      </c>
      <c r="AB27" s="21">
        <f>IF(AND(A27=1,Tabla14[[#This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" s="21"/>
      <c r="AD27" s="21">
        <f>IF(Tabla14[[#This Row],[Disponible stock sin venta]]&gt;0,Tabla14[[#This Row],[Disponible stock sin venta]]+Tabla14[[#This Row],[Ajuste stock sin venta]],0)</f>
        <v>0</v>
      </c>
      <c r="AE27" s="5">
        <f>IFERROR(VLOOKUP(Tabla14[[#This Row],[Llave]],[2]Hoja2!$B:$E,4,FALSE),0)</f>
        <v>0</v>
      </c>
      <c r="AF2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27" s="5">
        <v>24000</v>
      </c>
      <c r="AH27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27" s="21">
        <f>+Tabla14[[#This Row],[Plan Ajustado]]-Tabla14[[#This Row],[Plan Irrestricto (DATO)]]</f>
        <v>0</v>
      </c>
      <c r="AJ27" s="5"/>
      <c r="AK27" s="5"/>
    </row>
    <row r="28" spans="1:37" ht="15.5" x14ac:dyDescent="0.35">
      <c r="A28">
        <v>1</v>
      </c>
      <c r="B28" t="str">
        <f>Tabla14[[#This Row],[Oficina]]&amp;Tabla14[[#This Row],[Material]]</f>
        <v>Agrosuper Asia1030535</v>
      </c>
      <c r="C28" t="s">
        <v>42</v>
      </c>
      <c r="D28" t="s">
        <v>76</v>
      </c>
      <c r="E28">
        <v>1030535</v>
      </c>
      <c r="F28" t="s">
        <v>77</v>
      </c>
      <c r="G28" t="s">
        <v>47</v>
      </c>
      <c r="H28" t="s">
        <v>48</v>
      </c>
      <c r="I28">
        <f>IFERROR(VLOOKUP(Tabla14[[#This Row],[Material]],[1]Hoja1!$A:$B,2,FALSE),0)</f>
        <v>0</v>
      </c>
      <c r="J28" s="7">
        <v>46511</v>
      </c>
      <c r="K28" s="7">
        <v>44000</v>
      </c>
      <c r="L28" s="16">
        <v>0.56140395452786862</v>
      </c>
      <c r="M28" s="7">
        <v>26111.459329045698</v>
      </c>
      <c r="N28" s="7">
        <v>0</v>
      </c>
      <c r="O28" s="7">
        <v>12000</v>
      </c>
      <c r="P28" s="7">
        <v>0</v>
      </c>
      <c r="Q28" s="17">
        <f>SUM(Tabla14[[#This Row],[Producción disponible]],Tabla14[[#This Row],[Stock al día]],(Tabla14[[#This Row],[Por producir mes N]]))-Tabla14[[#This Row],[Producción por despachar mes N]]</f>
        <v>38111.459329045698</v>
      </c>
      <c r="R28" s="7">
        <v>66000</v>
      </c>
      <c r="S28" s="18">
        <v>22000</v>
      </c>
      <c r="T28" s="19">
        <f t="shared" si="0"/>
        <v>22000</v>
      </c>
      <c r="U28" s="20"/>
      <c r="V28" s="19">
        <f>+Tabla14[[#This Row],[Atraso a facturar]]+Tabla14[[#This Row],[Ajuste atraso]]</f>
        <v>22000</v>
      </c>
      <c r="W28" s="5">
        <f>+Tabla14[[#This Row],[Total disponible]]-Tabla14[[#This Row],[Facturación atraso]]</f>
        <v>16111.459329045698</v>
      </c>
      <c r="X28" s="21">
        <f>IFERROR(IF(AND(W28&gt;S28,K28&gt;=S28),ROUNDDOWN((Tabla14[[#This Row],[Producción para venta nueva]])/S28,0)*S28,0),0)</f>
        <v>0</v>
      </c>
      <c r="Y28" s="20"/>
      <c r="Z28" s="21">
        <f>IF(Tabla14[[#This Row],[Venta del mes]]&gt;0,Tabla14[[#This Row],[Venta del mes]]+Tabla14[[#This Row],[Ajuste venta nueva]],0)</f>
        <v>0</v>
      </c>
      <c r="AA28" s="21">
        <f>+Tabla14[[#This Row],[Producción para venta nueva]]-Tabla14[[#This Row],[Facturación Venta nueva]]</f>
        <v>16111.459329045698</v>
      </c>
      <c r="AB28" s="21">
        <f>IF(AND(A28=1,Tabla14[[#This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" s="21"/>
      <c r="AD28" s="21">
        <f>IF(Tabla14[[#This Row],[Disponible stock sin venta]]&gt;0,Tabla14[[#This Row],[Disponible stock sin venta]]+Tabla14[[#This Row],[Ajuste stock sin venta]],0)</f>
        <v>0</v>
      </c>
      <c r="AE28" s="5">
        <f>IFERROR(VLOOKUP(Tabla14[[#This Row],[Llave]],[2]Hoja2!$B:$E,4,FALSE),0)</f>
        <v>0</v>
      </c>
      <c r="AF2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28" s="5">
        <v>22000</v>
      </c>
      <c r="AH28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28" s="21">
        <f>+Tabla14[[#This Row],[Plan Ajustado]]-Tabla14[[#This Row],[Plan Irrestricto (DATO)]]</f>
        <v>0</v>
      </c>
      <c r="AJ28" s="5"/>
      <c r="AK28" s="5"/>
    </row>
    <row r="29" spans="1:37" ht="15.5" x14ac:dyDescent="0.35">
      <c r="A29">
        <v>1</v>
      </c>
      <c r="B29" t="str">
        <f>Tabla14[[#This Row],[Oficina]]&amp;Tabla14[[#This Row],[Material]]</f>
        <v>Agro Sudamerica1030498</v>
      </c>
      <c r="C29" t="s">
        <v>42</v>
      </c>
      <c r="D29" t="s">
        <v>37</v>
      </c>
      <c r="E29">
        <v>1030498</v>
      </c>
      <c r="F29" t="s">
        <v>78</v>
      </c>
      <c r="G29" t="s">
        <v>79</v>
      </c>
      <c r="H29" t="s">
        <v>80</v>
      </c>
      <c r="I29">
        <f>IFERROR(VLOOKUP(Tabla14[[#This Row],[Material]],[1]Hoja1!$A:$B,2,FALSE),0)</f>
        <v>0</v>
      </c>
      <c r="J29" s="7">
        <v>0</v>
      </c>
      <c r="K29" s="7">
        <v>0</v>
      </c>
      <c r="L29" s="16">
        <v>0.56140395452786862</v>
      </c>
      <c r="M29" s="7">
        <v>0</v>
      </c>
      <c r="N29" s="7">
        <v>0</v>
      </c>
      <c r="O29" s="7">
        <v>0</v>
      </c>
      <c r="P29" s="7">
        <v>0</v>
      </c>
      <c r="Q29" s="17">
        <f>SUM(Tabla14[[#This Row],[Producción disponible]],Tabla14[[#This Row],[Stock al día]],(Tabla14[[#This Row],[Por producir mes N]]))-Tabla14[[#This Row],[Producción por despachar mes N]]</f>
        <v>0</v>
      </c>
      <c r="R29" s="7">
        <v>0</v>
      </c>
      <c r="S29" s="18">
        <v>24000</v>
      </c>
      <c r="T29" s="19">
        <f t="shared" si="0"/>
        <v>0</v>
      </c>
      <c r="U29" s="20"/>
      <c r="V29" s="19">
        <f>+Tabla14[[#This Row],[Atraso a facturar]]+Tabla14[[#This Row],[Ajuste atraso]]</f>
        <v>0</v>
      </c>
      <c r="W29" s="5">
        <f>+Tabla14[[#This Row],[Total disponible]]-Tabla14[[#This Row],[Facturación atraso]]</f>
        <v>0</v>
      </c>
      <c r="X29" s="21">
        <f>IFERROR(IF(AND(W29&gt;S29,K29&gt;=S29),ROUNDDOWN((Tabla14[[#This Row],[Producción para venta nueva]])/S29,0)*S29,0),0)</f>
        <v>0</v>
      </c>
      <c r="Y29" s="20"/>
      <c r="Z29" s="21">
        <f>IF(Tabla14[[#This Row],[Venta del mes]]&gt;0,Tabla14[[#This Row],[Venta del mes]]+Tabla14[[#This Row],[Ajuste venta nueva]],0)</f>
        <v>0</v>
      </c>
      <c r="AA29" s="21">
        <f>+Tabla14[[#This Row],[Producción para venta nueva]]-Tabla14[[#This Row],[Facturación Venta nueva]]</f>
        <v>0</v>
      </c>
      <c r="AB29" s="21">
        <f>IF(AND(A29=1,Tabla14[[#This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9" s="21"/>
      <c r="AD29" s="21">
        <f>IF(Tabla14[[#This Row],[Disponible stock sin venta]]&gt;0,Tabla14[[#This Row],[Disponible stock sin venta]]+Tabla14[[#This Row],[Ajuste stock sin venta]],0)</f>
        <v>0</v>
      </c>
      <c r="AE29" s="5">
        <f>IFERROR(VLOOKUP(Tabla14[[#This Row],[Llave]],[2]Hoja2!$B:$E,4,FALSE),0)</f>
        <v>0</v>
      </c>
      <c r="AF2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9" s="5" t="b">
        <v>0</v>
      </c>
      <c r="AH2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9" s="21">
        <f>+Tabla14[[#This Row],[Plan Ajustado]]-Tabla14[[#This Row],[Plan Irrestricto (DATO)]]</f>
        <v>0</v>
      </c>
      <c r="AJ29" s="5"/>
      <c r="AK29" s="5"/>
    </row>
    <row r="30" spans="1:37" ht="15.5" x14ac:dyDescent="0.35">
      <c r="A30">
        <v>1</v>
      </c>
      <c r="B30" t="str">
        <f>Tabla14[[#This Row],[Oficina]]&amp;Tabla14[[#This Row],[Material]]</f>
        <v>Agro Sudamerica1030332</v>
      </c>
      <c r="C30" t="s">
        <v>42</v>
      </c>
      <c r="D30" t="s">
        <v>37</v>
      </c>
      <c r="E30">
        <v>1030332</v>
      </c>
      <c r="F30" t="s">
        <v>49</v>
      </c>
      <c r="G30" t="s">
        <v>50</v>
      </c>
      <c r="H30" t="s">
        <v>51</v>
      </c>
      <c r="I30">
        <f>IFERROR(VLOOKUP(Tabla14[[#This Row],[Material]],[1]Hoja1!$A:$B,2,FALSE),0)</f>
        <v>0</v>
      </c>
      <c r="J30" s="7">
        <v>0</v>
      </c>
      <c r="K30" s="7">
        <v>0</v>
      </c>
      <c r="L30" s="16">
        <v>0.56140395452786862</v>
      </c>
      <c r="M30" s="7">
        <v>0</v>
      </c>
      <c r="N30" s="7">
        <v>0</v>
      </c>
      <c r="O30" s="7">
        <v>0</v>
      </c>
      <c r="P30" s="7">
        <v>0</v>
      </c>
      <c r="Q30" s="17">
        <f>SUM(Tabla14[[#This Row],[Producción disponible]],Tabla14[[#This Row],[Stock al día]],(Tabla14[[#This Row],[Por producir mes N]]))-Tabla14[[#This Row],[Producción por despachar mes N]]</f>
        <v>0</v>
      </c>
      <c r="R30" s="7">
        <v>0</v>
      </c>
      <c r="S30" s="18">
        <v>24000</v>
      </c>
      <c r="T30" s="19">
        <f t="shared" si="0"/>
        <v>0</v>
      </c>
      <c r="U30" s="20"/>
      <c r="V30" s="19">
        <f>+Tabla14[[#This Row],[Atraso a facturar]]+Tabla14[[#This Row],[Ajuste atraso]]</f>
        <v>0</v>
      </c>
      <c r="W30" s="5">
        <f>+Tabla14[[#This Row],[Total disponible]]-Tabla14[[#This Row],[Facturación atraso]]</f>
        <v>0</v>
      </c>
      <c r="X30" s="21">
        <f>IFERROR(IF(AND(W30&gt;S30,K30&gt;=S30),ROUNDDOWN((Tabla14[[#This Row],[Producción para venta nueva]])/S30,0)*S30,0),0)</f>
        <v>0</v>
      </c>
      <c r="Y30" s="20"/>
      <c r="Z30" s="21">
        <f>IF(Tabla14[[#This Row],[Venta del mes]]&gt;0,Tabla14[[#This Row],[Venta del mes]]+Tabla14[[#This Row],[Ajuste venta nueva]],0)</f>
        <v>0</v>
      </c>
      <c r="AA30" s="21">
        <f>+Tabla14[[#This Row],[Producción para venta nueva]]-Tabla14[[#This Row],[Facturación Venta nueva]]</f>
        <v>0</v>
      </c>
      <c r="AB30" s="21">
        <f>IF(AND(A30=1,Tabla14[[#This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0" s="21"/>
      <c r="AD30" s="21">
        <f>IF(Tabla14[[#This Row],[Disponible stock sin venta]]&gt;0,Tabla14[[#This Row],[Disponible stock sin venta]]+Tabla14[[#This Row],[Ajuste stock sin venta]],0)</f>
        <v>0</v>
      </c>
      <c r="AE30" s="5">
        <f>IFERROR(VLOOKUP(Tabla14[[#This Row],[Llave]],[2]Hoja2!$B:$E,4,FALSE),0)</f>
        <v>0</v>
      </c>
      <c r="AF3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0" s="5" t="b">
        <v>0</v>
      </c>
      <c r="AH3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0" s="21">
        <f>+Tabla14[[#This Row],[Plan Ajustado]]-Tabla14[[#This Row],[Plan Irrestricto (DATO)]]</f>
        <v>0</v>
      </c>
      <c r="AJ30" s="5"/>
      <c r="AK30" s="5"/>
    </row>
    <row r="31" spans="1:37" ht="15.5" x14ac:dyDescent="0.35">
      <c r="A31">
        <v>1</v>
      </c>
      <c r="B31" t="str">
        <f>Tabla14[[#This Row],[Oficina]]&amp;Tabla14[[#This Row],[Material]]</f>
        <v>Agrosuper Asia1030309</v>
      </c>
      <c r="C31" t="s">
        <v>42</v>
      </c>
      <c r="D31" t="s">
        <v>76</v>
      </c>
      <c r="E31">
        <v>1030309</v>
      </c>
      <c r="F31" t="s">
        <v>81</v>
      </c>
      <c r="G31" t="s">
        <v>79</v>
      </c>
      <c r="H31" t="s">
        <v>82</v>
      </c>
      <c r="I31">
        <f>IFERROR(VLOOKUP(Tabla14[[#This Row],[Material]],[1]Hoja1!$A:$B,2,FALSE),0)</f>
        <v>0</v>
      </c>
      <c r="J31" s="7">
        <v>0</v>
      </c>
      <c r="K31" s="7">
        <v>0</v>
      </c>
      <c r="L31" s="16">
        <v>0.56140395452786862</v>
      </c>
      <c r="M31" s="7">
        <v>0</v>
      </c>
      <c r="N31" s="7">
        <v>0</v>
      </c>
      <c r="O31" s="7">
        <v>0</v>
      </c>
      <c r="P31" s="7">
        <v>0</v>
      </c>
      <c r="Q31" s="17">
        <f>SUM(Tabla14[[#This Row],[Producción disponible]],Tabla14[[#This Row],[Stock al día]],(Tabla14[[#This Row],[Por producir mes N]]))-Tabla14[[#This Row],[Producción por despachar mes N]]</f>
        <v>0</v>
      </c>
      <c r="R31" s="7">
        <v>0</v>
      </c>
      <c r="S31" s="18">
        <v>24000</v>
      </c>
      <c r="T31" s="19">
        <f t="shared" si="0"/>
        <v>0</v>
      </c>
      <c r="U31" s="20"/>
      <c r="V31" s="19">
        <f>+Tabla14[[#This Row],[Atraso a facturar]]+Tabla14[[#This Row],[Ajuste atraso]]</f>
        <v>0</v>
      </c>
      <c r="W31" s="5">
        <f>+Tabla14[[#This Row],[Total disponible]]-Tabla14[[#This Row],[Facturación atraso]]</f>
        <v>0</v>
      </c>
      <c r="X31" s="21">
        <f>IFERROR(IF(AND(W31&gt;S31,K31&gt;=S31),ROUNDDOWN((Tabla14[[#This Row],[Producción para venta nueva]])/S31,0)*S31,0),0)</f>
        <v>0</v>
      </c>
      <c r="Y31" s="20"/>
      <c r="Z31" s="21">
        <f>IF(Tabla14[[#This Row],[Venta del mes]]&gt;0,Tabla14[[#This Row],[Venta del mes]]+Tabla14[[#This Row],[Ajuste venta nueva]],0)</f>
        <v>0</v>
      </c>
      <c r="AA31" s="21">
        <f>+Tabla14[[#This Row],[Producción para venta nueva]]-Tabla14[[#This Row],[Facturación Venta nueva]]</f>
        <v>0</v>
      </c>
      <c r="AB31" s="21">
        <f>IF(AND(A31=1,Tabla14[[#This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1" s="21"/>
      <c r="AD31" s="21">
        <f>IF(Tabla14[[#This Row],[Disponible stock sin venta]]&gt;0,Tabla14[[#This Row],[Disponible stock sin venta]]+Tabla14[[#This Row],[Ajuste stock sin venta]],0)</f>
        <v>0</v>
      </c>
      <c r="AE31" s="5">
        <f>IFERROR(VLOOKUP(Tabla14[[#This Row],[Llave]],[2]Hoja2!$B:$E,4,FALSE),0)</f>
        <v>0</v>
      </c>
      <c r="AF3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1" s="5" t="b">
        <v>0</v>
      </c>
      <c r="AH3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1" s="21">
        <f>+Tabla14[[#This Row],[Plan Ajustado]]-Tabla14[[#This Row],[Plan Irrestricto (DATO)]]</f>
        <v>0</v>
      </c>
      <c r="AJ31" s="5"/>
      <c r="AK31" s="5"/>
    </row>
    <row r="32" spans="1:37" ht="15.5" x14ac:dyDescent="0.35">
      <c r="A32">
        <v>1</v>
      </c>
      <c r="B32" t="str">
        <f>Tabla14[[#This Row],[Oficina]]&amp;Tabla14[[#This Row],[Material]]</f>
        <v>Agro Sudamerica1030230</v>
      </c>
      <c r="C32" t="s">
        <v>42</v>
      </c>
      <c r="D32" t="s">
        <v>37</v>
      </c>
      <c r="E32">
        <v>1030230</v>
      </c>
      <c r="F32" t="s">
        <v>83</v>
      </c>
      <c r="G32" t="s">
        <v>70</v>
      </c>
      <c r="H32" t="s">
        <v>71</v>
      </c>
      <c r="I32">
        <f>IFERROR(VLOOKUP(Tabla14[[#This Row],[Material]],[1]Hoja1!$A:$B,2,FALSE),0)</f>
        <v>0</v>
      </c>
      <c r="J32" s="7">
        <v>0</v>
      </c>
      <c r="K32" s="7">
        <v>0</v>
      </c>
      <c r="L32" s="16">
        <v>0.56140395452786862</v>
      </c>
      <c r="M32" s="7">
        <v>0</v>
      </c>
      <c r="N32" s="7">
        <v>0</v>
      </c>
      <c r="O32" s="7">
        <v>0</v>
      </c>
      <c r="P32" s="7">
        <v>0</v>
      </c>
      <c r="Q32" s="17">
        <f>SUM(Tabla14[[#This Row],[Producción disponible]],Tabla14[[#This Row],[Stock al día]],(Tabla14[[#This Row],[Por producir mes N]]))-Tabla14[[#This Row],[Producción por despachar mes N]]</f>
        <v>0</v>
      </c>
      <c r="R32" s="7">
        <v>0</v>
      </c>
      <c r="S32" s="18">
        <v>24000</v>
      </c>
      <c r="T32" s="19">
        <f t="shared" si="0"/>
        <v>0</v>
      </c>
      <c r="U32" s="20"/>
      <c r="V32" s="19">
        <f>+Tabla14[[#This Row],[Atraso a facturar]]+Tabla14[[#This Row],[Ajuste atraso]]</f>
        <v>0</v>
      </c>
      <c r="W32" s="5">
        <f>+Tabla14[[#This Row],[Total disponible]]-Tabla14[[#This Row],[Facturación atraso]]</f>
        <v>0</v>
      </c>
      <c r="X32" s="21">
        <f>IFERROR(IF(AND(W32&gt;S32,K32&gt;=S32),ROUNDDOWN((Tabla14[[#This Row],[Producción para venta nueva]])/S32,0)*S32,0),0)</f>
        <v>0</v>
      </c>
      <c r="Y32" s="20"/>
      <c r="Z32" s="21">
        <f>IF(Tabla14[[#This Row],[Venta del mes]]&gt;0,Tabla14[[#This Row],[Venta del mes]]+Tabla14[[#This Row],[Ajuste venta nueva]],0)</f>
        <v>0</v>
      </c>
      <c r="AA32" s="21">
        <f>+Tabla14[[#This Row],[Producción para venta nueva]]-Tabla14[[#This Row],[Facturación Venta nueva]]</f>
        <v>0</v>
      </c>
      <c r="AB32" s="21">
        <f>IF(AND(A32=1,Tabla14[[#This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2" s="21"/>
      <c r="AD32" s="21">
        <f>IF(Tabla14[[#This Row],[Disponible stock sin venta]]&gt;0,Tabla14[[#This Row],[Disponible stock sin venta]]+Tabla14[[#This Row],[Ajuste stock sin venta]],0)</f>
        <v>0</v>
      </c>
      <c r="AE32" s="5">
        <f>IFERROR(VLOOKUP(Tabla14[[#This Row],[Llave]],[2]Hoja2!$B:$E,4,FALSE),0)</f>
        <v>0</v>
      </c>
      <c r="AF3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2" s="5" t="b">
        <v>0</v>
      </c>
      <c r="AH3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2" s="21">
        <f>+Tabla14[[#This Row],[Plan Ajustado]]-Tabla14[[#This Row],[Plan Irrestricto (DATO)]]</f>
        <v>0</v>
      </c>
      <c r="AJ32" s="5"/>
      <c r="AK32" s="5"/>
    </row>
    <row r="33" spans="1:37" ht="15.5" x14ac:dyDescent="0.35">
      <c r="A33">
        <v>1</v>
      </c>
      <c r="B33" t="str">
        <f>Tabla14[[#This Row],[Oficina]]&amp;Tabla14[[#This Row],[Material]]</f>
        <v>Agro Sudamerica1030224</v>
      </c>
      <c r="C33" t="s">
        <v>42</v>
      </c>
      <c r="D33" t="s">
        <v>37</v>
      </c>
      <c r="E33">
        <v>1030224</v>
      </c>
      <c r="F33" t="s">
        <v>46</v>
      </c>
      <c r="G33" t="s">
        <v>47</v>
      </c>
      <c r="H33" t="s">
        <v>48</v>
      </c>
      <c r="I33">
        <f>IFERROR(VLOOKUP(Tabla14[[#This Row],[Material]],[1]Hoja1!$A:$B,2,FALSE),0)</f>
        <v>0</v>
      </c>
      <c r="J33" s="7">
        <v>0</v>
      </c>
      <c r="K33" s="7">
        <v>0</v>
      </c>
      <c r="L33" s="16">
        <v>0.56140395452786862</v>
      </c>
      <c r="M33" s="7">
        <v>0</v>
      </c>
      <c r="N33" s="7">
        <v>0</v>
      </c>
      <c r="O33" s="7">
        <v>0</v>
      </c>
      <c r="P33" s="7">
        <v>0</v>
      </c>
      <c r="Q33" s="17">
        <f>SUM(Tabla14[[#This Row],[Producción disponible]],Tabla14[[#This Row],[Stock al día]],(Tabla14[[#This Row],[Por producir mes N]]))-Tabla14[[#This Row],[Producción por despachar mes N]]</f>
        <v>0</v>
      </c>
      <c r="R33" s="7">
        <v>0</v>
      </c>
      <c r="S33" s="18">
        <v>24000</v>
      </c>
      <c r="T33" s="19">
        <f t="shared" si="0"/>
        <v>0</v>
      </c>
      <c r="U33" s="20"/>
      <c r="V33" s="19">
        <f>+Tabla14[[#This Row],[Atraso a facturar]]+Tabla14[[#This Row],[Ajuste atraso]]</f>
        <v>0</v>
      </c>
      <c r="W33" s="5">
        <f>+Tabla14[[#This Row],[Total disponible]]-Tabla14[[#This Row],[Facturación atraso]]</f>
        <v>0</v>
      </c>
      <c r="X33" s="21">
        <f>IFERROR(IF(AND(W33&gt;S33,K33&gt;=S33),ROUNDDOWN((Tabla14[[#This Row],[Producción para venta nueva]])/S33,0)*S33,0),0)</f>
        <v>0</v>
      </c>
      <c r="Y33" s="20"/>
      <c r="Z33" s="21">
        <f>IF(Tabla14[[#This Row],[Venta del mes]]&gt;0,Tabla14[[#This Row],[Venta del mes]]+Tabla14[[#This Row],[Ajuste venta nueva]],0)</f>
        <v>0</v>
      </c>
      <c r="AA33" s="21">
        <f>+Tabla14[[#This Row],[Producción para venta nueva]]-Tabla14[[#This Row],[Facturación Venta nueva]]</f>
        <v>0</v>
      </c>
      <c r="AB33" s="21">
        <f>IF(AND(A33=1,Tabla14[[#This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3" s="21"/>
      <c r="AD33" s="21">
        <f>IF(Tabla14[[#This Row],[Disponible stock sin venta]]&gt;0,Tabla14[[#This Row],[Disponible stock sin venta]]+Tabla14[[#This Row],[Ajuste stock sin venta]],0)</f>
        <v>0</v>
      </c>
      <c r="AE33" s="5">
        <f>IFERROR(VLOOKUP(Tabla14[[#This Row],[Llave]],[2]Hoja2!$B:$E,4,FALSE),0)</f>
        <v>0</v>
      </c>
      <c r="AF33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3" s="5" t="b">
        <v>0</v>
      </c>
      <c r="AH3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3" s="21">
        <f>+Tabla14[[#This Row],[Plan Ajustado]]-Tabla14[[#This Row],[Plan Irrestricto (DATO)]]</f>
        <v>0</v>
      </c>
      <c r="AJ33" s="5"/>
      <c r="AK33" s="5"/>
    </row>
    <row r="34" spans="1:37" ht="15.5" x14ac:dyDescent="0.35">
      <c r="A34">
        <v>1</v>
      </c>
      <c r="B34" t="str">
        <f>Tabla14[[#This Row],[Oficina]]&amp;Tabla14[[#This Row],[Material]]</f>
        <v>Agro Sudamerica1023454</v>
      </c>
      <c r="C34" t="s">
        <v>84</v>
      </c>
      <c r="D34" t="s">
        <v>37</v>
      </c>
      <c r="E34">
        <v>1023454</v>
      </c>
      <c r="F34" t="s">
        <v>85</v>
      </c>
      <c r="G34" t="str">
        <f>VLOOKUP(Tabla14[[#This Row],[Material]],'[3]Base Pedidos'!$D:$AD,25,FALSE)</f>
        <v>SUBPROD VISCERAS</v>
      </c>
      <c r="H34" t="str">
        <f>VLOOKUP(Tabla14[[#This Row],[Material]],'[3]Base Pedidos'!$D:$AD,26,FALSE)</f>
        <v>SUBPROD VISCERAS BAZO</v>
      </c>
      <c r="I34">
        <f>IFERROR(VLOOKUP(Tabla14[[#This Row],[Material]],[1]Hoja1!$A:$B,2,FALSE),0)</f>
        <v>0</v>
      </c>
      <c r="J34" s="7">
        <v>1679</v>
      </c>
      <c r="K34" s="7">
        <v>0</v>
      </c>
      <c r="L34" s="16">
        <v>0.42519388037153194</v>
      </c>
      <c r="M34" s="7">
        <v>713.90052514380216</v>
      </c>
      <c r="N34" s="7">
        <v>0</v>
      </c>
      <c r="O34" s="7">
        <v>0</v>
      </c>
      <c r="P34" s="7">
        <v>0</v>
      </c>
      <c r="Q34" s="17">
        <f>SUM(Tabla14[[#This Row],[Producción disponible]],Tabla14[[#This Row],[Stock al día]],(Tabla14[[#This Row],[Por producir mes N]]))-Tabla14[[#This Row],[Producción por despachar mes N]]</f>
        <v>713.90052514380216</v>
      </c>
      <c r="R34" s="7">
        <v>2000</v>
      </c>
      <c r="S34" s="18">
        <v>24000</v>
      </c>
      <c r="T34" s="19">
        <f t="shared" si="0"/>
        <v>0</v>
      </c>
      <c r="U34" s="20"/>
      <c r="V34" s="19">
        <f>+Tabla14[[#This Row],[Atraso a facturar]]+Tabla14[[#This Row],[Ajuste atraso]]</f>
        <v>0</v>
      </c>
      <c r="W34" s="5">
        <f>+Tabla14[[#This Row],[Total disponible]]-Tabla14[[#This Row],[Facturación atraso]]</f>
        <v>713.90052514380216</v>
      </c>
      <c r="X34" s="21">
        <f>IFERROR(IF(AND(W34&gt;S34,K34&gt;=S34),ROUNDDOWN((Tabla14[[#This Row],[Producción para venta nueva]])/S34,0)*S34,0),0)</f>
        <v>0</v>
      </c>
      <c r="Y34" s="20"/>
      <c r="Z34" s="21">
        <f>IF(Tabla14[[#This Row],[Venta del mes]]&gt;0,Tabla14[[#This Row],[Venta del mes]]+Tabla14[[#This Row],[Ajuste venta nueva]],0)</f>
        <v>0</v>
      </c>
      <c r="AA34" s="21">
        <f>+Tabla14[[#This Row],[Producción para venta nueva]]-Tabla14[[#This Row],[Facturación Venta nueva]]</f>
        <v>713.90052514380216</v>
      </c>
      <c r="AB34" s="21">
        <f>IF(AND(A34=1,Tabla14[[#This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4" s="21"/>
      <c r="AD34" s="21">
        <f>IF(Tabla14[[#This Row],[Disponible stock sin venta]]&gt;0,Tabla14[[#This Row],[Disponible stock sin venta]]+Tabla14[[#This Row],[Ajuste stock sin venta]],0)</f>
        <v>0</v>
      </c>
      <c r="AE34" s="5">
        <f>IFERROR(VLOOKUP(Tabla14[[#This Row],[Llave]],[2]Hoja2!$B:$E,4,FALSE),0)</f>
        <v>0</v>
      </c>
      <c r="AF3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4" s="5">
        <v>0</v>
      </c>
      <c r="AH3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4" s="21">
        <f>+Tabla14[[#This Row],[Plan Ajustado]]-Tabla14[[#This Row],[Plan Irrestricto (DATO)]]</f>
        <v>0</v>
      </c>
      <c r="AJ34" s="5"/>
      <c r="AK34" s="5"/>
    </row>
    <row r="35" spans="1:37" ht="15.5" x14ac:dyDescent="0.35">
      <c r="A35">
        <v>1</v>
      </c>
      <c r="B35" t="str">
        <f>Tabla14[[#This Row],[Oficina]]&amp;Tabla14[[#This Row],[Material]]</f>
        <v>Agrosuper Asia1023448</v>
      </c>
      <c r="C35" t="s">
        <v>84</v>
      </c>
      <c r="D35" t="s">
        <v>76</v>
      </c>
      <c r="E35">
        <v>1023448</v>
      </c>
      <c r="F35" t="s">
        <v>86</v>
      </c>
      <c r="G35" t="str">
        <f>VLOOKUP(Tabla14[[#This Row],[Material]],'[3]Base Pedidos'!$D:$AD,25,FALSE)</f>
        <v>PALETA PULPA</v>
      </c>
      <c r="H35" t="str">
        <f>VLOOKUP(Tabla14[[#This Row],[Material]],'[3]Base Pedidos'!$D:$AD,26,FALSE)</f>
        <v>PALETA PULPA 77</v>
      </c>
      <c r="I35">
        <f>IFERROR(VLOOKUP(Tabla14[[#This Row],[Material]],[1]Hoja1!$A:$B,2,FALSE),0)</f>
        <v>0</v>
      </c>
      <c r="J35" s="7">
        <v>0</v>
      </c>
      <c r="K35" s="7">
        <v>0</v>
      </c>
      <c r="L35" s="16">
        <v>0.42519388037153194</v>
      </c>
      <c r="M35" s="7">
        <v>0</v>
      </c>
      <c r="N35" s="7">
        <v>21749</v>
      </c>
      <c r="O35" s="7">
        <v>0</v>
      </c>
      <c r="P35" s="7">
        <v>0</v>
      </c>
      <c r="Q35" s="17">
        <f>SUM(Tabla14[[#This Row],[Producción disponible]],Tabla14[[#This Row],[Stock al día]],(Tabla14[[#This Row],[Por producir mes N]]))-Tabla14[[#This Row],[Producción por despachar mes N]]</f>
        <v>21749</v>
      </c>
      <c r="R35" s="7">
        <v>24000</v>
      </c>
      <c r="S35" s="18">
        <v>24000</v>
      </c>
      <c r="T35" s="19">
        <f t="shared" si="0"/>
        <v>0</v>
      </c>
      <c r="U35" s="20"/>
      <c r="V35" s="19">
        <f>+Tabla14[[#This Row],[Atraso a facturar]]+Tabla14[[#This Row],[Ajuste atraso]]</f>
        <v>0</v>
      </c>
      <c r="W35" s="5">
        <f>+Tabla14[[#This Row],[Total disponible]]-Tabla14[[#This Row],[Facturación atraso]]</f>
        <v>21749</v>
      </c>
      <c r="X35" s="21">
        <f>IFERROR(IF(AND(W35&gt;S35,K35&gt;=S35),ROUNDDOWN((Tabla14[[#This Row],[Producción para venta nueva]])/S35,0)*S35,0),0)</f>
        <v>0</v>
      </c>
      <c r="Y35" s="20"/>
      <c r="Z35" s="21">
        <f>IF(Tabla14[[#This Row],[Venta del mes]]&gt;0,Tabla14[[#This Row],[Venta del mes]]+Tabla14[[#This Row],[Ajuste venta nueva]],0)</f>
        <v>0</v>
      </c>
      <c r="AA35" s="21">
        <f>+Tabla14[[#This Row],[Producción para venta nueva]]-Tabla14[[#This Row],[Facturación Venta nueva]]</f>
        <v>21749</v>
      </c>
      <c r="AB35" s="21">
        <f>IF(AND(A35=1,Tabla14[[#This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5" s="21"/>
      <c r="AD35" s="21">
        <f>IF(Tabla14[[#This Row],[Disponible stock sin venta]]&gt;0,Tabla14[[#This Row],[Disponible stock sin venta]]+Tabla14[[#This Row],[Ajuste stock sin venta]],0)</f>
        <v>0</v>
      </c>
      <c r="AE35" s="5">
        <f>IFERROR(VLOOKUP(Tabla14[[#This Row],[Llave]],[2]Hoja2!$B:$E,4,FALSE),0)</f>
        <v>0</v>
      </c>
      <c r="AF3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5" s="5">
        <v>0</v>
      </c>
      <c r="AH3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5" s="21">
        <f>+Tabla14[[#This Row],[Plan Ajustado]]-Tabla14[[#This Row],[Plan Irrestricto (DATO)]]</f>
        <v>0</v>
      </c>
      <c r="AJ35" s="5"/>
      <c r="AK35" s="5"/>
    </row>
    <row r="36" spans="1:37" ht="15.5" x14ac:dyDescent="0.35">
      <c r="A36">
        <v>1</v>
      </c>
      <c r="B36" t="str">
        <f>Tabla14[[#This Row],[Oficina]]&amp;Tabla14[[#This Row],[Material]]</f>
        <v>Agro Sudamerica1023444</v>
      </c>
      <c r="C36" t="s">
        <v>84</v>
      </c>
      <c r="D36" t="s">
        <v>37</v>
      </c>
      <c r="E36">
        <v>1023444</v>
      </c>
      <c r="F36" t="s">
        <v>87</v>
      </c>
      <c r="G36" t="str">
        <f>VLOOKUP(Tabla14[[#This Row],[Material]],'[3]Base Pedidos'!$D:$AD,25,FALSE)</f>
        <v>RECORTES NO MAGRO</v>
      </c>
      <c r="H36" t="str">
        <f>VLOOKUP(Tabla14[[#This Row],[Material]],'[3]Base Pedidos'!$D:$AD,26,FALSE)</f>
        <v>RECORTES NO MAGRO TRIMING 70/30</v>
      </c>
      <c r="I36">
        <f>IFERROR(VLOOKUP(Tabla14[[#This Row],[Material]],[1]Hoja1!$A:$B,2,FALSE),0)</f>
        <v>0</v>
      </c>
      <c r="J36" s="7">
        <v>0</v>
      </c>
      <c r="K36" s="7">
        <v>0</v>
      </c>
      <c r="L36" s="16">
        <v>0.42519388037153194</v>
      </c>
      <c r="M36" s="7">
        <v>0</v>
      </c>
      <c r="N36" s="7">
        <v>0</v>
      </c>
      <c r="O36" s="7">
        <v>0</v>
      </c>
      <c r="P36" s="7">
        <v>0</v>
      </c>
      <c r="Q36" s="17">
        <f>SUM(Tabla14[[#This Row],[Producción disponible]],Tabla14[[#This Row],[Stock al día]],(Tabla14[[#This Row],[Por producir mes N]]))-Tabla14[[#This Row],[Producción por despachar mes N]]</f>
        <v>0</v>
      </c>
      <c r="R36" s="7">
        <v>0</v>
      </c>
      <c r="S36" s="18">
        <v>24000</v>
      </c>
      <c r="T36" s="19">
        <f t="shared" si="0"/>
        <v>0</v>
      </c>
      <c r="U36" s="20"/>
      <c r="V36" s="19">
        <f>+Tabla14[[#This Row],[Atraso a facturar]]+Tabla14[[#This Row],[Ajuste atraso]]</f>
        <v>0</v>
      </c>
      <c r="W36" s="5">
        <f>+Tabla14[[#This Row],[Total disponible]]-Tabla14[[#This Row],[Facturación atraso]]</f>
        <v>0</v>
      </c>
      <c r="X36" s="21">
        <f>IFERROR(IF(AND(W36&gt;S36,K36&gt;=S36),ROUNDDOWN((Tabla14[[#This Row],[Producción para venta nueva]])/S36,0)*S36,0),0)</f>
        <v>0</v>
      </c>
      <c r="Y36" s="20"/>
      <c r="Z36" s="21">
        <f>IF(Tabla14[[#This Row],[Venta del mes]]&gt;0,Tabla14[[#This Row],[Venta del mes]]+Tabla14[[#This Row],[Ajuste venta nueva]],0)</f>
        <v>0</v>
      </c>
      <c r="AA36" s="21">
        <f>+Tabla14[[#This Row],[Producción para venta nueva]]-Tabla14[[#This Row],[Facturación Venta nueva]]</f>
        <v>0</v>
      </c>
      <c r="AB36" s="21">
        <f>IF(AND(A36=1,Tabla14[[#This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6" s="21"/>
      <c r="AD36" s="21">
        <f>IF(Tabla14[[#This Row],[Disponible stock sin venta]]&gt;0,Tabla14[[#This Row],[Disponible stock sin venta]]+Tabla14[[#This Row],[Ajuste stock sin venta]],0)</f>
        <v>0</v>
      </c>
      <c r="AE36" s="5">
        <f>IFERROR(VLOOKUP(Tabla14[[#This Row],[Llave]],[2]Hoja2!$B:$E,4,FALSE),0)</f>
        <v>0</v>
      </c>
      <c r="AF3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6" s="5" t="b">
        <v>0</v>
      </c>
      <c r="AH3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6" s="21">
        <f>+Tabla14[[#This Row],[Plan Ajustado]]-Tabla14[[#This Row],[Plan Irrestricto (DATO)]]</f>
        <v>0</v>
      </c>
      <c r="AJ36" s="5"/>
      <c r="AK36" s="5"/>
    </row>
    <row r="37" spans="1:37" ht="15.5" x14ac:dyDescent="0.35">
      <c r="A37">
        <v>1</v>
      </c>
      <c r="B37" t="str">
        <f>Tabla14[[#This Row],[Oficina]]&amp;Tabla14[[#This Row],[Material]]</f>
        <v>Agrosuper Asia1023439</v>
      </c>
      <c r="C37" t="s">
        <v>84</v>
      </c>
      <c r="D37" t="s">
        <v>76</v>
      </c>
      <c r="E37">
        <v>1023439</v>
      </c>
      <c r="F37" t="s">
        <v>88</v>
      </c>
      <c r="G37" t="s">
        <v>89</v>
      </c>
      <c r="H37" t="s">
        <v>90</v>
      </c>
      <c r="I37">
        <f>IFERROR(VLOOKUP(Tabla14[[#This Row],[Material]],[1]Hoja1!$A:$B,2,FALSE),0)</f>
        <v>0</v>
      </c>
      <c r="J37" s="7">
        <v>0</v>
      </c>
      <c r="K37" s="7">
        <v>0</v>
      </c>
      <c r="L37" s="16">
        <v>0.42519388037153194</v>
      </c>
      <c r="M37" s="7">
        <v>0</v>
      </c>
      <c r="N37" s="7">
        <v>86900</v>
      </c>
      <c r="O37" s="7">
        <v>0</v>
      </c>
      <c r="P37" s="7">
        <v>0</v>
      </c>
      <c r="Q37" s="17">
        <f>SUM(Tabla14[[#This Row],[Producción disponible]],Tabla14[[#This Row],[Stock al día]],(Tabla14[[#This Row],[Por producir mes N]]))-Tabla14[[#This Row],[Producción por despachar mes N]]</f>
        <v>86900</v>
      </c>
      <c r="R37" s="7">
        <v>24000</v>
      </c>
      <c r="S37" s="18">
        <v>24000</v>
      </c>
      <c r="T37" s="19">
        <f t="shared" si="0"/>
        <v>24000</v>
      </c>
      <c r="U37" s="20"/>
      <c r="V37" s="19">
        <f>+Tabla14[[#This Row],[Atraso a facturar]]+Tabla14[[#This Row],[Ajuste atraso]]</f>
        <v>24000</v>
      </c>
      <c r="W37" s="5">
        <f>+Tabla14[[#This Row],[Total disponible]]-Tabla14[[#This Row],[Facturación atraso]]</f>
        <v>62900</v>
      </c>
      <c r="X37" s="21">
        <f>IFERROR(IF(AND(W37&gt;S37,K37&gt;=S37),ROUNDDOWN((Tabla14[[#This Row],[Producción para venta nueva]])/S37,0)*S37,0),0)</f>
        <v>0</v>
      </c>
      <c r="Y37" s="20"/>
      <c r="Z37" s="21">
        <f>IF(Tabla14[[#This Row],[Venta del mes]]&gt;0,Tabla14[[#This Row],[Venta del mes]]+Tabla14[[#This Row],[Ajuste venta nueva]],0)</f>
        <v>0</v>
      </c>
      <c r="AA37" s="21">
        <f>+Tabla14[[#This Row],[Producción para venta nueva]]-Tabla14[[#This Row],[Facturación Venta nueva]]</f>
        <v>62900</v>
      </c>
      <c r="AB37" s="21">
        <f>IF(AND(A37=1,Tabla14[[#This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48000</v>
      </c>
      <c r="AC37" s="21"/>
      <c r="AD37" s="21">
        <f>IF(Tabla14[[#This Row],[Disponible stock sin venta]]&gt;0,Tabla14[[#This Row],[Disponible stock sin venta]]+Tabla14[[#This Row],[Ajuste stock sin venta]],0)</f>
        <v>48000</v>
      </c>
      <c r="AE37" s="5">
        <f>IFERROR(VLOOKUP(Tabla14[[#This Row],[Llave]],[2]Hoja2!$B:$E,4,FALSE),0)</f>
        <v>13000</v>
      </c>
      <c r="AF3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85000</v>
      </c>
      <c r="AG37" s="5">
        <v>85000</v>
      </c>
      <c r="AH37" s="21">
        <f>IF(Tabla14[[#This Row],[Plan Irrestricto (DATO)]]&gt;0,SUM(Tabla14[[#This Row],[Facturación atraso]],Tabla14[[#This Row],[Facturación Venta nueva]],Tabla14[[#This Row],[Facturación stock]],Tabla14[[#This Row],[En puerto a facturar]]),0)</f>
        <v>85000</v>
      </c>
      <c r="AI37" s="21">
        <f>+Tabla14[[#This Row],[Plan Ajustado]]-Tabla14[[#This Row],[Plan Irrestricto (DATO)]]</f>
        <v>0</v>
      </c>
      <c r="AJ37" s="5"/>
      <c r="AK37" s="5"/>
    </row>
    <row r="38" spans="1:37" ht="15.5" x14ac:dyDescent="0.35">
      <c r="A38">
        <v>1</v>
      </c>
      <c r="B38" t="str">
        <f>Tabla14[[#This Row],[Oficina]]&amp;Tabla14[[#This Row],[Material]]</f>
        <v>Agrosuper Asia1023438</v>
      </c>
      <c r="C38" t="s">
        <v>84</v>
      </c>
      <c r="D38" t="s">
        <v>76</v>
      </c>
      <c r="E38">
        <v>1023438</v>
      </c>
      <c r="F38" t="s">
        <v>91</v>
      </c>
      <c r="G38" t="s">
        <v>92</v>
      </c>
      <c r="H38" t="s">
        <v>93</v>
      </c>
      <c r="I38">
        <f>IFERROR(VLOOKUP(Tabla14[[#This Row],[Material]],[1]Hoja1!$A:$B,2,FALSE),0)</f>
        <v>0</v>
      </c>
      <c r="J38" s="7">
        <v>0</v>
      </c>
      <c r="K38" s="7">
        <v>0</v>
      </c>
      <c r="L38" s="16">
        <v>0.42519388037153194</v>
      </c>
      <c r="M38" s="7">
        <v>0</v>
      </c>
      <c r="N38" s="7">
        <v>30354</v>
      </c>
      <c r="O38" s="7">
        <v>0</v>
      </c>
      <c r="P38" s="7">
        <v>0</v>
      </c>
      <c r="Q38" s="17">
        <f>SUM(Tabla14[[#This Row],[Producción disponible]],Tabla14[[#This Row],[Stock al día]],(Tabla14[[#This Row],[Por producir mes N]]))-Tabla14[[#This Row],[Producción por despachar mes N]]</f>
        <v>30354</v>
      </c>
      <c r="R38" s="7">
        <v>24000</v>
      </c>
      <c r="S38" s="18">
        <v>24000</v>
      </c>
      <c r="T38" s="19">
        <f t="shared" si="0"/>
        <v>24000</v>
      </c>
      <c r="U38" s="20"/>
      <c r="V38" s="19">
        <f>+Tabla14[[#This Row],[Atraso a facturar]]+Tabla14[[#This Row],[Ajuste atraso]]</f>
        <v>24000</v>
      </c>
      <c r="W38" s="5">
        <f>+Tabla14[[#This Row],[Total disponible]]-Tabla14[[#This Row],[Facturación atraso]]</f>
        <v>6354</v>
      </c>
      <c r="X38" s="21">
        <f>IFERROR(IF(AND(W38&gt;S38,K38&gt;=S38),ROUNDDOWN((Tabla14[[#This Row],[Producción para venta nueva]])/S38,0)*S38,0),0)</f>
        <v>0</v>
      </c>
      <c r="Y38" s="20"/>
      <c r="Z38" s="21">
        <f>IF(Tabla14[[#This Row],[Venta del mes]]&gt;0,Tabla14[[#This Row],[Venta del mes]]+Tabla14[[#This Row],[Ajuste venta nueva]],0)</f>
        <v>0</v>
      </c>
      <c r="AA38" s="21">
        <f>+Tabla14[[#This Row],[Producción para venta nueva]]-Tabla14[[#This Row],[Facturación Venta nueva]]</f>
        <v>6354</v>
      </c>
      <c r="AB38" s="21">
        <f>IF(AND(A38=1,Tabla14[[#This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8" s="21"/>
      <c r="AD38" s="21">
        <f>IF(Tabla14[[#This Row],[Disponible stock sin venta]]&gt;0,Tabla14[[#This Row],[Disponible stock sin venta]]+Tabla14[[#This Row],[Ajuste stock sin venta]],0)</f>
        <v>0</v>
      </c>
      <c r="AE38" s="5">
        <f>IFERROR(VLOOKUP(Tabla14[[#This Row],[Llave]],[2]Hoja2!$B:$E,4,FALSE),0)</f>
        <v>0</v>
      </c>
      <c r="AF3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38" s="5">
        <v>24000</v>
      </c>
      <c r="AH38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38" s="21">
        <f>+Tabla14[[#This Row],[Plan Ajustado]]-Tabla14[[#This Row],[Plan Irrestricto (DATO)]]</f>
        <v>0</v>
      </c>
      <c r="AJ38" s="5"/>
      <c r="AK38" s="5"/>
    </row>
    <row r="39" spans="1:37" ht="15.5" x14ac:dyDescent="0.35">
      <c r="A39">
        <v>1</v>
      </c>
      <c r="B39" t="str">
        <f>Tabla14[[#This Row],[Oficina]]&amp;Tabla14[[#This Row],[Material]]</f>
        <v>Agro Sudamerica1023436</v>
      </c>
      <c r="C39" t="s">
        <v>84</v>
      </c>
      <c r="D39" t="s">
        <v>37</v>
      </c>
      <c r="E39">
        <v>1023436</v>
      </c>
      <c r="F39" t="s">
        <v>94</v>
      </c>
      <c r="G39" t="s">
        <v>92</v>
      </c>
      <c r="H39" t="s">
        <v>95</v>
      </c>
      <c r="I39">
        <f>IFERROR(VLOOKUP(Tabla14[[#This Row],[Material]],[1]Hoja1!$A:$B,2,FALSE),0)</f>
        <v>0</v>
      </c>
      <c r="J39" s="7">
        <v>0</v>
      </c>
      <c r="K39" s="7">
        <v>1000</v>
      </c>
      <c r="L39" s="16">
        <v>0.42519388037153194</v>
      </c>
      <c r="M39" s="7">
        <v>0</v>
      </c>
      <c r="N39" s="7">
        <v>1000</v>
      </c>
      <c r="O39" s="7">
        <v>0</v>
      </c>
      <c r="P39" s="7">
        <v>0</v>
      </c>
      <c r="Q39" s="17">
        <f>SUM(Tabla14[[#This Row],[Producción disponible]],Tabla14[[#This Row],[Stock al día]],(Tabla14[[#This Row],[Por producir mes N]]))-Tabla14[[#This Row],[Producción por despachar mes N]]</f>
        <v>1000</v>
      </c>
      <c r="R39" s="7">
        <v>0</v>
      </c>
      <c r="S39" s="18">
        <v>24000</v>
      </c>
      <c r="T39" s="19">
        <f t="shared" si="0"/>
        <v>0</v>
      </c>
      <c r="U39" s="20"/>
      <c r="V39" s="19">
        <f>+Tabla14[[#This Row],[Atraso a facturar]]+Tabla14[[#This Row],[Ajuste atraso]]</f>
        <v>0</v>
      </c>
      <c r="W39" s="5">
        <f>+Tabla14[[#This Row],[Total disponible]]-Tabla14[[#This Row],[Facturación atraso]]</f>
        <v>1000</v>
      </c>
      <c r="X39" s="21">
        <f>IFERROR(IF(AND(W39&gt;S39,K39&gt;=S39),ROUNDDOWN((Tabla14[[#This Row],[Producción para venta nueva]])/S39,0)*S39,0),0)</f>
        <v>0</v>
      </c>
      <c r="Y39" s="20"/>
      <c r="Z39" s="21">
        <f>IF(Tabla14[[#This Row],[Venta del mes]]&gt;0,Tabla14[[#This Row],[Venta del mes]]+Tabla14[[#This Row],[Ajuste venta nueva]],0)</f>
        <v>0</v>
      </c>
      <c r="AA39" s="21">
        <f>+Tabla14[[#This Row],[Producción para venta nueva]]-Tabla14[[#This Row],[Facturación Venta nueva]]</f>
        <v>1000</v>
      </c>
      <c r="AB39" s="21">
        <f>IF(AND(A39=1,Tabla14[[#This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39" s="21"/>
      <c r="AD39" s="21">
        <f>IF(Tabla14[[#This Row],[Disponible stock sin venta]]&gt;0,Tabla14[[#This Row],[Disponible stock sin venta]]+Tabla14[[#This Row],[Ajuste stock sin venta]],0)</f>
        <v>0</v>
      </c>
      <c r="AE39" s="5">
        <f>IFERROR(VLOOKUP(Tabla14[[#This Row],[Llave]],[2]Hoja2!$B:$E,4,FALSE),0)</f>
        <v>0</v>
      </c>
      <c r="AF3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39" s="5">
        <v>0</v>
      </c>
      <c r="AH3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39" s="21">
        <f>+Tabla14[[#This Row],[Plan Ajustado]]-Tabla14[[#This Row],[Plan Irrestricto (DATO)]]</f>
        <v>0</v>
      </c>
      <c r="AJ39" s="5"/>
      <c r="AK39" s="5"/>
    </row>
    <row r="40" spans="1:37" ht="15.5" x14ac:dyDescent="0.35">
      <c r="A40">
        <v>1</v>
      </c>
      <c r="B40" t="str">
        <f>Tabla14[[#This Row],[Oficina]]&amp;Tabla14[[#This Row],[Material]]</f>
        <v>Agrosuper Asia1023435</v>
      </c>
      <c r="C40" t="s">
        <v>84</v>
      </c>
      <c r="D40" t="s">
        <v>76</v>
      </c>
      <c r="E40">
        <v>1023435</v>
      </c>
      <c r="F40" t="s">
        <v>96</v>
      </c>
      <c r="G40" t="s">
        <v>97</v>
      </c>
      <c r="H40" t="s">
        <v>98</v>
      </c>
      <c r="I40">
        <f>IFERROR(VLOOKUP(Tabla14[[#This Row],[Material]],[1]Hoja1!$A:$B,2,FALSE),0)</f>
        <v>0</v>
      </c>
      <c r="J40" s="7">
        <v>0</v>
      </c>
      <c r="K40" s="7">
        <v>0</v>
      </c>
      <c r="L40" s="16">
        <v>0.42519388037153194</v>
      </c>
      <c r="M40" s="7">
        <v>0</v>
      </c>
      <c r="N40" s="7">
        <v>26355</v>
      </c>
      <c r="O40" s="7">
        <v>0</v>
      </c>
      <c r="P40" s="7">
        <v>0</v>
      </c>
      <c r="Q40" s="17">
        <f>SUM(Tabla14[[#This Row],[Producción disponible]],Tabla14[[#This Row],[Stock al día]],(Tabla14[[#This Row],[Por producir mes N]]))-Tabla14[[#This Row],[Producción por despachar mes N]]</f>
        <v>26355</v>
      </c>
      <c r="R40" s="7">
        <v>24000</v>
      </c>
      <c r="S40" s="18">
        <v>24000</v>
      </c>
      <c r="T40" s="19">
        <f t="shared" si="0"/>
        <v>24000</v>
      </c>
      <c r="U40" s="20"/>
      <c r="V40" s="19">
        <f>+Tabla14[[#This Row],[Atraso a facturar]]+Tabla14[[#This Row],[Ajuste atraso]]</f>
        <v>24000</v>
      </c>
      <c r="W40" s="5">
        <f>+Tabla14[[#This Row],[Total disponible]]-Tabla14[[#This Row],[Facturación atraso]]</f>
        <v>2355</v>
      </c>
      <c r="X40" s="21">
        <f>IFERROR(IF(AND(W40&gt;S40,K40&gt;=S40),ROUNDDOWN((Tabla14[[#This Row],[Producción para venta nueva]])/S40,0)*S40,0),0)</f>
        <v>0</v>
      </c>
      <c r="Y40" s="20"/>
      <c r="Z40" s="21">
        <f>IF(Tabla14[[#This Row],[Venta del mes]]&gt;0,Tabla14[[#This Row],[Venta del mes]]+Tabla14[[#This Row],[Ajuste venta nueva]],0)</f>
        <v>0</v>
      </c>
      <c r="AA40" s="21">
        <f>+Tabla14[[#This Row],[Producción para venta nueva]]-Tabla14[[#This Row],[Facturación Venta nueva]]</f>
        <v>2355</v>
      </c>
      <c r="AB40" s="21">
        <f>IF(AND(A40=1,Tabla14[[#This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0" s="21"/>
      <c r="AD40" s="21">
        <f>IF(Tabla14[[#This Row],[Disponible stock sin venta]]&gt;0,Tabla14[[#This Row],[Disponible stock sin venta]]+Tabla14[[#This Row],[Ajuste stock sin venta]],0)</f>
        <v>0</v>
      </c>
      <c r="AE40" s="5">
        <f>IFERROR(VLOOKUP(Tabla14[[#This Row],[Llave]],[2]Hoja2!$B:$E,4,FALSE),0)</f>
        <v>0</v>
      </c>
      <c r="AF4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40" s="5">
        <v>24000</v>
      </c>
      <c r="AH40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40" s="21">
        <f>+Tabla14[[#This Row],[Plan Ajustado]]-Tabla14[[#This Row],[Plan Irrestricto (DATO)]]</f>
        <v>0</v>
      </c>
      <c r="AJ40" s="5"/>
      <c r="AK40" s="5"/>
    </row>
    <row r="41" spans="1:37" ht="15.5" x14ac:dyDescent="0.35">
      <c r="A41">
        <v>1</v>
      </c>
      <c r="B41" t="str">
        <f>Tabla14[[#This Row],[Oficina]]&amp;Tabla14[[#This Row],[Material]]</f>
        <v>Agro Sudamerica1023433</v>
      </c>
      <c r="C41" t="s">
        <v>84</v>
      </c>
      <c r="D41" t="s">
        <v>37</v>
      </c>
      <c r="E41">
        <v>1023433</v>
      </c>
      <c r="F41" t="s">
        <v>99</v>
      </c>
      <c r="G41" t="s">
        <v>100</v>
      </c>
      <c r="H41" t="s">
        <v>101</v>
      </c>
      <c r="I41">
        <f>IFERROR(VLOOKUP(Tabla14[[#This Row],[Material]],[1]Hoja1!$A:$B,2,FALSE),0)</f>
        <v>4858</v>
      </c>
      <c r="J41" s="7">
        <v>62673</v>
      </c>
      <c r="K41" s="7">
        <v>48000</v>
      </c>
      <c r="L41" s="16">
        <v>0.42519388037153194</v>
      </c>
      <c r="M41" s="7">
        <v>26648.176064525022</v>
      </c>
      <c r="N41" s="7">
        <v>79083</v>
      </c>
      <c r="O41" s="7">
        <v>2504.8000000000002</v>
      </c>
      <c r="P41" s="7">
        <v>0</v>
      </c>
      <c r="Q41" s="17">
        <f>SUM(Tabla14[[#This Row],[Producción disponible]],Tabla14[[#This Row],[Stock al día]],(Tabla14[[#This Row],[Por producir mes N]]))-Tabla14[[#This Row],[Producción por despachar mes N]]</f>
        <v>108235.97606452502</v>
      </c>
      <c r="R41" s="7">
        <v>110000</v>
      </c>
      <c r="S41" s="18">
        <v>24000</v>
      </c>
      <c r="T41" s="19">
        <f t="shared" si="0"/>
        <v>96000</v>
      </c>
      <c r="U41" s="20"/>
      <c r="V41" s="19">
        <f>+Tabla14[[#This Row],[Atraso a facturar]]+Tabla14[[#This Row],[Ajuste atraso]]</f>
        <v>96000</v>
      </c>
      <c r="W41" s="5">
        <f>+Tabla14[[#This Row],[Total disponible]]-Tabla14[[#This Row],[Facturación atraso]]</f>
        <v>12235.976064525021</v>
      </c>
      <c r="X41" s="21">
        <f>IFERROR(IF(AND(W41&gt;S41,K41&gt;=S41),ROUNDDOWN((Tabla14[[#This Row],[Producción para venta nueva]])/S41,0)*S41,0),0)</f>
        <v>0</v>
      </c>
      <c r="Y41" s="20"/>
      <c r="Z41" s="21">
        <f>IF(Tabla14[[#This Row],[Venta del mes]]&gt;0,Tabla14[[#This Row],[Venta del mes]]+Tabla14[[#This Row],[Ajuste venta nueva]],0)</f>
        <v>0</v>
      </c>
      <c r="AA41" s="21">
        <f>+Tabla14[[#This Row],[Producción para venta nueva]]-Tabla14[[#This Row],[Facturación Venta nueva]]</f>
        <v>12235.976064525021</v>
      </c>
      <c r="AB41" s="21">
        <f>IF(AND(A41=1,Tabla14[[#This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1" s="21"/>
      <c r="AD41" s="21">
        <f>IF(Tabla14[[#This Row],[Disponible stock sin venta]]&gt;0,Tabla14[[#This Row],[Disponible stock sin venta]]+Tabla14[[#This Row],[Ajuste stock sin venta]],0)</f>
        <v>0</v>
      </c>
      <c r="AE41" s="5">
        <f>IFERROR(VLOOKUP(Tabla14[[#This Row],[Llave]],[2]Hoja2!$B:$E,4,FALSE),0)</f>
        <v>0</v>
      </c>
      <c r="AF4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41" s="5">
        <v>96000</v>
      </c>
      <c r="AH41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41" s="21">
        <f>+Tabla14[[#This Row],[Plan Ajustado]]-Tabla14[[#This Row],[Plan Irrestricto (DATO)]]</f>
        <v>0</v>
      </c>
      <c r="AJ41" s="5"/>
      <c r="AK41" s="5"/>
    </row>
    <row r="42" spans="1:37" ht="15.5" x14ac:dyDescent="0.35">
      <c r="A42">
        <v>1</v>
      </c>
      <c r="B42" t="str">
        <f>Tabla14[[#This Row],[Oficina]]&amp;Tabla14[[#This Row],[Material]]</f>
        <v>Agro Sudamerica1023420</v>
      </c>
      <c r="C42" t="s">
        <v>84</v>
      </c>
      <c r="D42" t="s">
        <v>37</v>
      </c>
      <c r="E42">
        <v>1023420</v>
      </c>
      <c r="F42" t="s">
        <v>102</v>
      </c>
      <c r="G42" t="s">
        <v>103</v>
      </c>
      <c r="H42" t="s">
        <v>104</v>
      </c>
      <c r="I42">
        <f>IFERROR(VLOOKUP(Tabla14[[#This Row],[Material]],[1]Hoja1!$A:$B,2,FALSE),0)</f>
        <v>0</v>
      </c>
      <c r="J42" s="7">
        <v>0</v>
      </c>
      <c r="K42" s="7">
        <v>0</v>
      </c>
      <c r="L42" s="16">
        <v>0.42519388037153194</v>
      </c>
      <c r="M42" s="7">
        <v>0</v>
      </c>
      <c r="N42" s="7">
        <v>135</v>
      </c>
      <c r="O42" s="7">
        <v>0</v>
      </c>
      <c r="P42" s="7">
        <v>0</v>
      </c>
      <c r="Q42" s="17">
        <f>SUM(Tabla14[[#This Row],[Producción disponible]],Tabla14[[#This Row],[Stock al día]],(Tabla14[[#This Row],[Por producir mes N]]))-Tabla14[[#This Row],[Producción por despachar mes N]]</f>
        <v>135</v>
      </c>
      <c r="R42" s="7">
        <v>0</v>
      </c>
      <c r="S42" s="18">
        <v>24000</v>
      </c>
      <c r="T42" s="19">
        <f t="shared" si="0"/>
        <v>0</v>
      </c>
      <c r="U42" s="20"/>
      <c r="V42" s="19">
        <f>+Tabla14[[#This Row],[Atraso a facturar]]+Tabla14[[#This Row],[Ajuste atraso]]</f>
        <v>0</v>
      </c>
      <c r="W42" s="5">
        <f>+Tabla14[[#This Row],[Total disponible]]-Tabla14[[#This Row],[Facturación atraso]]</f>
        <v>135</v>
      </c>
      <c r="X42" s="21">
        <f>IFERROR(IF(AND(W42&gt;S42,K42&gt;=S42),ROUNDDOWN((Tabla14[[#This Row],[Producción para venta nueva]])/S42,0)*S42,0),0)</f>
        <v>0</v>
      </c>
      <c r="Y42" s="20"/>
      <c r="Z42" s="21">
        <f>IF(Tabla14[[#This Row],[Venta del mes]]&gt;0,Tabla14[[#This Row],[Venta del mes]]+Tabla14[[#This Row],[Ajuste venta nueva]],0)</f>
        <v>0</v>
      </c>
      <c r="AA42" s="21">
        <f>+Tabla14[[#This Row],[Producción para venta nueva]]-Tabla14[[#This Row],[Facturación Venta nueva]]</f>
        <v>135</v>
      </c>
      <c r="AB42" s="21">
        <f>IF(AND(A42=1,Tabla14[[#This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2" s="21"/>
      <c r="AD42" s="21">
        <f>IF(Tabla14[[#This Row],[Disponible stock sin venta]]&gt;0,Tabla14[[#This Row],[Disponible stock sin venta]]+Tabla14[[#This Row],[Ajuste stock sin venta]],0)</f>
        <v>0</v>
      </c>
      <c r="AE42" s="5">
        <f>IFERROR(VLOOKUP(Tabla14[[#This Row],[Llave]],[2]Hoja2!$B:$E,4,FALSE),0)</f>
        <v>0</v>
      </c>
      <c r="AF4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2" s="5">
        <v>0</v>
      </c>
      <c r="AH4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2" s="21">
        <f>+Tabla14[[#This Row],[Plan Ajustado]]-Tabla14[[#This Row],[Plan Irrestricto (DATO)]]</f>
        <v>0</v>
      </c>
      <c r="AJ42" s="5"/>
      <c r="AK42" s="5"/>
    </row>
    <row r="43" spans="1:37" ht="15.5" x14ac:dyDescent="0.35">
      <c r="A43">
        <v>1</v>
      </c>
      <c r="B43" t="str">
        <f>Tabla14[[#This Row],[Oficina]]&amp;Tabla14[[#This Row],[Material]]</f>
        <v>Exportacion Directa1023419</v>
      </c>
      <c r="C43" t="s">
        <v>84</v>
      </c>
      <c r="D43" t="s">
        <v>105</v>
      </c>
      <c r="E43">
        <v>1023419</v>
      </c>
      <c r="F43" t="s">
        <v>106</v>
      </c>
      <c r="G43" t="s">
        <v>107</v>
      </c>
      <c r="H43" t="s">
        <v>108</v>
      </c>
      <c r="I43">
        <f>IFERROR(VLOOKUP(Tabla14[[#This Row],[Material]],[1]Hoja1!$A:$B,2,FALSE),0)</f>
        <v>0</v>
      </c>
      <c r="J43" s="7">
        <v>7754</v>
      </c>
      <c r="K43" s="7">
        <v>0</v>
      </c>
      <c r="L43" s="16">
        <v>0.71259694018576591</v>
      </c>
      <c r="M43" s="7">
        <v>5525.4766742004285</v>
      </c>
      <c r="N43" s="7">
        <v>15921</v>
      </c>
      <c r="O43" s="7">
        <v>0</v>
      </c>
      <c r="P43" s="7">
        <v>0</v>
      </c>
      <c r="Q43" s="17">
        <f>SUM(Tabla14[[#This Row],[Producción disponible]],Tabla14[[#This Row],[Stock al día]],(Tabla14[[#This Row],[Por producir mes N]]))-Tabla14[[#This Row],[Producción por despachar mes N]]</f>
        <v>21446.476674200429</v>
      </c>
      <c r="R43" s="7">
        <v>24000</v>
      </c>
      <c r="S43" s="18">
        <v>24000</v>
      </c>
      <c r="T43" s="19">
        <f t="shared" si="0"/>
        <v>0</v>
      </c>
      <c r="U43" s="20"/>
      <c r="V43" s="19">
        <f>+Tabla14[[#This Row],[Atraso a facturar]]+Tabla14[[#This Row],[Ajuste atraso]]</f>
        <v>0</v>
      </c>
      <c r="W43" s="5">
        <f>+Tabla14[[#This Row],[Total disponible]]-Tabla14[[#This Row],[Facturación atraso]]</f>
        <v>21446.476674200429</v>
      </c>
      <c r="X43" s="21">
        <f>IFERROR(IF(AND(W43&gt;S43,K43&gt;=S43),ROUNDDOWN((Tabla14[[#This Row],[Producción para venta nueva]])/S43,0)*S43,0),0)</f>
        <v>0</v>
      </c>
      <c r="Y43" s="20"/>
      <c r="Z43" s="21">
        <f>IF(Tabla14[[#This Row],[Venta del mes]]&gt;0,Tabla14[[#This Row],[Venta del mes]]+Tabla14[[#This Row],[Ajuste venta nueva]],0)</f>
        <v>0</v>
      </c>
      <c r="AA43" s="21">
        <f>+Tabla14[[#This Row],[Producción para venta nueva]]-Tabla14[[#This Row],[Facturación Venta nueva]]</f>
        <v>21446.476674200429</v>
      </c>
      <c r="AB43" s="21">
        <f>IF(AND(A43=1,Tabla14[[#This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3" s="21"/>
      <c r="AD43" s="21">
        <f>IF(Tabla14[[#This Row],[Disponible stock sin venta]]&gt;0,Tabla14[[#This Row],[Disponible stock sin venta]]+Tabla14[[#This Row],[Ajuste stock sin venta]],0)</f>
        <v>0</v>
      </c>
      <c r="AE43" s="5">
        <f>IFERROR(VLOOKUP(Tabla14[[#This Row],[Llave]],[2]Hoja2!$B:$E,4,FALSE),0)</f>
        <v>0</v>
      </c>
      <c r="AF4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3" s="5">
        <v>0</v>
      </c>
      <c r="AH4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3" s="21">
        <f>+Tabla14[[#This Row],[Plan Ajustado]]-Tabla14[[#This Row],[Plan Irrestricto (DATO)]]</f>
        <v>0</v>
      </c>
      <c r="AJ43" s="5"/>
      <c r="AK43" s="5"/>
    </row>
    <row r="44" spans="1:37" ht="15.5" x14ac:dyDescent="0.35">
      <c r="A44">
        <v>1</v>
      </c>
      <c r="B44" t="str">
        <f>Tabla14[[#This Row],[Oficina]]&amp;Tabla14[[#This Row],[Material]]</f>
        <v>Agrosuper Brasil1023399</v>
      </c>
      <c r="C44" t="s">
        <v>84</v>
      </c>
      <c r="D44" t="s">
        <v>63</v>
      </c>
      <c r="E44">
        <v>1023399</v>
      </c>
      <c r="F44" t="s">
        <v>109</v>
      </c>
      <c r="G44" t="str">
        <f>VLOOKUP(Tabla14[[#This Row],[Material]],'[3]Base Pedidos'!$D:$AD,25,FALSE)</f>
        <v>GRASA GORDURA</v>
      </c>
      <c r="H44" t="str">
        <f>VLOOKUP(Tabla14[[#This Row],[Material]],'[3]Base Pedidos'!$D:$AD,26,FALSE)</f>
        <v>SUBPROD GRASA GORDURA REBAJE</v>
      </c>
      <c r="I44">
        <f>IFERROR(VLOOKUP(Tabla14[[#This Row],[Material]],[1]Hoja1!$A:$B,2,FALSE),0)</f>
        <v>0</v>
      </c>
      <c r="J44" s="7">
        <v>0</v>
      </c>
      <c r="K44" s="7">
        <v>0</v>
      </c>
      <c r="L44" s="16">
        <v>0.65221067063209304</v>
      </c>
      <c r="M44" s="7">
        <v>0</v>
      </c>
      <c r="N44" s="7">
        <v>0</v>
      </c>
      <c r="O44" s="7">
        <v>0</v>
      </c>
      <c r="P44" s="7">
        <v>0</v>
      </c>
      <c r="Q44" s="17">
        <f>SUM(Tabla14[[#This Row],[Producción disponible]],Tabla14[[#This Row],[Stock al día]],(Tabla14[[#This Row],[Por producir mes N]]))-Tabla14[[#This Row],[Producción por despachar mes N]]</f>
        <v>0</v>
      </c>
      <c r="R44" s="7">
        <v>1000</v>
      </c>
      <c r="S44" s="18">
        <v>1000</v>
      </c>
      <c r="T44" s="19">
        <f t="shared" si="0"/>
        <v>0</v>
      </c>
      <c r="U44" s="20"/>
      <c r="V44" s="19">
        <f>+Tabla14[[#This Row],[Atraso a facturar]]+Tabla14[[#This Row],[Ajuste atraso]]</f>
        <v>0</v>
      </c>
      <c r="W44" s="5">
        <f>+Tabla14[[#This Row],[Total disponible]]-Tabla14[[#This Row],[Facturación atraso]]</f>
        <v>0</v>
      </c>
      <c r="X44" s="21">
        <f>IFERROR(IF(AND(W44&gt;S44,K44&gt;=S44),ROUNDDOWN((Tabla14[[#This Row],[Producción para venta nueva]])/S44,0)*S44,0),0)</f>
        <v>0</v>
      </c>
      <c r="Y44" s="20"/>
      <c r="Z44" s="21">
        <f>IF(Tabla14[[#This Row],[Venta del mes]]&gt;0,Tabla14[[#This Row],[Venta del mes]]+Tabla14[[#This Row],[Ajuste venta nueva]],0)</f>
        <v>0</v>
      </c>
      <c r="AA44" s="21">
        <f>+Tabla14[[#This Row],[Producción para venta nueva]]-Tabla14[[#This Row],[Facturación Venta nueva]]</f>
        <v>0</v>
      </c>
      <c r="AB44" s="21">
        <f>IF(AND(A44=1,Tabla14[[#This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4" s="21"/>
      <c r="AD44" s="21">
        <f>IF(Tabla14[[#This Row],[Disponible stock sin venta]]&gt;0,Tabla14[[#This Row],[Disponible stock sin venta]]+Tabla14[[#This Row],[Ajuste stock sin venta]],0)</f>
        <v>0</v>
      </c>
      <c r="AE44" s="5">
        <f>IFERROR(VLOOKUP(Tabla14[[#This Row],[Llave]],[2]Hoja2!$B:$E,4,FALSE),0)</f>
        <v>0</v>
      </c>
      <c r="AF4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4" s="5" t="b">
        <v>0</v>
      </c>
      <c r="AH4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4" s="21">
        <f>+Tabla14[[#This Row],[Plan Ajustado]]-Tabla14[[#This Row],[Plan Irrestricto (DATO)]]</f>
        <v>0</v>
      </c>
      <c r="AJ44" s="5"/>
      <c r="AK44" s="5"/>
    </row>
    <row r="45" spans="1:37" ht="15.5" x14ac:dyDescent="0.35">
      <c r="A45">
        <v>1</v>
      </c>
      <c r="B45" t="str">
        <f>Tabla14[[#This Row],[Oficina]]&amp;Tabla14[[#This Row],[Material]]</f>
        <v>Agrosuper Brasil1023398</v>
      </c>
      <c r="C45" t="s">
        <v>84</v>
      </c>
      <c r="D45" t="s">
        <v>63</v>
      </c>
      <c r="E45">
        <v>1023398</v>
      </c>
      <c r="F45" t="s">
        <v>110</v>
      </c>
      <c r="G45" t="str">
        <f>VLOOKUP(Tabla14[[#This Row],[Material]],'[3]Base Pedidos'!$D:$AD,25,FALSE)</f>
        <v>GRASA GORDURA</v>
      </c>
      <c r="H45" t="str">
        <f>VLOOKUP(Tabla14[[#This Row],[Material]],'[3]Base Pedidos'!$D:$AD,26,FALSE)</f>
        <v>SUBPROD GRASA GORDURA REBAJE</v>
      </c>
      <c r="I45">
        <f>IFERROR(VLOOKUP(Tabla14[[#This Row],[Material]],[1]Hoja1!$A:$B,2,FALSE),0)</f>
        <v>0</v>
      </c>
      <c r="J45" s="7">
        <v>0</v>
      </c>
      <c r="K45" s="7">
        <v>0</v>
      </c>
      <c r="L45" s="16">
        <v>0.65221067063209304</v>
      </c>
      <c r="M45" s="7">
        <v>0</v>
      </c>
      <c r="N45" s="7">
        <v>1157</v>
      </c>
      <c r="O45" s="7">
        <v>0</v>
      </c>
      <c r="P45" s="7">
        <v>0</v>
      </c>
      <c r="Q45" s="17">
        <f>SUM(Tabla14[[#This Row],[Producción disponible]],Tabla14[[#This Row],[Stock al día]],(Tabla14[[#This Row],[Por producir mes N]]))-Tabla14[[#This Row],[Producción por despachar mes N]]</f>
        <v>1157</v>
      </c>
      <c r="R45" s="7">
        <v>1000</v>
      </c>
      <c r="S45" s="18">
        <v>1000</v>
      </c>
      <c r="T45" s="19">
        <f t="shared" si="0"/>
        <v>1000</v>
      </c>
      <c r="U45" s="20"/>
      <c r="V45" s="19">
        <f>+Tabla14[[#This Row],[Atraso a facturar]]+Tabla14[[#This Row],[Ajuste atraso]]</f>
        <v>1000</v>
      </c>
      <c r="W45" s="5">
        <f>+Tabla14[[#This Row],[Total disponible]]-Tabla14[[#This Row],[Facturación atraso]]</f>
        <v>157</v>
      </c>
      <c r="X45" s="21">
        <f>IFERROR(IF(AND(W45&gt;S45,K45&gt;=S45),ROUNDDOWN((Tabla14[[#This Row],[Producción para venta nueva]])/S45,0)*S45,0),0)</f>
        <v>0</v>
      </c>
      <c r="Y45" s="20"/>
      <c r="Z45" s="21">
        <f>IF(Tabla14[[#This Row],[Venta del mes]]&gt;0,Tabla14[[#This Row],[Venta del mes]]+Tabla14[[#This Row],[Ajuste venta nueva]],0)</f>
        <v>0</v>
      </c>
      <c r="AA45" s="21">
        <f>+Tabla14[[#This Row],[Producción para venta nueva]]-Tabla14[[#This Row],[Facturación Venta nueva]]</f>
        <v>157</v>
      </c>
      <c r="AB45" s="21">
        <f>IF(AND(A45=1,Tabla14[[#This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5" s="21"/>
      <c r="AD45" s="21">
        <f>IF(Tabla14[[#This Row],[Disponible stock sin venta]]&gt;0,Tabla14[[#This Row],[Disponible stock sin venta]]+Tabla14[[#This Row],[Ajuste stock sin venta]],0)</f>
        <v>0</v>
      </c>
      <c r="AE45" s="5">
        <f>IFERROR(VLOOKUP(Tabla14[[#This Row],[Llave]],[2]Hoja2!$B:$E,4,FALSE),0)</f>
        <v>0</v>
      </c>
      <c r="AF4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1000</v>
      </c>
      <c r="AG45" s="5">
        <v>1000</v>
      </c>
      <c r="AH45" s="21">
        <f>IF(Tabla14[[#This Row],[Plan Irrestricto (DATO)]]&gt;0,SUM(Tabla14[[#This Row],[Facturación atraso]],Tabla14[[#This Row],[Facturación Venta nueva]],Tabla14[[#This Row],[Facturación stock]],Tabla14[[#This Row],[En puerto a facturar]]),0)</f>
        <v>1000</v>
      </c>
      <c r="AI45" s="21">
        <f>+Tabla14[[#This Row],[Plan Ajustado]]-Tabla14[[#This Row],[Plan Irrestricto (DATO)]]</f>
        <v>0</v>
      </c>
      <c r="AJ45" s="5"/>
      <c r="AK45" s="5"/>
    </row>
    <row r="46" spans="1:37" ht="15.5" x14ac:dyDescent="0.35">
      <c r="A46">
        <v>1</v>
      </c>
      <c r="B46" t="str">
        <f>Tabla14[[#This Row],[Oficina]]&amp;Tabla14[[#This Row],[Material]]</f>
        <v>Agrosuper Asia1023397</v>
      </c>
      <c r="C46" t="s">
        <v>84</v>
      </c>
      <c r="D46" t="s">
        <v>76</v>
      </c>
      <c r="E46">
        <v>1023397</v>
      </c>
      <c r="F46" t="s">
        <v>111</v>
      </c>
      <c r="G46" t="s">
        <v>107</v>
      </c>
      <c r="H46" t="s">
        <v>112</v>
      </c>
      <c r="I46">
        <f>IFERROR(VLOOKUP(Tabla14[[#This Row],[Material]],[1]Hoja1!$A:$B,2,FALSE),0)</f>
        <v>0</v>
      </c>
      <c r="J46" s="7">
        <v>12321</v>
      </c>
      <c r="K46" s="7">
        <v>0</v>
      </c>
      <c r="L46" s="16">
        <v>0.42519388037153194</v>
      </c>
      <c r="M46" s="7">
        <v>5238.8138000576446</v>
      </c>
      <c r="N46" s="7">
        <v>20198</v>
      </c>
      <c r="O46" s="7">
        <v>1984.8000000000002</v>
      </c>
      <c r="P46" s="7">
        <v>0</v>
      </c>
      <c r="Q46" s="17">
        <f>SUM(Tabla14[[#This Row],[Producción disponible]],Tabla14[[#This Row],[Stock al día]],(Tabla14[[#This Row],[Por producir mes N]]))-Tabla14[[#This Row],[Producción por despachar mes N]]</f>
        <v>27421.613800057643</v>
      </c>
      <c r="R46" s="7">
        <v>24000</v>
      </c>
      <c r="S46" s="18">
        <v>24000</v>
      </c>
      <c r="T46" s="19">
        <f t="shared" si="0"/>
        <v>24000</v>
      </c>
      <c r="U46" s="20"/>
      <c r="V46" s="19">
        <f>+Tabla14[[#This Row],[Atraso a facturar]]+Tabla14[[#This Row],[Ajuste atraso]]</f>
        <v>24000</v>
      </c>
      <c r="W46" s="5">
        <f>+Tabla14[[#This Row],[Total disponible]]-Tabla14[[#This Row],[Facturación atraso]]</f>
        <v>3421.6138000576429</v>
      </c>
      <c r="X46" s="21">
        <f>IFERROR(IF(AND(W46&gt;S46,K46&gt;=S46),ROUNDDOWN((Tabla14[[#This Row],[Producción para venta nueva]])/S46,0)*S46,0),0)</f>
        <v>0</v>
      </c>
      <c r="Y46" s="20"/>
      <c r="Z46" s="21">
        <f>IF(Tabla14[[#This Row],[Venta del mes]]&gt;0,Tabla14[[#This Row],[Venta del mes]]+Tabla14[[#This Row],[Ajuste venta nueva]],0)</f>
        <v>0</v>
      </c>
      <c r="AA46" s="21">
        <f>+Tabla14[[#This Row],[Producción para venta nueva]]-Tabla14[[#This Row],[Facturación Venta nueva]]</f>
        <v>3421.6138000576429</v>
      </c>
      <c r="AB46" s="21">
        <f>IF(AND(A46=1,Tabla14[[#This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6" s="21"/>
      <c r="AD46" s="21">
        <f>IF(Tabla14[[#This Row],[Disponible stock sin venta]]&gt;0,Tabla14[[#This Row],[Disponible stock sin venta]]+Tabla14[[#This Row],[Ajuste stock sin venta]],0)</f>
        <v>0</v>
      </c>
      <c r="AE46" s="5">
        <f>IFERROR(VLOOKUP(Tabla14[[#This Row],[Llave]],[2]Hoja2!$B:$E,4,FALSE),0)</f>
        <v>11000</v>
      </c>
      <c r="AF4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35000</v>
      </c>
      <c r="AG46" s="5">
        <v>35000</v>
      </c>
      <c r="AH46" s="21">
        <f>IF(Tabla14[[#This Row],[Plan Irrestricto (DATO)]]&gt;0,SUM(Tabla14[[#This Row],[Facturación atraso]],Tabla14[[#This Row],[Facturación Venta nueva]],Tabla14[[#This Row],[Facturación stock]],Tabla14[[#This Row],[En puerto a facturar]]),0)</f>
        <v>35000</v>
      </c>
      <c r="AI46" s="21">
        <f>+Tabla14[[#This Row],[Plan Ajustado]]-Tabla14[[#This Row],[Plan Irrestricto (DATO)]]</f>
        <v>0</v>
      </c>
      <c r="AJ46" s="5"/>
      <c r="AK46" s="5"/>
    </row>
    <row r="47" spans="1:37" ht="15.5" x14ac:dyDescent="0.35">
      <c r="A47">
        <v>1</v>
      </c>
      <c r="B47" t="str">
        <f>Tabla14[[#This Row],[Oficina]]&amp;Tabla14[[#This Row],[Material]]</f>
        <v>Agro Sudamerica1023391</v>
      </c>
      <c r="C47" t="s">
        <v>84</v>
      </c>
      <c r="D47" t="s">
        <v>37</v>
      </c>
      <c r="E47">
        <v>1023391</v>
      </c>
      <c r="F47" t="s">
        <v>113</v>
      </c>
      <c r="G47" t="str">
        <f>VLOOKUP(Tabla14[[#This Row],[Material]],'[3]Base Pedidos'!$D:$AD,25,FALSE)</f>
        <v>RECORTES NO MAGRO</v>
      </c>
      <c r="H47" t="str">
        <f>VLOOKUP(Tabla14[[#This Row],[Material]],'[3]Base Pedidos'!$D:$AD,26,FALSE)</f>
        <v>RECORTES NO MAGRO TRIMING 90/10</v>
      </c>
      <c r="I47">
        <f>IFERROR(VLOOKUP(Tabla14[[#This Row],[Material]],[1]Hoja1!$A:$B,2,FALSE),0)</f>
        <v>0</v>
      </c>
      <c r="J47" s="7">
        <v>0</v>
      </c>
      <c r="K47" s="7">
        <v>0</v>
      </c>
      <c r="L47" s="16">
        <v>0.42519388037153194</v>
      </c>
      <c r="M47" s="7">
        <v>0</v>
      </c>
      <c r="N47" s="7">
        <v>0</v>
      </c>
      <c r="O47" s="7">
        <v>0</v>
      </c>
      <c r="P47" s="7">
        <v>0</v>
      </c>
      <c r="Q47" s="17">
        <f>SUM(Tabla14[[#This Row],[Producción disponible]],Tabla14[[#This Row],[Stock al día]],(Tabla14[[#This Row],[Por producir mes N]]))-Tabla14[[#This Row],[Producción por despachar mes N]]</f>
        <v>0</v>
      </c>
      <c r="R47" s="7">
        <v>0</v>
      </c>
      <c r="S47" s="18">
        <v>24000</v>
      </c>
      <c r="T47" s="19">
        <f t="shared" si="0"/>
        <v>0</v>
      </c>
      <c r="U47" s="20"/>
      <c r="V47" s="19">
        <f>+Tabla14[[#This Row],[Atraso a facturar]]+Tabla14[[#This Row],[Ajuste atraso]]</f>
        <v>0</v>
      </c>
      <c r="W47" s="5">
        <f>+Tabla14[[#This Row],[Total disponible]]-Tabla14[[#This Row],[Facturación atraso]]</f>
        <v>0</v>
      </c>
      <c r="X47" s="21">
        <f>IFERROR(IF(AND(W47&gt;S47,K47&gt;=S47),ROUNDDOWN((Tabla14[[#This Row],[Producción para venta nueva]])/S47,0)*S47,0),0)</f>
        <v>0</v>
      </c>
      <c r="Y47" s="20"/>
      <c r="Z47" s="21">
        <f>IF(Tabla14[[#This Row],[Venta del mes]]&gt;0,Tabla14[[#This Row],[Venta del mes]]+Tabla14[[#This Row],[Ajuste venta nueva]],0)</f>
        <v>0</v>
      </c>
      <c r="AA47" s="21">
        <f>+Tabla14[[#This Row],[Producción para venta nueva]]-Tabla14[[#This Row],[Facturación Venta nueva]]</f>
        <v>0</v>
      </c>
      <c r="AB47" s="21">
        <f>IF(AND(A47=1,Tabla14[[#This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7" s="21"/>
      <c r="AD47" s="21">
        <f>IF(Tabla14[[#This Row],[Disponible stock sin venta]]&gt;0,Tabla14[[#This Row],[Disponible stock sin venta]]+Tabla14[[#This Row],[Ajuste stock sin venta]],0)</f>
        <v>0</v>
      </c>
      <c r="AE47" s="5">
        <f>IFERROR(VLOOKUP(Tabla14[[#This Row],[Llave]],[2]Hoja2!$B:$E,4,FALSE),0)</f>
        <v>0</v>
      </c>
      <c r="AF4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7" s="5" t="b">
        <v>0</v>
      </c>
      <c r="AH4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7" s="21">
        <f>+Tabla14[[#This Row],[Plan Ajustado]]-Tabla14[[#This Row],[Plan Irrestricto (DATO)]]</f>
        <v>0</v>
      </c>
      <c r="AJ47" s="5"/>
      <c r="AK47" s="5"/>
    </row>
    <row r="48" spans="1:37" ht="15.5" x14ac:dyDescent="0.35">
      <c r="A48">
        <v>1</v>
      </c>
      <c r="B48" t="str">
        <f>Tabla14[[#This Row],[Oficina]]&amp;Tabla14[[#This Row],[Material]]</f>
        <v>Agrosuper Asia1023371</v>
      </c>
      <c r="C48" t="s">
        <v>84</v>
      </c>
      <c r="D48" t="s">
        <v>76</v>
      </c>
      <c r="E48">
        <v>1023371</v>
      </c>
      <c r="F48" t="s">
        <v>114</v>
      </c>
      <c r="G48" t="s">
        <v>115</v>
      </c>
      <c r="H48" t="s">
        <v>116</v>
      </c>
      <c r="I48">
        <f>IFERROR(VLOOKUP(Tabla14[[#This Row],[Material]],[1]Hoja1!$A:$B,2,FALSE),0)</f>
        <v>0</v>
      </c>
      <c r="J48" s="7">
        <v>0</v>
      </c>
      <c r="K48" s="7">
        <v>0</v>
      </c>
      <c r="L48" s="16">
        <v>0.42519388037153194</v>
      </c>
      <c r="M48" s="7">
        <v>0</v>
      </c>
      <c r="N48" s="7">
        <v>0</v>
      </c>
      <c r="O48" s="7">
        <v>0</v>
      </c>
      <c r="P48" s="7">
        <v>0</v>
      </c>
      <c r="Q48" s="17">
        <f>SUM(Tabla14[[#This Row],[Producción disponible]],Tabla14[[#This Row],[Stock al día]],(Tabla14[[#This Row],[Por producir mes N]]))-Tabla14[[#This Row],[Producción por despachar mes N]]</f>
        <v>0</v>
      </c>
      <c r="R48" s="7">
        <v>0</v>
      </c>
      <c r="S48" s="18">
        <v>24000</v>
      </c>
      <c r="T48" s="19">
        <f t="shared" si="0"/>
        <v>0</v>
      </c>
      <c r="U48" s="20"/>
      <c r="V48" s="19">
        <f>+Tabla14[[#This Row],[Atraso a facturar]]+Tabla14[[#This Row],[Ajuste atraso]]</f>
        <v>0</v>
      </c>
      <c r="W48" s="5">
        <f>+Tabla14[[#This Row],[Total disponible]]-Tabla14[[#This Row],[Facturación atraso]]</f>
        <v>0</v>
      </c>
      <c r="X48" s="21">
        <f>IFERROR(IF(AND(W48&gt;S48,K48&gt;=S48),ROUNDDOWN((Tabla14[[#This Row],[Producción para venta nueva]])/S48,0)*S48,0),0)</f>
        <v>0</v>
      </c>
      <c r="Y48" s="20"/>
      <c r="Z48" s="21">
        <f>IF(Tabla14[[#This Row],[Venta del mes]]&gt;0,Tabla14[[#This Row],[Venta del mes]]+Tabla14[[#This Row],[Ajuste venta nueva]],0)</f>
        <v>0</v>
      </c>
      <c r="AA48" s="21">
        <f>+Tabla14[[#This Row],[Producción para venta nueva]]-Tabla14[[#This Row],[Facturación Venta nueva]]</f>
        <v>0</v>
      </c>
      <c r="AB48" s="21">
        <f>IF(AND(A48=1,Tabla14[[#This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8" s="21"/>
      <c r="AD48" s="21">
        <f>IF(Tabla14[[#This Row],[Disponible stock sin venta]]&gt;0,Tabla14[[#This Row],[Disponible stock sin venta]]+Tabla14[[#This Row],[Ajuste stock sin venta]],0)</f>
        <v>0</v>
      </c>
      <c r="AE48" s="5">
        <f>IFERROR(VLOOKUP(Tabla14[[#This Row],[Llave]],[2]Hoja2!$B:$E,4,FALSE),0)</f>
        <v>0</v>
      </c>
      <c r="AF4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8" s="5" t="b">
        <v>0</v>
      </c>
      <c r="AH4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8" s="21">
        <f>+Tabla14[[#This Row],[Plan Ajustado]]-Tabla14[[#This Row],[Plan Irrestricto (DATO)]]</f>
        <v>0</v>
      </c>
      <c r="AJ48" s="5"/>
      <c r="AK48" s="5"/>
    </row>
    <row r="49" spans="1:37" ht="15.5" x14ac:dyDescent="0.35">
      <c r="A49">
        <v>1</v>
      </c>
      <c r="B49" t="str">
        <f>Tabla14[[#This Row],[Oficina]]&amp;Tabla14[[#This Row],[Material]]</f>
        <v>Agrosuper Asia1023370</v>
      </c>
      <c r="C49" t="s">
        <v>84</v>
      </c>
      <c r="D49" t="s">
        <v>76</v>
      </c>
      <c r="E49">
        <v>1023370</v>
      </c>
      <c r="F49" t="s">
        <v>117</v>
      </c>
      <c r="G49" t="s">
        <v>103</v>
      </c>
      <c r="H49" t="s">
        <v>118</v>
      </c>
      <c r="I49">
        <f>IFERROR(VLOOKUP(Tabla14[[#This Row],[Material]],[1]Hoja1!$A:$B,2,FALSE),0)</f>
        <v>0</v>
      </c>
      <c r="J49" s="7">
        <v>0</v>
      </c>
      <c r="K49" s="7">
        <v>0</v>
      </c>
      <c r="L49" s="16">
        <v>0.42519388037153194</v>
      </c>
      <c r="M49" s="7">
        <v>0</v>
      </c>
      <c r="N49" s="7">
        <v>0</v>
      </c>
      <c r="O49" s="7">
        <v>0</v>
      </c>
      <c r="P49" s="7">
        <v>0</v>
      </c>
      <c r="Q49" s="17">
        <f>SUM(Tabla14[[#This Row],[Producción disponible]],Tabla14[[#This Row],[Stock al día]],(Tabla14[[#This Row],[Por producir mes N]]))-Tabla14[[#This Row],[Producción por despachar mes N]]</f>
        <v>0</v>
      </c>
      <c r="R49" s="7">
        <v>0</v>
      </c>
      <c r="S49" s="18">
        <v>24000</v>
      </c>
      <c r="T49" s="19">
        <f t="shared" si="0"/>
        <v>0</v>
      </c>
      <c r="U49" s="20"/>
      <c r="V49" s="19">
        <f>+Tabla14[[#This Row],[Atraso a facturar]]+Tabla14[[#This Row],[Ajuste atraso]]</f>
        <v>0</v>
      </c>
      <c r="W49" s="5">
        <f>+Tabla14[[#This Row],[Total disponible]]-Tabla14[[#This Row],[Facturación atraso]]</f>
        <v>0</v>
      </c>
      <c r="X49" s="21">
        <f>IFERROR(IF(AND(W49&gt;S49,K49&gt;=S49),ROUNDDOWN((Tabla14[[#This Row],[Producción para venta nueva]])/S49,0)*S49,0),0)</f>
        <v>0</v>
      </c>
      <c r="Y49" s="20"/>
      <c r="Z49" s="21">
        <f>IF(Tabla14[[#This Row],[Venta del mes]]&gt;0,Tabla14[[#This Row],[Venta del mes]]+Tabla14[[#This Row],[Ajuste venta nueva]],0)</f>
        <v>0</v>
      </c>
      <c r="AA49" s="21">
        <f>+Tabla14[[#This Row],[Producción para venta nueva]]-Tabla14[[#This Row],[Facturación Venta nueva]]</f>
        <v>0</v>
      </c>
      <c r="AB49" s="21">
        <f>IF(AND(A49=1,Tabla14[[#This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49" s="21"/>
      <c r="AD49" s="21">
        <f>IF(Tabla14[[#This Row],[Disponible stock sin venta]]&gt;0,Tabla14[[#This Row],[Disponible stock sin venta]]+Tabla14[[#This Row],[Ajuste stock sin venta]],0)</f>
        <v>0</v>
      </c>
      <c r="AE49" s="5">
        <f>IFERROR(VLOOKUP(Tabla14[[#This Row],[Llave]],[2]Hoja2!$B:$E,4,FALSE),0)</f>
        <v>0</v>
      </c>
      <c r="AF4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49" s="5" t="b">
        <v>0</v>
      </c>
      <c r="AH4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49" s="21">
        <f>+Tabla14[[#This Row],[Plan Ajustado]]-Tabla14[[#This Row],[Plan Irrestricto (DATO)]]</f>
        <v>0</v>
      </c>
      <c r="AJ49" s="5"/>
      <c r="AK49" s="5"/>
    </row>
    <row r="50" spans="1:37" ht="15.5" x14ac:dyDescent="0.35">
      <c r="A50">
        <v>1</v>
      </c>
      <c r="B50" t="str">
        <f>Tabla14[[#This Row],[Oficina]]&amp;Tabla14[[#This Row],[Material]]</f>
        <v>Agro Sudamerica1023355</v>
      </c>
      <c r="C50" t="s">
        <v>84</v>
      </c>
      <c r="D50" t="s">
        <v>37</v>
      </c>
      <c r="E50">
        <v>1023355</v>
      </c>
      <c r="F50" t="s">
        <v>119</v>
      </c>
      <c r="G50" t="s">
        <v>92</v>
      </c>
      <c r="H50" t="s">
        <v>93</v>
      </c>
      <c r="I50">
        <f>IFERROR(VLOOKUP(Tabla14[[#This Row],[Material]],[1]Hoja1!$A:$B,2,FALSE),0)</f>
        <v>1264</v>
      </c>
      <c r="J50" s="7">
        <v>27531</v>
      </c>
      <c r="K50" s="7">
        <v>0</v>
      </c>
      <c r="L50" s="16">
        <v>0.42519388037153194</v>
      </c>
      <c r="M50" s="7">
        <v>11706.012720508646</v>
      </c>
      <c r="N50" s="7">
        <v>8511</v>
      </c>
      <c r="O50" s="7">
        <v>5304.8</v>
      </c>
      <c r="P50" s="7">
        <v>0</v>
      </c>
      <c r="Q50" s="17">
        <f>SUM(Tabla14[[#This Row],[Producción disponible]],Tabla14[[#This Row],[Stock al día]],(Tabla14[[#This Row],[Por producir mes N]]))-Tabla14[[#This Row],[Producción por despachar mes N]]</f>
        <v>25521.812720508646</v>
      </c>
      <c r="R50" s="7">
        <v>45000</v>
      </c>
      <c r="S50" s="18">
        <v>19400</v>
      </c>
      <c r="T50" s="19">
        <f t="shared" si="0"/>
        <v>19400</v>
      </c>
      <c r="U50" s="20"/>
      <c r="V50" s="19">
        <f>+Tabla14[[#This Row],[Atraso a facturar]]+Tabla14[[#This Row],[Ajuste atraso]]</f>
        <v>19400</v>
      </c>
      <c r="W50" s="5">
        <f>+Tabla14[[#This Row],[Total disponible]]-Tabla14[[#This Row],[Facturación atraso]]</f>
        <v>6121.8127205086457</v>
      </c>
      <c r="X50" s="21">
        <f>IFERROR(IF(AND(W50&gt;S50,K50&gt;=S50),ROUNDDOWN((Tabla14[[#This Row],[Producción para venta nueva]])/S50,0)*S50,0),0)</f>
        <v>0</v>
      </c>
      <c r="Y50" s="20"/>
      <c r="Z50" s="21">
        <f>IF(Tabla14[[#This Row],[Venta del mes]]&gt;0,Tabla14[[#This Row],[Venta del mes]]+Tabla14[[#This Row],[Ajuste venta nueva]],0)</f>
        <v>0</v>
      </c>
      <c r="AA50" s="21">
        <f>+Tabla14[[#This Row],[Producción para venta nueva]]-Tabla14[[#This Row],[Facturación Venta nueva]]</f>
        <v>6121.8127205086457</v>
      </c>
      <c r="AB50" s="21">
        <f>IF(AND(A50=1,Tabla14[[#This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0" s="21"/>
      <c r="AD50" s="21">
        <f>IF(Tabla14[[#This Row],[Disponible stock sin venta]]&gt;0,Tabla14[[#This Row],[Disponible stock sin venta]]+Tabla14[[#This Row],[Ajuste stock sin venta]],0)</f>
        <v>0</v>
      </c>
      <c r="AE50" s="5">
        <f>IFERROR(VLOOKUP(Tabla14[[#This Row],[Llave]],[2]Hoja2!$B:$E,4,FALSE),0)</f>
        <v>0</v>
      </c>
      <c r="AF5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19400</v>
      </c>
      <c r="AG50" s="5">
        <v>19400</v>
      </c>
      <c r="AH50" s="21">
        <f>IF(Tabla14[[#This Row],[Plan Irrestricto (DATO)]]&gt;0,SUM(Tabla14[[#This Row],[Facturación atraso]],Tabla14[[#This Row],[Facturación Venta nueva]],Tabla14[[#This Row],[Facturación stock]],Tabla14[[#This Row],[En puerto a facturar]]),0)</f>
        <v>19400</v>
      </c>
      <c r="AI50" s="21">
        <f>+Tabla14[[#This Row],[Plan Ajustado]]-Tabla14[[#This Row],[Plan Irrestricto (DATO)]]</f>
        <v>0</v>
      </c>
      <c r="AJ50" s="5"/>
      <c r="AK50" s="5"/>
    </row>
    <row r="51" spans="1:37" ht="15.5" x14ac:dyDescent="0.35">
      <c r="A51">
        <v>1</v>
      </c>
      <c r="B51" t="str">
        <f>Tabla14[[#This Row],[Oficina]]&amp;Tabla14[[#This Row],[Material]]</f>
        <v>Exportacion Directa1023352</v>
      </c>
      <c r="C51" t="s">
        <v>84</v>
      </c>
      <c r="D51" t="s">
        <v>105</v>
      </c>
      <c r="E51">
        <v>1023352</v>
      </c>
      <c r="F51" t="s">
        <v>120</v>
      </c>
      <c r="G51" t="s">
        <v>121</v>
      </c>
      <c r="H51" t="s">
        <v>122</v>
      </c>
      <c r="I51">
        <f>IFERROR(VLOOKUP(Tabla14[[#This Row],[Material]],[1]Hoja1!$A:$B,2,FALSE),0)</f>
        <v>10675.733504580738</v>
      </c>
      <c r="J51" s="7">
        <v>37831</v>
      </c>
      <c r="K51" s="7">
        <v>46000</v>
      </c>
      <c r="L51" s="16">
        <v>0.71259694018576591</v>
      </c>
      <c r="M51" s="7">
        <v>26958.25484416771</v>
      </c>
      <c r="N51" s="7">
        <v>51647</v>
      </c>
      <c r="O51" s="7">
        <v>8417.3920437746656</v>
      </c>
      <c r="P51" s="7">
        <v>16000</v>
      </c>
      <c r="Q51" s="17">
        <f>SUM(Tabla14[[#This Row],[Producción disponible]],Tabla14[[#This Row],[Stock al día]],(Tabla14[[#This Row],[Por producir mes N]]))-Tabla14[[#This Row],[Producción por despachar mes N]]</f>
        <v>71022.646887942377</v>
      </c>
      <c r="R51" s="7">
        <v>52000</v>
      </c>
      <c r="S51" s="18">
        <v>3787</v>
      </c>
      <c r="T51" s="19">
        <f t="shared" si="0"/>
        <v>52000</v>
      </c>
      <c r="U51" s="20"/>
      <c r="V51" s="19">
        <f>+Tabla14[[#This Row],[Atraso a facturar]]+Tabla14[[#This Row],[Ajuste atraso]]</f>
        <v>52000</v>
      </c>
      <c r="W51" s="5">
        <f>+Tabla14[[#This Row],[Total disponible]]-Tabla14[[#This Row],[Facturación atraso]]</f>
        <v>19022.646887942377</v>
      </c>
      <c r="X51" s="21">
        <f>IFERROR(IF(AND(W51&gt;S51,K51&gt;=S51),ROUNDDOWN((Tabla14[[#This Row],[Producción para venta nueva]])/S51,0)*S51,0),0)</f>
        <v>18935</v>
      </c>
      <c r="Y51" s="20"/>
      <c r="Z51" s="21">
        <f>IF(Tabla14[[#This Row],[Venta del mes]]&gt;0,Tabla14[[#This Row],[Venta del mes]]+Tabla14[[#This Row],[Ajuste venta nueva]],0)</f>
        <v>18935</v>
      </c>
      <c r="AA51" s="21">
        <f>+Tabla14[[#This Row],[Producción para venta nueva]]-Tabla14[[#This Row],[Facturación Venta nueva]]</f>
        <v>87.646887942377361</v>
      </c>
      <c r="AB51" s="21">
        <f>IF(AND(A51=1,Tabla14[[#This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1" s="21"/>
      <c r="AD51" s="21">
        <f>IF(Tabla14[[#This Row],[Disponible stock sin venta]]&gt;0,Tabla14[[#This Row],[Disponible stock sin venta]]+Tabla14[[#This Row],[Ajuste stock sin venta]],0)</f>
        <v>0</v>
      </c>
      <c r="AE51" s="5">
        <f>IFERROR(VLOOKUP(Tabla14[[#This Row],[Llave]],[2]Hoja2!$B:$E,4,FALSE),0)</f>
        <v>0</v>
      </c>
      <c r="AF5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70935</v>
      </c>
      <c r="AG51" s="5">
        <v>70935</v>
      </c>
      <c r="AH51" s="21">
        <f>IF(Tabla14[[#This Row],[Plan Irrestricto (DATO)]]&gt;0,SUM(Tabla14[[#This Row],[Facturación atraso]],Tabla14[[#This Row],[Facturación Venta nueva]],Tabla14[[#This Row],[Facturación stock]],Tabla14[[#This Row],[En puerto a facturar]]),0)</f>
        <v>70935</v>
      </c>
      <c r="AI51" s="21">
        <f>+Tabla14[[#This Row],[Plan Ajustado]]-Tabla14[[#This Row],[Plan Irrestricto (DATO)]]</f>
        <v>0</v>
      </c>
      <c r="AJ51" s="5"/>
      <c r="AK51" s="5"/>
    </row>
    <row r="52" spans="1:37" ht="15.5" x14ac:dyDescent="0.35">
      <c r="A52">
        <v>1</v>
      </c>
      <c r="B52" t="str">
        <f>Tabla14[[#This Row],[Oficina]]&amp;Tabla14[[#This Row],[Material]]</f>
        <v>Exportacion Directa1023351</v>
      </c>
      <c r="C52" t="s">
        <v>84</v>
      </c>
      <c r="D52" t="s">
        <v>105</v>
      </c>
      <c r="E52">
        <v>1023351</v>
      </c>
      <c r="F52" t="s">
        <v>123</v>
      </c>
      <c r="G52" t="s">
        <v>121</v>
      </c>
      <c r="H52" t="s">
        <v>122</v>
      </c>
      <c r="I52">
        <f>IFERROR(VLOOKUP(Tabla14[[#This Row],[Material]],[1]Hoja1!$A:$B,2,FALSE),0)</f>
        <v>0</v>
      </c>
      <c r="J52" s="7">
        <v>3104</v>
      </c>
      <c r="K52" s="7">
        <v>3000</v>
      </c>
      <c r="L52" s="16">
        <v>0.71259694018576591</v>
      </c>
      <c r="M52" s="7">
        <v>2211.9009023366175</v>
      </c>
      <c r="N52" s="7">
        <v>1817</v>
      </c>
      <c r="O52" s="7">
        <v>1006.7487409539768</v>
      </c>
      <c r="P52" s="7">
        <v>0</v>
      </c>
      <c r="Q52" s="17">
        <f>SUM(Tabla14[[#This Row],[Producción disponible]],Tabla14[[#This Row],[Stock al día]],(Tabla14[[#This Row],[Por producir mes N]]))-Tabla14[[#This Row],[Producción por despachar mes N]]</f>
        <v>5035.6496432905942</v>
      </c>
      <c r="R52" s="7">
        <v>9000</v>
      </c>
      <c r="S52" s="18">
        <v>2750</v>
      </c>
      <c r="T52" s="19">
        <f t="shared" si="0"/>
        <v>2750</v>
      </c>
      <c r="U52" s="20"/>
      <c r="V52" s="19">
        <f>+Tabla14[[#This Row],[Atraso a facturar]]+Tabla14[[#This Row],[Ajuste atraso]]</f>
        <v>2750</v>
      </c>
      <c r="W52" s="5">
        <f>+Tabla14[[#This Row],[Total disponible]]-Tabla14[[#This Row],[Facturación atraso]]</f>
        <v>2285.6496432905942</v>
      </c>
      <c r="X52" s="21">
        <f>IFERROR(IF(AND(W52&gt;S52,K52&gt;=S52),ROUNDDOWN((Tabla14[[#This Row],[Producción para venta nueva]])/S52,0)*S52,0),0)</f>
        <v>0</v>
      </c>
      <c r="Y52" s="20"/>
      <c r="Z52" s="21">
        <f>IF(Tabla14[[#This Row],[Venta del mes]]&gt;0,Tabla14[[#This Row],[Venta del mes]]+Tabla14[[#This Row],[Ajuste venta nueva]],0)</f>
        <v>0</v>
      </c>
      <c r="AA52" s="21">
        <f>+Tabla14[[#This Row],[Producción para venta nueva]]-Tabla14[[#This Row],[Facturación Venta nueva]]</f>
        <v>2285.6496432905942</v>
      </c>
      <c r="AB52" s="21">
        <f>IF(AND(A52=1,Tabla14[[#This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2" s="21"/>
      <c r="AD52" s="21">
        <f>IF(Tabla14[[#This Row],[Disponible stock sin venta]]&gt;0,Tabla14[[#This Row],[Disponible stock sin venta]]+Tabla14[[#This Row],[Ajuste stock sin venta]],0)</f>
        <v>0</v>
      </c>
      <c r="AE52" s="5">
        <f>IFERROR(VLOOKUP(Tabla14[[#This Row],[Llave]],[2]Hoja2!$B:$E,4,FALSE),0)</f>
        <v>0</v>
      </c>
      <c r="AF5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2750</v>
      </c>
      <c r="AG52" s="5">
        <v>2750</v>
      </c>
      <c r="AH52" s="21">
        <f>IF(Tabla14[[#This Row],[Plan Irrestricto (DATO)]]&gt;0,SUM(Tabla14[[#This Row],[Facturación atraso]],Tabla14[[#This Row],[Facturación Venta nueva]],Tabla14[[#This Row],[Facturación stock]],Tabla14[[#This Row],[En puerto a facturar]]),0)</f>
        <v>2750</v>
      </c>
      <c r="AI52" s="21">
        <f>+Tabla14[[#This Row],[Plan Ajustado]]-Tabla14[[#This Row],[Plan Irrestricto (DATO)]]</f>
        <v>0</v>
      </c>
      <c r="AJ52" s="5"/>
      <c r="AK52" s="5"/>
    </row>
    <row r="53" spans="1:37" ht="15.5" x14ac:dyDescent="0.35">
      <c r="A53">
        <v>1</v>
      </c>
      <c r="B53" t="str">
        <f>Tabla14[[#This Row],[Oficina]]&amp;Tabla14[[#This Row],[Material]]</f>
        <v>Exportacion Directa1023350</v>
      </c>
      <c r="C53" t="s">
        <v>84</v>
      </c>
      <c r="D53" t="s">
        <v>105</v>
      </c>
      <c r="E53">
        <v>1023350</v>
      </c>
      <c r="F53" t="s">
        <v>124</v>
      </c>
      <c r="G53" t="s">
        <v>125</v>
      </c>
      <c r="H53" t="s">
        <v>126</v>
      </c>
      <c r="I53">
        <f>IFERROR(VLOOKUP(Tabla14[[#This Row],[Material]],[1]Hoja1!$A:$B,2,FALSE),0)</f>
        <v>1481.5272803694911</v>
      </c>
      <c r="J53" s="7">
        <v>39639</v>
      </c>
      <c r="K53" s="7">
        <v>30000</v>
      </c>
      <c r="L53" s="16">
        <v>0.71259694018576591</v>
      </c>
      <c r="M53" s="7">
        <v>28246.630112023577</v>
      </c>
      <c r="N53" s="7">
        <v>10029</v>
      </c>
      <c r="O53" s="7">
        <v>0</v>
      </c>
      <c r="P53" s="7">
        <v>4000</v>
      </c>
      <c r="Q53" s="17">
        <f>SUM(Tabla14[[#This Row],[Producción disponible]],Tabla14[[#This Row],[Stock al día]],(Tabla14[[#This Row],[Por producir mes N]]))-Tabla14[[#This Row],[Producción por despachar mes N]]</f>
        <v>34275.630112023573</v>
      </c>
      <c r="R53" s="7">
        <v>32000</v>
      </c>
      <c r="S53" s="18">
        <v>2581</v>
      </c>
      <c r="T53" s="19">
        <f t="shared" si="0"/>
        <v>32000</v>
      </c>
      <c r="U53" s="20"/>
      <c r="V53" s="19">
        <f>+Tabla14[[#This Row],[Atraso a facturar]]+Tabla14[[#This Row],[Ajuste atraso]]</f>
        <v>32000</v>
      </c>
      <c r="W53" s="5">
        <f>+Tabla14[[#This Row],[Total disponible]]-Tabla14[[#This Row],[Facturación atraso]]</f>
        <v>2275.630112023573</v>
      </c>
      <c r="X53" s="21">
        <f>IFERROR(IF(AND(W53&gt;S53,K53&gt;=S53),ROUNDDOWN((Tabla14[[#This Row],[Producción para venta nueva]])/S53,0)*S53,0),0)</f>
        <v>0</v>
      </c>
      <c r="Y53" s="20"/>
      <c r="Z53" s="21">
        <f>IF(Tabla14[[#This Row],[Venta del mes]]&gt;0,Tabla14[[#This Row],[Venta del mes]]+Tabla14[[#This Row],[Ajuste venta nueva]],0)</f>
        <v>0</v>
      </c>
      <c r="AA53" s="21">
        <f>+Tabla14[[#This Row],[Producción para venta nueva]]-Tabla14[[#This Row],[Facturación Venta nueva]]</f>
        <v>2275.630112023573</v>
      </c>
      <c r="AB53" s="21">
        <f>IF(AND(A53=1,Tabla14[[#This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3" s="21"/>
      <c r="AD53" s="21">
        <f>IF(Tabla14[[#This Row],[Disponible stock sin venta]]&gt;0,Tabla14[[#This Row],[Disponible stock sin venta]]+Tabla14[[#This Row],[Ajuste stock sin venta]],0)</f>
        <v>0</v>
      </c>
      <c r="AE53" s="5">
        <f>IFERROR(VLOOKUP(Tabla14[[#This Row],[Llave]],[2]Hoja2!$B:$E,4,FALSE),0)</f>
        <v>0</v>
      </c>
      <c r="AF5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32000</v>
      </c>
      <c r="AG53" s="5">
        <v>32000</v>
      </c>
      <c r="AH53" s="21">
        <f>IF(Tabla14[[#This Row],[Plan Irrestricto (DATO)]]&gt;0,SUM(Tabla14[[#This Row],[Facturación atraso]],Tabla14[[#This Row],[Facturación Venta nueva]],Tabla14[[#This Row],[Facturación stock]],Tabla14[[#This Row],[En puerto a facturar]]),0)</f>
        <v>32000</v>
      </c>
      <c r="AI53" s="21">
        <f>+Tabla14[[#This Row],[Plan Ajustado]]-Tabla14[[#This Row],[Plan Irrestricto (DATO)]]</f>
        <v>0</v>
      </c>
      <c r="AJ53" s="5"/>
      <c r="AK53" s="5"/>
    </row>
    <row r="54" spans="1:37" ht="15.5" x14ac:dyDescent="0.35">
      <c r="A54">
        <v>1</v>
      </c>
      <c r="B54" t="str">
        <f>Tabla14[[#This Row],[Oficina]]&amp;Tabla14[[#This Row],[Material]]</f>
        <v>Exportacion Directa1023349</v>
      </c>
      <c r="C54" t="s">
        <v>84</v>
      </c>
      <c r="D54" t="s">
        <v>105</v>
      </c>
      <c r="E54">
        <v>1023349</v>
      </c>
      <c r="F54" t="s">
        <v>127</v>
      </c>
      <c r="G54" t="s">
        <v>125</v>
      </c>
      <c r="H54" t="s">
        <v>128</v>
      </c>
      <c r="I54">
        <f>IFERROR(VLOOKUP(Tabla14[[#This Row],[Material]],[1]Hoja1!$A:$B,2,FALSE),0)</f>
        <v>0</v>
      </c>
      <c r="J54" s="7">
        <v>4526</v>
      </c>
      <c r="K54" s="7">
        <v>5000</v>
      </c>
      <c r="L54" s="16">
        <v>0.71259694018576591</v>
      </c>
      <c r="M54" s="7">
        <v>3225.2137512807767</v>
      </c>
      <c r="N54" s="7">
        <v>5474</v>
      </c>
      <c r="O54" s="7">
        <v>0</v>
      </c>
      <c r="P54" s="7">
        <v>0</v>
      </c>
      <c r="Q54" s="17">
        <f>SUM(Tabla14[[#This Row],[Producción disponible]],Tabla14[[#This Row],[Stock al día]],(Tabla14[[#This Row],[Por producir mes N]]))-Tabla14[[#This Row],[Producción por despachar mes N]]</f>
        <v>8699.2137512807767</v>
      </c>
      <c r="R54" s="7">
        <v>5000</v>
      </c>
      <c r="S54" s="18">
        <v>2500</v>
      </c>
      <c r="T54" s="19">
        <f t="shared" si="0"/>
        <v>5000</v>
      </c>
      <c r="U54" s="20"/>
      <c r="V54" s="19">
        <f>+Tabla14[[#This Row],[Atraso a facturar]]+Tabla14[[#This Row],[Ajuste atraso]]</f>
        <v>5000</v>
      </c>
      <c r="W54" s="5">
        <f>+Tabla14[[#This Row],[Total disponible]]-Tabla14[[#This Row],[Facturación atraso]]</f>
        <v>3699.2137512807767</v>
      </c>
      <c r="X54" s="21">
        <f>IFERROR(IF(AND(W54&gt;S54,K54&gt;=S54),ROUNDDOWN((Tabla14[[#This Row],[Producción para venta nueva]])/S54,0)*S54,0),0)</f>
        <v>2500</v>
      </c>
      <c r="Y54" s="20"/>
      <c r="Z54" s="21">
        <f>IF(Tabla14[[#This Row],[Venta del mes]]&gt;0,Tabla14[[#This Row],[Venta del mes]]+Tabla14[[#This Row],[Ajuste venta nueva]],0)</f>
        <v>2500</v>
      </c>
      <c r="AA54" s="21">
        <f>+Tabla14[[#This Row],[Producción para venta nueva]]-Tabla14[[#This Row],[Facturación Venta nueva]]</f>
        <v>1199.2137512807767</v>
      </c>
      <c r="AB54" s="21">
        <f>IF(AND(A54=1,Tabla14[[#This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4" s="21"/>
      <c r="AD54" s="21">
        <f>IF(Tabla14[[#This Row],[Disponible stock sin venta]]&gt;0,Tabla14[[#This Row],[Disponible stock sin venta]]+Tabla14[[#This Row],[Ajuste stock sin venta]],0)</f>
        <v>0</v>
      </c>
      <c r="AE54" s="5">
        <f>IFERROR(VLOOKUP(Tabla14[[#This Row],[Llave]],[2]Hoja2!$B:$E,4,FALSE),0)</f>
        <v>0</v>
      </c>
      <c r="AF5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7500</v>
      </c>
      <c r="AG54" s="5">
        <v>7500</v>
      </c>
      <c r="AH54" s="21">
        <f>IF(Tabla14[[#This Row],[Plan Irrestricto (DATO)]]&gt;0,SUM(Tabla14[[#This Row],[Facturación atraso]],Tabla14[[#This Row],[Facturación Venta nueva]],Tabla14[[#This Row],[Facturación stock]],Tabla14[[#This Row],[En puerto a facturar]]),0)</f>
        <v>7500</v>
      </c>
      <c r="AI54" s="21">
        <f>+Tabla14[[#This Row],[Plan Ajustado]]-Tabla14[[#This Row],[Plan Irrestricto (DATO)]]</f>
        <v>0</v>
      </c>
      <c r="AJ54" s="5"/>
      <c r="AK54" s="5"/>
    </row>
    <row r="55" spans="1:37" ht="15.5" x14ac:dyDescent="0.35">
      <c r="A55">
        <v>1</v>
      </c>
      <c r="B55" t="str">
        <f>Tabla14[[#This Row],[Oficina]]&amp;Tabla14[[#This Row],[Material]]</f>
        <v>Agro Sudamerica1023343</v>
      </c>
      <c r="C55" t="s">
        <v>84</v>
      </c>
      <c r="D55" t="s">
        <v>37</v>
      </c>
      <c r="E55">
        <v>1023343</v>
      </c>
      <c r="F55" t="s">
        <v>129</v>
      </c>
      <c r="G55" t="str">
        <f>VLOOKUP(Tabla14[[#This Row],[Material]],'[3]Base Pedidos'!$D:$AD,25,FALSE)</f>
        <v>RECORTES NO MAGRO</v>
      </c>
      <c r="H55" t="str">
        <f>VLOOKUP(Tabla14[[#This Row],[Material]],'[3]Base Pedidos'!$D:$AD,26,FALSE)</f>
        <v>RECORTES NO MAGRO TRIMING 60/40</v>
      </c>
      <c r="I55">
        <f>IFERROR(VLOOKUP(Tabla14[[#This Row],[Material]],[1]Hoja1!$A:$B,2,FALSE),0)</f>
        <v>0</v>
      </c>
      <c r="J55" s="7">
        <v>0</v>
      </c>
      <c r="K55" s="7">
        <v>0</v>
      </c>
      <c r="L55" s="16">
        <v>0.42519388037153194</v>
      </c>
      <c r="M55" s="7">
        <v>0</v>
      </c>
      <c r="N55" s="7">
        <v>0</v>
      </c>
      <c r="O55" s="7">
        <v>44493.358643584012</v>
      </c>
      <c r="P55" s="7">
        <v>0</v>
      </c>
      <c r="Q55" s="17">
        <f>SUM(Tabla14[[#This Row],[Producción disponible]],Tabla14[[#This Row],[Stock al día]],(Tabla14[[#This Row],[Por producir mes N]]))-Tabla14[[#This Row],[Producción por despachar mes N]]</f>
        <v>44493.358643584012</v>
      </c>
      <c r="R55" s="7">
        <v>0</v>
      </c>
      <c r="S55" s="18">
        <v>24000</v>
      </c>
      <c r="T55" s="19">
        <f t="shared" si="0"/>
        <v>0</v>
      </c>
      <c r="U55" s="20"/>
      <c r="V55" s="19">
        <f>+Tabla14[[#This Row],[Atraso a facturar]]+Tabla14[[#This Row],[Ajuste atraso]]</f>
        <v>0</v>
      </c>
      <c r="W55" s="5">
        <f>+Tabla14[[#This Row],[Total disponible]]-Tabla14[[#This Row],[Facturación atraso]]</f>
        <v>44493.358643584012</v>
      </c>
      <c r="X55" s="21">
        <f>IFERROR(IF(AND(W55&gt;S55,K55&gt;=S55),ROUNDDOWN((Tabla14[[#This Row],[Producción para venta nueva]])/S55,0)*S55,0),0)</f>
        <v>0</v>
      </c>
      <c r="Y55" s="20"/>
      <c r="Z55" s="21">
        <f>IF(Tabla14[[#This Row],[Venta del mes]]&gt;0,Tabla14[[#This Row],[Venta del mes]]+Tabla14[[#This Row],[Ajuste venta nueva]],0)</f>
        <v>0</v>
      </c>
      <c r="AA55" s="21">
        <f>+Tabla14[[#This Row],[Producción para venta nueva]]-Tabla14[[#This Row],[Facturación Venta nueva]]</f>
        <v>44493.358643584012</v>
      </c>
      <c r="AB55" s="21">
        <f>IF(AND(A55=1,Tabla14[[#This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24000</v>
      </c>
      <c r="AC55" s="21"/>
      <c r="AD55" s="21">
        <f>IF(Tabla14[[#This Row],[Disponible stock sin venta]]&gt;0,Tabla14[[#This Row],[Disponible stock sin venta]]+Tabla14[[#This Row],[Ajuste stock sin venta]],0)</f>
        <v>24000</v>
      </c>
      <c r="AE55" s="5">
        <f>IFERROR(VLOOKUP(Tabla14[[#This Row],[Llave]],[2]Hoja2!$B:$E,4,FALSE),0)</f>
        <v>0</v>
      </c>
      <c r="AF5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55" s="5">
        <v>24000</v>
      </c>
      <c r="AH55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55" s="21">
        <f>+Tabla14[[#This Row],[Plan Ajustado]]-Tabla14[[#This Row],[Plan Irrestricto (DATO)]]</f>
        <v>0</v>
      </c>
      <c r="AJ55" s="5"/>
      <c r="AK55" s="5"/>
    </row>
    <row r="56" spans="1:37" ht="15.5" x14ac:dyDescent="0.35">
      <c r="A56">
        <v>1</v>
      </c>
      <c r="B56" t="str">
        <f>Tabla14[[#This Row],[Oficina]]&amp;Tabla14[[#This Row],[Material]]</f>
        <v>Agrosuper Brasil1023336</v>
      </c>
      <c r="C56" t="s">
        <v>84</v>
      </c>
      <c r="D56" t="s">
        <v>63</v>
      </c>
      <c r="E56">
        <v>1023336</v>
      </c>
      <c r="F56" t="s">
        <v>130</v>
      </c>
      <c r="G56" t="s">
        <v>131</v>
      </c>
      <c r="H56" t="s">
        <v>132</v>
      </c>
      <c r="I56">
        <f>IFERROR(VLOOKUP(Tabla14[[#This Row],[Material]],[1]Hoja1!$A:$B,2,FALSE),0)</f>
        <v>0</v>
      </c>
      <c r="J56" s="7">
        <v>5695</v>
      </c>
      <c r="K56" s="7">
        <v>0</v>
      </c>
      <c r="L56" s="16">
        <v>0.65221067063209304</v>
      </c>
      <c r="M56" s="7">
        <v>3714.3397692497697</v>
      </c>
      <c r="N56" s="7">
        <v>18305</v>
      </c>
      <c r="O56" s="7">
        <v>0</v>
      </c>
      <c r="P56" s="7">
        <v>0</v>
      </c>
      <c r="Q56" s="17">
        <f>SUM(Tabla14[[#This Row],[Producción disponible]],Tabla14[[#This Row],[Stock al día]],(Tabla14[[#This Row],[Por producir mes N]]))-Tabla14[[#This Row],[Producción por despachar mes N]]</f>
        <v>22019.339769249771</v>
      </c>
      <c r="R56" s="7">
        <v>0</v>
      </c>
      <c r="S56" s="18">
        <v>24000</v>
      </c>
      <c r="T56" s="19">
        <f t="shared" si="0"/>
        <v>0</v>
      </c>
      <c r="U56" s="20"/>
      <c r="V56" s="19">
        <f>+Tabla14[[#This Row],[Atraso a facturar]]+Tabla14[[#This Row],[Ajuste atraso]]</f>
        <v>0</v>
      </c>
      <c r="W56" s="5">
        <f>+Tabla14[[#This Row],[Total disponible]]-Tabla14[[#This Row],[Facturación atraso]]</f>
        <v>22019.339769249771</v>
      </c>
      <c r="X56" s="21">
        <f>IFERROR(IF(AND(W56&gt;S56,K56&gt;=S56),ROUNDDOWN((Tabla14[[#This Row],[Producción para venta nueva]])/S56,0)*S56,0),0)</f>
        <v>0</v>
      </c>
      <c r="Y56" s="20"/>
      <c r="Z56" s="21">
        <f>IF(Tabla14[[#This Row],[Venta del mes]]&gt;0,Tabla14[[#This Row],[Venta del mes]]+Tabla14[[#This Row],[Ajuste venta nueva]],0)</f>
        <v>0</v>
      </c>
      <c r="AA56" s="21">
        <f>+Tabla14[[#This Row],[Producción para venta nueva]]-Tabla14[[#This Row],[Facturación Venta nueva]]</f>
        <v>22019.339769249771</v>
      </c>
      <c r="AB56" s="21">
        <f>IF(AND(A56=1,Tabla14[[#This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6" s="21"/>
      <c r="AD56" s="21">
        <f>IF(Tabla14[[#This Row],[Disponible stock sin venta]]&gt;0,Tabla14[[#This Row],[Disponible stock sin venta]]+Tabla14[[#This Row],[Ajuste stock sin venta]],0)</f>
        <v>0</v>
      </c>
      <c r="AE56" s="5">
        <f>IFERROR(VLOOKUP(Tabla14[[#This Row],[Llave]],[2]Hoja2!$B:$E,4,FALSE),0)</f>
        <v>0</v>
      </c>
      <c r="AF5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56" s="5">
        <v>0</v>
      </c>
      <c r="AH5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56" s="21">
        <f>+Tabla14[[#This Row],[Plan Ajustado]]-Tabla14[[#This Row],[Plan Irrestricto (DATO)]]</f>
        <v>0</v>
      </c>
      <c r="AJ56" s="5"/>
      <c r="AK56" s="5"/>
    </row>
    <row r="57" spans="1:37" ht="15.5" x14ac:dyDescent="0.35">
      <c r="A57">
        <v>1</v>
      </c>
      <c r="B57" t="str">
        <f>Tabla14[[#This Row],[Oficina]]&amp;Tabla14[[#This Row],[Material]]</f>
        <v>Agrosuper Brasil1023334</v>
      </c>
      <c r="C57" t="s">
        <v>84</v>
      </c>
      <c r="D57" t="s">
        <v>63</v>
      </c>
      <c r="E57">
        <v>1023334</v>
      </c>
      <c r="F57" t="s">
        <v>130</v>
      </c>
      <c r="G57" t="s">
        <v>131</v>
      </c>
      <c r="H57" t="s">
        <v>132</v>
      </c>
      <c r="I57">
        <f>IFERROR(VLOOKUP(Tabla14[[#This Row],[Material]],[1]Hoja1!$A:$B,2,FALSE),0)</f>
        <v>0</v>
      </c>
      <c r="J57" s="7">
        <v>163771</v>
      </c>
      <c r="K57" s="7">
        <v>168000</v>
      </c>
      <c r="L57" s="16">
        <v>0.65221067063209304</v>
      </c>
      <c r="M57" s="7">
        <v>106813.19374008851</v>
      </c>
      <c r="N57" s="7">
        <v>71287</v>
      </c>
      <c r="O57" s="7">
        <v>4735.2</v>
      </c>
      <c r="P57" s="7">
        <v>48000</v>
      </c>
      <c r="Q57" s="17">
        <f>SUM(Tabla14[[#This Row],[Producción disponible]],Tabla14[[#This Row],[Stock al día]],(Tabla14[[#This Row],[Por producir mes N]]))-Tabla14[[#This Row],[Producción por despachar mes N]]</f>
        <v>134835.3937400885</v>
      </c>
      <c r="R57" s="7">
        <v>48000</v>
      </c>
      <c r="S57" s="18">
        <v>24000</v>
      </c>
      <c r="T57" s="19">
        <f t="shared" si="0"/>
        <v>48000</v>
      </c>
      <c r="U57" s="20"/>
      <c r="V57" s="19">
        <f>+Tabla14[[#This Row],[Atraso a facturar]]+Tabla14[[#This Row],[Ajuste atraso]]</f>
        <v>48000</v>
      </c>
      <c r="W57" s="5">
        <f>+Tabla14[[#This Row],[Total disponible]]-Tabla14[[#This Row],[Facturación atraso]]</f>
        <v>86835.393740088504</v>
      </c>
      <c r="X57" s="21">
        <f>IFERROR(IF(AND(W57&gt;S57,K57&gt;=S57),ROUNDDOWN((Tabla14[[#This Row],[Producción para venta nueva]])/S57,0)*S57,0),0)</f>
        <v>72000</v>
      </c>
      <c r="Y57" s="20"/>
      <c r="Z57" s="21">
        <f>IF(Tabla14[[#This Row],[Venta del mes]]&gt;0,Tabla14[[#This Row],[Venta del mes]]+Tabla14[[#This Row],[Ajuste venta nueva]],0)</f>
        <v>72000</v>
      </c>
      <c r="AA57" s="21">
        <f>+Tabla14[[#This Row],[Producción para venta nueva]]-Tabla14[[#This Row],[Facturación Venta nueva]]</f>
        <v>14835.393740088504</v>
      </c>
      <c r="AB57" s="21">
        <f>IF(AND(A57=1,Tabla14[[#This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7" s="21"/>
      <c r="AD57" s="21">
        <f>IF(Tabla14[[#This Row],[Disponible stock sin venta]]&gt;0,Tabla14[[#This Row],[Disponible stock sin venta]]+Tabla14[[#This Row],[Ajuste stock sin venta]],0)</f>
        <v>0</v>
      </c>
      <c r="AE57" s="5">
        <f>IFERROR(VLOOKUP(Tabla14[[#This Row],[Llave]],[2]Hoja2!$B:$E,4,FALSE),0)</f>
        <v>0</v>
      </c>
      <c r="AF5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120000</v>
      </c>
      <c r="AG57" s="5">
        <v>120000</v>
      </c>
      <c r="AH57" s="21">
        <f>IF(Tabla14[[#This Row],[Plan Irrestricto (DATO)]]&gt;0,SUM(Tabla14[[#This Row],[Facturación atraso]],Tabla14[[#This Row],[Facturación Venta nueva]],Tabla14[[#This Row],[Facturación stock]],Tabla14[[#This Row],[En puerto a facturar]]),0)</f>
        <v>120000</v>
      </c>
      <c r="AI57" s="21">
        <f>+Tabla14[[#This Row],[Plan Ajustado]]-Tabla14[[#This Row],[Plan Irrestricto (DATO)]]</f>
        <v>0</v>
      </c>
      <c r="AJ57" s="5"/>
      <c r="AK57" s="5"/>
    </row>
    <row r="58" spans="1:37" ht="15.5" x14ac:dyDescent="0.35">
      <c r="A58">
        <v>1</v>
      </c>
      <c r="B58" t="str">
        <f>Tabla14[[#This Row],[Oficina]]&amp;Tabla14[[#This Row],[Material]]</f>
        <v>Agro Sudamerica1023331</v>
      </c>
      <c r="C58" t="s">
        <v>84</v>
      </c>
      <c r="D58" t="s">
        <v>37</v>
      </c>
      <c r="E58">
        <v>1023331</v>
      </c>
      <c r="F58" t="s">
        <v>133</v>
      </c>
      <c r="G58" t="s">
        <v>125</v>
      </c>
      <c r="H58" t="s">
        <v>126</v>
      </c>
      <c r="I58">
        <f>IFERROR(VLOOKUP(Tabla14[[#This Row],[Material]],[1]Hoja1!$A:$B,2,FALSE),0)</f>
        <v>0</v>
      </c>
      <c r="J58" s="7">
        <v>0</v>
      </c>
      <c r="K58" s="7">
        <v>0</v>
      </c>
      <c r="L58" s="16">
        <v>0.42519388037153194</v>
      </c>
      <c r="M58" s="7">
        <v>0</v>
      </c>
      <c r="N58" s="7">
        <v>954</v>
      </c>
      <c r="O58" s="7">
        <v>0</v>
      </c>
      <c r="P58" s="7">
        <v>0</v>
      </c>
      <c r="Q58" s="17">
        <f>SUM(Tabla14[[#This Row],[Producción disponible]],Tabla14[[#This Row],[Stock al día]],(Tabla14[[#This Row],[Por producir mes N]]))-Tabla14[[#This Row],[Producción por despachar mes N]]</f>
        <v>954</v>
      </c>
      <c r="R58" s="7">
        <v>0</v>
      </c>
      <c r="S58" s="18">
        <v>24000</v>
      </c>
      <c r="T58" s="19">
        <f t="shared" si="0"/>
        <v>0</v>
      </c>
      <c r="U58" s="20"/>
      <c r="V58" s="19">
        <f>+Tabla14[[#This Row],[Atraso a facturar]]+Tabla14[[#This Row],[Ajuste atraso]]</f>
        <v>0</v>
      </c>
      <c r="W58" s="5">
        <f>+Tabla14[[#This Row],[Total disponible]]-Tabla14[[#This Row],[Facturación atraso]]</f>
        <v>954</v>
      </c>
      <c r="X58" s="21">
        <f>IFERROR(IF(AND(W58&gt;S58,K58&gt;=S58),ROUNDDOWN((Tabla14[[#This Row],[Producción para venta nueva]])/S58,0)*S58,0),0)</f>
        <v>0</v>
      </c>
      <c r="Y58" s="20"/>
      <c r="Z58" s="21">
        <f>IF(Tabla14[[#This Row],[Venta del mes]]&gt;0,Tabla14[[#This Row],[Venta del mes]]+Tabla14[[#This Row],[Ajuste venta nueva]],0)</f>
        <v>0</v>
      </c>
      <c r="AA58" s="21">
        <f>+Tabla14[[#This Row],[Producción para venta nueva]]-Tabla14[[#This Row],[Facturación Venta nueva]]</f>
        <v>954</v>
      </c>
      <c r="AB58" s="21">
        <f>IF(AND(A58=1,Tabla14[[#This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8" s="21"/>
      <c r="AD58" s="21">
        <f>IF(Tabla14[[#This Row],[Disponible stock sin venta]]&gt;0,Tabla14[[#This Row],[Disponible stock sin venta]]+Tabla14[[#This Row],[Ajuste stock sin venta]],0)</f>
        <v>0</v>
      </c>
      <c r="AE58" s="5">
        <f>IFERROR(VLOOKUP(Tabla14[[#This Row],[Llave]],[2]Hoja2!$B:$E,4,FALSE),0)</f>
        <v>0</v>
      </c>
      <c r="AF5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58" s="5">
        <v>0</v>
      </c>
      <c r="AH5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58" s="21">
        <f>+Tabla14[[#This Row],[Plan Ajustado]]-Tabla14[[#This Row],[Plan Irrestricto (DATO)]]</f>
        <v>0</v>
      </c>
      <c r="AJ58" s="5"/>
      <c r="AK58" s="5"/>
    </row>
    <row r="59" spans="1:37" ht="15.5" x14ac:dyDescent="0.35">
      <c r="A59">
        <v>1</v>
      </c>
      <c r="B59" t="str">
        <f>Tabla14[[#This Row],[Oficina]]&amp;Tabla14[[#This Row],[Material]]</f>
        <v>Agrosuper Brasil1023329</v>
      </c>
      <c r="C59" t="s">
        <v>84</v>
      </c>
      <c r="D59" t="s">
        <v>63</v>
      </c>
      <c r="E59">
        <v>1023329</v>
      </c>
      <c r="F59" t="s">
        <v>134</v>
      </c>
      <c r="G59" t="s">
        <v>131</v>
      </c>
      <c r="H59" t="s">
        <v>135</v>
      </c>
      <c r="I59">
        <f>IFERROR(VLOOKUP(Tabla14[[#This Row],[Material]],[1]Hoja1!$A:$B,2,FALSE),0)</f>
        <v>0</v>
      </c>
      <c r="J59" s="7">
        <v>62859</v>
      </c>
      <c r="K59" s="7">
        <v>48000</v>
      </c>
      <c r="L59" s="16">
        <v>0.65221067063209304</v>
      </c>
      <c r="M59" s="7">
        <v>40997.310545262735</v>
      </c>
      <c r="N59" s="7">
        <v>21480</v>
      </c>
      <c r="O59" s="7">
        <v>5308.2857117120002</v>
      </c>
      <c r="P59" s="7">
        <v>0</v>
      </c>
      <c r="Q59" s="17">
        <f>SUM(Tabla14[[#This Row],[Producción disponible]],Tabla14[[#This Row],[Stock al día]],(Tabla14[[#This Row],[Por producir mes N]]))-Tabla14[[#This Row],[Producción por despachar mes N]]</f>
        <v>67785.596256974735</v>
      </c>
      <c r="R59" s="7">
        <v>48000</v>
      </c>
      <c r="S59" s="18">
        <v>24000</v>
      </c>
      <c r="T59" s="19">
        <f t="shared" si="0"/>
        <v>48000</v>
      </c>
      <c r="U59" s="20"/>
      <c r="V59" s="19">
        <f>+Tabla14[[#This Row],[Atraso a facturar]]+Tabla14[[#This Row],[Ajuste atraso]]</f>
        <v>48000</v>
      </c>
      <c r="W59" s="5">
        <f>+Tabla14[[#This Row],[Total disponible]]-Tabla14[[#This Row],[Facturación atraso]]</f>
        <v>19785.596256974735</v>
      </c>
      <c r="X59" s="21">
        <f>IFERROR(IF(AND(W59&gt;S59,K59&gt;=S59),ROUNDDOWN((Tabla14[[#This Row],[Producción para venta nueva]])/S59,0)*S59,0),0)</f>
        <v>0</v>
      </c>
      <c r="Y59" s="20"/>
      <c r="Z59" s="21">
        <f>IF(Tabla14[[#This Row],[Venta del mes]]&gt;0,Tabla14[[#This Row],[Venta del mes]]+Tabla14[[#This Row],[Ajuste venta nueva]],0)</f>
        <v>0</v>
      </c>
      <c r="AA59" s="21">
        <f>+Tabla14[[#This Row],[Producción para venta nueva]]-Tabla14[[#This Row],[Facturación Venta nueva]]</f>
        <v>19785.596256974735</v>
      </c>
      <c r="AB59" s="21">
        <f>IF(AND(A59=1,Tabla14[[#This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59" s="21"/>
      <c r="AD59" s="21">
        <f>IF(Tabla14[[#This Row],[Disponible stock sin venta]]&gt;0,Tabla14[[#This Row],[Disponible stock sin venta]]+Tabla14[[#This Row],[Ajuste stock sin venta]],0)</f>
        <v>0</v>
      </c>
      <c r="AE59" s="5">
        <f>IFERROR(VLOOKUP(Tabla14[[#This Row],[Llave]],[2]Hoja2!$B:$E,4,FALSE),0)</f>
        <v>0</v>
      </c>
      <c r="AF5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59" s="5">
        <v>48000</v>
      </c>
      <c r="AH59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59" s="21">
        <f>+Tabla14[[#This Row],[Plan Ajustado]]-Tabla14[[#This Row],[Plan Irrestricto (DATO)]]</f>
        <v>0</v>
      </c>
      <c r="AJ59" s="5"/>
      <c r="AK59" s="5"/>
    </row>
    <row r="60" spans="1:37" ht="15.5" x14ac:dyDescent="0.35">
      <c r="A60">
        <v>1</v>
      </c>
      <c r="B60" t="str">
        <f>Tabla14[[#This Row],[Oficina]]&amp;Tabla14[[#This Row],[Material]]</f>
        <v>Agrosuper Asia1023326</v>
      </c>
      <c r="C60" t="s">
        <v>84</v>
      </c>
      <c r="D60" t="s">
        <v>76</v>
      </c>
      <c r="E60">
        <v>1023326</v>
      </c>
      <c r="F60" t="s">
        <v>136</v>
      </c>
      <c r="G60" t="s">
        <v>92</v>
      </c>
      <c r="H60" t="s">
        <v>93</v>
      </c>
      <c r="I60">
        <f>IFERROR(VLOOKUP(Tabla14[[#This Row],[Material]],[1]Hoja1!$A:$B,2,FALSE),0)</f>
        <v>0</v>
      </c>
      <c r="J60" s="7">
        <v>0</v>
      </c>
      <c r="K60" s="7">
        <v>0</v>
      </c>
      <c r="L60" s="16">
        <v>0.42519388037153194</v>
      </c>
      <c r="M60" s="7">
        <v>0</v>
      </c>
      <c r="N60" s="7">
        <v>26857</v>
      </c>
      <c r="O60" s="7">
        <v>0</v>
      </c>
      <c r="P60" s="7">
        <v>0</v>
      </c>
      <c r="Q60" s="17">
        <f>SUM(Tabla14[[#This Row],[Producción disponible]],Tabla14[[#This Row],[Stock al día]],(Tabla14[[#This Row],[Por producir mes N]]))-Tabla14[[#This Row],[Producción por despachar mes N]]</f>
        <v>26857</v>
      </c>
      <c r="R60" s="7">
        <v>24000</v>
      </c>
      <c r="S60" s="18">
        <v>24000</v>
      </c>
      <c r="T60" s="19">
        <f t="shared" si="0"/>
        <v>24000</v>
      </c>
      <c r="U60" s="20"/>
      <c r="V60" s="19">
        <f>+Tabla14[[#This Row],[Atraso a facturar]]+Tabla14[[#This Row],[Ajuste atraso]]</f>
        <v>24000</v>
      </c>
      <c r="W60" s="5">
        <f>+Tabla14[[#This Row],[Total disponible]]-Tabla14[[#This Row],[Facturación atraso]]</f>
        <v>2857</v>
      </c>
      <c r="X60" s="21">
        <f>IFERROR(IF(AND(W60&gt;S60,K60&gt;=S60),ROUNDDOWN((Tabla14[[#This Row],[Producción para venta nueva]])/S60,0)*S60,0),0)</f>
        <v>0</v>
      </c>
      <c r="Y60" s="20"/>
      <c r="Z60" s="21">
        <f>IF(Tabla14[[#This Row],[Venta del mes]]&gt;0,Tabla14[[#This Row],[Venta del mes]]+Tabla14[[#This Row],[Ajuste venta nueva]],0)</f>
        <v>0</v>
      </c>
      <c r="AA60" s="21">
        <f>+Tabla14[[#This Row],[Producción para venta nueva]]-Tabla14[[#This Row],[Facturación Venta nueva]]</f>
        <v>2857</v>
      </c>
      <c r="AB60" s="21">
        <f>IF(AND(A60=1,Tabla14[[#This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0" s="21"/>
      <c r="AD60" s="21">
        <f>IF(Tabla14[[#This Row],[Disponible stock sin venta]]&gt;0,Tabla14[[#This Row],[Disponible stock sin venta]]+Tabla14[[#This Row],[Ajuste stock sin venta]],0)</f>
        <v>0</v>
      </c>
      <c r="AE60" s="5">
        <f>IFERROR(VLOOKUP(Tabla14[[#This Row],[Llave]],[2]Hoja2!$B:$E,4,FALSE),0)</f>
        <v>0</v>
      </c>
      <c r="AF6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60" s="5">
        <v>24000</v>
      </c>
      <c r="AH60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60" s="21">
        <f>+Tabla14[[#This Row],[Plan Ajustado]]-Tabla14[[#This Row],[Plan Irrestricto (DATO)]]</f>
        <v>0</v>
      </c>
      <c r="AJ60" s="5"/>
      <c r="AK60" s="5"/>
    </row>
    <row r="61" spans="1:37" ht="15.5" x14ac:dyDescent="0.35">
      <c r="A61">
        <v>1</v>
      </c>
      <c r="B61" t="str">
        <f>Tabla14[[#This Row],[Oficina]]&amp;Tabla14[[#This Row],[Material]]</f>
        <v>Agro Sudamerica1023319</v>
      </c>
      <c r="C61" t="s">
        <v>84</v>
      </c>
      <c r="D61" t="s">
        <v>37</v>
      </c>
      <c r="E61">
        <v>1023319</v>
      </c>
      <c r="F61" t="s">
        <v>137</v>
      </c>
      <c r="G61" t="str">
        <f>VLOOKUP(Tabla14[[#This Row],[Material]],'[3]Base Pedidos'!$D:$AD,25,FALSE)</f>
        <v>RECORTES NO MAGRO</v>
      </c>
      <c r="H61" t="str">
        <f>VLOOKUP(Tabla14[[#This Row],[Material]],'[3]Base Pedidos'!$D:$AD,26,FALSE)</f>
        <v>RECORTES NO MAGRO TRIMING 90/10</v>
      </c>
      <c r="I61">
        <f>IFERROR(VLOOKUP(Tabla14[[#This Row],[Material]],[1]Hoja1!$A:$B,2,FALSE),0)</f>
        <v>1295.3932966039642</v>
      </c>
      <c r="J61" s="7">
        <v>0</v>
      </c>
      <c r="K61" s="7">
        <v>0</v>
      </c>
      <c r="L61" s="16">
        <v>0.42519388037153194</v>
      </c>
      <c r="M61" s="7">
        <v>0</v>
      </c>
      <c r="N61" s="7">
        <v>0</v>
      </c>
      <c r="O61" s="7">
        <v>4172.7651047772006</v>
      </c>
      <c r="P61" s="7">
        <v>0</v>
      </c>
      <c r="Q61" s="17">
        <f>SUM(Tabla14[[#This Row],[Producción disponible]],Tabla14[[#This Row],[Stock al día]],(Tabla14[[#This Row],[Por producir mes N]]))-Tabla14[[#This Row],[Producción por despachar mes N]]</f>
        <v>4172.7651047772006</v>
      </c>
      <c r="R61" s="7">
        <v>0</v>
      </c>
      <c r="S61" s="18">
        <v>24000</v>
      </c>
      <c r="T61" s="19">
        <f t="shared" si="0"/>
        <v>0</v>
      </c>
      <c r="U61" s="20"/>
      <c r="V61" s="19">
        <f>+Tabla14[[#This Row],[Atraso a facturar]]+Tabla14[[#This Row],[Ajuste atraso]]</f>
        <v>0</v>
      </c>
      <c r="W61" s="5">
        <f>+Tabla14[[#This Row],[Total disponible]]-Tabla14[[#This Row],[Facturación atraso]]</f>
        <v>4172.7651047772006</v>
      </c>
      <c r="X61" s="21">
        <f>IFERROR(IF(AND(W61&gt;S61,K61&gt;=S61),ROUNDDOWN((Tabla14[[#This Row],[Producción para venta nueva]])/S61,0)*S61,0),0)</f>
        <v>0</v>
      </c>
      <c r="Y61" s="20"/>
      <c r="Z61" s="21">
        <f>IF(Tabla14[[#This Row],[Venta del mes]]&gt;0,Tabla14[[#This Row],[Venta del mes]]+Tabla14[[#This Row],[Ajuste venta nueva]],0)</f>
        <v>0</v>
      </c>
      <c r="AA61" s="21">
        <f>+Tabla14[[#This Row],[Producción para venta nueva]]-Tabla14[[#This Row],[Facturación Venta nueva]]</f>
        <v>4172.7651047772006</v>
      </c>
      <c r="AB61" s="21">
        <f>IF(AND(A61=1,Tabla14[[#This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1" s="21"/>
      <c r="AD61" s="21">
        <f>IF(Tabla14[[#This Row],[Disponible stock sin venta]]&gt;0,Tabla14[[#This Row],[Disponible stock sin venta]]+Tabla14[[#This Row],[Ajuste stock sin venta]],0)</f>
        <v>0</v>
      </c>
      <c r="AE61" s="5">
        <f>IFERROR(VLOOKUP(Tabla14[[#This Row],[Llave]],[2]Hoja2!$B:$E,4,FALSE),0)</f>
        <v>0</v>
      </c>
      <c r="AF6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1" s="5">
        <v>0</v>
      </c>
      <c r="AH6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1" s="21">
        <f>+Tabla14[[#This Row],[Plan Ajustado]]-Tabla14[[#This Row],[Plan Irrestricto (DATO)]]</f>
        <v>0</v>
      </c>
      <c r="AJ61" s="5"/>
      <c r="AK61" s="5"/>
    </row>
    <row r="62" spans="1:37" ht="15.5" x14ac:dyDescent="0.35">
      <c r="A62">
        <v>1</v>
      </c>
      <c r="B62" t="str">
        <f>Tabla14[[#This Row],[Oficina]]&amp;Tabla14[[#This Row],[Material]]</f>
        <v>Agro Sudamerica1023318</v>
      </c>
      <c r="C62" t="s">
        <v>84</v>
      </c>
      <c r="D62" t="s">
        <v>37</v>
      </c>
      <c r="E62">
        <v>1023318</v>
      </c>
      <c r="F62" t="s">
        <v>138</v>
      </c>
      <c r="G62" t="str">
        <f>VLOOKUP(Tabla14[[#This Row],[Material]],'[3]Base Pedidos'!$D:$AD,25,FALSE)</f>
        <v>RECORTES NO MAGRO</v>
      </c>
      <c r="H62" t="str">
        <f>VLOOKUP(Tabla14[[#This Row],[Material]],'[3]Base Pedidos'!$D:$AD,26,FALSE)</f>
        <v>RECORTES NO MAGRO TRIMING 80/20</v>
      </c>
      <c r="I62">
        <f>IFERROR(VLOOKUP(Tabla14[[#This Row],[Material]],[1]Hoja1!$A:$B,2,FALSE),0)</f>
        <v>0</v>
      </c>
      <c r="J62" s="7">
        <v>0</v>
      </c>
      <c r="K62" s="7">
        <v>0</v>
      </c>
      <c r="L62" s="16">
        <v>0.42519388037153194</v>
      </c>
      <c r="M62" s="7">
        <v>0</v>
      </c>
      <c r="N62" s="7">
        <v>0</v>
      </c>
      <c r="O62" s="7">
        <v>0</v>
      </c>
      <c r="P62" s="7">
        <v>0</v>
      </c>
      <c r="Q62" s="17">
        <f>SUM(Tabla14[[#This Row],[Producción disponible]],Tabla14[[#This Row],[Stock al día]],(Tabla14[[#This Row],[Por producir mes N]]))-Tabla14[[#This Row],[Producción por despachar mes N]]</f>
        <v>0</v>
      </c>
      <c r="R62" s="7">
        <v>0</v>
      </c>
      <c r="S62" s="18">
        <v>24000</v>
      </c>
      <c r="T62" s="19">
        <f t="shared" si="0"/>
        <v>0</v>
      </c>
      <c r="U62" s="20"/>
      <c r="V62" s="19">
        <f>+Tabla14[[#This Row],[Atraso a facturar]]+Tabla14[[#This Row],[Ajuste atraso]]</f>
        <v>0</v>
      </c>
      <c r="W62" s="5">
        <f>+Tabla14[[#This Row],[Total disponible]]-Tabla14[[#This Row],[Facturación atraso]]</f>
        <v>0</v>
      </c>
      <c r="X62" s="21">
        <f>IFERROR(IF(AND(W62&gt;S62,K62&gt;=S62),ROUNDDOWN((Tabla14[[#This Row],[Producción para venta nueva]])/S62,0)*S62,0),0)</f>
        <v>0</v>
      </c>
      <c r="Y62" s="20"/>
      <c r="Z62" s="21">
        <f>IF(Tabla14[[#This Row],[Venta del mes]]&gt;0,Tabla14[[#This Row],[Venta del mes]]+Tabla14[[#This Row],[Ajuste venta nueva]],0)</f>
        <v>0</v>
      </c>
      <c r="AA62" s="21">
        <f>+Tabla14[[#This Row],[Producción para venta nueva]]-Tabla14[[#This Row],[Facturación Venta nueva]]</f>
        <v>0</v>
      </c>
      <c r="AB62" s="21">
        <f>IF(AND(A62=1,Tabla14[[#This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2" s="21"/>
      <c r="AD62" s="21">
        <f>IF(Tabla14[[#This Row],[Disponible stock sin venta]]&gt;0,Tabla14[[#This Row],[Disponible stock sin venta]]+Tabla14[[#This Row],[Ajuste stock sin venta]],0)</f>
        <v>0</v>
      </c>
      <c r="AE62" s="5">
        <f>IFERROR(VLOOKUP(Tabla14[[#This Row],[Llave]],[2]Hoja2!$B:$E,4,FALSE),0)</f>
        <v>0</v>
      </c>
      <c r="AF6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2" s="5" t="b">
        <v>0</v>
      </c>
      <c r="AH6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2" s="21">
        <f>+Tabla14[[#This Row],[Plan Ajustado]]-Tabla14[[#This Row],[Plan Irrestricto (DATO)]]</f>
        <v>0</v>
      </c>
      <c r="AJ62" s="5"/>
      <c r="AK62" s="5"/>
    </row>
    <row r="63" spans="1:37" ht="15.5" x14ac:dyDescent="0.35">
      <c r="A63">
        <v>1</v>
      </c>
      <c r="B63" t="str">
        <f>Tabla14[[#This Row],[Oficina]]&amp;Tabla14[[#This Row],[Material]]</f>
        <v>Agro Sudamerica1023312</v>
      </c>
      <c r="C63" t="s">
        <v>84</v>
      </c>
      <c r="D63" t="s">
        <v>37</v>
      </c>
      <c r="E63">
        <v>1023312</v>
      </c>
      <c r="F63" t="s">
        <v>139</v>
      </c>
      <c r="G63" t="s">
        <v>140</v>
      </c>
      <c r="H63" t="s">
        <v>141</v>
      </c>
      <c r="I63">
        <f>IFERROR(VLOOKUP(Tabla14[[#This Row],[Material]],[1]Hoja1!$A:$B,2,FALSE),0)</f>
        <v>0</v>
      </c>
      <c r="J63" s="7">
        <v>0</v>
      </c>
      <c r="K63" s="7">
        <v>0</v>
      </c>
      <c r="L63" s="16">
        <v>0.42519388037153194</v>
      </c>
      <c r="M63" s="7">
        <v>0</v>
      </c>
      <c r="N63" s="7">
        <v>0</v>
      </c>
      <c r="O63" s="7">
        <v>0</v>
      </c>
      <c r="P63" s="7">
        <v>0</v>
      </c>
      <c r="Q63" s="17">
        <f>SUM(Tabla14[[#This Row],[Producción disponible]],Tabla14[[#This Row],[Stock al día]],(Tabla14[[#This Row],[Por producir mes N]]))-Tabla14[[#This Row],[Producción por despachar mes N]]</f>
        <v>0</v>
      </c>
      <c r="R63" s="7">
        <v>0</v>
      </c>
      <c r="S63" s="18">
        <v>24000</v>
      </c>
      <c r="T63" s="19">
        <f t="shared" si="0"/>
        <v>0</v>
      </c>
      <c r="U63" s="20"/>
      <c r="V63" s="19">
        <f>+Tabla14[[#This Row],[Atraso a facturar]]+Tabla14[[#This Row],[Ajuste atraso]]</f>
        <v>0</v>
      </c>
      <c r="W63" s="5">
        <f>+Tabla14[[#This Row],[Total disponible]]-Tabla14[[#This Row],[Facturación atraso]]</f>
        <v>0</v>
      </c>
      <c r="X63" s="21">
        <f>IFERROR(IF(AND(W63&gt;S63,K63&gt;=S63),ROUNDDOWN((Tabla14[[#This Row],[Producción para venta nueva]])/S63,0)*S63,0),0)</f>
        <v>0</v>
      </c>
      <c r="Y63" s="20"/>
      <c r="Z63" s="21">
        <f>IF(Tabla14[[#This Row],[Venta del mes]]&gt;0,Tabla14[[#This Row],[Venta del mes]]+Tabla14[[#This Row],[Ajuste venta nueva]],0)</f>
        <v>0</v>
      </c>
      <c r="AA63" s="21">
        <f>+Tabla14[[#This Row],[Producción para venta nueva]]-Tabla14[[#This Row],[Facturación Venta nueva]]</f>
        <v>0</v>
      </c>
      <c r="AB63" s="21">
        <f>IF(AND(A63=1,Tabla14[[#This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3" s="21"/>
      <c r="AD63" s="21">
        <f>IF(Tabla14[[#This Row],[Disponible stock sin venta]]&gt;0,Tabla14[[#This Row],[Disponible stock sin venta]]+Tabla14[[#This Row],[Ajuste stock sin venta]],0)</f>
        <v>0</v>
      </c>
      <c r="AE63" s="5">
        <f>IFERROR(VLOOKUP(Tabla14[[#This Row],[Llave]],[2]Hoja2!$B:$E,4,FALSE),0)</f>
        <v>0</v>
      </c>
      <c r="AF63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3" s="5" t="b">
        <v>0</v>
      </c>
      <c r="AH6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3" s="21">
        <f>+Tabla14[[#This Row],[Plan Ajustado]]-Tabla14[[#This Row],[Plan Irrestricto (DATO)]]</f>
        <v>0</v>
      </c>
      <c r="AJ63" s="5"/>
      <c r="AK63" s="5"/>
    </row>
    <row r="64" spans="1:37" ht="15.5" x14ac:dyDescent="0.35">
      <c r="A64">
        <v>1</v>
      </c>
      <c r="B64" t="str">
        <f>Tabla14[[#This Row],[Oficina]]&amp;Tabla14[[#This Row],[Material]]</f>
        <v>Agrosuper Asia1023307</v>
      </c>
      <c r="C64" t="s">
        <v>84</v>
      </c>
      <c r="D64" t="s">
        <v>76</v>
      </c>
      <c r="E64">
        <v>1023307</v>
      </c>
      <c r="F64" t="s">
        <v>119</v>
      </c>
      <c r="G64" t="s">
        <v>92</v>
      </c>
      <c r="H64" t="s">
        <v>93</v>
      </c>
      <c r="I64">
        <f>IFERROR(VLOOKUP(Tabla14[[#This Row],[Material]],[1]Hoja1!$A:$B,2,FALSE),0)</f>
        <v>0</v>
      </c>
      <c r="J64" s="7">
        <v>0</v>
      </c>
      <c r="K64" s="7">
        <v>1194</v>
      </c>
      <c r="L64" s="16">
        <v>0.42519388037153194</v>
      </c>
      <c r="M64" s="7">
        <v>0</v>
      </c>
      <c r="N64" s="7">
        <v>1194</v>
      </c>
      <c r="O64" s="7">
        <v>0</v>
      </c>
      <c r="P64" s="7">
        <v>0</v>
      </c>
      <c r="Q64" s="17">
        <f>SUM(Tabla14[[#This Row],[Producción disponible]],Tabla14[[#This Row],[Stock al día]],(Tabla14[[#This Row],[Por producir mes N]]))-Tabla14[[#This Row],[Producción por despachar mes N]]</f>
        <v>1194</v>
      </c>
      <c r="R64" s="7">
        <v>0</v>
      </c>
      <c r="S64" s="18">
        <v>24000</v>
      </c>
      <c r="T64" s="19">
        <f t="shared" si="0"/>
        <v>0</v>
      </c>
      <c r="U64" s="20"/>
      <c r="V64" s="19">
        <f>+Tabla14[[#This Row],[Atraso a facturar]]+Tabla14[[#This Row],[Ajuste atraso]]</f>
        <v>0</v>
      </c>
      <c r="W64" s="5">
        <f>+Tabla14[[#This Row],[Total disponible]]-Tabla14[[#This Row],[Facturación atraso]]</f>
        <v>1194</v>
      </c>
      <c r="X64" s="21">
        <f>IFERROR(IF(AND(W64&gt;S64,K64&gt;=S64),ROUNDDOWN((Tabla14[[#This Row],[Producción para venta nueva]])/S64,0)*S64,0),0)</f>
        <v>0</v>
      </c>
      <c r="Y64" s="20"/>
      <c r="Z64" s="21">
        <f>IF(Tabla14[[#This Row],[Venta del mes]]&gt;0,Tabla14[[#This Row],[Venta del mes]]+Tabla14[[#This Row],[Ajuste venta nueva]],0)</f>
        <v>0</v>
      </c>
      <c r="AA64" s="21">
        <f>+Tabla14[[#This Row],[Producción para venta nueva]]-Tabla14[[#This Row],[Facturación Venta nueva]]</f>
        <v>1194</v>
      </c>
      <c r="AB64" s="21">
        <f>IF(AND(A64=1,Tabla14[[#This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4" s="21"/>
      <c r="AD64" s="21">
        <f>IF(Tabla14[[#This Row],[Disponible stock sin venta]]&gt;0,Tabla14[[#This Row],[Disponible stock sin venta]]+Tabla14[[#This Row],[Ajuste stock sin venta]],0)</f>
        <v>0</v>
      </c>
      <c r="AE64" s="5">
        <f>IFERROR(VLOOKUP(Tabla14[[#This Row],[Llave]],[2]Hoja2!$B:$E,4,FALSE),0)</f>
        <v>0</v>
      </c>
      <c r="AF6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4" s="5">
        <v>0</v>
      </c>
      <c r="AH6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4" s="21">
        <f>+Tabla14[[#This Row],[Plan Ajustado]]-Tabla14[[#This Row],[Plan Irrestricto (DATO)]]</f>
        <v>0</v>
      </c>
      <c r="AJ64" s="5"/>
      <c r="AK64" s="5"/>
    </row>
    <row r="65" spans="1:37" ht="15.5" x14ac:dyDescent="0.35">
      <c r="A65">
        <v>1</v>
      </c>
      <c r="B65" t="str">
        <f>Tabla14[[#This Row],[Oficina]]&amp;Tabla14[[#This Row],[Material]]</f>
        <v>Agrosuper Asia1023305</v>
      </c>
      <c r="C65" t="s">
        <v>84</v>
      </c>
      <c r="D65" t="s">
        <v>76</v>
      </c>
      <c r="E65">
        <v>1023305</v>
      </c>
      <c r="F65" t="s">
        <v>142</v>
      </c>
      <c r="G65" t="s">
        <v>92</v>
      </c>
      <c r="H65" t="s">
        <v>143</v>
      </c>
      <c r="I65">
        <f>IFERROR(VLOOKUP(Tabla14[[#This Row],[Material]],[1]Hoja1!$A:$B,2,FALSE),0)</f>
        <v>0</v>
      </c>
      <c r="J65" s="7">
        <v>0</v>
      </c>
      <c r="K65" s="7">
        <v>0</v>
      </c>
      <c r="L65" s="16">
        <v>0.42519388037153194</v>
      </c>
      <c r="M65" s="7">
        <v>0</v>
      </c>
      <c r="N65" s="7">
        <v>0</v>
      </c>
      <c r="O65" s="7">
        <v>0</v>
      </c>
      <c r="P65" s="7">
        <v>0</v>
      </c>
      <c r="Q65" s="17">
        <f>SUM(Tabla14[[#This Row],[Producción disponible]],Tabla14[[#This Row],[Stock al día]],(Tabla14[[#This Row],[Por producir mes N]]))-Tabla14[[#This Row],[Producción por despachar mes N]]</f>
        <v>0</v>
      </c>
      <c r="R65" s="7">
        <v>0</v>
      </c>
      <c r="S65" s="18">
        <v>22000</v>
      </c>
      <c r="T65" s="19">
        <f t="shared" si="0"/>
        <v>0</v>
      </c>
      <c r="U65" s="20"/>
      <c r="V65" s="19">
        <f>+Tabla14[[#This Row],[Atraso a facturar]]+Tabla14[[#This Row],[Ajuste atraso]]</f>
        <v>0</v>
      </c>
      <c r="W65" s="5">
        <f>+Tabla14[[#This Row],[Total disponible]]-Tabla14[[#This Row],[Facturación atraso]]</f>
        <v>0</v>
      </c>
      <c r="X65" s="21">
        <f>IFERROR(IF(AND(W65&gt;S65,K65&gt;=S65),ROUNDDOWN((Tabla14[[#This Row],[Producción para venta nueva]])/S65,0)*S65,0),0)</f>
        <v>0</v>
      </c>
      <c r="Y65" s="20"/>
      <c r="Z65" s="21">
        <f>IF(Tabla14[[#This Row],[Venta del mes]]&gt;0,Tabla14[[#This Row],[Venta del mes]]+Tabla14[[#This Row],[Ajuste venta nueva]],0)</f>
        <v>0</v>
      </c>
      <c r="AA65" s="21">
        <f>+Tabla14[[#This Row],[Producción para venta nueva]]-Tabla14[[#This Row],[Facturación Venta nueva]]</f>
        <v>0</v>
      </c>
      <c r="AB65" s="21">
        <f>IF(AND(A65=1,Tabla14[[#This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5" s="21"/>
      <c r="AD65" s="21">
        <f>IF(Tabla14[[#This Row],[Disponible stock sin venta]]&gt;0,Tabla14[[#This Row],[Disponible stock sin venta]]+Tabla14[[#This Row],[Ajuste stock sin venta]],0)</f>
        <v>0</v>
      </c>
      <c r="AE65" s="5">
        <f>IFERROR(VLOOKUP(Tabla14[[#This Row],[Llave]],[2]Hoja2!$B:$E,4,FALSE),0)</f>
        <v>0</v>
      </c>
      <c r="AF6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5" s="5" t="b">
        <v>0</v>
      </c>
      <c r="AH6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5" s="21">
        <f>+Tabla14[[#This Row],[Plan Ajustado]]-Tabla14[[#This Row],[Plan Irrestricto (DATO)]]</f>
        <v>0</v>
      </c>
      <c r="AJ65" s="5"/>
      <c r="AK65" s="5"/>
    </row>
    <row r="66" spans="1:37" ht="15.5" x14ac:dyDescent="0.35">
      <c r="A66">
        <v>1</v>
      </c>
      <c r="B66" t="str">
        <f>Tabla14[[#This Row],[Oficina]]&amp;Tabla14[[#This Row],[Material]]</f>
        <v>Exportacion Directa1023301</v>
      </c>
      <c r="C66" t="s">
        <v>84</v>
      </c>
      <c r="D66" t="s">
        <v>105</v>
      </c>
      <c r="E66">
        <v>1023301</v>
      </c>
      <c r="F66" t="s">
        <v>144</v>
      </c>
      <c r="G66" t="s">
        <v>125</v>
      </c>
      <c r="H66" t="s">
        <v>145</v>
      </c>
      <c r="I66">
        <f>IFERROR(VLOOKUP(Tabla14[[#This Row],[Material]],[1]Hoja1!$A:$B,2,FALSE),0)</f>
        <v>0</v>
      </c>
      <c r="J66" s="7">
        <v>0</v>
      </c>
      <c r="K66" s="7">
        <v>0</v>
      </c>
      <c r="L66" s="16">
        <v>0.71259694018576591</v>
      </c>
      <c r="M66" s="7">
        <v>0</v>
      </c>
      <c r="N66" s="7">
        <v>1804</v>
      </c>
      <c r="O66" s="7">
        <v>0</v>
      </c>
      <c r="P66" s="7">
        <v>0</v>
      </c>
      <c r="Q66" s="17">
        <f>SUM(Tabla14[[#This Row],[Producción disponible]],Tabla14[[#This Row],[Stock al día]],(Tabla14[[#This Row],[Por producir mes N]]))-Tabla14[[#This Row],[Producción por despachar mes N]]</f>
        <v>1804</v>
      </c>
      <c r="R66" s="7">
        <v>0</v>
      </c>
      <c r="S66" s="18">
        <v>5000</v>
      </c>
      <c r="T66" s="19">
        <f t="shared" si="0"/>
        <v>0</v>
      </c>
      <c r="U66" s="20"/>
      <c r="V66" s="19">
        <f>+Tabla14[[#This Row],[Atraso a facturar]]+Tabla14[[#This Row],[Ajuste atraso]]</f>
        <v>0</v>
      </c>
      <c r="W66" s="5">
        <f>+Tabla14[[#This Row],[Total disponible]]-Tabla14[[#This Row],[Facturación atraso]]</f>
        <v>1804</v>
      </c>
      <c r="X66" s="21">
        <f>IFERROR(IF(AND(W66&gt;S66,K66&gt;=S66),ROUNDDOWN((Tabla14[[#This Row],[Producción para venta nueva]])/S66,0)*S66,0),0)</f>
        <v>0</v>
      </c>
      <c r="Y66" s="20"/>
      <c r="Z66" s="21">
        <f>IF(Tabla14[[#This Row],[Venta del mes]]&gt;0,Tabla14[[#This Row],[Venta del mes]]+Tabla14[[#This Row],[Ajuste venta nueva]],0)</f>
        <v>0</v>
      </c>
      <c r="AA66" s="21">
        <f>+Tabla14[[#This Row],[Producción para venta nueva]]-Tabla14[[#This Row],[Facturación Venta nueva]]</f>
        <v>1804</v>
      </c>
      <c r="AB66" s="21">
        <f>IF(AND(A66=1,Tabla14[[#This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6" s="21"/>
      <c r="AD66" s="21">
        <f>IF(Tabla14[[#This Row],[Disponible stock sin venta]]&gt;0,Tabla14[[#This Row],[Disponible stock sin venta]]+Tabla14[[#This Row],[Ajuste stock sin venta]],0)</f>
        <v>0</v>
      </c>
      <c r="AE66" s="5">
        <f>IFERROR(VLOOKUP(Tabla14[[#This Row],[Llave]],[2]Hoja2!$B:$E,4,FALSE),0)</f>
        <v>0</v>
      </c>
      <c r="AF6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6" s="5">
        <v>0</v>
      </c>
      <c r="AH6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6" s="21">
        <f>+Tabla14[[#This Row],[Plan Ajustado]]-Tabla14[[#This Row],[Plan Irrestricto (DATO)]]</f>
        <v>0</v>
      </c>
      <c r="AJ66" s="5"/>
      <c r="AK66" s="5"/>
    </row>
    <row r="67" spans="1:37" ht="15.5" x14ac:dyDescent="0.35">
      <c r="A67">
        <v>1</v>
      </c>
      <c r="B67" t="str">
        <f>Tabla14[[#This Row],[Oficina]]&amp;Tabla14[[#This Row],[Material]]</f>
        <v>Agro Sudamerica1023295</v>
      </c>
      <c r="C67" t="s">
        <v>84</v>
      </c>
      <c r="D67" t="s">
        <v>37</v>
      </c>
      <c r="E67">
        <v>1023295</v>
      </c>
      <c r="F67" t="s">
        <v>146</v>
      </c>
      <c r="G67" t="s">
        <v>92</v>
      </c>
      <c r="H67" t="s">
        <v>147</v>
      </c>
      <c r="I67">
        <f>IFERROR(VLOOKUP(Tabla14[[#This Row],[Material]],[1]Hoja1!$A:$B,2,FALSE),0)</f>
        <v>0</v>
      </c>
      <c r="J67" s="7">
        <v>0</v>
      </c>
      <c r="K67" s="7">
        <v>0</v>
      </c>
      <c r="L67" s="16">
        <v>0.42519388037153194</v>
      </c>
      <c r="M67" s="7">
        <v>0</v>
      </c>
      <c r="N67" s="7">
        <v>0</v>
      </c>
      <c r="O67" s="7">
        <v>0</v>
      </c>
      <c r="P67" s="7">
        <v>0</v>
      </c>
      <c r="Q67" s="17">
        <f>SUM(Tabla14[[#This Row],[Producción disponible]],Tabla14[[#This Row],[Stock al día]],(Tabla14[[#This Row],[Por producir mes N]]))-Tabla14[[#This Row],[Producción por despachar mes N]]</f>
        <v>0</v>
      </c>
      <c r="R67" s="7">
        <v>0</v>
      </c>
      <c r="S67" s="18">
        <v>600</v>
      </c>
      <c r="T67" s="19">
        <f t="shared" si="0"/>
        <v>0</v>
      </c>
      <c r="U67" s="20"/>
      <c r="V67" s="19">
        <f>+Tabla14[[#This Row],[Atraso a facturar]]+Tabla14[[#This Row],[Ajuste atraso]]</f>
        <v>0</v>
      </c>
      <c r="W67" s="5">
        <f>+Tabla14[[#This Row],[Total disponible]]-Tabla14[[#This Row],[Facturación atraso]]</f>
        <v>0</v>
      </c>
      <c r="X67" s="21">
        <f>IFERROR(IF(AND(W67&gt;S67,K67&gt;=S67),ROUNDDOWN((Tabla14[[#This Row],[Producción para venta nueva]])/S67,0)*S67,0),0)</f>
        <v>0</v>
      </c>
      <c r="Y67" s="20"/>
      <c r="Z67" s="21">
        <f>IF(Tabla14[[#This Row],[Venta del mes]]&gt;0,Tabla14[[#This Row],[Venta del mes]]+Tabla14[[#This Row],[Ajuste venta nueva]],0)</f>
        <v>0</v>
      </c>
      <c r="AA67" s="21">
        <f>+Tabla14[[#This Row],[Producción para venta nueva]]-Tabla14[[#This Row],[Facturación Venta nueva]]</f>
        <v>0</v>
      </c>
      <c r="AB67" s="21">
        <f>IF(AND(A67=1,Tabla14[[#This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7" s="21"/>
      <c r="AD67" s="21">
        <f>IF(Tabla14[[#This Row],[Disponible stock sin venta]]&gt;0,Tabla14[[#This Row],[Disponible stock sin venta]]+Tabla14[[#This Row],[Ajuste stock sin venta]],0)</f>
        <v>0</v>
      </c>
      <c r="AE67" s="5">
        <f>IFERROR(VLOOKUP(Tabla14[[#This Row],[Llave]],[2]Hoja2!$B:$E,4,FALSE),0)</f>
        <v>0</v>
      </c>
      <c r="AF6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67" s="5" t="b">
        <v>0</v>
      </c>
      <c r="AH6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67" s="21">
        <f>+Tabla14[[#This Row],[Plan Ajustado]]-Tabla14[[#This Row],[Plan Irrestricto (DATO)]]</f>
        <v>0</v>
      </c>
      <c r="AJ67" s="5"/>
      <c r="AK67" s="5"/>
    </row>
    <row r="68" spans="1:37" ht="15.5" x14ac:dyDescent="0.35">
      <c r="A68">
        <v>1</v>
      </c>
      <c r="B68" t="str">
        <f>Tabla14[[#This Row],[Oficina]]&amp;Tabla14[[#This Row],[Material]]</f>
        <v>Agrosuper Asia1023283</v>
      </c>
      <c r="C68" t="s">
        <v>84</v>
      </c>
      <c r="D68" t="s">
        <v>76</v>
      </c>
      <c r="E68">
        <v>1023283</v>
      </c>
      <c r="F68" t="s">
        <v>148</v>
      </c>
      <c r="G68" t="s">
        <v>92</v>
      </c>
      <c r="H68" t="s">
        <v>149</v>
      </c>
      <c r="I68">
        <f>IFERROR(VLOOKUP(Tabla14[[#This Row],[Material]],[1]Hoja1!$A:$B,2,FALSE),0)</f>
        <v>5431.68</v>
      </c>
      <c r="J68" s="7">
        <v>43901</v>
      </c>
      <c r="K68" s="7">
        <v>60000</v>
      </c>
      <c r="L68" s="16">
        <v>0.42519388037153194</v>
      </c>
      <c r="M68" s="7">
        <v>18666.436542190622</v>
      </c>
      <c r="N68" s="7">
        <v>24657</v>
      </c>
      <c r="O68" s="7">
        <v>10238.840110719999</v>
      </c>
      <c r="P68" s="7">
        <v>0</v>
      </c>
      <c r="Q68" s="17">
        <f>SUM(Tabla14[[#This Row],[Producción disponible]],Tabla14[[#This Row],[Stock al día]],(Tabla14[[#This Row],[Por producir mes N]]))-Tabla14[[#This Row],[Producción por despachar mes N]]</f>
        <v>53562.276652910623</v>
      </c>
      <c r="R68" s="7">
        <v>24000</v>
      </c>
      <c r="S68" s="18">
        <v>24000</v>
      </c>
      <c r="T68" s="19">
        <f t="shared" si="0"/>
        <v>24000</v>
      </c>
      <c r="U68" s="20"/>
      <c r="V68" s="19">
        <f>+Tabla14[[#This Row],[Atraso a facturar]]+Tabla14[[#This Row],[Ajuste atraso]]</f>
        <v>24000</v>
      </c>
      <c r="W68" s="5">
        <f>+Tabla14[[#This Row],[Total disponible]]-Tabla14[[#This Row],[Facturación atraso]]</f>
        <v>29562.276652910623</v>
      </c>
      <c r="X68" s="21">
        <f>IFERROR(IF(AND(W68&gt;S68,K68&gt;=S68),ROUNDDOWN((Tabla14[[#This Row],[Producción para venta nueva]])/S68,0)*S68,0),0)</f>
        <v>24000</v>
      </c>
      <c r="Y68" s="20"/>
      <c r="Z68" s="21">
        <f>IF(Tabla14[[#This Row],[Venta del mes]]&gt;0,Tabla14[[#This Row],[Venta del mes]]+Tabla14[[#This Row],[Ajuste venta nueva]],0)</f>
        <v>24000</v>
      </c>
      <c r="AA68" s="21">
        <f>+Tabla14[[#This Row],[Producción para venta nueva]]-Tabla14[[#This Row],[Facturación Venta nueva]]</f>
        <v>5562.2766529106229</v>
      </c>
      <c r="AB68" s="21">
        <f>IF(AND(A68=1,Tabla14[[#This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8" s="21"/>
      <c r="AD68" s="21">
        <f>IF(Tabla14[[#This Row],[Disponible stock sin venta]]&gt;0,Tabla14[[#This Row],[Disponible stock sin venta]]+Tabla14[[#This Row],[Ajuste stock sin venta]],0)</f>
        <v>0</v>
      </c>
      <c r="AE68" s="5">
        <f>IFERROR(VLOOKUP(Tabla14[[#This Row],[Llave]],[2]Hoja2!$B:$E,4,FALSE),0)</f>
        <v>0</v>
      </c>
      <c r="AF6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68" s="5">
        <v>48000</v>
      </c>
      <c r="AH68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68" s="21">
        <f>+Tabla14[[#This Row],[Plan Ajustado]]-Tabla14[[#This Row],[Plan Irrestricto (DATO)]]</f>
        <v>0</v>
      </c>
      <c r="AJ68" s="5"/>
      <c r="AK68" s="5"/>
    </row>
    <row r="69" spans="1:37" ht="15.5" x14ac:dyDescent="0.35">
      <c r="A69">
        <v>1</v>
      </c>
      <c r="B69" t="str">
        <f>Tabla14[[#This Row],[Oficina]]&amp;Tabla14[[#This Row],[Material]]</f>
        <v>Exportacion Directa1023194</v>
      </c>
      <c r="C69" t="s">
        <v>84</v>
      </c>
      <c r="D69" t="s">
        <v>105</v>
      </c>
      <c r="E69">
        <v>1023194</v>
      </c>
      <c r="F69" t="s">
        <v>150</v>
      </c>
      <c r="G69" t="s">
        <v>121</v>
      </c>
      <c r="H69" t="s">
        <v>122</v>
      </c>
      <c r="I69">
        <f>IFERROR(VLOOKUP(Tabla14[[#This Row],[Material]],[1]Hoja1!$A:$B,2,FALSE),0)</f>
        <v>0</v>
      </c>
      <c r="J69" s="7">
        <v>14768</v>
      </c>
      <c r="K69" s="7">
        <v>11000</v>
      </c>
      <c r="L69" s="16">
        <v>0.71259694018576591</v>
      </c>
      <c r="M69" s="7">
        <v>10523.631612663392</v>
      </c>
      <c r="N69" s="7">
        <v>5798</v>
      </c>
      <c r="O69" s="7">
        <v>4220.8</v>
      </c>
      <c r="P69" s="7">
        <v>2200</v>
      </c>
      <c r="Q69" s="17">
        <f>SUM(Tabla14[[#This Row],[Producción disponible]],Tabla14[[#This Row],[Stock al día]],(Tabla14[[#This Row],[Por producir mes N]]))-Tabla14[[#This Row],[Producción por despachar mes N]]</f>
        <v>18342.431612663393</v>
      </c>
      <c r="R69" s="7">
        <v>14900</v>
      </c>
      <c r="S69" s="18">
        <v>3333</v>
      </c>
      <c r="T69" s="19">
        <f t="shared" si="0"/>
        <v>14900</v>
      </c>
      <c r="U69" s="20"/>
      <c r="V69" s="19">
        <f>+Tabla14[[#This Row],[Atraso a facturar]]+Tabla14[[#This Row],[Ajuste atraso]]</f>
        <v>14900</v>
      </c>
      <c r="W69" s="5">
        <f>+Tabla14[[#This Row],[Total disponible]]-Tabla14[[#This Row],[Facturación atraso]]</f>
        <v>3442.431612663393</v>
      </c>
      <c r="X69" s="21">
        <f>IFERROR(IF(AND(W69&gt;S69,K69&gt;=S69),ROUNDDOWN((Tabla14[[#This Row],[Producción para venta nueva]])/S69,0)*S69,0),0)</f>
        <v>3333</v>
      </c>
      <c r="Y69" s="20"/>
      <c r="Z69" s="21">
        <f>IF(Tabla14[[#This Row],[Venta del mes]]&gt;0,Tabla14[[#This Row],[Venta del mes]]+Tabla14[[#This Row],[Ajuste venta nueva]],0)</f>
        <v>3333</v>
      </c>
      <c r="AA69" s="21">
        <f>+Tabla14[[#This Row],[Producción para venta nueva]]-Tabla14[[#This Row],[Facturación Venta nueva]]</f>
        <v>109.43161266339303</v>
      </c>
      <c r="AB69" s="21">
        <f>IF(AND(A69=1,Tabla14[[#This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69" s="21"/>
      <c r="AD69" s="21">
        <f>IF(Tabla14[[#This Row],[Disponible stock sin venta]]&gt;0,Tabla14[[#This Row],[Disponible stock sin venta]]+Tabla14[[#This Row],[Ajuste stock sin venta]],0)</f>
        <v>0</v>
      </c>
      <c r="AE69" s="5">
        <f>IFERROR(VLOOKUP(Tabla14[[#This Row],[Llave]],[2]Hoja2!$B:$E,4,FALSE),0)</f>
        <v>0</v>
      </c>
      <c r="AF6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18233</v>
      </c>
      <c r="AG69" s="5">
        <v>18233</v>
      </c>
      <c r="AH69" s="21">
        <f>IF(Tabla14[[#This Row],[Plan Irrestricto (DATO)]]&gt;0,SUM(Tabla14[[#This Row],[Facturación atraso]],Tabla14[[#This Row],[Facturación Venta nueva]],Tabla14[[#This Row],[Facturación stock]],Tabla14[[#This Row],[En puerto a facturar]]),0)</f>
        <v>18233</v>
      </c>
      <c r="AI69" s="21">
        <f>+Tabla14[[#This Row],[Plan Ajustado]]-Tabla14[[#This Row],[Plan Irrestricto (DATO)]]</f>
        <v>0</v>
      </c>
      <c r="AJ69" s="5"/>
      <c r="AK69" s="5"/>
    </row>
    <row r="70" spans="1:37" ht="15.5" x14ac:dyDescent="0.35">
      <c r="A70">
        <v>1</v>
      </c>
      <c r="B70" t="str">
        <f>Tabla14[[#This Row],[Oficina]]&amp;Tabla14[[#This Row],[Material]]</f>
        <v>Agrosuper Asia1023183</v>
      </c>
      <c r="C70" t="s">
        <v>84</v>
      </c>
      <c r="D70" t="s">
        <v>76</v>
      </c>
      <c r="E70">
        <v>1023183</v>
      </c>
      <c r="F70" t="s">
        <v>151</v>
      </c>
      <c r="G70" t="s">
        <v>152</v>
      </c>
      <c r="H70" t="s">
        <v>153</v>
      </c>
      <c r="I70">
        <f>IFERROR(VLOOKUP(Tabla14[[#This Row],[Material]],[1]Hoja1!$A:$B,2,FALSE),0)</f>
        <v>0</v>
      </c>
      <c r="J70" s="7">
        <v>0</v>
      </c>
      <c r="K70" s="7">
        <v>22000</v>
      </c>
      <c r="L70" s="16">
        <v>0.42519388037153194</v>
      </c>
      <c r="M70" s="7">
        <v>0</v>
      </c>
      <c r="N70" s="7">
        <v>18039</v>
      </c>
      <c r="O70" s="7">
        <v>0</v>
      </c>
      <c r="P70" s="7">
        <v>0</v>
      </c>
      <c r="Q70" s="17">
        <f>SUM(Tabla14[[#This Row],[Producción disponible]],Tabla14[[#This Row],[Stock al día]],(Tabla14[[#This Row],[Por producir mes N]]))-Tabla14[[#This Row],[Producción por despachar mes N]]</f>
        <v>18039</v>
      </c>
      <c r="R70" s="7">
        <v>0</v>
      </c>
      <c r="S70" s="18">
        <v>24000</v>
      </c>
      <c r="T70" s="19">
        <f t="shared" si="0"/>
        <v>0</v>
      </c>
      <c r="U70" s="20"/>
      <c r="V70" s="19">
        <f>+Tabla14[[#This Row],[Atraso a facturar]]+Tabla14[[#This Row],[Ajuste atraso]]</f>
        <v>0</v>
      </c>
      <c r="W70" s="5">
        <f>+Tabla14[[#This Row],[Total disponible]]-Tabla14[[#This Row],[Facturación atraso]]</f>
        <v>18039</v>
      </c>
      <c r="X70" s="21">
        <f>IFERROR(IF(AND(W70&gt;S70,K70&gt;=S70),ROUNDDOWN((Tabla14[[#This Row],[Producción para venta nueva]])/S70,0)*S70,0),0)</f>
        <v>0</v>
      </c>
      <c r="Y70" s="20"/>
      <c r="Z70" s="21">
        <f>IF(Tabla14[[#This Row],[Venta del mes]]&gt;0,Tabla14[[#This Row],[Venta del mes]]+Tabla14[[#This Row],[Ajuste venta nueva]],0)</f>
        <v>0</v>
      </c>
      <c r="AA70" s="21">
        <f>+Tabla14[[#This Row],[Producción para venta nueva]]-Tabla14[[#This Row],[Facturación Venta nueva]]</f>
        <v>18039</v>
      </c>
      <c r="AB70" s="21">
        <f>IF(AND(A70=1,Tabla14[[#This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0" s="21"/>
      <c r="AD70" s="21">
        <f>IF(Tabla14[[#This Row],[Disponible stock sin venta]]&gt;0,Tabla14[[#This Row],[Disponible stock sin venta]]+Tabla14[[#This Row],[Ajuste stock sin venta]],0)</f>
        <v>0</v>
      </c>
      <c r="AE70" s="5">
        <f>IFERROR(VLOOKUP(Tabla14[[#This Row],[Llave]],[2]Hoja2!$B:$E,4,FALSE),0)</f>
        <v>0</v>
      </c>
      <c r="AF7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0" s="5">
        <v>0</v>
      </c>
      <c r="AH7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0" s="21">
        <f>+Tabla14[[#This Row],[Plan Ajustado]]-Tabla14[[#This Row],[Plan Irrestricto (DATO)]]</f>
        <v>0</v>
      </c>
      <c r="AJ70" s="5"/>
      <c r="AK70" s="5"/>
    </row>
    <row r="71" spans="1:37" ht="15.5" x14ac:dyDescent="0.35">
      <c r="A71">
        <v>1</v>
      </c>
      <c r="B71" t="str">
        <f>Tabla14[[#This Row],[Oficina]]&amp;Tabla14[[#This Row],[Material]]</f>
        <v>Exportacion Directa1023166</v>
      </c>
      <c r="C71" t="s">
        <v>84</v>
      </c>
      <c r="D71" t="s">
        <v>105</v>
      </c>
      <c r="E71">
        <v>1023166</v>
      </c>
      <c r="F71" t="s">
        <v>106</v>
      </c>
      <c r="G71" t="s">
        <v>121</v>
      </c>
      <c r="H71" t="s">
        <v>122</v>
      </c>
      <c r="I71">
        <f>IFERROR(VLOOKUP(Tabla14[[#This Row],[Material]],[1]Hoja1!$A:$B,2,FALSE),0)</f>
        <v>0</v>
      </c>
      <c r="J71" s="7">
        <v>0</v>
      </c>
      <c r="K71" s="7">
        <v>0</v>
      </c>
      <c r="L71" s="16">
        <v>0.71259694018576591</v>
      </c>
      <c r="M71" s="7">
        <v>0</v>
      </c>
      <c r="N71" s="7">
        <v>0</v>
      </c>
      <c r="O71" s="7">
        <v>0</v>
      </c>
      <c r="P71" s="7">
        <v>0</v>
      </c>
      <c r="Q71" s="17">
        <f>SUM(Tabla14[[#This Row],[Producción disponible]],Tabla14[[#This Row],[Stock al día]],(Tabla14[[#This Row],[Por producir mes N]]))-Tabla14[[#This Row],[Producción por despachar mes N]]</f>
        <v>0</v>
      </c>
      <c r="R71" s="7">
        <v>0</v>
      </c>
      <c r="S71" s="18">
        <v>24000</v>
      </c>
      <c r="T71" s="19">
        <f t="shared" si="0"/>
        <v>0</v>
      </c>
      <c r="U71" s="20"/>
      <c r="V71" s="19">
        <f>+Tabla14[[#This Row],[Atraso a facturar]]+Tabla14[[#This Row],[Ajuste atraso]]</f>
        <v>0</v>
      </c>
      <c r="W71" s="5">
        <f>+Tabla14[[#This Row],[Total disponible]]-Tabla14[[#This Row],[Facturación atraso]]</f>
        <v>0</v>
      </c>
      <c r="X71" s="21">
        <f>IFERROR(IF(AND(W71&gt;S71,K71&gt;=S71),ROUNDDOWN((Tabla14[[#This Row],[Producción para venta nueva]])/S71,0)*S71,0),0)</f>
        <v>0</v>
      </c>
      <c r="Y71" s="20"/>
      <c r="Z71" s="21">
        <f>IF(Tabla14[[#This Row],[Venta del mes]]&gt;0,Tabla14[[#This Row],[Venta del mes]]+Tabla14[[#This Row],[Ajuste venta nueva]],0)</f>
        <v>0</v>
      </c>
      <c r="AA71" s="21">
        <f>+Tabla14[[#This Row],[Producción para venta nueva]]-Tabla14[[#This Row],[Facturación Venta nueva]]</f>
        <v>0</v>
      </c>
      <c r="AB71" s="21">
        <f>IF(AND(A71=1,Tabla14[[#This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1" s="21"/>
      <c r="AD71" s="21">
        <f>IF(Tabla14[[#This Row],[Disponible stock sin venta]]&gt;0,Tabla14[[#This Row],[Disponible stock sin venta]]+Tabla14[[#This Row],[Ajuste stock sin venta]],0)</f>
        <v>0</v>
      </c>
      <c r="AE71" s="5">
        <f>IFERROR(VLOOKUP(Tabla14[[#This Row],[Llave]],[2]Hoja2!$B:$E,4,FALSE),0)</f>
        <v>0</v>
      </c>
      <c r="AF7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1" s="5" t="b">
        <v>0</v>
      </c>
      <c r="AH7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1" s="21">
        <f>+Tabla14[[#This Row],[Plan Ajustado]]-Tabla14[[#This Row],[Plan Irrestricto (DATO)]]</f>
        <v>0</v>
      </c>
      <c r="AJ71" s="5"/>
      <c r="AK71" s="5"/>
    </row>
    <row r="72" spans="1:37" ht="15.5" x14ac:dyDescent="0.35">
      <c r="A72">
        <v>1</v>
      </c>
      <c r="B72" t="str">
        <f>Tabla14[[#This Row],[Oficina]]&amp;Tabla14[[#This Row],[Material]]</f>
        <v>Exportacion Directa1023163</v>
      </c>
      <c r="C72" t="s">
        <v>84</v>
      </c>
      <c r="D72" t="s">
        <v>105</v>
      </c>
      <c r="E72">
        <v>1023163</v>
      </c>
      <c r="F72" t="s">
        <v>154</v>
      </c>
      <c r="G72" t="s">
        <v>125</v>
      </c>
      <c r="H72" t="s">
        <v>126</v>
      </c>
      <c r="I72">
        <f>IFERROR(VLOOKUP(Tabla14[[#This Row],[Material]],[1]Hoja1!$A:$B,2,FALSE),0)</f>
        <v>2599.4819929641553</v>
      </c>
      <c r="J72" s="7">
        <v>79223</v>
      </c>
      <c r="K72" s="7">
        <v>30000</v>
      </c>
      <c r="L72" s="16">
        <v>0.71259694018576591</v>
      </c>
      <c r="M72" s="7">
        <v>56454.067392336932</v>
      </c>
      <c r="N72" s="7">
        <v>9327</v>
      </c>
      <c r="O72" s="7">
        <v>8089.3179095198839</v>
      </c>
      <c r="P72" s="7">
        <v>15000</v>
      </c>
      <c r="Q72" s="17">
        <f>SUM(Tabla14[[#This Row],[Producción disponible]],Tabla14[[#This Row],[Stock al día]],(Tabla14[[#This Row],[Por producir mes N]]))-Tabla14[[#This Row],[Producción por despachar mes N]]</f>
        <v>58870.385301856819</v>
      </c>
      <c r="R72" s="7">
        <v>55000</v>
      </c>
      <c r="S72" s="18">
        <v>5000</v>
      </c>
      <c r="T72" s="19">
        <f t="shared" si="0"/>
        <v>55000</v>
      </c>
      <c r="U72" s="20"/>
      <c r="V72" s="19">
        <f>+Tabla14[[#This Row],[Atraso a facturar]]+Tabla14[[#This Row],[Ajuste atraso]]</f>
        <v>55000</v>
      </c>
      <c r="W72" s="5">
        <f>+Tabla14[[#This Row],[Total disponible]]-Tabla14[[#This Row],[Facturación atraso]]</f>
        <v>3870.3853018568188</v>
      </c>
      <c r="X72" s="21">
        <f>IFERROR(IF(AND(W72&gt;S72,K72&gt;=S72),ROUNDDOWN((Tabla14[[#This Row],[Producción para venta nueva]])/S72,0)*S72,0),0)</f>
        <v>0</v>
      </c>
      <c r="Y72" s="20"/>
      <c r="Z72" s="21">
        <f>IF(Tabla14[[#This Row],[Venta del mes]]&gt;0,Tabla14[[#This Row],[Venta del mes]]+Tabla14[[#This Row],[Ajuste venta nueva]],0)</f>
        <v>0</v>
      </c>
      <c r="AA72" s="21">
        <f>+Tabla14[[#This Row],[Producción para venta nueva]]-Tabla14[[#This Row],[Facturación Venta nueva]]</f>
        <v>3870.3853018568188</v>
      </c>
      <c r="AB72" s="21">
        <f>IF(AND(A72=1,Tabla14[[#This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2" s="21"/>
      <c r="AD72" s="21">
        <f>IF(Tabla14[[#This Row],[Disponible stock sin venta]]&gt;0,Tabla14[[#This Row],[Disponible stock sin venta]]+Tabla14[[#This Row],[Ajuste stock sin venta]],0)</f>
        <v>0</v>
      </c>
      <c r="AE72" s="5">
        <f>IFERROR(VLOOKUP(Tabla14[[#This Row],[Llave]],[2]Hoja2!$B:$E,4,FALSE),0)</f>
        <v>0</v>
      </c>
      <c r="AF7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55000</v>
      </c>
      <c r="AG72" s="5">
        <v>55000</v>
      </c>
      <c r="AH72" s="21">
        <f>IF(Tabla14[[#This Row],[Plan Irrestricto (DATO)]]&gt;0,SUM(Tabla14[[#This Row],[Facturación atraso]],Tabla14[[#This Row],[Facturación Venta nueva]],Tabla14[[#This Row],[Facturación stock]],Tabla14[[#This Row],[En puerto a facturar]]),0)</f>
        <v>55000</v>
      </c>
      <c r="AI72" s="21">
        <f>+Tabla14[[#This Row],[Plan Ajustado]]-Tabla14[[#This Row],[Plan Irrestricto (DATO)]]</f>
        <v>0</v>
      </c>
      <c r="AJ72" s="5"/>
      <c r="AK72" s="5"/>
    </row>
    <row r="73" spans="1:37" ht="15.5" x14ac:dyDescent="0.35">
      <c r="A73">
        <v>1</v>
      </c>
      <c r="B73" t="str">
        <f>Tabla14[[#This Row],[Oficina]]&amp;Tabla14[[#This Row],[Material]]</f>
        <v>Agrosuper Asia1023144</v>
      </c>
      <c r="C73" t="s">
        <v>84</v>
      </c>
      <c r="D73" t="s">
        <v>76</v>
      </c>
      <c r="E73">
        <v>1023144</v>
      </c>
      <c r="F73" t="s">
        <v>155</v>
      </c>
      <c r="G73" t="s">
        <v>100</v>
      </c>
      <c r="H73" t="s">
        <v>156</v>
      </c>
      <c r="I73">
        <f>IFERROR(VLOOKUP(Tabla14[[#This Row],[Material]],[1]Hoja1!$A:$B,2,FALSE),0)</f>
        <v>2000</v>
      </c>
      <c r="J73" s="7">
        <v>44050</v>
      </c>
      <c r="K73" s="7">
        <v>0</v>
      </c>
      <c r="L73" s="16">
        <v>0.42519388037153194</v>
      </c>
      <c r="M73" s="7">
        <v>18729.790430365982</v>
      </c>
      <c r="N73" s="7">
        <v>22687</v>
      </c>
      <c r="O73" s="7">
        <v>8440.8000000000011</v>
      </c>
      <c r="P73" s="7">
        <v>0</v>
      </c>
      <c r="Q73" s="17">
        <f>SUM(Tabla14[[#This Row],[Producción disponible]],Tabla14[[#This Row],[Stock al día]],(Tabla14[[#This Row],[Por producir mes N]]))-Tabla14[[#This Row],[Producción por despachar mes N]]</f>
        <v>49857.590430365985</v>
      </c>
      <c r="R73" s="7">
        <v>120000</v>
      </c>
      <c r="S73" s="18">
        <v>24000</v>
      </c>
      <c r="T73" s="19">
        <f t="shared" si="0"/>
        <v>48000</v>
      </c>
      <c r="U73" s="20"/>
      <c r="V73" s="19">
        <f>+Tabla14[[#This Row],[Atraso a facturar]]+Tabla14[[#This Row],[Ajuste atraso]]</f>
        <v>48000</v>
      </c>
      <c r="W73" s="5">
        <f>+Tabla14[[#This Row],[Total disponible]]-Tabla14[[#This Row],[Facturación atraso]]</f>
        <v>1857.5904303659845</v>
      </c>
      <c r="X73" s="21">
        <f>IFERROR(IF(AND(W73&gt;S73,K73&gt;=S73),ROUNDDOWN((Tabla14[[#This Row],[Producción para venta nueva]])/S73,0)*S73,0),0)</f>
        <v>0</v>
      </c>
      <c r="Y73" s="20"/>
      <c r="Z73" s="21">
        <f>IF(Tabla14[[#This Row],[Venta del mes]]&gt;0,Tabla14[[#This Row],[Venta del mes]]+Tabla14[[#This Row],[Ajuste venta nueva]],0)</f>
        <v>0</v>
      </c>
      <c r="AA73" s="21">
        <f>+Tabla14[[#This Row],[Producción para venta nueva]]-Tabla14[[#This Row],[Facturación Venta nueva]]</f>
        <v>1857.5904303659845</v>
      </c>
      <c r="AB73" s="21">
        <f>IF(AND(A73=1,Tabla14[[#This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3" s="21"/>
      <c r="AD73" s="21">
        <f>IF(Tabla14[[#This Row],[Disponible stock sin venta]]&gt;0,Tabla14[[#This Row],[Disponible stock sin venta]]+Tabla14[[#This Row],[Ajuste stock sin venta]],0)</f>
        <v>0</v>
      </c>
      <c r="AE73" s="5">
        <f>IFERROR(VLOOKUP(Tabla14[[#This Row],[Llave]],[2]Hoja2!$B:$E,4,FALSE),0)</f>
        <v>0</v>
      </c>
      <c r="AF7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73" s="5">
        <v>48000</v>
      </c>
      <c r="AH73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73" s="21">
        <f>+Tabla14[[#This Row],[Plan Ajustado]]-Tabla14[[#This Row],[Plan Irrestricto (DATO)]]</f>
        <v>0</v>
      </c>
      <c r="AJ73" s="5"/>
      <c r="AK73" s="5"/>
    </row>
    <row r="74" spans="1:37" ht="15.5" x14ac:dyDescent="0.35">
      <c r="A74">
        <v>1</v>
      </c>
      <c r="B74" t="str">
        <f>Tabla14[[#This Row],[Oficina]]&amp;Tabla14[[#This Row],[Material]]</f>
        <v>Agro Sudamerica1023126</v>
      </c>
      <c r="C74" t="s">
        <v>84</v>
      </c>
      <c r="D74" t="s">
        <v>37</v>
      </c>
      <c r="E74">
        <v>1023126</v>
      </c>
      <c r="F74" t="s">
        <v>157</v>
      </c>
      <c r="G74" t="str">
        <f>VLOOKUP(Tabla14[[#This Row],[Material]],'[3]Base Pedidos'!$D:$AD,25,FALSE)</f>
        <v>RECORTES NO MAGRO</v>
      </c>
      <c r="H74" t="str">
        <f>VLOOKUP(Tabla14[[#This Row],[Material]],'[3]Base Pedidos'!$D:$AD,26,FALSE)</f>
        <v>RECORTES NO MAGRO TRIMING 90/10</v>
      </c>
      <c r="I74">
        <f>IFERROR(VLOOKUP(Tabla14[[#This Row],[Material]],[1]Hoja1!$A:$B,2,FALSE),0)</f>
        <v>0</v>
      </c>
      <c r="J74" s="7">
        <v>0</v>
      </c>
      <c r="K74" s="7">
        <v>0</v>
      </c>
      <c r="L74" s="16">
        <v>0.42519388037153194</v>
      </c>
      <c r="M74" s="7">
        <v>0</v>
      </c>
      <c r="N74" s="7">
        <v>0</v>
      </c>
      <c r="O74" s="7">
        <v>1378.4</v>
      </c>
      <c r="P74" s="7">
        <v>0</v>
      </c>
      <c r="Q74" s="17">
        <f>SUM(Tabla14[[#This Row],[Producción disponible]],Tabla14[[#This Row],[Stock al día]],(Tabla14[[#This Row],[Por producir mes N]]))-Tabla14[[#This Row],[Producción por despachar mes N]]</f>
        <v>1378.4</v>
      </c>
      <c r="R74" s="7">
        <v>0</v>
      </c>
      <c r="S74" s="18">
        <v>24000</v>
      </c>
      <c r="T74" s="19">
        <f t="shared" si="0"/>
        <v>0</v>
      </c>
      <c r="U74" s="20"/>
      <c r="V74" s="19">
        <f>+Tabla14[[#This Row],[Atraso a facturar]]+Tabla14[[#This Row],[Ajuste atraso]]</f>
        <v>0</v>
      </c>
      <c r="W74" s="5">
        <f>+Tabla14[[#This Row],[Total disponible]]-Tabla14[[#This Row],[Facturación atraso]]</f>
        <v>1378.4</v>
      </c>
      <c r="X74" s="21">
        <f>IFERROR(IF(AND(W74&gt;S74,K74&gt;=S74),ROUNDDOWN((Tabla14[[#This Row],[Producción para venta nueva]])/S74,0)*S74,0),0)</f>
        <v>0</v>
      </c>
      <c r="Y74" s="20"/>
      <c r="Z74" s="21">
        <f>IF(Tabla14[[#This Row],[Venta del mes]]&gt;0,Tabla14[[#This Row],[Venta del mes]]+Tabla14[[#This Row],[Ajuste venta nueva]],0)</f>
        <v>0</v>
      </c>
      <c r="AA74" s="21">
        <f>+Tabla14[[#This Row],[Producción para venta nueva]]-Tabla14[[#This Row],[Facturación Venta nueva]]</f>
        <v>1378.4</v>
      </c>
      <c r="AB74" s="21">
        <f>IF(AND(A74=1,Tabla14[[#This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4" s="21"/>
      <c r="AD74" s="21">
        <f>IF(Tabla14[[#This Row],[Disponible stock sin venta]]&gt;0,Tabla14[[#This Row],[Disponible stock sin venta]]+Tabla14[[#This Row],[Ajuste stock sin venta]],0)</f>
        <v>0</v>
      </c>
      <c r="AE74" s="5">
        <f>IFERROR(VLOOKUP(Tabla14[[#This Row],[Llave]],[2]Hoja2!$B:$E,4,FALSE),0)</f>
        <v>0</v>
      </c>
      <c r="AF7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4" s="5">
        <v>0</v>
      </c>
      <c r="AH7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4" s="21">
        <f>+Tabla14[[#This Row],[Plan Ajustado]]-Tabla14[[#This Row],[Plan Irrestricto (DATO)]]</f>
        <v>0</v>
      </c>
      <c r="AJ74" s="5"/>
      <c r="AK74" s="5"/>
    </row>
    <row r="75" spans="1:37" ht="15.5" x14ac:dyDescent="0.35">
      <c r="A75">
        <v>1</v>
      </c>
      <c r="B75" t="str">
        <f>Tabla14[[#This Row],[Oficina]]&amp;Tabla14[[#This Row],[Material]]</f>
        <v>Exportacion Directa1023055</v>
      </c>
      <c r="C75" t="s">
        <v>84</v>
      </c>
      <c r="D75" t="s">
        <v>105</v>
      </c>
      <c r="E75">
        <v>1023055</v>
      </c>
      <c r="F75" t="s">
        <v>158</v>
      </c>
      <c r="G75" t="s">
        <v>125</v>
      </c>
      <c r="H75" t="s">
        <v>126</v>
      </c>
      <c r="I75">
        <f>IFERROR(VLOOKUP(Tabla14[[#This Row],[Material]],[1]Hoja1!$A:$B,2,FALSE),0)</f>
        <v>0</v>
      </c>
      <c r="J75" s="7">
        <v>517</v>
      </c>
      <c r="K75" s="7">
        <v>0</v>
      </c>
      <c r="L75" s="16">
        <v>0.71259694018576591</v>
      </c>
      <c r="M75" s="7">
        <v>368.41261807604099</v>
      </c>
      <c r="N75" s="7">
        <v>4483</v>
      </c>
      <c r="O75" s="7">
        <v>0</v>
      </c>
      <c r="P75" s="7">
        <v>0</v>
      </c>
      <c r="Q75" s="17">
        <f>SUM(Tabla14[[#This Row],[Producción disponible]],Tabla14[[#This Row],[Stock al día]],(Tabla14[[#This Row],[Por producir mes N]]))-Tabla14[[#This Row],[Producción por despachar mes N]]</f>
        <v>4851.4126180760413</v>
      </c>
      <c r="R75" s="7">
        <v>10000</v>
      </c>
      <c r="S75" s="18">
        <v>5000</v>
      </c>
      <c r="T75" s="19">
        <f t="shared" ref="T75:T138" si="1">IF(AND(Q75&gt;R75,R75&gt;0),R75,IF(AND(Q75&lt;R75,R75&gt;0),(ROUNDDOWN(Q75/S75,0)*S75),0))</f>
        <v>0</v>
      </c>
      <c r="U75" s="20"/>
      <c r="V75" s="19">
        <f>+Tabla14[[#This Row],[Atraso a facturar]]+Tabla14[[#This Row],[Ajuste atraso]]</f>
        <v>0</v>
      </c>
      <c r="W75" s="5">
        <f>+Tabla14[[#This Row],[Total disponible]]-Tabla14[[#This Row],[Facturación atraso]]</f>
        <v>4851.4126180760413</v>
      </c>
      <c r="X75" s="21">
        <f>IFERROR(IF(AND(W75&gt;S75,K75&gt;=S75),ROUNDDOWN((Tabla14[[#This Row],[Producción para venta nueva]])/S75,0)*S75,0),0)</f>
        <v>0</v>
      </c>
      <c r="Y75" s="20"/>
      <c r="Z75" s="21">
        <f>IF(Tabla14[[#This Row],[Venta del mes]]&gt;0,Tabla14[[#This Row],[Venta del mes]]+Tabla14[[#This Row],[Ajuste venta nueva]],0)</f>
        <v>0</v>
      </c>
      <c r="AA75" s="21">
        <f>+Tabla14[[#This Row],[Producción para venta nueva]]-Tabla14[[#This Row],[Facturación Venta nueva]]</f>
        <v>4851.4126180760413</v>
      </c>
      <c r="AB75" s="21">
        <f>IF(AND(A75=1,Tabla14[[#This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5" s="21"/>
      <c r="AD75" s="21">
        <f>IF(Tabla14[[#This Row],[Disponible stock sin venta]]&gt;0,Tabla14[[#This Row],[Disponible stock sin venta]]+Tabla14[[#This Row],[Ajuste stock sin venta]],0)</f>
        <v>0</v>
      </c>
      <c r="AE75" s="5">
        <f>IFERROR(VLOOKUP(Tabla14[[#This Row],[Llave]],[2]Hoja2!$B:$E,4,FALSE),0)</f>
        <v>0</v>
      </c>
      <c r="AF7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5" s="5">
        <v>0</v>
      </c>
      <c r="AH7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5" s="21">
        <f>+Tabla14[[#This Row],[Plan Ajustado]]-Tabla14[[#This Row],[Plan Irrestricto (DATO)]]</f>
        <v>0</v>
      </c>
      <c r="AJ75" s="5"/>
      <c r="AK75" s="5"/>
    </row>
    <row r="76" spans="1:37" ht="15.5" x14ac:dyDescent="0.35">
      <c r="A76">
        <v>1</v>
      </c>
      <c r="B76" t="str">
        <f>Tabla14[[#This Row],[Oficina]]&amp;Tabla14[[#This Row],[Material]]</f>
        <v>Exportacion Directa1023051</v>
      </c>
      <c r="C76" t="s">
        <v>84</v>
      </c>
      <c r="D76" t="s">
        <v>105</v>
      </c>
      <c r="E76">
        <v>1023051</v>
      </c>
      <c r="F76" t="s">
        <v>159</v>
      </c>
      <c r="G76" t="s">
        <v>125</v>
      </c>
      <c r="H76" t="s">
        <v>126</v>
      </c>
      <c r="I76">
        <f>IFERROR(VLOOKUP(Tabla14[[#This Row],[Material]],[1]Hoja1!$A:$B,2,FALSE),0)</f>
        <v>0</v>
      </c>
      <c r="J76" s="7">
        <v>0</v>
      </c>
      <c r="K76" s="7">
        <v>0</v>
      </c>
      <c r="L76" s="16">
        <v>0.71259694018576591</v>
      </c>
      <c r="M76" s="7">
        <v>0</v>
      </c>
      <c r="N76" s="7">
        <v>2354</v>
      </c>
      <c r="O76" s="7">
        <v>0</v>
      </c>
      <c r="P76" s="7">
        <v>0</v>
      </c>
      <c r="Q76" s="17">
        <f>SUM(Tabla14[[#This Row],[Producción disponible]],Tabla14[[#This Row],[Stock al día]],(Tabla14[[#This Row],[Por producir mes N]]))-Tabla14[[#This Row],[Producción por despachar mes N]]</f>
        <v>2354</v>
      </c>
      <c r="R76" s="7">
        <v>6000</v>
      </c>
      <c r="S76" s="18">
        <v>3000</v>
      </c>
      <c r="T76" s="19">
        <f t="shared" si="1"/>
        <v>0</v>
      </c>
      <c r="U76" s="20"/>
      <c r="V76" s="19">
        <f>+Tabla14[[#This Row],[Atraso a facturar]]+Tabla14[[#This Row],[Ajuste atraso]]</f>
        <v>0</v>
      </c>
      <c r="W76" s="5">
        <f>+Tabla14[[#This Row],[Total disponible]]-Tabla14[[#This Row],[Facturación atraso]]</f>
        <v>2354</v>
      </c>
      <c r="X76" s="21">
        <f>IFERROR(IF(AND(W76&gt;S76,K76&gt;=S76),ROUNDDOWN((Tabla14[[#This Row],[Producción para venta nueva]])/S76,0)*S76,0),0)</f>
        <v>0</v>
      </c>
      <c r="Y76" s="20"/>
      <c r="Z76" s="21">
        <f>IF(Tabla14[[#This Row],[Venta del mes]]&gt;0,Tabla14[[#This Row],[Venta del mes]]+Tabla14[[#This Row],[Ajuste venta nueva]],0)</f>
        <v>0</v>
      </c>
      <c r="AA76" s="21">
        <f>+Tabla14[[#This Row],[Producción para venta nueva]]-Tabla14[[#This Row],[Facturación Venta nueva]]</f>
        <v>2354</v>
      </c>
      <c r="AB76" s="21">
        <f>IF(AND(A76=1,Tabla14[[#This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6" s="21"/>
      <c r="AD76" s="21">
        <f>IF(Tabla14[[#This Row],[Disponible stock sin venta]]&gt;0,Tabla14[[#This Row],[Disponible stock sin venta]]+Tabla14[[#This Row],[Ajuste stock sin venta]],0)</f>
        <v>0</v>
      </c>
      <c r="AE76" s="5">
        <f>IFERROR(VLOOKUP(Tabla14[[#This Row],[Llave]],[2]Hoja2!$B:$E,4,FALSE),0)</f>
        <v>0</v>
      </c>
      <c r="AF7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6" s="5">
        <v>0</v>
      </c>
      <c r="AH7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6" s="21">
        <f>+Tabla14[[#This Row],[Plan Ajustado]]-Tabla14[[#This Row],[Plan Irrestricto (DATO)]]</f>
        <v>0</v>
      </c>
      <c r="AJ76" s="5"/>
      <c r="AK76" s="5"/>
    </row>
    <row r="77" spans="1:37" ht="15.5" x14ac:dyDescent="0.35">
      <c r="A77">
        <v>1</v>
      </c>
      <c r="B77" t="str">
        <f>Tabla14[[#This Row],[Oficina]]&amp;Tabla14[[#This Row],[Material]]</f>
        <v>Agrosuper Asia1023038</v>
      </c>
      <c r="C77" t="s">
        <v>84</v>
      </c>
      <c r="D77" t="s">
        <v>76</v>
      </c>
      <c r="E77">
        <v>1023038</v>
      </c>
      <c r="F77" t="s">
        <v>160</v>
      </c>
      <c r="G77" t="s">
        <v>125</v>
      </c>
      <c r="H77" t="s">
        <v>126</v>
      </c>
      <c r="I77">
        <f>IFERROR(VLOOKUP(Tabla14[[#This Row],[Material]],[1]Hoja1!$A:$B,2,FALSE),0)</f>
        <v>0</v>
      </c>
      <c r="J77" s="7">
        <v>106594</v>
      </c>
      <c r="K77" s="7">
        <v>110000</v>
      </c>
      <c r="L77" s="16">
        <v>0.42519388037153194</v>
      </c>
      <c r="M77" s="7">
        <v>45323.116484323073</v>
      </c>
      <c r="N77" s="7">
        <v>36408</v>
      </c>
      <c r="O77" s="7">
        <v>0</v>
      </c>
      <c r="P77" s="7">
        <v>0</v>
      </c>
      <c r="Q77" s="17">
        <f>SUM(Tabla14[[#This Row],[Producción disponible]],Tabla14[[#This Row],[Stock al día]],(Tabla14[[#This Row],[Por producir mes N]]))-Tabla14[[#This Row],[Producción por despachar mes N]]</f>
        <v>81731.11648432308</v>
      </c>
      <c r="R77" s="7">
        <v>33000</v>
      </c>
      <c r="S77" s="18">
        <v>22000</v>
      </c>
      <c r="T77" s="19">
        <f t="shared" si="1"/>
        <v>33000</v>
      </c>
      <c r="U77" s="20"/>
      <c r="V77" s="19">
        <f>+Tabla14[[#This Row],[Atraso a facturar]]+Tabla14[[#This Row],[Ajuste atraso]]</f>
        <v>33000</v>
      </c>
      <c r="W77" s="5">
        <f>+Tabla14[[#This Row],[Total disponible]]-Tabla14[[#This Row],[Facturación atraso]]</f>
        <v>48731.11648432308</v>
      </c>
      <c r="X77" s="21">
        <f>IFERROR(IF(AND(W77&gt;S77,K77&gt;=S77),ROUNDDOWN((Tabla14[[#This Row],[Producción para venta nueva]])/S77,0)*S77,0),0)</f>
        <v>44000</v>
      </c>
      <c r="Y77" s="20"/>
      <c r="Z77" s="21">
        <f>IF(Tabla14[[#This Row],[Venta del mes]]&gt;0,Tabla14[[#This Row],[Venta del mes]]+Tabla14[[#This Row],[Ajuste venta nueva]],0)</f>
        <v>44000</v>
      </c>
      <c r="AA77" s="21">
        <f>+Tabla14[[#This Row],[Producción para venta nueva]]-Tabla14[[#This Row],[Facturación Venta nueva]]</f>
        <v>4731.1164843230799</v>
      </c>
      <c r="AB77" s="21">
        <f>IF(AND(A77=1,Tabla14[[#This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7" s="21"/>
      <c r="AD77" s="21">
        <f>IF(Tabla14[[#This Row],[Disponible stock sin venta]]&gt;0,Tabla14[[#This Row],[Disponible stock sin venta]]+Tabla14[[#This Row],[Ajuste stock sin venta]],0)</f>
        <v>0</v>
      </c>
      <c r="AE77" s="5">
        <f>IFERROR(VLOOKUP(Tabla14[[#This Row],[Llave]],[2]Hoja2!$B:$E,4,FALSE),0)</f>
        <v>22006.27</v>
      </c>
      <c r="AF7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99006.27</v>
      </c>
      <c r="AG77" s="5">
        <v>99006.27</v>
      </c>
      <c r="AH77" s="21">
        <f>IF(Tabla14[[#This Row],[Plan Irrestricto (DATO)]]&gt;0,SUM(Tabla14[[#This Row],[Facturación atraso]],Tabla14[[#This Row],[Facturación Venta nueva]],Tabla14[[#This Row],[Facturación stock]],Tabla14[[#This Row],[En puerto a facturar]]),0)</f>
        <v>99006.27</v>
      </c>
      <c r="AI77" s="21">
        <f>+Tabla14[[#This Row],[Plan Ajustado]]-Tabla14[[#This Row],[Plan Irrestricto (DATO)]]</f>
        <v>0</v>
      </c>
      <c r="AJ77" s="5"/>
      <c r="AK77" s="5"/>
    </row>
    <row r="78" spans="1:37" ht="15.5" x14ac:dyDescent="0.35">
      <c r="A78">
        <v>1</v>
      </c>
      <c r="B78" t="str">
        <f>Tabla14[[#This Row],[Oficina]]&amp;Tabla14[[#This Row],[Material]]</f>
        <v>Agrosuper Asia1023037</v>
      </c>
      <c r="C78" t="s">
        <v>84</v>
      </c>
      <c r="D78" t="s">
        <v>76</v>
      </c>
      <c r="E78">
        <v>1023037</v>
      </c>
      <c r="F78" t="s">
        <v>161</v>
      </c>
      <c r="G78" t="s">
        <v>121</v>
      </c>
      <c r="H78" t="s">
        <v>122</v>
      </c>
      <c r="I78">
        <f>IFERROR(VLOOKUP(Tabla14[[#This Row],[Material]],[1]Hoja1!$A:$B,2,FALSE),0)</f>
        <v>0</v>
      </c>
      <c r="J78" s="7">
        <v>176000</v>
      </c>
      <c r="K78" s="7">
        <v>170000</v>
      </c>
      <c r="L78" s="16">
        <v>0.42519388037153194</v>
      </c>
      <c r="M78" s="7">
        <v>74834.122945389623</v>
      </c>
      <c r="N78" s="7">
        <v>14981</v>
      </c>
      <c r="O78" s="7">
        <v>6881.8727066596175</v>
      </c>
      <c r="P78" s="7">
        <v>0</v>
      </c>
      <c r="Q78" s="17">
        <f>SUM(Tabla14[[#This Row],[Producción disponible]],Tabla14[[#This Row],[Stock al día]],(Tabla14[[#This Row],[Por producir mes N]]))-Tabla14[[#This Row],[Producción por despachar mes N]]</f>
        <v>96696.995652049241</v>
      </c>
      <c r="R78" s="7">
        <v>33000</v>
      </c>
      <c r="S78" s="18">
        <v>22000</v>
      </c>
      <c r="T78" s="19">
        <f t="shared" si="1"/>
        <v>33000</v>
      </c>
      <c r="U78" s="20"/>
      <c r="V78" s="19">
        <f>+Tabla14[[#This Row],[Atraso a facturar]]+Tabla14[[#This Row],[Ajuste atraso]]</f>
        <v>33000</v>
      </c>
      <c r="W78" s="5">
        <f>+Tabla14[[#This Row],[Total disponible]]-Tabla14[[#This Row],[Facturación atraso]]</f>
        <v>63696.995652049241</v>
      </c>
      <c r="X78" s="21">
        <f>IFERROR(IF(AND(W78&gt;S78,K78&gt;=S78),ROUNDDOWN((Tabla14[[#This Row],[Producción para venta nueva]])/S78,0)*S78,0),0)</f>
        <v>44000</v>
      </c>
      <c r="Y78" s="20"/>
      <c r="Z78" s="21">
        <f>IF(Tabla14[[#This Row],[Venta del mes]]&gt;0,Tabla14[[#This Row],[Venta del mes]]+Tabla14[[#This Row],[Ajuste venta nueva]],0)</f>
        <v>44000</v>
      </c>
      <c r="AA78" s="21">
        <f>+Tabla14[[#This Row],[Producción para venta nueva]]-Tabla14[[#This Row],[Facturación Venta nueva]]</f>
        <v>19696.995652049241</v>
      </c>
      <c r="AB78" s="21">
        <f>IF(AND(A78=1,Tabla14[[#This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8" s="21"/>
      <c r="AD78" s="21">
        <f>IF(Tabla14[[#This Row],[Disponible stock sin venta]]&gt;0,Tabla14[[#This Row],[Disponible stock sin venta]]+Tabla14[[#This Row],[Ajuste stock sin venta]],0)</f>
        <v>0</v>
      </c>
      <c r="AE78" s="5">
        <f>IFERROR(VLOOKUP(Tabla14[[#This Row],[Llave]],[2]Hoja2!$B:$E,4,FALSE),0)</f>
        <v>0</v>
      </c>
      <c r="AF7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77000</v>
      </c>
      <c r="AG78" s="5">
        <v>77000</v>
      </c>
      <c r="AH78" s="21">
        <f>IF(Tabla14[[#This Row],[Plan Irrestricto (DATO)]]&gt;0,SUM(Tabla14[[#This Row],[Facturación atraso]],Tabla14[[#This Row],[Facturación Venta nueva]],Tabla14[[#This Row],[Facturación stock]],Tabla14[[#This Row],[En puerto a facturar]]),0)</f>
        <v>77000</v>
      </c>
      <c r="AI78" s="21">
        <f>+Tabla14[[#This Row],[Plan Ajustado]]-Tabla14[[#This Row],[Plan Irrestricto (DATO)]]</f>
        <v>0</v>
      </c>
      <c r="AJ78" s="5"/>
      <c r="AK78" s="5"/>
    </row>
    <row r="79" spans="1:37" ht="15.5" x14ac:dyDescent="0.35">
      <c r="A79">
        <v>1</v>
      </c>
      <c r="B79" t="str">
        <f>Tabla14[[#This Row],[Oficina]]&amp;Tabla14[[#This Row],[Material]]</f>
        <v>Agro Sudamerica1022996</v>
      </c>
      <c r="C79" t="s">
        <v>84</v>
      </c>
      <c r="D79" t="s">
        <v>37</v>
      </c>
      <c r="E79">
        <v>1022996</v>
      </c>
      <c r="F79" t="s">
        <v>162</v>
      </c>
      <c r="G79" t="s">
        <v>107</v>
      </c>
      <c r="H79" t="s">
        <v>112</v>
      </c>
      <c r="I79">
        <f>IFERROR(VLOOKUP(Tabla14[[#This Row],[Material]],[1]Hoja1!$A:$B,2,FALSE),0)</f>
        <v>0</v>
      </c>
      <c r="J79" s="7">
        <v>0</v>
      </c>
      <c r="K79" s="7">
        <v>0</v>
      </c>
      <c r="L79" s="16">
        <v>0.42519388037153194</v>
      </c>
      <c r="M79" s="7">
        <v>0</v>
      </c>
      <c r="N79" s="7">
        <v>0</v>
      </c>
      <c r="O79" s="7">
        <v>0</v>
      </c>
      <c r="P79" s="7">
        <v>0</v>
      </c>
      <c r="Q79" s="17">
        <f>SUM(Tabla14[[#This Row],[Producción disponible]],Tabla14[[#This Row],[Stock al día]],(Tabla14[[#This Row],[Por producir mes N]]))-Tabla14[[#This Row],[Producción por despachar mes N]]</f>
        <v>0</v>
      </c>
      <c r="R79" s="7">
        <v>0</v>
      </c>
      <c r="S79" s="18">
        <v>24000</v>
      </c>
      <c r="T79" s="19">
        <f t="shared" si="1"/>
        <v>0</v>
      </c>
      <c r="U79" s="20"/>
      <c r="V79" s="19">
        <f>+Tabla14[[#This Row],[Atraso a facturar]]+Tabla14[[#This Row],[Ajuste atraso]]</f>
        <v>0</v>
      </c>
      <c r="W79" s="5">
        <f>+Tabla14[[#This Row],[Total disponible]]-Tabla14[[#This Row],[Facturación atraso]]</f>
        <v>0</v>
      </c>
      <c r="X79" s="21">
        <f>IFERROR(IF(AND(W79&gt;S79,K79&gt;=S79),ROUNDDOWN((Tabla14[[#This Row],[Producción para venta nueva]])/S79,0)*S79,0),0)</f>
        <v>0</v>
      </c>
      <c r="Y79" s="20"/>
      <c r="Z79" s="21">
        <f>IF(Tabla14[[#This Row],[Venta del mes]]&gt;0,Tabla14[[#This Row],[Venta del mes]]+Tabla14[[#This Row],[Ajuste venta nueva]],0)</f>
        <v>0</v>
      </c>
      <c r="AA79" s="21">
        <f>+Tabla14[[#This Row],[Producción para venta nueva]]-Tabla14[[#This Row],[Facturación Venta nueva]]</f>
        <v>0</v>
      </c>
      <c r="AB79" s="21">
        <f>IF(AND(A79=1,Tabla14[[#This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79" s="21"/>
      <c r="AD79" s="21">
        <f>IF(Tabla14[[#This Row],[Disponible stock sin venta]]&gt;0,Tabla14[[#This Row],[Disponible stock sin venta]]+Tabla14[[#This Row],[Ajuste stock sin venta]],0)</f>
        <v>0</v>
      </c>
      <c r="AE79" s="5">
        <f>IFERROR(VLOOKUP(Tabla14[[#This Row],[Llave]],[2]Hoja2!$B:$E,4,FALSE),0)</f>
        <v>0</v>
      </c>
      <c r="AF7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79" s="5" t="b">
        <v>0</v>
      </c>
      <c r="AH7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79" s="21">
        <f>+Tabla14[[#This Row],[Plan Ajustado]]-Tabla14[[#This Row],[Plan Irrestricto (DATO)]]</f>
        <v>0</v>
      </c>
      <c r="AJ79" s="5"/>
      <c r="AK79" s="5"/>
    </row>
    <row r="80" spans="1:37" ht="15.5" x14ac:dyDescent="0.35">
      <c r="A80">
        <v>1</v>
      </c>
      <c r="B80" t="str">
        <f>Tabla14[[#This Row],[Oficina]]&amp;Tabla14[[#This Row],[Material]]</f>
        <v>Exportacion Directa1022990</v>
      </c>
      <c r="C80" t="s">
        <v>84</v>
      </c>
      <c r="D80" t="s">
        <v>105</v>
      </c>
      <c r="E80">
        <v>1022990</v>
      </c>
      <c r="F80" t="s">
        <v>163</v>
      </c>
      <c r="G80" t="s">
        <v>121</v>
      </c>
      <c r="H80" t="s">
        <v>122</v>
      </c>
      <c r="I80">
        <f>IFERROR(VLOOKUP(Tabla14[[#This Row],[Material]],[1]Hoja1!$A:$B,2,FALSE),0)</f>
        <v>0</v>
      </c>
      <c r="J80" s="7">
        <v>0</v>
      </c>
      <c r="K80" s="7">
        <v>0</v>
      </c>
      <c r="L80" s="16">
        <v>0.71259694018576591</v>
      </c>
      <c r="M80" s="7">
        <v>0</v>
      </c>
      <c r="N80" s="7">
        <v>0</v>
      </c>
      <c r="O80" s="7">
        <v>0</v>
      </c>
      <c r="P80" s="7">
        <v>0</v>
      </c>
      <c r="Q80" s="17">
        <f>SUM(Tabla14[[#This Row],[Producción disponible]],Tabla14[[#This Row],[Stock al día]],(Tabla14[[#This Row],[Por producir mes N]]))-Tabla14[[#This Row],[Producción por despachar mes N]]</f>
        <v>0</v>
      </c>
      <c r="R80" s="7">
        <v>0</v>
      </c>
      <c r="S80" s="18">
        <v>24000</v>
      </c>
      <c r="T80" s="19">
        <f t="shared" si="1"/>
        <v>0</v>
      </c>
      <c r="U80" s="20"/>
      <c r="V80" s="19">
        <f>+Tabla14[[#This Row],[Atraso a facturar]]+Tabla14[[#This Row],[Ajuste atraso]]</f>
        <v>0</v>
      </c>
      <c r="W80" s="5">
        <f>+Tabla14[[#This Row],[Total disponible]]-Tabla14[[#This Row],[Facturación atraso]]</f>
        <v>0</v>
      </c>
      <c r="X80" s="21">
        <f>IFERROR(IF(AND(W80&gt;S80,K80&gt;=S80),ROUNDDOWN((Tabla14[[#This Row],[Producción para venta nueva]])/S80,0)*S80,0),0)</f>
        <v>0</v>
      </c>
      <c r="Y80" s="20"/>
      <c r="Z80" s="21">
        <f>IF(Tabla14[[#This Row],[Venta del mes]]&gt;0,Tabla14[[#This Row],[Venta del mes]]+Tabla14[[#This Row],[Ajuste venta nueva]],0)</f>
        <v>0</v>
      </c>
      <c r="AA80" s="21">
        <f>+Tabla14[[#This Row],[Producción para venta nueva]]-Tabla14[[#This Row],[Facturación Venta nueva]]</f>
        <v>0</v>
      </c>
      <c r="AB80" s="21">
        <f>IF(AND(A80=1,Tabla14[[#This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0" s="21"/>
      <c r="AD80" s="21">
        <f>IF(Tabla14[[#This Row],[Disponible stock sin venta]]&gt;0,Tabla14[[#This Row],[Disponible stock sin venta]]+Tabla14[[#This Row],[Ajuste stock sin venta]],0)</f>
        <v>0</v>
      </c>
      <c r="AE80" s="5">
        <f>IFERROR(VLOOKUP(Tabla14[[#This Row],[Llave]],[2]Hoja2!$B:$E,4,FALSE),0)</f>
        <v>0</v>
      </c>
      <c r="AF8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80" s="5" t="b">
        <v>0</v>
      </c>
      <c r="AH8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80" s="21">
        <f>+Tabla14[[#This Row],[Plan Ajustado]]-Tabla14[[#This Row],[Plan Irrestricto (DATO)]]</f>
        <v>0</v>
      </c>
      <c r="AJ80" s="5"/>
      <c r="AK80" s="5"/>
    </row>
    <row r="81" spans="1:37" ht="15.5" x14ac:dyDescent="0.35">
      <c r="A81">
        <v>1</v>
      </c>
      <c r="B81" t="str">
        <f>Tabla14[[#This Row],[Oficina]]&amp;Tabla14[[#This Row],[Material]]</f>
        <v>Exportacion Directa1022987</v>
      </c>
      <c r="C81" t="s">
        <v>84</v>
      </c>
      <c r="D81" t="s">
        <v>105</v>
      </c>
      <c r="E81">
        <v>1022987</v>
      </c>
      <c r="F81" t="s">
        <v>106</v>
      </c>
      <c r="G81" t="s">
        <v>100</v>
      </c>
      <c r="H81" t="s">
        <v>101</v>
      </c>
      <c r="I81">
        <f>IFERROR(VLOOKUP(Tabla14[[#This Row],[Material]],[1]Hoja1!$A:$B,2,FALSE),0)</f>
        <v>2526</v>
      </c>
      <c r="J81" s="7">
        <v>12387</v>
      </c>
      <c r="K81" s="7">
        <v>0</v>
      </c>
      <c r="L81" s="16">
        <v>0.71259694018576591</v>
      </c>
      <c r="M81" s="7">
        <v>8826.9382980810824</v>
      </c>
      <c r="N81" s="7">
        <v>12140</v>
      </c>
      <c r="O81" s="7">
        <v>0</v>
      </c>
      <c r="P81" s="7">
        <v>0</v>
      </c>
      <c r="Q81" s="17">
        <f>SUM(Tabla14[[#This Row],[Producción disponible]],Tabla14[[#This Row],[Stock al día]],(Tabla14[[#This Row],[Por producir mes N]]))-Tabla14[[#This Row],[Producción por despachar mes N]]</f>
        <v>20966.938298081084</v>
      </c>
      <c r="R81" s="7">
        <v>48000</v>
      </c>
      <c r="S81" s="18">
        <v>19200</v>
      </c>
      <c r="T81" s="19">
        <f t="shared" si="1"/>
        <v>19200</v>
      </c>
      <c r="U81" s="20"/>
      <c r="V81" s="19">
        <f>+Tabla14[[#This Row],[Atraso a facturar]]+Tabla14[[#This Row],[Ajuste atraso]]</f>
        <v>19200</v>
      </c>
      <c r="W81" s="5">
        <f>+Tabla14[[#This Row],[Total disponible]]-Tabla14[[#This Row],[Facturación atraso]]</f>
        <v>1766.9382980810842</v>
      </c>
      <c r="X81" s="21">
        <f>IFERROR(IF(AND(W81&gt;S81,K81&gt;=S81),ROUNDDOWN((Tabla14[[#This Row],[Producción para venta nueva]])/S81,0)*S81,0),0)</f>
        <v>0</v>
      </c>
      <c r="Y81" s="20"/>
      <c r="Z81" s="21">
        <f>IF(Tabla14[[#This Row],[Venta del mes]]&gt;0,Tabla14[[#This Row],[Venta del mes]]+Tabla14[[#This Row],[Ajuste venta nueva]],0)</f>
        <v>0</v>
      </c>
      <c r="AA81" s="21">
        <f>+Tabla14[[#This Row],[Producción para venta nueva]]-Tabla14[[#This Row],[Facturación Venta nueva]]</f>
        <v>1766.9382980810842</v>
      </c>
      <c r="AB81" s="21">
        <f>IF(AND(A81=1,Tabla14[[#This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1" s="21"/>
      <c r="AD81" s="21">
        <f>IF(Tabla14[[#This Row],[Disponible stock sin venta]]&gt;0,Tabla14[[#This Row],[Disponible stock sin venta]]+Tabla14[[#This Row],[Ajuste stock sin venta]],0)</f>
        <v>0</v>
      </c>
      <c r="AE81" s="5">
        <f>IFERROR(VLOOKUP(Tabla14[[#This Row],[Llave]],[2]Hoja2!$B:$E,4,FALSE),0)</f>
        <v>0</v>
      </c>
      <c r="AF8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19200</v>
      </c>
      <c r="AG81" s="5">
        <v>19200</v>
      </c>
      <c r="AH81" s="21">
        <f>IF(Tabla14[[#This Row],[Plan Irrestricto (DATO)]]&gt;0,SUM(Tabla14[[#This Row],[Facturación atraso]],Tabla14[[#This Row],[Facturación Venta nueva]],Tabla14[[#This Row],[Facturación stock]],Tabla14[[#This Row],[En puerto a facturar]]),0)</f>
        <v>19200</v>
      </c>
      <c r="AI81" s="21">
        <f>+Tabla14[[#This Row],[Plan Ajustado]]-Tabla14[[#This Row],[Plan Irrestricto (DATO)]]</f>
        <v>0</v>
      </c>
      <c r="AJ81" s="5"/>
      <c r="AK81" s="5"/>
    </row>
    <row r="82" spans="1:37" ht="15.5" x14ac:dyDescent="0.35">
      <c r="A82">
        <v>1</v>
      </c>
      <c r="B82" t="str">
        <f>Tabla14[[#This Row],[Oficina]]&amp;Tabla14[[#This Row],[Material]]</f>
        <v>Agrosuper Asia1022986</v>
      </c>
      <c r="C82" t="s">
        <v>84</v>
      </c>
      <c r="D82" t="s">
        <v>76</v>
      </c>
      <c r="E82">
        <v>1022986</v>
      </c>
      <c r="F82" t="s">
        <v>164</v>
      </c>
      <c r="G82" t="s">
        <v>121</v>
      </c>
      <c r="H82" t="s">
        <v>122</v>
      </c>
      <c r="I82">
        <f>IFERROR(VLOOKUP(Tabla14[[#This Row],[Material]],[1]Hoja1!$A:$B,2,FALSE),0)</f>
        <v>0</v>
      </c>
      <c r="J82" s="7">
        <v>10000</v>
      </c>
      <c r="K82" s="7">
        <v>0</v>
      </c>
      <c r="L82" s="16">
        <v>0.42519388037153194</v>
      </c>
      <c r="M82" s="7">
        <v>4251.9388037153194</v>
      </c>
      <c r="N82" s="7">
        <v>5170</v>
      </c>
      <c r="O82" s="7">
        <v>703.50392987514283</v>
      </c>
      <c r="P82" s="7">
        <v>0</v>
      </c>
      <c r="Q82" s="17">
        <f>SUM(Tabla14[[#This Row],[Producción disponible]],Tabla14[[#This Row],[Stock al día]],(Tabla14[[#This Row],[Por producir mes N]]))-Tabla14[[#This Row],[Producción por despachar mes N]]</f>
        <v>10125.442733590462</v>
      </c>
      <c r="R82" s="7">
        <v>20000</v>
      </c>
      <c r="S82" s="18">
        <v>22000</v>
      </c>
      <c r="T82" s="19">
        <f t="shared" si="1"/>
        <v>0</v>
      </c>
      <c r="U82" s="20"/>
      <c r="V82" s="19">
        <f>+Tabla14[[#This Row],[Atraso a facturar]]+Tabla14[[#This Row],[Ajuste atraso]]</f>
        <v>0</v>
      </c>
      <c r="W82" s="5">
        <f>+Tabla14[[#This Row],[Total disponible]]-Tabla14[[#This Row],[Facturación atraso]]</f>
        <v>10125.442733590462</v>
      </c>
      <c r="X82" s="21">
        <f>IFERROR(IF(AND(W82&gt;S82,K82&gt;=S82),ROUNDDOWN((Tabla14[[#This Row],[Producción para venta nueva]])/S82,0)*S82,0),0)</f>
        <v>0</v>
      </c>
      <c r="Y82" s="20"/>
      <c r="Z82" s="21">
        <f>IF(Tabla14[[#This Row],[Venta del mes]]&gt;0,Tabla14[[#This Row],[Venta del mes]]+Tabla14[[#This Row],[Ajuste venta nueva]],0)</f>
        <v>0</v>
      </c>
      <c r="AA82" s="21">
        <f>+Tabla14[[#This Row],[Producción para venta nueva]]-Tabla14[[#This Row],[Facturación Venta nueva]]</f>
        <v>10125.442733590462</v>
      </c>
      <c r="AB82" s="21">
        <f>IF(AND(A82=1,Tabla14[[#This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2" s="21"/>
      <c r="AD82" s="21">
        <f>IF(Tabla14[[#This Row],[Disponible stock sin venta]]&gt;0,Tabla14[[#This Row],[Disponible stock sin venta]]+Tabla14[[#This Row],[Ajuste stock sin venta]],0)</f>
        <v>0</v>
      </c>
      <c r="AE82" s="5">
        <f>IFERROR(VLOOKUP(Tabla14[[#This Row],[Llave]],[2]Hoja2!$B:$E,4,FALSE),0)</f>
        <v>0</v>
      </c>
      <c r="AF8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82" s="5">
        <v>0</v>
      </c>
      <c r="AH8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82" s="21">
        <f>+Tabla14[[#This Row],[Plan Ajustado]]-Tabla14[[#This Row],[Plan Irrestricto (DATO)]]</f>
        <v>0</v>
      </c>
      <c r="AJ82" s="5"/>
      <c r="AK82" s="5"/>
    </row>
    <row r="83" spans="1:37" ht="15.5" x14ac:dyDescent="0.35">
      <c r="A83">
        <v>2</v>
      </c>
      <c r="B83" t="str">
        <f>Tabla14[[#This Row],[Oficina]]&amp;Tabla14[[#This Row],[Material]]</f>
        <v>Agrosuper Asia1022985</v>
      </c>
      <c r="C83" t="s">
        <v>84</v>
      </c>
      <c r="D83" t="s">
        <v>76</v>
      </c>
      <c r="E83">
        <v>1022985</v>
      </c>
      <c r="F83" t="s">
        <v>165</v>
      </c>
      <c r="G83" t="s">
        <v>125</v>
      </c>
      <c r="H83" t="s">
        <v>126</v>
      </c>
      <c r="I83">
        <f>IFERROR(VLOOKUP(Tabla14[[#This Row],[Material]],[1]Hoja1!$A:$B,2,FALSE),0)</f>
        <v>0</v>
      </c>
      <c r="J83" s="7">
        <v>0</v>
      </c>
      <c r="K83" s="7">
        <v>0</v>
      </c>
      <c r="L83" s="16">
        <v>0.42519388037153194</v>
      </c>
      <c r="M83" s="7">
        <v>0</v>
      </c>
      <c r="N83" s="7">
        <v>5260</v>
      </c>
      <c r="O83" s="7">
        <v>0</v>
      </c>
      <c r="P83" s="7">
        <v>0</v>
      </c>
      <c r="Q83" s="17">
        <f>SUM(Tabla14[[#This Row],[Producción disponible]],Tabla14[[#This Row],[Stock al día]],(Tabla14[[#This Row],[Por producir mes N]]))-Tabla14[[#This Row],[Producción por despachar mes N]]</f>
        <v>5260</v>
      </c>
      <c r="R83" s="7">
        <v>5000</v>
      </c>
      <c r="S83" s="18">
        <v>22000</v>
      </c>
      <c r="T83" s="19">
        <f t="shared" si="1"/>
        <v>5000</v>
      </c>
      <c r="U83" s="20"/>
      <c r="V83" s="19">
        <f>+Tabla14[[#This Row],[Atraso a facturar]]+Tabla14[[#This Row],[Ajuste atraso]]</f>
        <v>5000</v>
      </c>
      <c r="W83" s="5">
        <f>+Tabla14[[#This Row],[Total disponible]]-Tabla14[[#This Row],[Facturación atraso]]</f>
        <v>260</v>
      </c>
      <c r="X83" s="21">
        <f>IFERROR(IF(AND(W83&gt;S83,K83&gt;=S83),ROUNDDOWN((Tabla14[[#This Row],[Producción para venta nueva]])/S83,0)*S83,0),0)</f>
        <v>0</v>
      </c>
      <c r="Y83" s="20"/>
      <c r="Z83" s="21">
        <f>IF(Tabla14[[#This Row],[Venta del mes]]&gt;0,Tabla14[[#This Row],[Venta del mes]]+Tabla14[[#This Row],[Ajuste venta nueva]],0)</f>
        <v>0</v>
      </c>
      <c r="AA83" s="21">
        <f>+Tabla14[[#This Row],[Producción para venta nueva]]-Tabla14[[#This Row],[Facturación Venta nueva]]</f>
        <v>260</v>
      </c>
      <c r="AB83" s="21">
        <f>IF(AND(A83=1,Tabla14[[#This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3" s="21"/>
      <c r="AD83" s="21">
        <f>IF(Tabla14[[#This Row],[Disponible stock sin venta]]&gt;0,Tabla14[[#This Row],[Disponible stock sin venta]]+Tabla14[[#This Row],[Ajuste stock sin venta]],0)</f>
        <v>0</v>
      </c>
      <c r="AE83" s="5">
        <f>IFERROR(VLOOKUP(Tabla14[[#This Row],[Llave]],[2]Hoja2!$B:$E,4,FALSE),0)</f>
        <v>0</v>
      </c>
      <c r="AF8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5000</v>
      </c>
      <c r="AG83" s="5">
        <v>5000</v>
      </c>
      <c r="AH83" s="21">
        <f>IF(Tabla14[[#This Row],[Plan Irrestricto (DATO)]]&gt;0,SUM(Tabla14[[#This Row],[Facturación atraso]],Tabla14[[#This Row],[Facturación Venta nueva]],Tabla14[[#This Row],[Facturación stock]],Tabla14[[#This Row],[En puerto a facturar]]),0)</f>
        <v>5000</v>
      </c>
      <c r="AI83" s="21">
        <f>+Tabla14[[#This Row],[Plan Ajustado]]-Tabla14[[#This Row],[Plan Irrestricto (DATO)]]</f>
        <v>0</v>
      </c>
      <c r="AJ83" s="5"/>
      <c r="AK83" s="5"/>
    </row>
    <row r="84" spans="1:37" ht="15.5" x14ac:dyDescent="0.35">
      <c r="A84">
        <v>1</v>
      </c>
      <c r="B84" t="str">
        <f>Tabla14[[#This Row],[Oficina]]&amp;Tabla14[[#This Row],[Material]]</f>
        <v>Exportacion Directa1022931</v>
      </c>
      <c r="C84" t="s">
        <v>84</v>
      </c>
      <c r="D84" t="s">
        <v>105</v>
      </c>
      <c r="E84">
        <v>1022931</v>
      </c>
      <c r="F84" t="s">
        <v>166</v>
      </c>
      <c r="G84" t="s">
        <v>140</v>
      </c>
      <c r="H84" t="s">
        <v>141</v>
      </c>
      <c r="I84">
        <f>IFERROR(VLOOKUP(Tabla14[[#This Row],[Material]],[1]Hoja1!$A:$B,2,FALSE),0)</f>
        <v>0</v>
      </c>
      <c r="J84" s="7">
        <v>21361</v>
      </c>
      <c r="K84" s="7">
        <v>20000</v>
      </c>
      <c r="L84" s="16">
        <v>0.71259694018576591</v>
      </c>
      <c r="M84" s="7">
        <v>15221.783239308146</v>
      </c>
      <c r="N84" s="7">
        <v>12397</v>
      </c>
      <c r="O84" s="7">
        <v>8150.7800421272959</v>
      </c>
      <c r="P84" s="7">
        <v>12000</v>
      </c>
      <c r="Q84" s="17">
        <f>SUM(Tabla14[[#This Row],[Producción disponible]],Tabla14[[#This Row],[Stock al día]],(Tabla14[[#This Row],[Por producir mes N]]))-Tabla14[[#This Row],[Producción por despachar mes N]]</f>
        <v>23769.563281435447</v>
      </c>
      <c r="R84" s="7">
        <v>12000</v>
      </c>
      <c r="S84" s="18">
        <v>4286</v>
      </c>
      <c r="T84" s="19">
        <f t="shared" si="1"/>
        <v>12000</v>
      </c>
      <c r="U84" s="20"/>
      <c r="V84" s="19">
        <f>+Tabla14[[#This Row],[Atraso a facturar]]+Tabla14[[#This Row],[Ajuste atraso]]</f>
        <v>12000</v>
      </c>
      <c r="W84" s="5">
        <f>+Tabla14[[#This Row],[Total disponible]]-Tabla14[[#This Row],[Facturación atraso]]</f>
        <v>11769.563281435447</v>
      </c>
      <c r="X84" s="21">
        <f>IFERROR(IF(AND(W84&gt;S84,K84&gt;=S84),ROUNDDOWN((Tabla14[[#This Row],[Producción para venta nueva]])/S84,0)*S84,0),0)</f>
        <v>8572</v>
      </c>
      <c r="Y84" s="20"/>
      <c r="Z84" s="21">
        <f>IF(Tabla14[[#This Row],[Venta del mes]]&gt;0,Tabla14[[#This Row],[Venta del mes]]+Tabla14[[#This Row],[Ajuste venta nueva]],0)</f>
        <v>8572</v>
      </c>
      <c r="AA84" s="21">
        <f>+Tabla14[[#This Row],[Producción para venta nueva]]-Tabla14[[#This Row],[Facturación Venta nueva]]</f>
        <v>3197.5632814354467</v>
      </c>
      <c r="AB84" s="21">
        <f>IF(AND(A84=1,Tabla14[[#This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4" s="21"/>
      <c r="AD84" s="21">
        <f>IF(Tabla14[[#This Row],[Disponible stock sin venta]]&gt;0,Tabla14[[#This Row],[Disponible stock sin venta]]+Tabla14[[#This Row],[Ajuste stock sin venta]],0)</f>
        <v>0</v>
      </c>
      <c r="AE84" s="5">
        <f>IFERROR(VLOOKUP(Tabla14[[#This Row],[Llave]],[2]Hoja2!$B:$E,4,FALSE),0)</f>
        <v>0</v>
      </c>
      <c r="AF8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20572</v>
      </c>
      <c r="AG84" s="5">
        <v>20572</v>
      </c>
      <c r="AH84" s="21">
        <f>IF(Tabla14[[#This Row],[Plan Irrestricto (DATO)]]&gt;0,SUM(Tabla14[[#This Row],[Facturación atraso]],Tabla14[[#This Row],[Facturación Venta nueva]],Tabla14[[#This Row],[Facturación stock]],Tabla14[[#This Row],[En puerto a facturar]]),0)</f>
        <v>20572</v>
      </c>
      <c r="AI84" s="21">
        <f>+Tabla14[[#This Row],[Plan Ajustado]]-Tabla14[[#This Row],[Plan Irrestricto (DATO)]]</f>
        <v>0</v>
      </c>
      <c r="AJ84" s="5"/>
      <c r="AK84" s="5"/>
    </row>
    <row r="85" spans="1:37" ht="15.5" x14ac:dyDescent="0.35">
      <c r="A85">
        <v>1</v>
      </c>
      <c r="B85" t="str">
        <f>Tabla14[[#This Row],[Oficina]]&amp;Tabla14[[#This Row],[Material]]</f>
        <v>Agrosuper Asia1022930</v>
      </c>
      <c r="C85" t="s">
        <v>84</v>
      </c>
      <c r="D85" t="s">
        <v>76</v>
      </c>
      <c r="E85">
        <v>1022930</v>
      </c>
      <c r="F85" t="s">
        <v>167</v>
      </c>
      <c r="G85" t="s">
        <v>121</v>
      </c>
      <c r="H85" t="s">
        <v>122</v>
      </c>
      <c r="I85">
        <f>IFERROR(VLOOKUP(Tabla14[[#This Row],[Material]],[1]Hoja1!$A:$B,2,FALSE),0)</f>
        <v>12869.71756193874</v>
      </c>
      <c r="J85" s="7">
        <v>181154</v>
      </c>
      <c r="K85" s="7">
        <v>0</v>
      </c>
      <c r="L85" s="16">
        <v>0.42519388037153194</v>
      </c>
      <c r="M85" s="7">
        <v>77025.572204824493</v>
      </c>
      <c r="N85" s="7">
        <v>10095</v>
      </c>
      <c r="O85" s="7">
        <v>54354.101435378165</v>
      </c>
      <c r="P85" s="7">
        <v>0</v>
      </c>
      <c r="Q85" s="17">
        <f>SUM(Tabla14[[#This Row],[Producción disponible]],Tabla14[[#This Row],[Stock al día]],(Tabla14[[#This Row],[Por producir mes N]]))-Tabla14[[#This Row],[Producción por despachar mes N]]</f>
        <v>141474.67364020267</v>
      </c>
      <c r="R85" s="7">
        <v>264000</v>
      </c>
      <c r="S85" s="18">
        <v>22000</v>
      </c>
      <c r="T85" s="19">
        <f t="shared" si="1"/>
        <v>132000</v>
      </c>
      <c r="U85" s="20"/>
      <c r="V85" s="19">
        <f>+Tabla14[[#This Row],[Atraso a facturar]]+Tabla14[[#This Row],[Ajuste atraso]]</f>
        <v>132000</v>
      </c>
      <c r="W85" s="5">
        <f>+Tabla14[[#This Row],[Total disponible]]-Tabla14[[#This Row],[Facturación atraso]]</f>
        <v>9474.6736402026727</v>
      </c>
      <c r="X85" s="21">
        <f>IFERROR(IF(AND(W85&gt;S85,K85&gt;=S85),ROUNDDOWN((Tabla14[[#This Row],[Producción para venta nueva]])/S85,0)*S85,0),0)</f>
        <v>0</v>
      </c>
      <c r="Y85" s="20"/>
      <c r="Z85" s="21">
        <f>IF(Tabla14[[#This Row],[Venta del mes]]&gt;0,Tabla14[[#This Row],[Venta del mes]]+Tabla14[[#This Row],[Ajuste venta nueva]],0)</f>
        <v>0</v>
      </c>
      <c r="AA85" s="21">
        <f>+Tabla14[[#This Row],[Producción para venta nueva]]-Tabla14[[#This Row],[Facturación Venta nueva]]</f>
        <v>9474.6736402026727</v>
      </c>
      <c r="AB85" s="21">
        <f>IF(AND(A85=1,Tabla14[[#This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5" s="21"/>
      <c r="AD85" s="21">
        <f>IF(Tabla14[[#This Row],[Disponible stock sin venta]]&gt;0,Tabla14[[#This Row],[Disponible stock sin venta]]+Tabla14[[#This Row],[Ajuste stock sin venta]],0)</f>
        <v>0</v>
      </c>
      <c r="AE85" s="5">
        <f>IFERROR(VLOOKUP(Tabla14[[#This Row],[Llave]],[2]Hoja2!$B:$E,4,FALSE),0)</f>
        <v>0</v>
      </c>
      <c r="AF8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132000</v>
      </c>
      <c r="AG85" s="5">
        <v>132000</v>
      </c>
      <c r="AH85" s="21">
        <f>IF(Tabla14[[#This Row],[Plan Irrestricto (DATO)]]&gt;0,SUM(Tabla14[[#This Row],[Facturación atraso]],Tabla14[[#This Row],[Facturación Venta nueva]],Tabla14[[#This Row],[Facturación stock]],Tabla14[[#This Row],[En puerto a facturar]]),0)</f>
        <v>132000</v>
      </c>
      <c r="AI85" s="21">
        <f>+Tabla14[[#This Row],[Plan Ajustado]]-Tabla14[[#This Row],[Plan Irrestricto (DATO)]]</f>
        <v>0</v>
      </c>
      <c r="AJ85" s="5"/>
      <c r="AK85" s="5"/>
    </row>
    <row r="86" spans="1:37" ht="15.5" x14ac:dyDescent="0.35">
      <c r="A86">
        <v>1</v>
      </c>
      <c r="B86" t="str">
        <f>Tabla14[[#This Row],[Oficina]]&amp;Tabla14[[#This Row],[Material]]</f>
        <v>Agro Sudamerica1022928</v>
      </c>
      <c r="C86" t="s">
        <v>84</v>
      </c>
      <c r="D86" t="s">
        <v>37</v>
      </c>
      <c r="E86">
        <v>1022928</v>
      </c>
      <c r="F86" t="s">
        <v>168</v>
      </c>
      <c r="G86" t="s">
        <v>131</v>
      </c>
      <c r="H86" t="s">
        <v>132</v>
      </c>
      <c r="I86">
        <f>IFERROR(VLOOKUP(Tabla14[[#This Row],[Material]],[1]Hoja1!$A:$B,2,FALSE),0)</f>
        <v>0</v>
      </c>
      <c r="J86" s="7">
        <v>0</v>
      </c>
      <c r="K86" s="7">
        <v>0</v>
      </c>
      <c r="L86" s="16">
        <v>0.42519388037153194</v>
      </c>
      <c r="M86" s="7">
        <v>0</v>
      </c>
      <c r="N86" s="7">
        <v>15364</v>
      </c>
      <c r="O86" s="7">
        <v>0</v>
      </c>
      <c r="P86" s="7">
        <v>0</v>
      </c>
      <c r="Q86" s="17">
        <f>SUM(Tabla14[[#This Row],[Producción disponible]],Tabla14[[#This Row],[Stock al día]],(Tabla14[[#This Row],[Por producir mes N]]))-Tabla14[[#This Row],[Producción por despachar mes N]]</f>
        <v>15364</v>
      </c>
      <c r="R86" s="7">
        <v>11649</v>
      </c>
      <c r="S86" s="18">
        <v>24000</v>
      </c>
      <c r="T86" s="19">
        <f t="shared" si="1"/>
        <v>11649</v>
      </c>
      <c r="U86" s="20"/>
      <c r="V86" s="19">
        <f>+Tabla14[[#This Row],[Atraso a facturar]]+Tabla14[[#This Row],[Ajuste atraso]]</f>
        <v>11649</v>
      </c>
      <c r="W86" s="5">
        <f>+Tabla14[[#This Row],[Total disponible]]-Tabla14[[#This Row],[Facturación atraso]]</f>
        <v>3715</v>
      </c>
      <c r="X86" s="21">
        <f>IFERROR(IF(AND(W86&gt;S86,K86&gt;=S86),ROUNDDOWN((Tabla14[[#This Row],[Producción para venta nueva]])/S86,0)*S86,0),0)</f>
        <v>0</v>
      </c>
      <c r="Y86" s="20"/>
      <c r="Z86" s="21">
        <f>IF(Tabla14[[#This Row],[Venta del mes]]&gt;0,Tabla14[[#This Row],[Venta del mes]]+Tabla14[[#This Row],[Ajuste venta nueva]],0)</f>
        <v>0</v>
      </c>
      <c r="AA86" s="21">
        <f>+Tabla14[[#This Row],[Producción para venta nueva]]-Tabla14[[#This Row],[Facturación Venta nueva]]</f>
        <v>3715</v>
      </c>
      <c r="AB86" s="21">
        <f>IF(AND(A86=1,Tabla14[[#This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6" s="21"/>
      <c r="AD86" s="21">
        <f>IF(Tabla14[[#This Row],[Disponible stock sin venta]]&gt;0,Tabla14[[#This Row],[Disponible stock sin venta]]+Tabla14[[#This Row],[Ajuste stock sin venta]],0)</f>
        <v>0</v>
      </c>
      <c r="AE86" s="5">
        <f>IFERROR(VLOOKUP(Tabla14[[#This Row],[Llave]],[2]Hoja2!$B:$E,4,FALSE),0)</f>
        <v>0</v>
      </c>
      <c r="AF8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11649</v>
      </c>
      <c r="AG86" s="5">
        <v>11649</v>
      </c>
      <c r="AH86" s="21">
        <f>IF(Tabla14[[#This Row],[Plan Irrestricto (DATO)]]&gt;0,SUM(Tabla14[[#This Row],[Facturación atraso]],Tabla14[[#This Row],[Facturación Venta nueva]],Tabla14[[#This Row],[Facturación stock]],Tabla14[[#This Row],[En puerto a facturar]]),0)</f>
        <v>11649</v>
      </c>
      <c r="AI86" s="21">
        <f>+Tabla14[[#This Row],[Plan Ajustado]]-Tabla14[[#This Row],[Plan Irrestricto (DATO)]]</f>
        <v>0</v>
      </c>
      <c r="AJ86" s="5"/>
      <c r="AK86" s="5"/>
    </row>
    <row r="87" spans="1:37" ht="15.5" x14ac:dyDescent="0.35">
      <c r="A87">
        <v>1</v>
      </c>
      <c r="B87" t="str">
        <f>Tabla14[[#This Row],[Oficina]]&amp;Tabla14[[#This Row],[Material]]</f>
        <v>Agro Sudamerica1022924</v>
      </c>
      <c r="C87" t="s">
        <v>84</v>
      </c>
      <c r="D87" t="s">
        <v>37</v>
      </c>
      <c r="E87">
        <v>1022924</v>
      </c>
      <c r="F87" t="s">
        <v>169</v>
      </c>
      <c r="G87" t="str">
        <f>VLOOKUP(Tabla14[[#This Row],[Material]],'[3]Base Pedidos'!$D:$AD,25,FALSE)</f>
        <v>GRASA LOMO TOCINO</v>
      </c>
      <c r="H87" t="str">
        <f>VLOOKUP(Tabla14[[#This Row],[Material]],'[3]Base Pedidos'!$D:$AD,26,FALSE)</f>
        <v>GRASA LOMO TOCINO</v>
      </c>
      <c r="I87">
        <f>IFERROR(VLOOKUP(Tabla14[[#This Row],[Material]],[1]Hoja1!$A:$B,2,FALSE),0)</f>
        <v>0</v>
      </c>
      <c r="J87" s="7">
        <v>48912</v>
      </c>
      <c r="K87" s="7">
        <v>48000</v>
      </c>
      <c r="L87" s="16">
        <v>0.42519388037153194</v>
      </c>
      <c r="M87" s="7">
        <v>20797.083076732371</v>
      </c>
      <c r="N87" s="7">
        <v>22932</v>
      </c>
      <c r="O87" s="7">
        <v>0</v>
      </c>
      <c r="P87" s="7">
        <v>0</v>
      </c>
      <c r="Q87" s="17">
        <f>SUM(Tabla14[[#This Row],[Producción disponible]],Tabla14[[#This Row],[Stock al día]],(Tabla14[[#This Row],[Por producir mes N]]))-Tabla14[[#This Row],[Producción por despachar mes N]]</f>
        <v>43729.083076732371</v>
      </c>
      <c r="R87" s="7">
        <v>23000</v>
      </c>
      <c r="S87" s="18">
        <v>23714</v>
      </c>
      <c r="T87" s="19">
        <f t="shared" si="1"/>
        <v>23000</v>
      </c>
      <c r="U87" s="20"/>
      <c r="V87" s="19">
        <f>+Tabla14[[#This Row],[Atraso a facturar]]+Tabla14[[#This Row],[Ajuste atraso]]</f>
        <v>23000</v>
      </c>
      <c r="W87" s="5">
        <f>+Tabla14[[#This Row],[Total disponible]]-Tabla14[[#This Row],[Facturación atraso]]</f>
        <v>20729.083076732371</v>
      </c>
      <c r="X87" s="21">
        <f>IFERROR(IF(AND(W87&gt;S87,K87&gt;=S87),ROUNDDOWN((Tabla14[[#This Row],[Producción para venta nueva]])/S87,0)*S87,0),0)</f>
        <v>0</v>
      </c>
      <c r="Y87" s="20"/>
      <c r="Z87" s="21">
        <f>IF(Tabla14[[#This Row],[Venta del mes]]&gt;0,Tabla14[[#This Row],[Venta del mes]]+Tabla14[[#This Row],[Ajuste venta nueva]],0)</f>
        <v>0</v>
      </c>
      <c r="AA87" s="21">
        <f>+Tabla14[[#This Row],[Producción para venta nueva]]-Tabla14[[#This Row],[Facturación Venta nueva]]</f>
        <v>20729.083076732371</v>
      </c>
      <c r="AB87" s="21">
        <f>IF(AND(A87=1,Tabla14[[#This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7" s="21"/>
      <c r="AD87" s="21">
        <f>IF(Tabla14[[#This Row],[Disponible stock sin venta]]&gt;0,Tabla14[[#This Row],[Disponible stock sin venta]]+Tabla14[[#This Row],[Ajuste stock sin venta]],0)</f>
        <v>0</v>
      </c>
      <c r="AE87" s="5">
        <f>IFERROR(VLOOKUP(Tabla14[[#This Row],[Llave]],[2]Hoja2!$B:$E,4,FALSE),0)</f>
        <v>0</v>
      </c>
      <c r="AF8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23000</v>
      </c>
      <c r="AG87" s="5">
        <v>23000</v>
      </c>
      <c r="AH87" s="21">
        <f>IF(Tabla14[[#This Row],[Plan Irrestricto (DATO)]]&gt;0,SUM(Tabla14[[#This Row],[Facturación atraso]],Tabla14[[#This Row],[Facturación Venta nueva]],Tabla14[[#This Row],[Facturación stock]],Tabla14[[#This Row],[En puerto a facturar]]),0)</f>
        <v>23000</v>
      </c>
      <c r="AI87" s="21">
        <f>+Tabla14[[#This Row],[Plan Ajustado]]-Tabla14[[#This Row],[Plan Irrestricto (DATO)]]</f>
        <v>0</v>
      </c>
      <c r="AJ87" s="5"/>
      <c r="AK87" s="5"/>
    </row>
    <row r="88" spans="1:37" ht="15.5" x14ac:dyDescent="0.35">
      <c r="A88">
        <v>2</v>
      </c>
      <c r="B88" t="str">
        <f>Tabla14[[#This Row],[Oficina]]&amp;Tabla14[[#This Row],[Material]]</f>
        <v>Agro Sudamerica1022923</v>
      </c>
      <c r="C88" t="s">
        <v>84</v>
      </c>
      <c r="D88" t="s">
        <v>37</v>
      </c>
      <c r="E88">
        <v>1022923</v>
      </c>
      <c r="F88" t="s">
        <v>109</v>
      </c>
      <c r="G88" t="str">
        <f>VLOOKUP(Tabla14[[#This Row],[Material]],'[3]Base Pedidos'!$D:$AD,25,FALSE)</f>
        <v>GRASA GORDURA</v>
      </c>
      <c r="H88" t="str">
        <f>VLOOKUP(Tabla14[[#This Row],[Material]],'[3]Base Pedidos'!$D:$AD,26,FALSE)</f>
        <v>SUBPROD GRASA GORDURA LOMO TOCINO</v>
      </c>
      <c r="I88">
        <f>IFERROR(VLOOKUP(Tabla14[[#This Row],[Material]],[1]Hoja1!$A:$B,2,FALSE),0)</f>
        <v>0</v>
      </c>
      <c r="J88" s="7">
        <v>0</v>
      </c>
      <c r="K88" s="7">
        <v>0</v>
      </c>
      <c r="L88" s="16">
        <v>0.42519388037153194</v>
      </c>
      <c r="M88" s="7">
        <v>0</v>
      </c>
      <c r="N88" s="7">
        <v>31724</v>
      </c>
      <c r="O88" s="7">
        <v>0</v>
      </c>
      <c r="P88" s="7">
        <v>24000</v>
      </c>
      <c r="Q88" s="17">
        <f>SUM(Tabla14[[#This Row],[Producción disponible]],Tabla14[[#This Row],[Stock al día]],(Tabla14[[#This Row],[Por producir mes N]]))-Tabla14[[#This Row],[Producción por despachar mes N]]</f>
        <v>7724</v>
      </c>
      <c r="R88" s="7">
        <v>0</v>
      </c>
      <c r="S88" s="18">
        <v>24000</v>
      </c>
      <c r="T88" s="19">
        <f t="shared" si="1"/>
        <v>0</v>
      </c>
      <c r="U88" s="20"/>
      <c r="V88" s="19">
        <f>+Tabla14[[#This Row],[Atraso a facturar]]+Tabla14[[#This Row],[Ajuste atraso]]</f>
        <v>0</v>
      </c>
      <c r="W88" s="5">
        <f>+Tabla14[[#This Row],[Total disponible]]-Tabla14[[#This Row],[Facturación atraso]]</f>
        <v>7724</v>
      </c>
      <c r="X88" s="21">
        <f>IFERROR(IF(AND(W88&gt;S88,K88&gt;=S88),ROUNDDOWN((Tabla14[[#This Row],[Producción para venta nueva]])/S88,0)*S88,0),0)</f>
        <v>0</v>
      </c>
      <c r="Y88" s="20"/>
      <c r="Z88" s="21">
        <f>IF(Tabla14[[#This Row],[Venta del mes]]&gt;0,Tabla14[[#This Row],[Venta del mes]]+Tabla14[[#This Row],[Ajuste venta nueva]],0)</f>
        <v>0</v>
      </c>
      <c r="AA88" s="21">
        <f>+Tabla14[[#This Row],[Producción para venta nueva]]-Tabla14[[#This Row],[Facturación Venta nueva]]</f>
        <v>7724</v>
      </c>
      <c r="AB88" s="21">
        <f>IF(AND(A88=1,Tabla14[[#This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8" s="21"/>
      <c r="AD88" s="21">
        <f>IF(Tabla14[[#This Row],[Disponible stock sin venta]]&gt;0,Tabla14[[#This Row],[Disponible stock sin venta]]+Tabla14[[#This Row],[Ajuste stock sin venta]],0)</f>
        <v>0</v>
      </c>
      <c r="AE88" s="5">
        <f>IFERROR(VLOOKUP(Tabla14[[#This Row],[Llave]],[2]Hoja2!$B:$E,4,FALSE),0)</f>
        <v>0</v>
      </c>
      <c r="AF8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88" s="5">
        <v>0</v>
      </c>
      <c r="AH8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88" s="21">
        <f>+Tabla14[[#This Row],[Plan Ajustado]]-Tabla14[[#This Row],[Plan Irrestricto (DATO)]]</f>
        <v>0</v>
      </c>
      <c r="AJ88" s="5"/>
      <c r="AK88" s="5"/>
    </row>
    <row r="89" spans="1:37" ht="15.5" x14ac:dyDescent="0.35">
      <c r="A89">
        <v>2</v>
      </c>
      <c r="B89" t="str">
        <f>Tabla14[[#This Row],[Oficina]]&amp;Tabla14[[#This Row],[Material]]</f>
        <v>Agro Sudamerica1022922</v>
      </c>
      <c r="C89" t="s">
        <v>84</v>
      </c>
      <c r="D89" t="s">
        <v>37</v>
      </c>
      <c r="E89">
        <v>1022922</v>
      </c>
      <c r="F89" t="s">
        <v>170</v>
      </c>
      <c r="G89" t="s">
        <v>70</v>
      </c>
      <c r="H89" t="s">
        <v>171</v>
      </c>
      <c r="I89">
        <f>IFERROR(VLOOKUP(Tabla14[[#This Row],[Material]],[1]Hoja1!$A:$B,2,FALSE),0)</f>
        <v>0</v>
      </c>
      <c r="J89" s="7">
        <v>0</v>
      </c>
      <c r="K89" s="7">
        <v>0</v>
      </c>
      <c r="L89" s="16">
        <v>0.42519388037153194</v>
      </c>
      <c r="M89" s="7">
        <v>0</v>
      </c>
      <c r="N89" s="7">
        <v>0</v>
      </c>
      <c r="O89" s="7">
        <v>0</v>
      </c>
      <c r="P89" s="7">
        <v>0</v>
      </c>
      <c r="Q89" s="17">
        <f>SUM(Tabla14[[#This Row],[Producción disponible]],Tabla14[[#This Row],[Stock al día]],(Tabla14[[#This Row],[Por producir mes N]]))-Tabla14[[#This Row],[Producción por despachar mes N]]</f>
        <v>0</v>
      </c>
      <c r="R89" s="7">
        <v>0</v>
      </c>
      <c r="S89" s="18">
        <v>24000</v>
      </c>
      <c r="T89" s="19">
        <f t="shared" si="1"/>
        <v>0</v>
      </c>
      <c r="U89" s="20"/>
      <c r="V89" s="19">
        <f>+Tabla14[[#This Row],[Atraso a facturar]]+Tabla14[[#This Row],[Ajuste atraso]]</f>
        <v>0</v>
      </c>
      <c r="W89" s="5">
        <f>+Tabla14[[#This Row],[Total disponible]]-Tabla14[[#This Row],[Facturación atraso]]</f>
        <v>0</v>
      </c>
      <c r="X89" s="21">
        <f>IFERROR(IF(AND(W89&gt;S89,K89&gt;=S89),ROUNDDOWN((Tabla14[[#This Row],[Producción para venta nueva]])/S89,0)*S89,0),0)</f>
        <v>0</v>
      </c>
      <c r="Y89" s="20"/>
      <c r="Z89" s="21">
        <f>IF(Tabla14[[#This Row],[Venta del mes]]&gt;0,Tabla14[[#This Row],[Venta del mes]]+Tabla14[[#This Row],[Ajuste venta nueva]],0)</f>
        <v>0</v>
      </c>
      <c r="AA89" s="21">
        <f>+Tabla14[[#This Row],[Producción para venta nueva]]-Tabla14[[#This Row],[Facturación Venta nueva]]</f>
        <v>0</v>
      </c>
      <c r="AB89" s="21">
        <f>IF(AND(A89=1,Tabla14[[#This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89" s="21"/>
      <c r="AD89" s="21">
        <f>IF(Tabla14[[#This Row],[Disponible stock sin venta]]&gt;0,Tabla14[[#This Row],[Disponible stock sin venta]]+Tabla14[[#This Row],[Ajuste stock sin venta]],0)</f>
        <v>0</v>
      </c>
      <c r="AE89" s="5">
        <f>IFERROR(VLOOKUP(Tabla14[[#This Row],[Llave]],[2]Hoja2!$B:$E,4,FALSE),0)</f>
        <v>0</v>
      </c>
      <c r="AF8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89" s="5" t="b">
        <v>0</v>
      </c>
      <c r="AH8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89" s="21">
        <f>+Tabla14[[#This Row],[Plan Ajustado]]-Tabla14[[#This Row],[Plan Irrestricto (DATO)]]</f>
        <v>0</v>
      </c>
      <c r="AJ89" s="5"/>
      <c r="AK89" s="5"/>
    </row>
    <row r="90" spans="1:37" ht="15.5" x14ac:dyDescent="0.35">
      <c r="A90">
        <v>2</v>
      </c>
      <c r="B90" t="str">
        <f>Tabla14[[#This Row],[Oficina]]&amp;Tabla14[[#This Row],[Material]]</f>
        <v>Agro Sudamerica1022921</v>
      </c>
      <c r="C90" t="s">
        <v>84</v>
      </c>
      <c r="D90" t="s">
        <v>37</v>
      </c>
      <c r="E90">
        <v>1022921</v>
      </c>
      <c r="F90" t="s">
        <v>172</v>
      </c>
      <c r="G90" t="s">
        <v>107</v>
      </c>
      <c r="H90" t="s">
        <v>112</v>
      </c>
      <c r="I90">
        <f>IFERROR(VLOOKUP(Tabla14[[#This Row],[Material]],[1]Hoja1!$A:$B,2,FALSE),0)</f>
        <v>1000</v>
      </c>
      <c r="J90" s="7">
        <v>44050</v>
      </c>
      <c r="K90" s="7">
        <v>48000</v>
      </c>
      <c r="L90" s="16">
        <v>0.42519388037153194</v>
      </c>
      <c r="M90" s="7">
        <v>18729.790430365982</v>
      </c>
      <c r="N90" s="7">
        <v>1168</v>
      </c>
      <c r="O90" s="7">
        <v>0</v>
      </c>
      <c r="P90" s="7">
        <v>0</v>
      </c>
      <c r="Q90" s="17">
        <f>SUM(Tabla14[[#This Row],[Producción disponible]],Tabla14[[#This Row],[Stock al día]],(Tabla14[[#This Row],[Por producir mes N]]))-Tabla14[[#This Row],[Producción por despachar mes N]]</f>
        <v>19897.790430365982</v>
      </c>
      <c r="R90" s="7">
        <v>0</v>
      </c>
      <c r="S90" s="18">
        <v>23667</v>
      </c>
      <c r="T90" s="19">
        <f t="shared" si="1"/>
        <v>0</v>
      </c>
      <c r="U90" s="20"/>
      <c r="V90" s="19">
        <f>+Tabla14[[#This Row],[Atraso a facturar]]+Tabla14[[#This Row],[Ajuste atraso]]</f>
        <v>0</v>
      </c>
      <c r="W90" s="5">
        <f>+Tabla14[[#This Row],[Total disponible]]-Tabla14[[#This Row],[Facturación atraso]]</f>
        <v>19897.790430365982</v>
      </c>
      <c r="X90" s="21">
        <f>IFERROR(IF(AND(W90&gt;S90,K90&gt;=S90),ROUNDDOWN((Tabla14[[#This Row],[Producción para venta nueva]])/S90,0)*S90,0),0)</f>
        <v>0</v>
      </c>
      <c r="Y90" s="20"/>
      <c r="Z90" s="21">
        <f>IF(Tabla14[[#This Row],[Venta del mes]]&gt;0,Tabla14[[#This Row],[Venta del mes]]+Tabla14[[#This Row],[Ajuste venta nueva]],0)</f>
        <v>0</v>
      </c>
      <c r="AA90" s="21">
        <f>+Tabla14[[#This Row],[Producción para venta nueva]]-Tabla14[[#This Row],[Facturación Venta nueva]]</f>
        <v>19897.790430365982</v>
      </c>
      <c r="AB90" s="21">
        <f>IF(AND(A90=1,Tabla14[[#This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0" s="21"/>
      <c r="AD90" s="21">
        <f>IF(Tabla14[[#This Row],[Disponible stock sin venta]]&gt;0,Tabla14[[#This Row],[Disponible stock sin venta]]+Tabla14[[#This Row],[Ajuste stock sin venta]],0)</f>
        <v>0</v>
      </c>
      <c r="AE90" s="5">
        <f>IFERROR(VLOOKUP(Tabla14[[#This Row],[Llave]],[2]Hoja2!$B:$E,4,FALSE),0)</f>
        <v>0</v>
      </c>
      <c r="AF9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90" s="5">
        <v>0</v>
      </c>
      <c r="AH9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90" s="21">
        <f>+Tabla14[[#This Row],[Plan Ajustado]]-Tabla14[[#This Row],[Plan Irrestricto (DATO)]]</f>
        <v>0</v>
      </c>
      <c r="AJ90" s="5"/>
      <c r="AK90" s="5"/>
    </row>
    <row r="91" spans="1:37" ht="15.5" x14ac:dyDescent="0.35">
      <c r="A91">
        <v>2</v>
      </c>
      <c r="B91" t="str">
        <f>Tabla14[[#This Row],[Oficina]]&amp;Tabla14[[#This Row],[Material]]</f>
        <v>Agro Sudamerica1022920</v>
      </c>
      <c r="C91" t="s">
        <v>84</v>
      </c>
      <c r="D91" t="s">
        <v>37</v>
      </c>
      <c r="E91">
        <v>1022920</v>
      </c>
      <c r="F91" t="s">
        <v>173</v>
      </c>
      <c r="G91" t="s">
        <v>107</v>
      </c>
      <c r="H91" t="s">
        <v>112</v>
      </c>
      <c r="I91">
        <f>IFERROR(VLOOKUP(Tabla14[[#This Row],[Material]],[1]Hoja1!$A:$B,2,FALSE),0)</f>
        <v>0</v>
      </c>
      <c r="J91" s="7">
        <v>0</v>
      </c>
      <c r="K91" s="7">
        <v>0</v>
      </c>
      <c r="L91" s="16">
        <v>0.42519388037153194</v>
      </c>
      <c r="M91" s="7">
        <v>0</v>
      </c>
      <c r="N91" s="7">
        <v>4339</v>
      </c>
      <c r="O91" s="7">
        <v>3200</v>
      </c>
      <c r="P91" s="7">
        <v>0</v>
      </c>
      <c r="Q91" s="17">
        <f>SUM(Tabla14[[#This Row],[Producción disponible]],Tabla14[[#This Row],[Stock al día]],(Tabla14[[#This Row],[Por producir mes N]]))-Tabla14[[#This Row],[Producción por despachar mes N]]</f>
        <v>7539</v>
      </c>
      <c r="R91" s="7">
        <v>0</v>
      </c>
      <c r="S91" s="18">
        <v>24000</v>
      </c>
      <c r="T91" s="19">
        <f t="shared" si="1"/>
        <v>0</v>
      </c>
      <c r="U91" s="20"/>
      <c r="V91" s="19">
        <f>+Tabla14[[#This Row],[Atraso a facturar]]+Tabla14[[#This Row],[Ajuste atraso]]</f>
        <v>0</v>
      </c>
      <c r="W91" s="5">
        <f>+Tabla14[[#This Row],[Total disponible]]-Tabla14[[#This Row],[Facturación atraso]]</f>
        <v>7539</v>
      </c>
      <c r="X91" s="21">
        <f>IFERROR(IF(AND(W91&gt;S91,K91&gt;=S91),ROUNDDOWN((Tabla14[[#This Row],[Producción para venta nueva]])/S91,0)*S91,0),0)</f>
        <v>0</v>
      </c>
      <c r="Y91" s="20"/>
      <c r="Z91" s="21">
        <f>IF(Tabla14[[#This Row],[Venta del mes]]&gt;0,Tabla14[[#This Row],[Venta del mes]]+Tabla14[[#This Row],[Ajuste venta nueva]],0)</f>
        <v>0</v>
      </c>
      <c r="AA91" s="21">
        <f>+Tabla14[[#This Row],[Producción para venta nueva]]-Tabla14[[#This Row],[Facturación Venta nueva]]</f>
        <v>7539</v>
      </c>
      <c r="AB91" s="21">
        <f>IF(AND(A91=1,Tabla14[[#This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1" s="21"/>
      <c r="AD91" s="21">
        <f>IF(Tabla14[[#This Row],[Disponible stock sin venta]]&gt;0,Tabla14[[#This Row],[Disponible stock sin venta]]+Tabla14[[#This Row],[Ajuste stock sin venta]],0)</f>
        <v>0</v>
      </c>
      <c r="AE91" s="5">
        <f>IFERROR(VLOOKUP(Tabla14[[#This Row],[Llave]],[2]Hoja2!$B:$E,4,FALSE),0)</f>
        <v>0</v>
      </c>
      <c r="AF9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91" s="5">
        <v>0</v>
      </c>
      <c r="AH9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91" s="21">
        <f>+Tabla14[[#This Row],[Plan Ajustado]]-Tabla14[[#This Row],[Plan Irrestricto (DATO)]]</f>
        <v>0</v>
      </c>
      <c r="AJ91" s="5"/>
      <c r="AK91" s="5"/>
    </row>
    <row r="92" spans="1:37" ht="15.5" x14ac:dyDescent="0.35">
      <c r="A92">
        <v>2</v>
      </c>
      <c r="B92" t="str">
        <f>Tabla14[[#This Row],[Oficina]]&amp;Tabla14[[#This Row],[Material]]</f>
        <v>Exportacion Directa1022919</v>
      </c>
      <c r="C92" t="s">
        <v>84</v>
      </c>
      <c r="D92" t="s">
        <v>105</v>
      </c>
      <c r="E92">
        <v>1022919</v>
      </c>
      <c r="F92" t="s">
        <v>174</v>
      </c>
      <c r="G92" t="s">
        <v>125</v>
      </c>
      <c r="H92" t="s">
        <v>175</v>
      </c>
      <c r="I92">
        <f>IFERROR(VLOOKUP(Tabla14[[#This Row],[Material]],[1]Hoja1!$A:$B,2,FALSE),0)</f>
        <v>0</v>
      </c>
      <c r="J92" s="7">
        <v>0</v>
      </c>
      <c r="K92" s="7">
        <v>0</v>
      </c>
      <c r="L92" s="16">
        <v>0.71259694018576591</v>
      </c>
      <c r="M92" s="7">
        <v>0</v>
      </c>
      <c r="N92" s="7">
        <v>0</v>
      </c>
      <c r="O92" s="7">
        <v>0</v>
      </c>
      <c r="P92" s="7">
        <v>0</v>
      </c>
      <c r="Q92" s="17">
        <f>SUM(Tabla14[[#This Row],[Producción disponible]],Tabla14[[#This Row],[Stock al día]],(Tabla14[[#This Row],[Por producir mes N]]))-Tabla14[[#This Row],[Producción por despachar mes N]]</f>
        <v>0</v>
      </c>
      <c r="R92" s="7">
        <v>0</v>
      </c>
      <c r="S92" s="18">
        <v>6000</v>
      </c>
      <c r="T92" s="19">
        <f t="shared" si="1"/>
        <v>0</v>
      </c>
      <c r="U92" s="20"/>
      <c r="V92" s="19">
        <f>+Tabla14[[#This Row],[Atraso a facturar]]+Tabla14[[#This Row],[Ajuste atraso]]</f>
        <v>0</v>
      </c>
      <c r="W92" s="5">
        <f>+Tabla14[[#This Row],[Total disponible]]-Tabla14[[#This Row],[Facturación atraso]]</f>
        <v>0</v>
      </c>
      <c r="X92" s="21">
        <f>IFERROR(IF(AND(W92&gt;S92,K92&gt;=S92),ROUNDDOWN((Tabla14[[#This Row],[Producción para venta nueva]])/S92,0)*S92,0),0)</f>
        <v>0</v>
      </c>
      <c r="Y92" s="20"/>
      <c r="Z92" s="21">
        <f>IF(Tabla14[[#This Row],[Venta del mes]]&gt;0,Tabla14[[#This Row],[Venta del mes]]+Tabla14[[#This Row],[Ajuste venta nueva]],0)</f>
        <v>0</v>
      </c>
      <c r="AA92" s="21">
        <f>+Tabla14[[#This Row],[Producción para venta nueva]]-Tabla14[[#This Row],[Facturación Venta nueva]]</f>
        <v>0</v>
      </c>
      <c r="AB92" s="21">
        <f>IF(AND(A92=1,Tabla14[[#This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2" s="21"/>
      <c r="AD92" s="21">
        <f>IF(Tabla14[[#This Row],[Disponible stock sin venta]]&gt;0,Tabla14[[#This Row],[Disponible stock sin venta]]+Tabla14[[#This Row],[Ajuste stock sin venta]],0)</f>
        <v>0</v>
      </c>
      <c r="AE92" s="5">
        <f>IFERROR(VLOOKUP(Tabla14[[#This Row],[Llave]],[2]Hoja2!$B:$E,4,FALSE),0)</f>
        <v>0</v>
      </c>
      <c r="AF9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92" s="5" t="b">
        <v>0</v>
      </c>
      <c r="AH9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92" s="21">
        <f>+Tabla14[[#This Row],[Plan Ajustado]]-Tabla14[[#This Row],[Plan Irrestricto (DATO)]]</f>
        <v>0</v>
      </c>
      <c r="AJ92" s="5"/>
      <c r="AK92" s="5"/>
    </row>
    <row r="93" spans="1:37" ht="15.5" x14ac:dyDescent="0.35">
      <c r="A93">
        <v>2</v>
      </c>
      <c r="B93" t="str">
        <f>Tabla14[[#This Row],[Oficina]]&amp;Tabla14[[#This Row],[Material]]</f>
        <v>Exportacion Directa1022901</v>
      </c>
      <c r="C93" t="s">
        <v>84</v>
      </c>
      <c r="D93" t="s">
        <v>105</v>
      </c>
      <c r="E93">
        <v>1022901</v>
      </c>
      <c r="F93" t="s">
        <v>176</v>
      </c>
      <c r="G93" t="s">
        <v>121</v>
      </c>
      <c r="H93" t="s">
        <v>122</v>
      </c>
      <c r="I93">
        <f>IFERROR(VLOOKUP(Tabla14[[#This Row],[Material]],[1]Hoja1!$A:$B,2,FALSE),0)</f>
        <v>1598.9767972545567</v>
      </c>
      <c r="J93" s="7">
        <v>8889</v>
      </c>
      <c r="K93" s="7">
        <v>10000</v>
      </c>
      <c r="L93" s="16">
        <v>0.71259694018576591</v>
      </c>
      <c r="M93" s="7">
        <v>6334.2742013112729</v>
      </c>
      <c r="N93" s="7">
        <v>27035</v>
      </c>
      <c r="O93" s="7">
        <v>3411.2118215010469</v>
      </c>
      <c r="P93" s="7">
        <v>0</v>
      </c>
      <c r="Q93" s="17">
        <f>SUM(Tabla14[[#This Row],[Producción disponible]],Tabla14[[#This Row],[Stock al día]],(Tabla14[[#This Row],[Por producir mes N]]))-Tabla14[[#This Row],[Producción por despachar mes N]]</f>
        <v>36780.486022812322</v>
      </c>
      <c r="R93" s="7">
        <v>30000</v>
      </c>
      <c r="S93" s="18">
        <v>10000</v>
      </c>
      <c r="T93" s="19">
        <f t="shared" si="1"/>
        <v>30000</v>
      </c>
      <c r="U93" s="20"/>
      <c r="V93" s="19">
        <f>+Tabla14[[#This Row],[Atraso a facturar]]+Tabla14[[#This Row],[Ajuste atraso]]</f>
        <v>30000</v>
      </c>
      <c r="W93" s="5">
        <f>+Tabla14[[#This Row],[Total disponible]]-Tabla14[[#This Row],[Facturación atraso]]</f>
        <v>6780.4860228123216</v>
      </c>
      <c r="X93" s="21">
        <f>IFERROR(IF(AND(W93&gt;S93,K93&gt;=S93),ROUNDDOWN((Tabla14[[#This Row],[Producción para venta nueva]])/S93,0)*S93,0),0)</f>
        <v>0</v>
      </c>
      <c r="Y93" s="20"/>
      <c r="Z93" s="21">
        <f>IF(Tabla14[[#This Row],[Venta del mes]]&gt;0,Tabla14[[#This Row],[Venta del mes]]+Tabla14[[#This Row],[Ajuste venta nueva]],0)</f>
        <v>0</v>
      </c>
      <c r="AA93" s="21">
        <f>+Tabla14[[#This Row],[Producción para venta nueva]]-Tabla14[[#This Row],[Facturación Venta nueva]]</f>
        <v>6780.4860228123216</v>
      </c>
      <c r="AB93" s="21">
        <f>IF(AND(A93=1,Tabla14[[#This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3" s="21"/>
      <c r="AD93" s="21">
        <f>IF(Tabla14[[#This Row],[Disponible stock sin venta]]&gt;0,Tabla14[[#This Row],[Disponible stock sin venta]]+Tabla14[[#This Row],[Ajuste stock sin venta]],0)</f>
        <v>0</v>
      </c>
      <c r="AE93" s="5">
        <f>IFERROR(VLOOKUP(Tabla14[[#This Row],[Llave]],[2]Hoja2!$B:$E,4,FALSE),0)</f>
        <v>0</v>
      </c>
      <c r="AF9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30000</v>
      </c>
      <c r="AG93" s="5">
        <v>30000</v>
      </c>
      <c r="AH93" s="21">
        <f>IF(Tabla14[[#This Row],[Plan Irrestricto (DATO)]]&gt;0,SUM(Tabla14[[#This Row],[Facturación atraso]],Tabla14[[#This Row],[Facturación Venta nueva]],Tabla14[[#This Row],[Facturación stock]],Tabla14[[#This Row],[En puerto a facturar]]),0)</f>
        <v>30000</v>
      </c>
      <c r="AI93" s="21">
        <f>+Tabla14[[#This Row],[Plan Ajustado]]-Tabla14[[#This Row],[Plan Irrestricto (DATO)]]</f>
        <v>0</v>
      </c>
      <c r="AJ93" s="5"/>
      <c r="AK93" s="5"/>
    </row>
    <row r="94" spans="1:37" ht="15.5" x14ac:dyDescent="0.35">
      <c r="A94">
        <v>2</v>
      </c>
      <c r="B94" t="str">
        <f>Tabla14[[#This Row],[Oficina]]&amp;Tabla14[[#This Row],[Material]]</f>
        <v>Agrosuper Asia1022887</v>
      </c>
      <c r="C94" t="s">
        <v>84</v>
      </c>
      <c r="D94" t="s">
        <v>76</v>
      </c>
      <c r="E94">
        <v>1022887</v>
      </c>
      <c r="F94" t="s">
        <v>177</v>
      </c>
      <c r="G94" t="s">
        <v>121</v>
      </c>
      <c r="H94" t="s">
        <v>122</v>
      </c>
      <c r="I94">
        <f>IFERROR(VLOOKUP(Tabla14[[#This Row],[Material]],[1]Hoja1!$A:$B,2,FALSE),0)</f>
        <v>0</v>
      </c>
      <c r="J94" s="7">
        <v>53282</v>
      </c>
      <c r="K94" s="7">
        <v>36000</v>
      </c>
      <c r="L94" s="16">
        <v>0.42519388037153194</v>
      </c>
      <c r="M94" s="7">
        <v>22655.180333955966</v>
      </c>
      <c r="N94" s="7">
        <v>52774</v>
      </c>
      <c r="O94" s="7">
        <v>27076.53401893764</v>
      </c>
      <c r="P94" s="7">
        <v>0</v>
      </c>
      <c r="Q94" s="17">
        <f>SUM(Tabla14[[#This Row],[Producción disponible]],Tabla14[[#This Row],[Stock al día]],(Tabla14[[#This Row],[Por producir mes N]]))-Tabla14[[#This Row],[Producción por despachar mes N]]</f>
        <v>102505.71435289361</v>
      </c>
      <c r="R94" s="7">
        <v>88000</v>
      </c>
      <c r="S94" s="18">
        <v>22000</v>
      </c>
      <c r="T94" s="19">
        <f t="shared" si="1"/>
        <v>88000</v>
      </c>
      <c r="U94" s="20"/>
      <c r="V94" s="19">
        <f>+Tabla14[[#This Row],[Atraso a facturar]]+Tabla14[[#This Row],[Ajuste atraso]]</f>
        <v>88000</v>
      </c>
      <c r="W94" s="5">
        <f>+Tabla14[[#This Row],[Total disponible]]-Tabla14[[#This Row],[Facturación atraso]]</f>
        <v>14505.714352893614</v>
      </c>
      <c r="X94" s="21">
        <f>IFERROR(IF(AND(W94&gt;S94,K94&gt;=S94),ROUNDDOWN((Tabla14[[#This Row],[Producción para venta nueva]])/S94,0)*S94,0),0)</f>
        <v>0</v>
      </c>
      <c r="Y94" s="20"/>
      <c r="Z94" s="21">
        <f>IF(Tabla14[[#This Row],[Venta del mes]]&gt;0,Tabla14[[#This Row],[Venta del mes]]+Tabla14[[#This Row],[Ajuste venta nueva]],0)</f>
        <v>0</v>
      </c>
      <c r="AA94" s="21">
        <f>+Tabla14[[#This Row],[Producción para venta nueva]]-Tabla14[[#This Row],[Facturación Venta nueva]]</f>
        <v>14505.714352893614</v>
      </c>
      <c r="AB94" s="21">
        <f>IF(AND(A94=1,Tabla14[[#This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4" s="21"/>
      <c r="AD94" s="21">
        <f>IF(Tabla14[[#This Row],[Disponible stock sin venta]]&gt;0,Tabla14[[#This Row],[Disponible stock sin venta]]+Tabla14[[#This Row],[Ajuste stock sin venta]],0)</f>
        <v>0</v>
      </c>
      <c r="AE94" s="5">
        <f>IFERROR(VLOOKUP(Tabla14[[#This Row],[Llave]],[2]Hoja2!$B:$E,4,FALSE),0)</f>
        <v>22000</v>
      </c>
      <c r="AF9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110000</v>
      </c>
      <c r="AG94" s="5">
        <v>110000</v>
      </c>
      <c r="AH94" s="21">
        <f>IF(Tabla14[[#This Row],[Plan Irrestricto (DATO)]]&gt;0,SUM(Tabla14[[#This Row],[Facturación atraso]],Tabla14[[#This Row],[Facturación Venta nueva]],Tabla14[[#This Row],[Facturación stock]],Tabla14[[#This Row],[En puerto a facturar]]),0)</f>
        <v>110000</v>
      </c>
      <c r="AI94" s="21">
        <f>+Tabla14[[#This Row],[Plan Ajustado]]-Tabla14[[#This Row],[Plan Irrestricto (DATO)]]</f>
        <v>0</v>
      </c>
      <c r="AJ94" s="5"/>
      <c r="AK94" s="5"/>
    </row>
    <row r="95" spans="1:37" ht="15.5" x14ac:dyDescent="0.35">
      <c r="A95">
        <v>2</v>
      </c>
      <c r="B95" t="str">
        <f>Tabla14[[#This Row],[Oficina]]&amp;Tabla14[[#This Row],[Material]]</f>
        <v>Agrosuper Asia1022885</v>
      </c>
      <c r="C95" t="s">
        <v>84</v>
      </c>
      <c r="D95" t="s">
        <v>76</v>
      </c>
      <c r="E95">
        <v>1022885</v>
      </c>
      <c r="F95" t="s">
        <v>178</v>
      </c>
      <c r="G95" t="s">
        <v>121</v>
      </c>
      <c r="H95" t="s">
        <v>122</v>
      </c>
      <c r="I95">
        <f>IFERROR(VLOOKUP(Tabla14[[#This Row],[Material]],[1]Hoja1!$A:$B,2,FALSE),0)</f>
        <v>40241.20836891848</v>
      </c>
      <c r="J95" s="7">
        <v>657498</v>
      </c>
      <c r="K95" s="7">
        <v>640000</v>
      </c>
      <c r="L95" s="16">
        <v>0.42519388037153194</v>
      </c>
      <c r="M95" s="7">
        <v>279564.12595652149</v>
      </c>
      <c r="N95" s="7">
        <v>46651</v>
      </c>
      <c r="O95" s="7">
        <v>109089.61619454851</v>
      </c>
      <c r="P95" s="7">
        <v>0</v>
      </c>
      <c r="Q95" s="17">
        <f>SUM(Tabla14[[#This Row],[Producción disponible]],Tabla14[[#This Row],[Stock al día]],(Tabla14[[#This Row],[Por producir mes N]]))-Tabla14[[#This Row],[Producción por despachar mes N]]</f>
        <v>435304.74215106998</v>
      </c>
      <c r="R95" s="7">
        <v>178000</v>
      </c>
      <c r="S95" s="18">
        <v>22000</v>
      </c>
      <c r="T95" s="19">
        <f t="shared" si="1"/>
        <v>178000</v>
      </c>
      <c r="U95" s="20"/>
      <c r="V95" s="19">
        <f>+Tabla14[[#This Row],[Atraso a facturar]]+Tabla14[[#This Row],[Ajuste atraso]]</f>
        <v>178000</v>
      </c>
      <c r="W95" s="5">
        <f>+Tabla14[[#This Row],[Total disponible]]-Tabla14[[#This Row],[Facturación atraso]]</f>
        <v>257304.74215106998</v>
      </c>
      <c r="X95" s="21">
        <f>IFERROR(IF(AND(W95&gt;S95,K95&gt;=S95),ROUNDDOWN((Tabla14[[#This Row],[Producción para venta nueva]])/S95,0)*S95,0),0)</f>
        <v>242000</v>
      </c>
      <c r="Y95" s="20"/>
      <c r="Z95" s="21">
        <f>IF(Tabla14[[#This Row],[Venta del mes]]&gt;0,Tabla14[[#This Row],[Venta del mes]]+Tabla14[[#This Row],[Ajuste venta nueva]],0)</f>
        <v>242000</v>
      </c>
      <c r="AA95" s="21">
        <f>+Tabla14[[#This Row],[Producción para venta nueva]]-Tabla14[[#This Row],[Facturación Venta nueva]]</f>
        <v>15304.742151069979</v>
      </c>
      <c r="AB95" s="21">
        <f>IF(AND(A95=1,Tabla14[[#This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5" s="21"/>
      <c r="AD95" s="21">
        <f>IF(Tabla14[[#This Row],[Disponible stock sin venta]]&gt;0,Tabla14[[#This Row],[Disponible stock sin venta]]+Tabla14[[#This Row],[Ajuste stock sin venta]],0)</f>
        <v>0</v>
      </c>
      <c r="AE95" s="5">
        <f>IFERROR(VLOOKUP(Tabla14[[#This Row],[Llave]],[2]Hoja2!$B:$E,4,FALSE),0)</f>
        <v>44006.130000000005</v>
      </c>
      <c r="AF9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464006.13</v>
      </c>
      <c r="AG95" s="5">
        <v>464006.13</v>
      </c>
      <c r="AH95" s="21">
        <f>IF(Tabla14[[#This Row],[Plan Irrestricto (DATO)]]&gt;0,SUM(Tabla14[[#This Row],[Facturación atraso]],Tabla14[[#This Row],[Facturación Venta nueva]],Tabla14[[#This Row],[Facturación stock]],Tabla14[[#This Row],[En puerto a facturar]]),0)</f>
        <v>464006.13</v>
      </c>
      <c r="AI95" s="21">
        <f>+Tabla14[[#This Row],[Plan Ajustado]]-Tabla14[[#This Row],[Plan Irrestricto (DATO)]]</f>
        <v>0</v>
      </c>
      <c r="AJ95" s="5"/>
      <c r="AK95" s="5"/>
    </row>
    <row r="96" spans="1:37" ht="15.5" x14ac:dyDescent="0.35">
      <c r="A96">
        <v>2</v>
      </c>
      <c r="B96" t="str">
        <f>Tabla14[[#This Row],[Oficina]]&amp;Tabla14[[#This Row],[Material]]</f>
        <v>Agro Sudamerica1022870</v>
      </c>
      <c r="C96" t="s">
        <v>84</v>
      </c>
      <c r="D96" t="s">
        <v>37</v>
      </c>
      <c r="E96">
        <v>1022870</v>
      </c>
      <c r="F96" t="s">
        <v>179</v>
      </c>
      <c r="G96" t="s">
        <v>92</v>
      </c>
      <c r="H96" t="s">
        <v>95</v>
      </c>
      <c r="I96">
        <f>IFERROR(VLOOKUP(Tabla14[[#This Row],[Material]],[1]Hoja1!$A:$B,2,FALSE),0)</f>
        <v>0</v>
      </c>
      <c r="J96" s="7">
        <v>0</v>
      </c>
      <c r="K96" s="7">
        <v>0</v>
      </c>
      <c r="L96" s="16">
        <v>0.42519388037153194</v>
      </c>
      <c r="M96" s="7">
        <v>0</v>
      </c>
      <c r="N96" s="7">
        <v>7572</v>
      </c>
      <c r="O96" s="7">
        <v>0</v>
      </c>
      <c r="P96" s="7">
        <v>0</v>
      </c>
      <c r="Q96" s="17">
        <f>SUM(Tabla14[[#This Row],[Producción disponible]],Tabla14[[#This Row],[Stock al día]],(Tabla14[[#This Row],[Por producir mes N]]))-Tabla14[[#This Row],[Producción por despachar mes N]]</f>
        <v>7572</v>
      </c>
      <c r="R96" s="7">
        <v>4000</v>
      </c>
      <c r="S96" s="18">
        <v>24000</v>
      </c>
      <c r="T96" s="19">
        <f t="shared" si="1"/>
        <v>4000</v>
      </c>
      <c r="U96" s="20"/>
      <c r="V96" s="19">
        <f>+Tabla14[[#This Row],[Atraso a facturar]]+Tabla14[[#This Row],[Ajuste atraso]]</f>
        <v>4000</v>
      </c>
      <c r="W96" s="5">
        <f>+Tabla14[[#This Row],[Total disponible]]-Tabla14[[#This Row],[Facturación atraso]]</f>
        <v>3572</v>
      </c>
      <c r="X96" s="21">
        <f>IFERROR(IF(AND(W96&gt;S96,K96&gt;=S96),ROUNDDOWN((Tabla14[[#This Row],[Producción para venta nueva]])/S96,0)*S96,0),0)</f>
        <v>0</v>
      </c>
      <c r="Y96" s="20"/>
      <c r="Z96" s="21">
        <f>IF(Tabla14[[#This Row],[Venta del mes]]&gt;0,Tabla14[[#This Row],[Venta del mes]]+Tabla14[[#This Row],[Ajuste venta nueva]],0)</f>
        <v>0</v>
      </c>
      <c r="AA96" s="21">
        <f>+Tabla14[[#This Row],[Producción para venta nueva]]-Tabla14[[#This Row],[Facturación Venta nueva]]</f>
        <v>3572</v>
      </c>
      <c r="AB96" s="21">
        <f>IF(AND(A96=1,Tabla14[[#This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6" s="21"/>
      <c r="AD96" s="21">
        <f>IF(Tabla14[[#This Row],[Disponible stock sin venta]]&gt;0,Tabla14[[#This Row],[Disponible stock sin venta]]+Tabla14[[#This Row],[Ajuste stock sin venta]],0)</f>
        <v>0</v>
      </c>
      <c r="AE96" s="5">
        <f>IFERROR(VLOOKUP(Tabla14[[#This Row],[Llave]],[2]Hoja2!$B:$E,4,FALSE),0)</f>
        <v>0</v>
      </c>
      <c r="AF9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4000</v>
      </c>
      <c r="AG96" s="5">
        <v>4000</v>
      </c>
      <c r="AH96" s="21">
        <f>IF(Tabla14[[#This Row],[Plan Irrestricto (DATO)]]&gt;0,SUM(Tabla14[[#This Row],[Facturación atraso]],Tabla14[[#This Row],[Facturación Venta nueva]],Tabla14[[#This Row],[Facturación stock]],Tabla14[[#This Row],[En puerto a facturar]]),0)</f>
        <v>4000</v>
      </c>
      <c r="AI96" s="21">
        <f>+Tabla14[[#This Row],[Plan Ajustado]]-Tabla14[[#This Row],[Plan Irrestricto (DATO)]]</f>
        <v>0</v>
      </c>
      <c r="AJ96" s="5"/>
      <c r="AK96" s="5"/>
    </row>
    <row r="97" spans="1:37" ht="15.5" x14ac:dyDescent="0.35">
      <c r="A97">
        <v>2</v>
      </c>
      <c r="B97" t="str">
        <f>Tabla14[[#This Row],[Oficina]]&amp;Tabla14[[#This Row],[Material]]</f>
        <v>Exportacion Directa1022869</v>
      </c>
      <c r="C97" t="s">
        <v>84</v>
      </c>
      <c r="D97" t="s">
        <v>105</v>
      </c>
      <c r="E97">
        <v>1022869</v>
      </c>
      <c r="F97" t="s">
        <v>180</v>
      </c>
      <c r="G97" t="s">
        <v>89</v>
      </c>
      <c r="H97" t="s">
        <v>181</v>
      </c>
      <c r="I97">
        <f>IFERROR(VLOOKUP(Tabla14[[#This Row],[Material]],[1]Hoja1!$A:$B,2,FALSE),0)</f>
        <v>0</v>
      </c>
      <c r="J97" s="7">
        <v>20000</v>
      </c>
      <c r="K97" s="7">
        <v>20000</v>
      </c>
      <c r="L97" s="16">
        <v>0.71259694018576591</v>
      </c>
      <c r="M97" s="7">
        <v>14251.938803715318</v>
      </c>
      <c r="N97" s="7">
        <v>0</v>
      </c>
      <c r="O97" s="7">
        <v>0</v>
      </c>
      <c r="P97" s="7">
        <v>0</v>
      </c>
      <c r="Q97" s="17">
        <f>SUM(Tabla14[[#This Row],[Producción disponible]],Tabla14[[#This Row],[Stock al día]],(Tabla14[[#This Row],[Por producir mes N]]))-Tabla14[[#This Row],[Producción por despachar mes N]]</f>
        <v>14251.938803715318</v>
      </c>
      <c r="R97" s="7">
        <v>0</v>
      </c>
      <c r="S97" s="18">
        <v>24000</v>
      </c>
      <c r="T97" s="19">
        <f t="shared" si="1"/>
        <v>0</v>
      </c>
      <c r="U97" s="20"/>
      <c r="V97" s="19">
        <f>+Tabla14[[#This Row],[Atraso a facturar]]+Tabla14[[#This Row],[Ajuste atraso]]</f>
        <v>0</v>
      </c>
      <c r="W97" s="5">
        <f>+Tabla14[[#This Row],[Total disponible]]-Tabla14[[#This Row],[Facturación atraso]]</f>
        <v>14251.938803715318</v>
      </c>
      <c r="X97" s="21">
        <f>IFERROR(IF(AND(W97&gt;S97,K97&gt;=S97),ROUNDDOWN((Tabla14[[#This Row],[Producción para venta nueva]])/S97,0)*S97,0),0)</f>
        <v>0</v>
      </c>
      <c r="Y97" s="20"/>
      <c r="Z97" s="21">
        <f>IF(Tabla14[[#This Row],[Venta del mes]]&gt;0,Tabla14[[#This Row],[Venta del mes]]+Tabla14[[#This Row],[Ajuste venta nueva]],0)</f>
        <v>0</v>
      </c>
      <c r="AA97" s="21">
        <f>+Tabla14[[#This Row],[Producción para venta nueva]]-Tabla14[[#This Row],[Facturación Venta nueva]]</f>
        <v>14251.938803715318</v>
      </c>
      <c r="AB97" s="21">
        <f>IF(AND(A97=1,Tabla14[[#This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7" s="21"/>
      <c r="AD97" s="21">
        <f>IF(Tabla14[[#This Row],[Disponible stock sin venta]]&gt;0,Tabla14[[#This Row],[Disponible stock sin venta]]+Tabla14[[#This Row],[Ajuste stock sin venta]],0)</f>
        <v>0</v>
      </c>
      <c r="AE97" s="5">
        <f>IFERROR(VLOOKUP(Tabla14[[#This Row],[Llave]],[2]Hoja2!$B:$E,4,FALSE),0)</f>
        <v>0</v>
      </c>
      <c r="AF9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97" s="5">
        <v>0</v>
      </c>
      <c r="AH9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97" s="21">
        <f>+Tabla14[[#This Row],[Plan Ajustado]]-Tabla14[[#This Row],[Plan Irrestricto (DATO)]]</f>
        <v>0</v>
      </c>
      <c r="AJ97" s="5"/>
      <c r="AK97" s="5"/>
    </row>
    <row r="98" spans="1:37" ht="15.5" x14ac:dyDescent="0.35">
      <c r="A98">
        <v>2</v>
      </c>
      <c r="B98" t="str">
        <f>Tabla14[[#This Row],[Oficina]]&amp;Tabla14[[#This Row],[Material]]</f>
        <v>Agro Sudamerica1022855</v>
      </c>
      <c r="C98" t="s">
        <v>84</v>
      </c>
      <c r="D98" t="s">
        <v>37</v>
      </c>
      <c r="E98">
        <v>1022855</v>
      </c>
      <c r="F98" t="s">
        <v>182</v>
      </c>
      <c r="G98" t="s">
        <v>107</v>
      </c>
      <c r="H98" t="s">
        <v>183</v>
      </c>
      <c r="I98">
        <f>IFERROR(VLOOKUP(Tabla14[[#This Row],[Material]],[1]Hoja1!$A:$B,2,FALSE),0)</f>
        <v>397.35839999999996</v>
      </c>
      <c r="J98" s="7">
        <v>8700</v>
      </c>
      <c r="K98" s="7">
        <v>0</v>
      </c>
      <c r="L98" s="16">
        <v>0.42519388037153194</v>
      </c>
      <c r="M98" s="7">
        <v>3699.1867592323279</v>
      </c>
      <c r="N98" s="7">
        <v>25958</v>
      </c>
      <c r="O98" s="7">
        <v>1678.7468799999999</v>
      </c>
      <c r="P98" s="7">
        <v>0</v>
      </c>
      <c r="Q98" s="17">
        <f>SUM(Tabla14[[#This Row],[Producción disponible]],Tabla14[[#This Row],[Stock al día]],(Tabla14[[#This Row],[Por producir mes N]]))-Tabla14[[#This Row],[Producción por despachar mes N]]</f>
        <v>31335.933639232328</v>
      </c>
      <c r="R98" s="7">
        <v>68000</v>
      </c>
      <c r="S98" s="18">
        <v>24000</v>
      </c>
      <c r="T98" s="19">
        <f t="shared" si="1"/>
        <v>24000</v>
      </c>
      <c r="U98" s="20"/>
      <c r="V98" s="19">
        <f>+Tabla14[[#This Row],[Atraso a facturar]]+Tabla14[[#This Row],[Ajuste atraso]]</f>
        <v>24000</v>
      </c>
      <c r="W98" s="5">
        <f>+Tabla14[[#This Row],[Total disponible]]-Tabla14[[#This Row],[Facturación atraso]]</f>
        <v>7335.9336392323276</v>
      </c>
      <c r="X98" s="21">
        <f>IFERROR(IF(AND(W98&gt;S98,K98&gt;=S98),ROUNDDOWN((Tabla14[[#This Row],[Producción para venta nueva]])/S98,0)*S98,0),0)</f>
        <v>0</v>
      </c>
      <c r="Y98" s="20"/>
      <c r="Z98" s="21">
        <f>IF(Tabla14[[#This Row],[Venta del mes]]&gt;0,Tabla14[[#This Row],[Venta del mes]]+Tabla14[[#This Row],[Ajuste venta nueva]],0)</f>
        <v>0</v>
      </c>
      <c r="AA98" s="21">
        <f>+Tabla14[[#This Row],[Producción para venta nueva]]-Tabla14[[#This Row],[Facturación Venta nueva]]</f>
        <v>7335.9336392323276</v>
      </c>
      <c r="AB98" s="21">
        <f>IF(AND(A98=1,Tabla14[[#This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8" s="21"/>
      <c r="AD98" s="21">
        <f>IF(Tabla14[[#This Row],[Disponible stock sin venta]]&gt;0,Tabla14[[#This Row],[Disponible stock sin venta]]+Tabla14[[#This Row],[Ajuste stock sin venta]],0)</f>
        <v>0</v>
      </c>
      <c r="AE98" s="5">
        <f>IFERROR(VLOOKUP(Tabla14[[#This Row],[Llave]],[2]Hoja2!$B:$E,4,FALSE),0)</f>
        <v>0</v>
      </c>
      <c r="AF9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98" s="5">
        <v>24000</v>
      </c>
      <c r="AH98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98" s="21">
        <f>+Tabla14[[#This Row],[Plan Ajustado]]-Tabla14[[#This Row],[Plan Irrestricto (DATO)]]</f>
        <v>0</v>
      </c>
      <c r="AJ98" s="5"/>
      <c r="AK98" s="5"/>
    </row>
    <row r="99" spans="1:37" ht="15.5" x14ac:dyDescent="0.35">
      <c r="A99">
        <v>2</v>
      </c>
      <c r="B99" t="str">
        <f>Tabla14[[#This Row],[Oficina]]&amp;Tabla14[[#This Row],[Material]]</f>
        <v>Agro Sudamerica1022847</v>
      </c>
      <c r="C99" t="s">
        <v>84</v>
      </c>
      <c r="D99" t="s">
        <v>37</v>
      </c>
      <c r="E99">
        <v>1022847</v>
      </c>
      <c r="F99" t="s">
        <v>184</v>
      </c>
      <c r="G99" t="s">
        <v>121</v>
      </c>
      <c r="H99" t="s">
        <v>122</v>
      </c>
      <c r="I99">
        <f>IFERROR(VLOOKUP(Tabla14[[#This Row],[Material]],[1]Hoja1!$A:$B,2,FALSE),0)</f>
        <v>2000</v>
      </c>
      <c r="J99" s="7">
        <v>29282</v>
      </c>
      <c r="K99" s="7">
        <v>24000</v>
      </c>
      <c r="L99" s="16">
        <v>0.42519388037153194</v>
      </c>
      <c r="M99" s="7">
        <v>12450.527205039198</v>
      </c>
      <c r="N99" s="7">
        <v>28413</v>
      </c>
      <c r="O99" s="7">
        <v>0</v>
      </c>
      <c r="P99" s="7">
        <v>0</v>
      </c>
      <c r="Q99" s="17">
        <f>SUM(Tabla14[[#This Row],[Producción disponible]],Tabla14[[#This Row],[Stock al día]],(Tabla14[[#This Row],[Por producir mes N]]))-Tabla14[[#This Row],[Producción por despachar mes N]]</f>
        <v>40863.527205039194</v>
      </c>
      <c r="R99" s="7">
        <v>48000</v>
      </c>
      <c r="S99" s="18">
        <v>24000</v>
      </c>
      <c r="T99" s="19">
        <f t="shared" si="1"/>
        <v>24000</v>
      </c>
      <c r="U99" s="20"/>
      <c r="V99" s="19">
        <f>+Tabla14[[#This Row],[Atraso a facturar]]+Tabla14[[#This Row],[Ajuste atraso]]</f>
        <v>24000</v>
      </c>
      <c r="W99" s="5">
        <f>+Tabla14[[#This Row],[Total disponible]]-Tabla14[[#This Row],[Facturación atraso]]</f>
        <v>16863.527205039194</v>
      </c>
      <c r="X99" s="21">
        <f>IFERROR(IF(AND(W99&gt;S99,K99&gt;=S99),ROUNDDOWN((Tabla14[[#This Row],[Producción para venta nueva]])/S99,0)*S99,0),0)</f>
        <v>0</v>
      </c>
      <c r="Y99" s="20"/>
      <c r="Z99" s="21">
        <f>IF(Tabla14[[#This Row],[Venta del mes]]&gt;0,Tabla14[[#This Row],[Venta del mes]]+Tabla14[[#This Row],[Ajuste venta nueva]],0)</f>
        <v>0</v>
      </c>
      <c r="AA99" s="21">
        <f>+Tabla14[[#This Row],[Producción para venta nueva]]-Tabla14[[#This Row],[Facturación Venta nueva]]</f>
        <v>16863.527205039194</v>
      </c>
      <c r="AB99" s="21">
        <f>IF(AND(A99=1,Tabla14[[#This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99" s="21"/>
      <c r="AD99" s="21">
        <f>IF(Tabla14[[#This Row],[Disponible stock sin venta]]&gt;0,Tabla14[[#This Row],[Disponible stock sin venta]]+Tabla14[[#This Row],[Ajuste stock sin venta]],0)</f>
        <v>0</v>
      </c>
      <c r="AE99" s="5">
        <f>IFERROR(VLOOKUP(Tabla14[[#This Row],[Llave]],[2]Hoja2!$B:$E,4,FALSE),0)</f>
        <v>0</v>
      </c>
      <c r="AF9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99" s="5">
        <v>24000</v>
      </c>
      <c r="AH99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99" s="21">
        <f>+Tabla14[[#This Row],[Plan Ajustado]]-Tabla14[[#This Row],[Plan Irrestricto (DATO)]]</f>
        <v>0</v>
      </c>
      <c r="AJ99" s="5"/>
      <c r="AK99" s="5"/>
    </row>
    <row r="100" spans="1:37" ht="15.5" x14ac:dyDescent="0.35">
      <c r="A100">
        <v>2</v>
      </c>
      <c r="B100" t="str">
        <f>Tabla14[[#This Row],[Oficina]]&amp;Tabla14[[#This Row],[Material]]</f>
        <v>Agro Sudamerica1022844</v>
      </c>
      <c r="C100" t="s">
        <v>84</v>
      </c>
      <c r="D100" t="s">
        <v>37</v>
      </c>
      <c r="E100">
        <v>1022844</v>
      </c>
      <c r="F100" t="s">
        <v>185</v>
      </c>
      <c r="G100" t="s">
        <v>70</v>
      </c>
      <c r="H100" t="s">
        <v>171</v>
      </c>
      <c r="I100">
        <f>IFERROR(VLOOKUP(Tabla14[[#This Row],[Material]],[1]Hoja1!$A:$B,2,FALSE),0)</f>
        <v>0</v>
      </c>
      <c r="J100" s="7">
        <v>1690</v>
      </c>
      <c r="K100" s="7">
        <v>0</v>
      </c>
      <c r="L100" s="16">
        <v>0.42519388037153194</v>
      </c>
      <c r="M100" s="7">
        <v>718.57765782788897</v>
      </c>
      <c r="N100" s="7">
        <v>8289</v>
      </c>
      <c r="O100" s="7">
        <v>0</v>
      </c>
      <c r="P100" s="7">
        <v>0</v>
      </c>
      <c r="Q100" s="17">
        <f>SUM(Tabla14[[#This Row],[Producción disponible]],Tabla14[[#This Row],[Stock al día]],(Tabla14[[#This Row],[Por producir mes N]]))-Tabla14[[#This Row],[Producción por despachar mes N]]</f>
        <v>9007.5776578278892</v>
      </c>
      <c r="R100" s="7">
        <v>10000</v>
      </c>
      <c r="S100" s="18">
        <v>24000</v>
      </c>
      <c r="T100" s="19">
        <f t="shared" si="1"/>
        <v>0</v>
      </c>
      <c r="U100" s="20"/>
      <c r="V100" s="19">
        <f>+Tabla14[[#This Row],[Atraso a facturar]]+Tabla14[[#This Row],[Ajuste atraso]]</f>
        <v>0</v>
      </c>
      <c r="W100" s="5">
        <f>+Tabla14[[#This Row],[Total disponible]]-Tabla14[[#This Row],[Facturación atraso]]</f>
        <v>9007.5776578278892</v>
      </c>
      <c r="X100" s="21">
        <f>IFERROR(IF(AND(W100&gt;S100,K100&gt;=S100),ROUNDDOWN((Tabla14[[#This Row],[Producción para venta nueva]])/S100,0)*S100,0),0)</f>
        <v>0</v>
      </c>
      <c r="Y100" s="20"/>
      <c r="Z100" s="21">
        <f>IF(Tabla14[[#This Row],[Venta del mes]]&gt;0,Tabla14[[#This Row],[Venta del mes]]+Tabla14[[#This Row],[Ajuste venta nueva]],0)</f>
        <v>0</v>
      </c>
      <c r="AA100" s="21">
        <f>+Tabla14[[#This Row],[Producción para venta nueva]]-Tabla14[[#This Row],[Facturación Venta nueva]]</f>
        <v>9007.5776578278892</v>
      </c>
      <c r="AB100" s="21">
        <f>IF(AND(A100=1,Tabla14[[#This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0" s="21"/>
      <c r="AD100" s="21">
        <f>IF(Tabla14[[#This Row],[Disponible stock sin venta]]&gt;0,Tabla14[[#This Row],[Disponible stock sin venta]]+Tabla14[[#This Row],[Ajuste stock sin venta]],0)</f>
        <v>0</v>
      </c>
      <c r="AE100" s="5">
        <f>IFERROR(VLOOKUP(Tabla14[[#This Row],[Llave]],[2]Hoja2!$B:$E,4,FALSE),0)</f>
        <v>0</v>
      </c>
      <c r="AF10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0" s="5">
        <v>0</v>
      </c>
      <c r="AH10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0" s="21">
        <f>+Tabla14[[#This Row],[Plan Ajustado]]-Tabla14[[#This Row],[Plan Irrestricto (DATO)]]</f>
        <v>0</v>
      </c>
      <c r="AJ100" s="5"/>
      <c r="AK100" s="5"/>
    </row>
    <row r="101" spans="1:37" ht="15.5" x14ac:dyDescent="0.35">
      <c r="A101">
        <v>2</v>
      </c>
      <c r="B101" t="str">
        <f>Tabla14[[#This Row],[Oficina]]&amp;Tabla14[[#This Row],[Material]]</f>
        <v>Agro Sudamerica1022842</v>
      </c>
      <c r="C101" t="s">
        <v>84</v>
      </c>
      <c r="D101" t="s">
        <v>37</v>
      </c>
      <c r="E101">
        <v>1022842</v>
      </c>
      <c r="F101" t="s">
        <v>186</v>
      </c>
      <c r="G101" t="s">
        <v>70</v>
      </c>
      <c r="H101" t="s">
        <v>187</v>
      </c>
      <c r="I101">
        <f>IFERROR(VLOOKUP(Tabla14[[#This Row],[Material]],[1]Hoja1!$A:$B,2,FALSE),0)</f>
        <v>0</v>
      </c>
      <c r="J101" s="7">
        <v>0</v>
      </c>
      <c r="K101" s="7">
        <v>0</v>
      </c>
      <c r="L101" s="16">
        <v>0.42519388037153194</v>
      </c>
      <c r="M101" s="7">
        <v>0</v>
      </c>
      <c r="N101" s="7">
        <v>0</v>
      </c>
      <c r="O101" s="7">
        <v>0</v>
      </c>
      <c r="P101" s="7">
        <v>0</v>
      </c>
      <c r="Q101" s="17">
        <f>SUM(Tabla14[[#This Row],[Producción disponible]],Tabla14[[#This Row],[Stock al día]],(Tabla14[[#This Row],[Por producir mes N]]))-Tabla14[[#This Row],[Producción por despachar mes N]]</f>
        <v>0</v>
      </c>
      <c r="R101" s="7">
        <v>0</v>
      </c>
      <c r="S101" s="18">
        <v>24000</v>
      </c>
      <c r="T101" s="19">
        <f t="shared" si="1"/>
        <v>0</v>
      </c>
      <c r="U101" s="20"/>
      <c r="V101" s="19">
        <f>+Tabla14[[#This Row],[Atraso a facturar]]+Tabla14[[#This Row],[Ajuste atraso]]</f>
        <v>0</v>
      </c>
      <c r="W101" s="5">
        <f>+Tabla14[[#This Row],[Total disponible]]-Tabla14[[#This Row],[Facturación atraso]]</f>
        <v>0</v>
      </c>
      <c r="X101" s="21">
        <f>IFERROR(IF(AND(W101&gt;S101,K101&gt;=S101),ROUNDDOWN((Tabla14[[#This Row],[Producción para venta nueva]])/S101,0)*S101,0),0)</f>
        <v>0</v>
      </c>
      <c r="Y101" s="20"/>
      <c r="Z101" s="21">
        <f>IF(Tabla14[[#This Row],[Venta del mes]]&gt;0,Tabla14[[#This Row],[Venta del mes]]+Tabla14[[#This Row],[Ajuste venta nueva]],0)</f>
        <v>0</v>
      </c>
      <c r="AA101" s="21">
        <f>+Tabla14[[#This Row],[Producción para venta nueva]]-Tabla14[[#This Row],[Facturación Venta nueva]]</f>
        <v>0</v>
      </c>
      <c r="AB101" s="21">
        <f>IF(AND(A101=1,Tabla14[[#This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1" s="21"/>
      <c r="AD101" s="21">
        <f>IF(Tabla14[[#This Row],[Disponible stock sin venta]]&gt;0,Tabla14[[#This Row],[Disponible stock sin venta]]+Tabla14[[#This Row],[Ajuste stock sin venta]],0)</f>
        <v>0</v>
      </c>
      <c r="AE101" s="5">
        <f>IFERROR(VLOOKUP(Tabla14[[#This Row],[Llave]],[2]Hoja2!$B:$E,4,FALSE),0)</f>
        <v>0</v>
      </c>
      <c r="AF10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1" s="5" t="b">
        <v>0</v>
      </c>
      <c r="AH10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1" s="21">
        <f>+Tabla14[[#This Row],[Plan Ajustado]]-Tabla14[[#This Row],[Plan Irrestricto (DATO)]]</f>
        <v>0</v>
      </c>
      <c r="AJ101" s="5"/>
      <c r="AK101" s="5"/>
    </row>
    <row r="102" spans="1:37" ht="15.5" x14ac:dyDescent="0.35">
      <c r="A102">
        <v>2</v>
      </c>
      <c r="B102" t="str">
        <f>Tabla14[[#This Row],[Oficina]]&amp;Tabla14[[#This Row],[Material]]</f>
        <v>Exportacion Directa1022817</v>
      </c>
      <c r="C102" t="s">
        <v>84</v>
      </c>
      <c r="D102" t="s">
        <v>105</v>
      </c>
      <c r="E102">
        <v>1022817</v>
      </c>
      <c r="F102" t="s">
        <v>188</v>
      </c>
      <c r="G102" t="s">
        <v>189</v>
      </c>
      <c r="H102" t="s">
        <v>189</v>
      </c>
      <c r="I102">
        <f>IFERROR(VLOOKUP(Tabla14[[#This Row],[Material]],[1]Hoja1!$A:$B,2,FALSE),0)</f>
        <v>0</v>
      </c>
      <c r="J102" s="7">
        <v>0</v>
      </c>
      <c r="K102" s="7">
        <v>0</v>
      </c>
      <c r="L102" s="16">
        <v>0.71259694018576591</v>
      </c>
      <c r="M102" s="7">
        <v>0</v>
      </c>
      <c r="N102" s="7">
        <v>0</v>
      </c>
      <c r="O102" s="7">
        <v>0</v>
      </c>
      <c r="P102" s="7">
        <v>0</v>
      </c>
      <c r="Q102" s="17">
        <f>SUM(Tabla14[[#This Row],[Producción disponible]],Tabla14[[#This Row],[Stock al día]],(Tabla14[[#This Row],[Por producir mes N]]))-Tabla14[[#This Row],[Producción por despachar mes N]]</f>
        <v>0</v>
      </c>
      <c r="R102" s="7">
        <v>0</v>
      </c>
      <c r="S102" s="18">
        <v>24000</v>
      </c>
      <c r="T102" s="19">
        <f t="shared" si="1"/>
        <v>0</v>
      </c>
      <c r="U102" s="20"/>
      <c r="V102" s="19">
        <f>+Tabla14[[#This Row],[Atraso a facturar]]+Tabla14[[#This Row],[Ajuste atraso]]</f>
        <v>0</v>
      </c>
      <c r="W102" s="5">
        <f>+Tabla14[[#This Row],[Total disponible]]-Tabla14[[#This Row],[Facturación atraso]]</f>
        <v>0</v>
      </c>
      <c r="X102" s="21">
        <f>IFERROR(IF(AND(W102&gt;S102,K102&gt;=S102),ROUNDDOWN((Tabla14[[#This Row],[Producción para venta nueva]])/S102,0)*S102,0),0)</f>
        <v>0</v>
      </c>
      <c r="Y102" s="20"/>
      <c r="Z102" s="21">
        <f>IF(Tabla14[[#This Row],[Venta del mes]]&gt;0,Tabla14[[#This Row],[Venta del mes]]+Tabla14[[#This Row],[Ajuste venta nueva]],0)</f>
        <v>0</v>
      </c>
      <c r="AA102" s="21">
        <f>+Tabla14[[#This Row],[Producción para venta nueva]]-Tabla14[[#This Row],[Facturación Venta nueva]]</f>
        <v>0</v>
      </c>
      <c r="AB102" s="21">
        <f>IF(AND(A102=1,Tabla14[[#This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2" s="21"/>
      <c r="AD102" s="21">
        <f>IF(Tabla14[[#This Row],[Disponible stock sin venta]]&gt;0,Tabla14[[#This Row],[Disponible stock sin venta]]+Tabla14[[#This Row],[Ajuste stock sin venta]],0)</f>
        <v>0</v>
      </c>
      <c r="AE102" s="5">
        <f>IFERROR(VLOOKUP(Tabla14[[#This Row],[Llave]],[2]Hoja2!$B:$E,4,FALSE),0)</f>
        <v>0</v>
      </c>
      <c r="AF10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2" s="5" t="b">
        <v>0</v>
      </c>
      <c r="AH10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2" s="21">
        <f>+Tabla14[[#This Row],[Plan Ajustado]]-Tabla14[[#This Row],[Plan Irrestricto (DATO)]]</f>
        <v>0</v>
      </c>
      <c r="AJ102" s="5"/>
      <c r="AK102" s="5"/>
    </row>
    <row r="103" spans="1:37" ht="15.5" x14ac:dyDescent="0.35">
      <c r="A103">
        <v>2</v>
      </c>
      <c r="B103" t="str">
        <f>Tabla14[[#This Row],[Oficina]]&amp;Tabla14[[#This Row],[Material]]</f>
        <v>Agro Sudamerica1022786</v>
      </c>
      <c r="C103" t="s">
        <v>84</v>
      </c>
      <c r="D103" t="s">
        <v>37</v>
      </c>
      <c r="E103">
        <v>1022786</v>
      </c>
      <c r="F103" t="s">
        <v>190</v>
      </c>
      <c r="G103" t="s">
        <v>92</v>
      </c>
      <c r="H103" t="s">
        <v>147</v>
      </c>
      <c r="I103">
        <f>IFERROR(VLOOKUP(Tabla14[[#This Row],[Material]],[1]Hoja1!$A:$B,2,FALSE),0)</f>
        <v>0</v>
      </c>
      <c r="J103" s="7">
        <v>10440</v>
      </c>
      <c r="K103" s="7">
        <v>0</v>
      </c>
      <c r="L103" s="16">
        <v>0.42519388037153194</v>
      </c>
      <c r="M103" s="7">
        <v>4439.0241110787938</v>
      </c>
      <c r="N103" s="7">
        <v>0</v>
      </c>
      <c r="O103" s="7">
        <v>0</v>
      </c>
      <c r="P103" s="7">
        <v>0</v>
      </c>
      <c r="Q103" s="17">
        <f>SUM(Tabla14[[#This Row],[Producción disponible]],Tabla14[[#This Row],[Stock al día]],(Tabla14[[#This Row],[Por producir mes N]]))-Tabla14[[#This Row],[Producción por despachar mes N]]</f>
        <v>4439.0241110787938</v>
      </c>
      <c r="R103" s="7">
        <v>10140</v>
      </c>
      <c r="S103" s="18">
        <v>24000</v>
      </c>
      <c r="T103" s="19">
        <f t="shared" si="1"/>
        <v>0</v>
      </c>
      <c r="U103" s="20"/>
      <c r="V103" s="19">
        <f>+Tabla14[[#This Row],[Atraso a facturar]]+Tabla14[[#This Row],[Ajuste atraso]]</f>
        <v>0</v>
      </c>
      <c r="W103" s="5">
        <f>+Tabla14[[#This Row],[Total disponible]]-Tabla14[[#This Row],[Facturación atraso]]</f>
        <v>4439.0241110787938</v>
      </c>
      <c r="X103" s="21">
        <f>IFERROR(IF(AND(W103&gt;S103,K103&gt;=S103),ROUNDDOWN((Tabla14[[#This Row],[Producción para venta nueva]])/S103,0)*S103,0),0)</f>
        <v>0</v>
      </c>
      <c r="Y103" s="20"/>
      <c r="Z103" s="21">
        <f>IF(Tabla14[[#This Row],[Venta del mes]]&gt;0,Tabla14[[#This Row],[Venta del mes]]+Tabla14[[#This Row],[Ajuste venta nueva]],0)</f>
        <v>0</v>
      </c>
      <c r="AA103" s="21">
        <f>+Tabla14[[#This Row],[Producción para venta nueva]]-Tabla14[[#This Row],[Facturación Venta nueva]]</f>
        <v>4439.0241110787938</v>
      </c>
      <c r="AB103" s="21">
        <f>IF(AND(A103=1,Tabla14[[#This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3" s="21"/>
      <c r="AD103" s="21">
        <f>IF(Tabla14[[#This Row],[Disponible stock sin venta]]&gt;0,Tabla14[[#This Row],[Disponible stock sin venta]]+Tabla14[[#This Row],[Ajuste stock sin venta]],0)</f>
        <v>0</v>
      </c>
      <c r="AE103" s="5">
        <f>IFERROR(VLOOKUP(Tabla14[[#This Row],[Llave]],[2]Hoja2!$B:$E,4,FALSE),0)</f>
        <v>0</v>
      </c>
      <c r="AF10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3" s="5">
        <v>0</v>
      </c>
      <c r="AH10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3" s="21">
        <f>+Tabla14[[#This Row],[Plan Ajustado]]-Tabla14[[#This Row],[Plan Irrestricto (DATO)]]</f>
        <v>0</v>
      </c>
      <c r="AJ103" s="5"/>
      <c r="AK103" s="5"/>
    </row>
    <row r="104" spans="1:37" ht="15.5" x14ac:dyDescent="0.35">
      <c r="A104">
        <v>2</v>
      </c>
      <c r="B104" t="str">
        <f>Tabla14[[#This Row],[Oficina]]&amp;Tabla14[[#This Row],[Material]]</f>
        <v>Agrosuper Brasil1022784</v>
      </c>
      <c r="C104" t="s">
        <v>84</v>
      </c>
      <c r="D104" t="s">
        <v>63</v>
      </c>
      <c r="E104">
        <v>1022784</v>
      </c>
      <c r="F104" t="s">
        <v>191</v>
      </c>
      <c r="G104" t="s">
        <v>92</v>
      </c>
      <c r="H104" t="s">
        <v>147</v>
      </c>
      <c r="I104">
        <f>IFERROR(VLOOKUP(Tabla14[[#This Row],[Material]],[1]Hoja1!$A:$B,2,FALSE),0)</f>
        <v>0</v>
      </c>
      <c r="J104" s="7">
        <v>0</v>
      </c>
      <c r="K104" s="7">
        <v>0</v>
      </c>
      <c r="L104" s="16">
        <v>0.65221067063209304</v>
      </c>
      <c r="M104" s="7">
        <v>0</v>
      </c>
      <c r="N104" s="7">
        <v>0</v>
      </c>
      <c r="O104" s="7">
        <v>0</v>
      </c>
      <c r="P104" s="7">
        <v>0</v>
      </c>
      <c r="Q104" s="17">
        <f>SUM(Tabla14[[#This Row],[Producción disponible]],Tabla14[[#This Row],[Stock al día]],(Tabla14[[#This Row],[Por producir mes N]]))-Tabla14[[#This Row],[Producción por despachar mes N]]</f>
        <v>0</v>
      </c>
      <c r="R104" s="7">
        <v>0</v>
      </c>
      <c r="S104" s="18">
        <v>24000</v>
      </c>
      <c r="T104" s="19">
        <f t="shared" si="1"/>
        <v>0</v>
      </c>
      <c r="U104" s="20"/>
      <c r="V104" s="19">
        <f>+Tabla14[[#This Row],[Atraso a facturar]]+Tabla14[[#This Row],[Ajuste atraso]]</f>
        <v>0</v>
      </c>
      <c r="W104" s="5">
        <f>+Tabla14[[#This Row],[Total disponible]]-Tabla14[[#This Row],[Facturación atraso]]</f>
        <v>0</v>
      </c>
      <c r="X104" s="21">
        <f>IFERROR(IF(AND(W104&gt;S104,K104&gt;=S104),ROUNDDOWN((Tabla14[[#This Row],[Producción para venta nueva]])/S104,0)*S104,0),0)</f>
        <v>0</v>
      </c>
      <c r="Y104" s="20"/>
      <c r="Z104" s="21">
        <f>IF(Tabla14[[#This Row],[Venta del mes]]&gt;0,Tabla14[[#This Row],[Venta del mes]]+Tabla14[[#This Row],[Ajuste venta nueva]],0)</f>
        <v>0</v>
      </c>
      <c r="AA104" s="21">
        <f>+Tabla14[[#This Row],[Producción para venta nueva]]-Tabla14[[#This Row],[Facturación Venta nueva]]</f>
        <v>0</v>
      </c>
      <c r="AB104" s="21">
        <f>IF(AND(A104=1,Tabla14[[#This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4" s="21"/>
      <c r="AD104" s="21">
        <f>IF(Tabla14[[#This Row],[Disponible stock sin venta]]&gt;0,Tabla14[[#This Row],[Disponible stock sin venta]]+Tabla14[[#This Row],[Ajuste stock sin venta]],0)</f>
        <v>0</v>
      </c>
      <c r="AE104" s="5">
        <f>IFERROR(VLOOKUP(Tabla14[[#This Row],[Llave]],[2]Hoja2!$B:$E,4,FALSE),0)</f>
        <v>0</v>
      </c>
      <c r="AF10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4" s="5" t="b">
        <v>0</v>
      </c>
      <c r="AH10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4" s="21">
        <f>+Tabla14[[#This Row],[Plan Ajustado]]-Tabla14[[#This Row],[Plan Irrestricto (DATO)]]</f>
        <v>0</v>
      </c>
      <c r="AJ104" s="5"/>
      <c r="AK104" s="5"/>
    </row>
    <row r="105" spans="1:37" ht="15.5" x14ac:dyDescent="0.35">
      <c r="A105">
        <v>2</v>
      </c>
      <c r="B105" t="str">
        <f>Tabla14[[#This Row],[Oficina]]&amp;Tabla14[[#This Row],[Material]]</f>
        <v>Agro Sudamerica1022783</v>
      </c>
      <c r="C105" t="s">
        <v>84</v>
      </c>
      <c r="D105" t="s">
        <v>37</v>
      </c>
      <c r="E105">
        <v>1022783</v>
      </c>
      <c r="F105" t="s">
        <v>192</v>
      </c>
      <c r="G105" t="s">
        <v>92</v>
      </c>
      <c r="H105" t="s">
        <v>147</v>
      </c>
      <c r="I105">
        <f>IFERROR(VLOOKUP(Tabla14[[#This Row],[Material]],[1]Hoja1!$A:$B,2,FALSE),0)</f>
        <v>0</v>
      </c>
      <c r="J105" s="7">
        <v>0</v>
      </c>
      <c r="K105" s="7">
        <v>0</v>
      </c>
      <c r="L105" s="16">
        <v>0.42519388037153194</v>
      </c>
      <c r="M105" s="7">
        <v>0</v>
      </c>
      <c r="N105" s="7">
        <v>0</v>
      </c>
      <c r="O105" s="7">
        <v>0</v>
      </c>
      <c r="P105" s="7">
        <v>0</v>
      </c>
      <c r="Q105" s="17">
        <f>SUM(Tabla14[[#This Row],[Producción disponible]],Tabla14[[#This Row],[Stock al día]],(Tabla14[[#This Row],[Por producir mes N]]))-Tabla14[[#This Row],[Producción por despachar mes N]]</f>
        <v>0</v>
      </c>
      <c r="R105" s="7">
        <v>0</v>
      </c>
      <c r="S105" s="18">
        <v>18640</v>
      </c>
      <c r="T105" s="19">
        <f t="shared" si="1"/>
        <v>0</v>
      </c>
      <c r="U105" s="20"/>
      <c r="V105" s="19">
        <f>+Tabla14[[#This Row],[Atraso a facturar]]+Tabla14[[#This Row],[Ajuste atraso]]</f>
        <v>0</v>
      </c>
      <c r="W105" s="5">
        <f>+Tabla14[[#This Row],[Total disponible]]-Tabla14[[#This Row],[Facturación atraso]]</f>
        <v>0</v>
      </c>
      <c r="X105" s="21">
        <f>IFERROR(IF(AND(W105&gt;S105,K105&gt;=S105),ROUNDDOWN((Tabla14[[#This Row],[Producción para venta nueva]])/S105,0)*S105,0),0)</f>
        <v>0</v>
      </c>
      <c r="Y105" s="20"/>
      <c r="Z105" s="21">
        <f>IF(Tabla14[[#This Row],[Venta del mes]]&gt;0,Tabla14[[#This Row],[Venta del mes]]+Tabla14[[#This Row],[Ajuste venta nueva]],0)</f>
        <v>0</v>
      </c>
      <c r="AA105" s="21">
        <f>+Tabla14[[#This Row],[Producción para venta nueva]]-Tabla14[[#This Row],[Facturación Venta nueva]]</f>
        <v>0</v>
      </c>
      <c r="AB105" s="21">
        <f>IF(AND(A105=1,Tabla14[[#This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5" s="21"/>
      <c r="AD105" s="21">
        <f>IF(Tabla14[[#This Row],[Disponible stock sin venta]]&gt;0,Tabla14[[#This Row],[Disponible stock sin venta]]+Tabla14[[#This Row],[Ajuste stock sin venta]],0)</f>
        <v>0</v>
      </c>
      <c r="AE105" s="5">
        <f>IFERROR(VLOOKUP(Tabla14[[#This Row],[Llave]],[2]Hoja2!$B:$E,4,FALSE),0)</f>
        <v>0</v>
      </c>
      <c r="AF10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5" s="5" t="b">
        <v>0</v>
      </c>
      <c r="AH10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5" s="21">
        <f>+Tabla14[[#This Row],[Plan Ajustado]]-Tabla14[[#This Row],[Plan Irrestricto (DATO)]]</f>
        <v>0</v>
      </c>
      <c r="AJ105" s="5"/>
      <c r="AK105" s="5"/>
    </row>
    <row r="106" spans="1:37" ht="15.5" x14ac:dyDescent="0.35">
      <c r="A106">
        <v>2</v>
      </c>
      <c r="B106" t="str">
        <f>Tabla14[[#This Row],[Oficina]]&amp;Tabla14[[#This Row],[Material]]</f>
        <v>Agro Sudamerica1022782</v>
      </c>
      <c r="C106" t="s">
        <v>84</v>
      </c>
      <c r="D106" t="s">
        <v>37</v>
      </c>
      <c r="E106">
        <v>1022782</v>
      </c>
      <c r="F106" t="s">
        <v>193</v>
      </c>
      <c r="G106" t="s">
        <v>92</v>
      </c>
      <c r="H106" t="s">
        <v>147</v>
      </c>
      <c r="I106">
        <f>IFERROR(VLOOKUP(Tabla14[[#This Row],[Material]],[1]Hoja1!$A:$B,2,FALSE),0)</f>
        <v>0</v>
      </c>
      <c r="J106" s="7">
        <v>0</v>
      </c>
      <c r="K106" s="7">
        <v>0</v>
      </c>
      <c r="L106" s="16">
        <v>0.42519388037153194</v>
      </c>
      <c r="M106" s="7">
        <v>0</v>
      </c>
      <c r="N106" s="7">
        <v>0</v>
      </c>
      <c r="O106" s="7">
        <v>0</v>
      </c>
      <c r="P106" s="7">
        <v>0</v>
      </c>
      <c r="Q106" s="17">
        <f>SUM(Tabla14[[#This Row],[Producción disponible]],Tabla14[[#This Row],[Stock al día]],(Tabla14[[#This Row],[Por producir mes N]]))-Tabla14[[#This Row],[Producción por despachar mes N]]</f>
        <v>0</v>
      </c>
      <c r="R106" s="7">
        <v>0</v>
      </c>
      <c r="S106" s="18">
        <v>16200</v>
      </c>
      <c r="T106" s="19">
        <f t="shared" si="1"/>
        <v>0</v>
      </c>
      <c r="U106" s="20"/>
      <c r="V106" s="19">
        <f>+Tabla14[[#This Row],[Atraso a facturar]]+Tabla14[[#This Row],[Ajuste atraso]]</f>
        <v>0</v>
      </c>
      <c r="W106" s="5">
        <f>+Tabla14[[#This Row],[Total disponible]]-Tabla14[[#This Row],[Facturación atraso]]</f>
        <v>0</v>
      </c>
      <c r="X106" s="21">
        <f>IFERROR(IF(AND(W106&gt;S106,K106&gt;=S106),ROUNDDOWN((Tabla14[[#This Row],[Producción para venta nueva]])/S106,0)*S106,0),0)</f>
        <v>0</v>
      </c>
      <c r="Y106" s="20"/>
      <c r="Z106" s="21">
        <f>IF(Tabla14[[#This Row],[Venta del mes]]&gt;0,Tabla14[[#This Row],[Venta del mes]]+Tabla14[[#This Row],[Ajuste venta nueva]],0)</f>
        <v>0</v>
      </c>
      <c r="AA106" s="21">
        <f>+Tabla14[[#This Row],[Producción para venta nueva]]-Tabla14[[#This Row],[Facturación Venta nueva]]</f>
        <v>0</v>
      </c>
      <c r="AB106" s="21">
        <f>IF(AND(A106=1,Tabla14[[#This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6" s="21"/>
      <c r="AD106" s="21">
        <f>IF(Tabla14[[#This Row],[Disponible stock sin venta]]&gt;0,Tabla14[[#This Row],[Disponible stock sin venta]]+Tabla14[[#This Row],[Ajuste stock sin venta]],0)</f>
        <v>0</v>
      </c>
      <c r="AE106" s="5">
        <f>IFERROR(VLOOKUP(Tabla14[[#This Row],[Llave]],[2]Hoja2!$B:$E,4,FALSE),0)</f>
        <v>0</v>
      </c>
      <c r="AF10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6" s="5" t="b">
        <v>0</v>
      </c>
      <c r="AH10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6" s="21">
        <f>+Tabla14[[#This Row],[Plan Ajustado]]-Tabla14[[#This Row],[Plan Irrestricto (DATO)]]</f>
        <v>0</v>
      </c>
      <c r="AJ106" s="5"/>
      <c r="AK106" s="5"/>
    </row>
    <row r="107" spans="1:37" ht="15.5" x14ac:dyDescent="0.35">
      <c r="A107">
        <v>2</v>
      </c>
      <c r="B107" t="str">
        <f>Tabla14[[#This Row],[Oficina]]&amp;Tabla14[[#This Row],[Material]]</f>
        <v>Agro Sudamerica1022781</v>
      </c>
      <c r="C107" t="s">
        <v>84</v>
      </c>
      <c r="D107" t="s">
        <v>37</v>
      </c>
      <c r="E107">
        <v>1022781</v>
      </c>
      <c r="F107" t="s">
        <v>194</v>
      </c>
      <c r="G107" t="s">
        <v>92</v>
      </c>
      <c r="H107" t="s">
        <v>147</v>
      </c>
      <c r="I107">
        <f>IFERROR(VLOOKUP(Tabla14[[#This Row],[Material]],[1]Hoja1!$A:$B,2,FALSE),0)</f>
        <v>0</v>
      </c>
      <c r="J107" s="7">
        <v>24227</v>
      </c>
      <c r="K107" s="7">
        <v>12000</v>
      </c>
      <c r="L107" s="16">
        <v>0.42519388037153194</v>
      </c>
      <c r="M107" s="7">
        <v>10301.172139761104</v>
      </c>
      <c r="N107" s="7">
        <v>0</v>
      </c>
      <c r="O107" s="7">
        <v>0</v>
      </c>
      <c r="P107" s="7">
        <v>0</v>
      </c>
      <c r="Q107" s="17">
        <f>SUM(Tabla14[[#This Row],[Producción disponible]],Tabla14[[#This Row],[Stock al día]],(Tabla14[[#This Row],[Por producir mes N]]))-Tabla14[[#This Row],[Producción por despachar mes N]]</f>
        <v>10301.172139761104</v>
      </c>
      <c r="R107" s="7">
        <v>0</v>
      </c>
      <c r="S107" s="18">
        <v>3953</v>
      </c>
      <c r="T107" s="19">
        <f t="shared" si="1"/>
        <v>0</v>
      </c>
      <c r="U107" s="20"/>
      <c r="V107" s="19">
        <f>+Tabla14[[#This Row],[Atraso a facturar]]+Tabla14[[#This Row],[Ajuste atraso]]</f>
        <v>0</v>
      </c>
      <c r="W107" s="5">
        <f>+Tabla14[[#This Row],[Total disponible]]-Tabla14[[#This Row],[Facturación atraso]]</f>
        <v>10301.172139761104</v>
      </c>
      <c r="X107" s="21">
        <f>IFERROR(IF(AND(W107&gt;S107,K107&gt;=S107),ROUNDDOWN((Tabla14[[#This Row],[Producción para venta nueva]])/S107,0)*S107,0),0)</f>
        <v>7906</v>
      </c>
      <c r="Y107" s="20"/>
      <c r="Z107" s="21">
        <f>IF(Tabla14[[#This Row],[Venta del mes]]&gt;0,Tabla14[[#This Row],[Venta del mes]]+Tabla14[[#This Row],[Ajuste venta nueva]],0)</f>
        <v>7906</v>
      </c>
      <c r="AA107" s="21">
        <f>+Tabla14[[#This Row],[Producción para venta nueva]]-Tabla14[[#This Row],[Facturación Venta nueva]]</f>
        <v>2395.1721397611036</v>
      </c>
      <c r="AB107" s="21">
        <f>IF(AND(A107=1,Tabla14[[#This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7" s="21"/>
      <c r="AD107" s="21">
        <f>IF(Tabla14[[#This Row],[Disponible stock sin venta]]&gt;0,Tabla14[[#This Row],[Disponible stock sin venta]]+Tabla14[[#This Row],[Ajuste stock sin venta]],0)</f>
        <v>0</v>
      </c>
      <c r="AE107" s="5">
        <f>IFERROR(VLOOKUP(Tabla14[[#This Row],[Llave]],[2]Hoja2!$B:$E,4,FALSE),0)</f>
        <v>0</v>
      </c>
      <c r="AF10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7906</v>
      </c>
      <c r="AG107" s="5">
        <v>7906</v>
      </c>
      <c r="AH107" s="21">
        <f>IF(Tabla14[[#This Row],[Plan Irrestricto (DATO)]]&gt;0,SUM(Tabla14[[#This Row],[Facturación atraso]],Tabla14[[#This Row],[Facturación Venta nueva]],Tabla14[[#This Row],[Facturación stock]],Tabla14[[#This Row],[En puerto a facturar]]),0)</f>
        <v>7906</v>
      </c>
      <c r="AI107" s="21">
        <f>+Tabla14[[#This Row],[Plan Ajustado]]-Tabla14[[#This Row],[Plan Irrestricto (DATO)]]</f>
        <v>0</v>
      </c>
      <c r="AJ107" s="5"/>
      <c r="AK107" s="5"/>
    </row>
    <row r="108" spans="1:37" ht="15.5" x14ac:dyDescent="0.35">
      <c r="A108">
        <v>2</v>
      </c>
      <c r="B108" t="str">
        <f>Tabla14[[#This Row],[Oficina]]&amp;Tabla14[[#This Row],[Material]]</f>
        <v>Agrosuper Asia1022767</v>
      </c>
      <c r="C108" t="s">
        <v>84</v>
      </c>
      <c r="D108" t="s">
        <v>76</v>
      </c>
      <c r="E108">
        <v>1022767</v>
      </c>
      <c r="F108" t="s">
        <v>195</v>
      </c>
      <c r="G108" t="s">
        <v>107</v>
      </c>
      <c r="H108" t="s">
        <v>112</v>
      </c>
      <c r="I108">
        <f>IFERROR(VLOOKUP(Tabla14[[#This Row],[Material]],[1]Hoja1!$A:$B,2,FALSE),0)</f>
        <v>1774.28571192</v>
      </c>
      <c r="J108" s="7">
        <v>0</v>
      </c>
      <c r="K108" s="7">
        <v>0</v>
      </c>
      <c r="L108" s="16">
        <v>0.42519388037153194</v>
      </c>
      <c r="M108" s="7">
        <v>0</v>
      </c>
      <c r="N108" s="7">
        <v>0</v>
      </c>
      <c r="O108" s="7">
        <v>8069.171004832001</v>
      </c>
      <c r="P108" s="7">
        <v>0</v>
      </c>
      <c r="Q108" s="17">
        <f>SUM(Tabla14[[#This Row],[Producción disponible]],Tabla14[[#This Row],[Stock al día]],(Tabla14[[#This Row],[Por producir mes N]]))-Tabla14[[#This Row],[Producción por despachar mes N]]</f>
        <v>8069.171004832001</v>
      </c>
      <c r="R108" s="7">
        <v>0</v>
      </c>
      <c r="S108" s="18">
        <v>24000</v>
      </c>
      <c r="T108" s="19">
        <f t="shared" si="1"/>
        <v>0</v>
      </c>
      <c r="U108" s="20"/>
      <c r="V108" s="19">
        <f>+Tabla14[[#This Row],[Atraso a facturar]]+Tabla14[[#This Row],[Ajuste atraso]]</f>
        <v>0</v>
      </c>
      <c r="W108" s="5">
        <f>+Tabla14[[#This Row],[Total disponible]]-Tabla14[[#This Row],[Facturación atraso]]</f>
        <v>8069.171004832001</v>
      </c>
      <c r="X108" s="21">
        <f>IFERROR(IF(AND(W108&gt;S108,K108&gt;=S108),ROUNDDOWN((Tabla14[[#This Row],[Producción para venta nueva]])/S108,0)*S108,0),0)</f>
        <v>0</v>
      </c>
      <c r="Y108" s="20"/>
      <c r="Z108" s="21">
        <f>IF(Tabla14[[#This Row],[Venta del mes]]&gt;0,Tabla14[[#This Row],[Venta del mes]]+Tabla14[[#This Row],[Ajuste venta nueva]],0)</f>
        <v>0</v>
      </c>
      <c r="AA108" s="21">
        <f>+Tabla14[[#This Row],[Producción para venta nueva]]-Tabla14[[#This Row],[Facturación Venta nueva]]</f>
        <v>8069.171004832001</v>
      </c>
      <c r="AB108" s="21">
        <f>IF(AND(A108=1,Tabla14[[#This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8" s="21"/>
      <c r="AD108" s="21">
        <f>IF(Tabla14[[#This Row],[Disponible stock sin venta]]&gt;0,Tabla14[[#This Row],[Disponible stock sin venta]]+Tabla14[[#This Row],[Ajuste stock sin venta]],0)</f>
        <v>0</v>
      </c>
      <c r="AE108" s="5">
        <f>IFERROR(VLOOKUP(Tabla14[[#This Row],[Llave]],[2]Hoja2!$B:$E,4,FALSE),0)</f>
        <v>0</v>
      </c>
      <c r="AF10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08" s="5">
        <v>0</v>
      </c>
      <c r="AH10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08" s="21">
        <f>+Tabla14[[#This Row],[Plan Ajustado]]-Tabla14[[#This Row],[Plan Irrestricto (DATO)]]</f>
        <v>0</v>
      </c>
      <c r="AJ108" s="5"/>
      <c r="AK108" s="5"/>
    </row>
    <row r="109" spans="1:37" ht="15.5" x14ac:dyDescent="0.35">
      <c r="A109">
        <v>2</v>
      </c>
      <c r="B109" t="str">
        <f>Tabla14[[#This Row],[Oficina]]&amp;Tabla14[[#This Row],[Material]]</f>
        <v>Agro Sudamerica1022709</v>
      </c>
      <c r="C109" t="s">
        <v>84</v>
      </c>
      <c r="D109" t="s">
        <v>37</v>
      </c>
      <c r="E109">
        <v>1022709</v>
      </c>
      <c r="F109" t="s">
        <v>196</v>
      </c>
      <c r="G109" t="s">
        <v>103</v>
      </c>
      <c r="H109" t="s">
        <v>104</v>
      </c>
      <c r="I109">
        <f>IFERROR(VLOOKUP(Tabla14[[#This Row],[Material]],[1]Hoja1!$A:$B,2,FALSE),0)</f>
        <v>0</v>
      </c>
      <c r="J109" s="7">
        <v>48000</v>
      </c>
      <c r="K109" s="7">
        <v>312000</v>
      </c>
      <c r="L109" s="16">
        <v>0.42519388037153194</v>
      </c>
      <c r="M109" s="7">
        <v>20409.306257833534</v>
      </c>
      <c r="N109" s="7">
        <v>134883</v>
      </c>
      <c r="O109" s="7">
        <v>141162.38176760709</v>
      </c>
      <c r="P109" s="7">
        <v>0</v>
      </c>
      <c r="Q109" s="17">
        <f>SUM(Tabla14[[#This Row],[Producción disponible]],Tabla14[[#This Row],[Stock al día]],(Tabla14[[#This Row],[Por producir mes N]]))-Tabla14[[#This Row],[Producción por despachar mes N]]</f>
        <v>296454.68802544061</v>
      </c>
      <c r="R109" s="7">
        <v>72000</v>
      </c>
      <c r="S109" s="18">
        <v>24000</v>
      </c>
      <c r="T109" s="19">
        <f t="shared" si="1"/>
        <v>72000</v>
      </c>
      <c r="U109" s="20"/>
      <c r="V109" s="19">
        <f>+Tabla14[[#This Row],[Atraso a facturar]]+Tabla14[[#This Row],[Ajuste atraso]]</f>
        <v>72000</v>
      </c>
      <c r="W109" s="5">
        <f>+Tabla14[[#This Row],[Total disponible]]-Tabla14[[#This Row],[Facturación atraso]]</f>
        <v>224454.68802544061</v>
      </c>
      <c r="X109" s="21">
        <f>IFERROR(IF(AND(W109&gt;S109,K109&gt;=S109),ROUNDDOWN((Tabla14[[#This Row],[Producción para venta nueva]])/S109,0)*S109,0),0)</f>
        <v>216000</v>
      </c>
      <c r="Y109" s="20"/>
      <c r="Z109" s="21">
        <f>IF(Tabla14[[#This Row],[Venta del mes]]&gt;0,Tabla14[[#This Row],[Venta del mes]]+Tabla14[[#This Row],[Ajuste venta nueva]],0)</f>
        <v>216000</v>
      </c>
      <c r="AA109" s="21">
        <f>+Tabla14[[#This Row],[Producción para venta nueva]]-Tabla14[[#This Row],[Facturación Venta nueva]]</f>
        <v>8454.6880254406133</v>
      </c>
      <c r="AB109" s="21">
        <f>IF(AND(A109=1,Tabla14[[#This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09" s="21"/>
      <c r="AD109" s="21">
        <f>IF(Tabla14[[#This Row],[Disponible stock sin venta]]&gt;0,Tabla14[[#This Row],[Disponible stock sin venta]]+Tabla14[[#This Row],[Ajuste stock sin venta]],0)</f>
        <v>0</v>
      </c>
      <c r="AE109" s="5">
        <f>IFERROR(VLOOKUP(Tabla14[[#This Row],[Llave]],[2]Hoja2!$B:$E,4,FALSE),0)</f>
        <v>0</v>
      </c>
      <c r="AF10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288000</v>
      </c>
      <c r="AG109" s="5">
        <v>288000</v>
      </c>
      <c r="AH109" s="21">
        <f>IF(Tabla14[[#This Row],[Plan Irrestricto (DATO)]]&gt;0,SUM(Tabla14[[#This Row],[Facturación atraso]],Tabla14[[#This Row],[Facturación Venta nueva]],Tabla14[[#This Row],[Facturación stock]],Tabla14[[#This Row],[En puerto a facturar]]),0)</f>
        <v>288000</v>
      </c>
      <c r="AI109" s="21">
        <f>+Tabla14[[#This Row],[Plan Ajustado]]-Tabla14[[#This Row],[Plan Irrestricto (DATO)]]</f>
        <v>0</v>
      </c>
      <c r="AJ109" s="5"/>
      <c r="AK109" s="5"/>
    </row>
    <row r="110" spans="1:37" ht="15.5" x14ac:dyDescent="0.35">
      <c r="A110">
        <v>2</v>
      </c>
      <c r="B110" t="str">
        <f>Tabla14[[#This Row],[Oficina]]&amp;Tabla14[[#This Row],[Material]]</f>
        <v>Agro Sudamerica1022705</v>
      </c>
      <c r="C110" t="s">
        <v>84</v>
      </c>
      <c r="D110" t="s">
        <v>37</v>
      </c>
      <c r="E110">
        <v>1022705</v>
      </c>
      <c r="F110" t="s">
        <v>197</v>
      </c>
      <c r="G110" t="s">
        <v>107</v>
      </c>
      <c r="H110" t="s">
        <v>198</v>
      </c>
      <c r="I110">
        <f>IFERROR(VLOOKUP(Tabla14[[#This Row],[Material]],[1]Hoja1!$A:$B,2,FALSE),0)</f>
        <v>0</v>
      </c>
      <c r="J110" s="7">
        <v>0</v>
      </c>
      <c r="K110" s="7">
        <v>0</v>
      </c>
      <c r="L110" s="16">
        <v>0.42519388037153194</v>
      </c>
      <c r="M110" s="7">
        <v>0</v>
      </c>
      <c r="N110" s="7">
        <v>0</v>
      </c>
      <c r="O110" s="7">
        <v>0</v>
      </c>
      <c r="P110" s="7">
        <v>0</v>
      </c>
      <c r="Q110" s="17">
        <f>SUM(Tabla14[[#This Row],[Producción disponible]],Tabla14[[#This Row],[Stock al día]],(Tabla14[[#This Row],[Por producir mes N]]))-Tabla14[[#This Row],[Producción por despachar mes N]]</f>
        <v>0</v>
      </c>
      <c r="R110" s="7">
        <v>0</v>
      </c>
      <c r="S110" s="18">
        <v>24000</v>
      </c>
      <c r="T110" s="19">
        <f t="shared" si="1"/>
        <v>0</v>
      </c>
      <c r="U110" s="20"/>
      <c r="V110" s="19">
        <f>+Tabla14[[#This Row],[Atraso a facturar]]+Tabla14[[#This Row],[Ajuste atraso]]</f>
        <v>0</v>
      </c>
      <c r="W110" s="5">
        <f>+Tabla14[[#This Row],[Total disponible]]-Tabla14[[#This Row],[Facturación atraso]]</f>
        <v>0</v>
      </c>
      <c r="X110" s="21">
        <f>IFERROR(IF(AND(W110&gt;S110,K110&gt;=S110),ROUNDDOWN((Tabla14[[#This Row],[Producción para venta nueva]])/S110,0)*S110,0),0)</f>
        <v>0</v>
      </c>
      <c r="Y110" s="20"/>
      <c r="Z110" s="21">
        <f>IF(Tabla14[[#This Row],[Venta del mes]]&gt;0,Tabla14[[#This Row],[Venta del mes]]+Tabla14[[#This Row],[Ajuste venta nueva]],0)</f>
        <v>0</v>
      </c>
      <c r="AA110" s="21">
        <f>+Tabla14[[#This Row],[Producción para venta nueva]]-Tabla14[[#This Row],[Facturación Venta nueva]]</f>
        <v>0</v>
      </c>
      <c r="AB110" s="21">
        <f>IF(AND(A110=1,Tabla14[[#This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0" s="21"/>
      <c r="AD110" s="21">
        <f>IF(Tabla14[[#This Row],[Disponible stock sin venta]]&gt;0,Tabla14[[#This Row],[Disponible stock sin venta]]+Tabla14[[#This Row],[Ajuste stock sin venta]],0)</f>
        <v>0</v>
      </c>
      <c r="AE110" s="5">
        <f>IFERROR(VLOOKUP(Tabla14[[#This Row],[Llave]],[2]Hoja2!$B:$E,4,FALSE),0)</f>
        <v>0</v>
      </c>
      <c r="AF11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10" s="5" t="b">
        <v>0</v>
      </c>
      <c r="AH11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10" s="21">
        <f>+Tabla14[[#This Row],[Plan Ajustado]]-Tabla14[[#This Row],[Plan Irrestricto (DATO)]]</f>
        <v>0</v>
      </c>
      <c r="AJ110" s="5"/>
      <c r="AK110" s="5"/>
    </row>
    <row r="111" spans="1:37" ht="15.5" x14ac:dyDescent="0.35">
      <c r="A111">
        <v>2</v>
      </c>
      <c r="B111" t="str">
        <f>Tabla14[[#This Row],[Oficina]]&amp;Tabla14[[#This Row],[Material]]</f>
        <v>Exportacion Directa1022664</v>
      </c>
      <c r="C111" t="s">
        <v>84</v>
      </c>
      <c r="D111" t="s">
        <v>105</v>
      </c>
      <c r="E111">
        <v>1022664</v>
      </c>
      <c r="F111" t="s">
        <v>199</v>
      </c>
      <c r="G111" t="s">
        <v>125</v>
      </c>
      <c r="H111" t="s">
        <v>145</v>
      </c>
      <c r="I111">
        <f>IFERROR(VLOOKUP(Tabla14[[#This Row],[Material]],[1]Hoja1!$A:$B,2,FALSE),0)</f>
        <v>4739.1355504702487</v>
      </c>
      <c r="J111" s="7">
        <v>130499</v>
      </c>
      <c r="K111" s="7">
        <v>53000</v>
      </c>
      <c r="L111" s="16">
        <v>0.71259694018576591</v>
      </c>
      <c r="M111" s="7">
        <v>92993.188097302263</v>
      </c>
      <c r="N111" s="7">
        <v>33838</v>
      </c>
      <c r="O111" s="7">
        <v>16358.66531627909</v>
      </c>
      <c r="P111" s="7">
        <v>8800</v>
      </c>
      <c r="Q111" s="17">
        <f>SUM(Tabla14[[#This Row],[Producción disponible]],Tabla14[[#This Row],[Stock al día]],(Tabla14[[#This Row],[Por producir mes N]]))-Tabla14[[#This Row],[Producción por despachar mes N]]</f>
        <v>134389.85341358135</v>
      </c>
      <c r="R111" s="7">
        <v>114000</v>
      </c>
      <c r="S111" s="18">
        <v>9000</v>
      </c>
      <c r="T111" s="19">
        <f t="shared" si="1"/>
        <v>114000</v>
      </c>
      <c r="U111" s="20"/>
      <c r="V111" s="19">
        <f>+Tabla14[[#This Row],[Atraso a facturar]]+Tabla14[[#This Row],[Ajuste atraso]]</f>
        <v>114000</v>
      </c>
      <c r="W111" s="5">
        <f>+Tabla14[[#This Row],[Total disponible]]-Tabla14[[#This Row],[Facturación atraso]]</f>
        <v>20389.853413581353</v>
      </c>
      <c r="X111" s="21">
        <f>IFERROR(IF(AND(W111&gt;S111,K111&gt;=S111),ROUNDDOWN((Tabla14[[#This Row],[Producción para venta nueva]])/S111,0)*S111,0),0)</f>
        <v>18000</v>
      </c>
      <c r="Y111" s="20"/>
      <c r="Z111" s="21">
        <f>IF(Tabla14[[#This Row],[Venta del mes]]&gt;0,Tabla14[[#This Row],[Venta del mes]]+Tabla14[[#This Row],[Ajuste venta nueva]],0)</f>
        <v>18000</v>
      </c>
      <c r="AA111" s="21">
        <f>+Tabla14[[#This Row],[Producción para venta nueva]]-Tabla14[[#This Row],[Facturación Venta nueva]]</f>
        <v>2389.8534135813534</v>
      </c>
      <c r="AB111" s="21">
        <f>IF(AND(A111=1,Tabla14[[#This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1" s="21"/>
      <c r="AD111" s="21">
        <f>IF(Tabla14[[#This Row],[Disponible stock sin venta]]&gt;0,Tabla14[[#This Row],[Disponible stock sin venta]]+Tabla14[[#This Row],[Ajuste stock sin venta]],0)</f>
        <v>0</v>
      </c>
      <c r="AE111" s="5">
        <f>IFERROR(VLOOKUP(Tabla14[[#This Row],[Llave]],[2]Hoja2!$B:$E,4,FALSE),0)</f>
        <v>0</v>
      </c>
      <c r="AF11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132000</v>
      </c>
      <c r="AG111" s="5">
        <v>132000</v>
      </c>
      <c r="AH111" s="21">
        <f>IF(Tabla14[[#This Row],[Plan Irrestricto (DATO)]]&gt;0,SUM(Tabla14[[#This Row],[Facturación atraso]],Tabla14[[#This Row],[Facturación Venta nueva]],Tabla14[[#This Row],[Facturación stock]],Tabla14[[#This Row],[En puerto a facturar]]),0)</f>
        <v>132000</v>
      </c>
      <c r="AI111" s="21">
        <f>+Tabla14[[#This Row],[Plan Ajustado]]-Tabla14[[#This Row],[Plan Irrestricto (DATO)]]</f>
        <v>0</v>
      </c>
      <c r="AJ111" s="5"/>
      <c r="AK111" s="5"/>
    </row>
    <row r="112" spans="1:37" ht="15.5" x14ac:dyDescent="0.35">
      <c r="A112">
        <v>2</v>
      </c>
      <c r="B112" t="str">
        <f>Tabla14[[#This Row],[Oficina]]&amp;Tabla14[[#This Row],[Material]]</f>
        <v>Agro Sudamerica1022654</v>
      </c>
      <c r="C112" t="s">
        <v>84</v>
      </c>
      <c r="D112" t="s">
        <v>37</v>
      </c>
      <c r="E112">
        <v>1022654</v>
      </c>
      <c r="F112" t="s">
        <v>200</v>
      </c>
      <c r="G112" t="s">
        <v>70</v>
      </c>
      <c r="H112" t="s">
        <v>171</v>
      </c>
      <c r="I112">
        <f>IFERROR(VLOOKUP(Tabla14[[#This Row],[Material]],[1]Hoja1!$A:$B,2,FALSE),0)</f>
        <v>0</v>
      </c>
      <c r="J112" s="7">
        <v>0</v>
      </c>
      <c r="K112" s="7">
        <v>0</v>
      </c>
      <c r="L112" s="16">
        <v>0.42519388037153194</v>
      </c>
      <c r="M112" s="7">
        <v>0</v>
      </c>
      <c r="N112" s="7">
        <v>0</v>
      </c>
      <c r="O112" s="7">
        <v>0</v>
      </c>
      <c r="P112" s="7">
        <v>0</v>
      </c>
      <c r="Q112" s="17">
        <f>SUM(Tabla14[[#This Row],[Producción disponible]],Tabla14[[#This Row],[Stock al día]],(Tabla14[[#This Row],[Por producir mes N]]))-Tabla14[[#This Row],[Producción por despachar mes N]]</f>
        <v>0</v>
      </c>
      <c r="R112" s="7">
        <v>0</v>
      </c>
      <c r="S112" s="18">
        <v>24000</v>
      </c>
      <c r="T112" s="19">
        <f t="shared" si="1"/>
        <v>0</v>
      </c>
      <c r="U112" s="20"/>
      <c r="V112" s="19">
        <f>+Tabla14[[#This Row],[Atraso a facturar]]+Tabla14[[#This Row],[Ajuste atraso]]</f>
        <v>0</v>
      </c>
      <c r="W112" s="5">
        <f>+Tabla14[[#This Row],[Total disponible]]-Tabla14[[#This Row],[Facturación atraso]]</f>
        <v>0</v>
      </c>
      <c r="X112" s="21">
        <f>IFERROR(IF(AND(W112&gt;S112,K112&gt;=S112),ROUNDDOWN((Tabla14[[#This Row],[Producción para venta nueva]])/S112,0)*S112,0),0)</f>
        <v>0</v>
      </c>
      <c r="Y112" s="20"/>
      <c r="Z112" s="21">
        <f>IF(Tabla14[[#This Row],[Venta del mes]]&gt;0,Tabla14[[#This Row],[Venta del mes]]+Tabla14[[#This Row],[Ajuste venta nueva]],0)</f>
        <v>0</v>
      </c>
      <c r="AA112" s="21">
        <f>+Tabla14[[#This Row],[Producción para venta nueva]]-Tabla14[[#This Row],[Facturación Venta nueva]]</f>
        <v>0</v>
      </c>
      <c r="AB112" s="21">
        <f>IF(AND(A112=1,Tabla14[[#This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2" s="21"/>
      <c r="AD112" s="21">
        <f>IF(Tabla14[[#This Row],[Disponible stock sin venta]]&gt;0,Tabla14[[#This Row],[Disponible stock sin venta]]+Tabla14[[#This Row],[Ajuste stock sin venta]],0)</f>
        <v>0</v>
      </c>
      <c r="AE112" s="5">
        <f>IFERROR(VLOOKUP(Tabla14[[#This Row],[Llave]],[2]Hoja2!$B:$E,4,FALSE),0)</f>
        <v>0</v>
      </c>
      <c r="AF11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12" s="5" t="b">
        <v>0</v>
      </c>
      <c r="AH11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12" s="21">
        <f>+Tabla14[[#This Row],[Plan Ajustado]]-Tabla14[[#This Row],[Plan Irrestricto (DATO)]]</f>
        <v>0</v>
      </c>
      <c r="AJ112" s="5"/>
      <c r="AK112" s="5"/>
    </row>
    <row r="113" spans="1:37" ht="15.5" x14ac:dyDescent="0.35">
      <c r="A113">
        <v>1</v>
      </c>
      <c r="B113" t="str">
        <f>Tabla14[[#This Row],[Oficina]]&amp;Tabla14[[#This Row],[Material]]</f>
        <v>Agrosuper Asia1022607</v>
      </c>
      <c r="C113" t="s">
        <v>84</v>
      </c>
      <c r="D113" t="s">
        <v>76</v>
      </c>
      <c r="E113">
        <v>1022607</v>
      </c>
      <c r="F113" t="s">
        <v>201</v>
      </c>
      <c r="G113" t="s">
        <v>202</v>
      </c>
      <c r="H113" t="s">
        <v>203</v>
      </c>
      <c r="I113">
        <f>IFERROR(VLOOKUP(Tabla14[[#This Row],[Material]],[1]Hoja1!$A:$B,2,FALSE),0)</f>
        <v>1314</v>
      </c>
      <c r="J113" s="7">
        <v>28632</v>
      </c>
      <c r="K113" s="7">
        <v>36000</v>
      </c>
      <c r="L113" s="16">
        <v>0.42519388037153194</v>
      </c>
      <c r="M113" s="7">
        <v>12174.151182797703</v>
      </c>
      <c r="N113" s="7">
        <v>5858</v>
      </c>
      <c r="O113" s="7">
        <v>1369.6000000000001</v>
      </c>
      <c r="P113" s="7">
        <v>0</v>
      </c>
      <c r="Q113" s="17">
        <f>SUM(Tabla14[[#This Row],[Producción disponible]],Tabla14[[#This Row],[Stock al día]],(Tabla14[[#This Row],[Por producir mes N]]))-Tabla14[[#This Row],[Producción por despachar mes N]]</f>
        <v>19401.7511827977</v>
      </c>
      <c r="R113" s="7">
        <v>0</v>
      </c>
      <c r="S113" s="18">
        <v>22000</v>
      </c>
      <c r="T113" s="19">
        <f t="shared" si="1"/>
        <v>0</v>
      </c>
      <c r="U113" s="20"/>
      <c r="V113" s="19">
        <f>+Tabla14[[#This Row],[Atraso a facturar]]+Tabla14[[#This Row],[Ajuste atraso]]</f>
        <v>0</v>
      </c>
      <c r="W113" s="5">
        <f>+Tabla14[[#This Row],[Total disponible]]-Tabla14[[#This Row],[Facturación atraso]]</f>
        <v>19401.7511827977</v>
      </c>
      <c r="X113" s="21">
        <f>IFERROR(IF(AND(W113&gt;S113,K113&gt;=S113),ROUNDDOWN((Tabla14[[#This Row],[Producción para venta nueva]])/S113,0)*S113,0),0)</f>
        <v>0</v>
      </c>
      <c r="Y113" s="20"/>
      <c r="Z113" s="21">
        <f>IF(Tabla14[[#This Row],[Venta del mes]]&gt;0,Tabla14[[#This Row],[Venta del mes]]+Tabla14[[#This Row],[Ajuste venta nueva]],0)</f>
        <v>0</v>
      </c>
      <c r="AA113" s="21">
        <f>+Tabla14[[#This Row],[Producción para venta nueva]]-Tabla14[[#This Row],[Facturación Venta nueva]]</f>
        <v>19401.7511827977</v>
      </c>
      <c r="AB113" s="21">
        <f>IF(AND(A113=1,Tabla14[[#This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3" s="21"/>
      <c r="AD113" s="21">
        <f>IF(Tabla14[[#This Row],[Disponible stock sin venta]]&gt;0,Tabla14[[#This Row],[Disponible stock sin venta]]+Tabla14[[#This Row],[Ajuste stock sin venta]],0)</f>
        <v>0</v>
      </c>
      <c r="AE113" s="5">
        <f>IFERROR(VLOOKUP(Tabla14[[#This Row],[Llave]],[2]Hoja2!$B:$E,4,FALSE),0)</f>
        <v>0</v>
      </c>
      <c r="AF11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13" s="5">
        <v>0</v>
      </c>
      <c r="AH11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13" s="21">
        <f>+Tabla14[[#This Row],[Plan Ajustado]]-Tabla14[[#This Row],[Plan Irrestricto (DATO)]]</f>
        <v>0</v>
      </c>
      <c r="AJ113" s="5"/>
      <c r="AK113" s="5"/>
    </row>
    <row r="114" spans="1:37" ht="15.5" x14ac:dyDescent="0.35">
      <c r="A114">
        <v>1</v>
      </c>
      <c r="B114" t="str">
        <f>Tabla14[[#This Row],[Oficina]]&amp;Tabla14[[#This Row],[Material]]</f>
        <v>Agrosuper Asia1022605</v>
      </c>
      <c r="C114" t="s">
        <v>84</v>
      </c>
      <c r="D114" t="s">
        <v>76</v>
      </c>
      <c r="E114">
        <v>1022605</v>
      </c>
      <c r="F114" t="s">
        <v>204</v>
      </c>
      <c r="G114" t="s">
        <v>92</v>
      </c>
      <c r="H114" t="s">
        <v>147</v>
      </c>
      <c r="I114">
        <f>IFERROR(VLOOKUP(Tabla14[[#This Row],[Material]],[1]Hoja1!$A:$B,2,FALSE),0)</f>
        <v>0</v>
      </c>
      <c r="J114" s="7">
        <v>16256</v>
      </c>
      <c r="K114" s="7">
        <v>0</v>
      </c>
      <c r="L114" s="16">
        <v>0.42519388037153194</v>
      </c>
      <c r="M114" s="7">
        <v>6911.9517193196234</v>
      </c>
      <c r="N114" s="7">
        <v>13040</v>
      </c>
      <c r="O114" s="7">
        <v>1995.2</v>
      </c>
      <c r="P114" s="7">
        <v>0</v>
      </c>
      <c r="Q114" s="17">
        <f>SUM(Tabla14[[#This Row],[Producción disponible]],Tabla14[[#This Row],[Stock al día]],(Tabla14[[#This Row],[Por producir mes N]]))-Tabla14[[#This Row],[Producción por despachar mes N]]</f>
        <v>21947.151719319623</v>
      </c>
      <c r="R114" s="7">
        <v>44000</v>
      </c>
      <c r="S114" s="18">
        <v>22000</v>
      </c>
      <c r="T114" s="19">
        <f t="shared" si="1"/>
        <v>0</v>
      </c>
      <c r="U114" s="20"/>
      <c r="V114" s="19">
        <f>+Tabla14[[#This Row],[Atraso a facturar]]+Tabla14[[#This Row],[Ajuste atraso]]</f>
        <v>0</v>
      </c>
      <c r="W114" s="5">
        <f>+Tabla14[[#This Row],[Total disponible]]-Tabla14[[#This Row],[Facturación atraso]]</f>
        <v>21947.151719319623</v>
      </c>
      <c r="X114" s="21">
        <f>IFERROR(IF(AND(W114&gt;S114,K114&gt;=S114),ROUNDDOWN((Tabla14[[#This Row],[Producción para venta nueva]])/S114,0)*S114,0),0)</f>
        <v>0</v>
      </c>
      <c r="Y114" s="20"/>
      <c r="Z114" s="21">
        <f>IF(Tabla14[[#This Row],[Venta del mes]]&gt;0,Tabla14[[#This Row],[Venta del mes]]+Tabla14[[#This Row],[Ajuste venta nueva]],0)</f>
        <v>0</v>
      </c>
      <c r="AA114" s="21">
        <f>+Tabla14[[#This Row],[Producción para venta nueva]]-Tabla14[[#This Row],[Facturación Venta nueva]]</f>
        <v>21947.151719319623</v>
      </c>
      <c r="AB114" s="21">
        <f>IF(AND(A114=1,Tabla14[[#This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4" s="21"/>
      <c r="AD114" s="21">
        <f>IF(Tabla14[[#This Row],[Disponible stock sin venta]]&gt;0,Tabla14[[#This Row],[Disponible stock sin venta]]+Tabla14[[#This Row],[Ajuste stock sin venta]],0)</f>
        <v>0</v>
      </c>
      <c r="AE114" s="5">
        <f>IFERROR(VLOOKUP(Tabla14[[#This Row],[Llave]],[2]Hoja2!$B:$E,4,FALSE),0)</f>
        <v>0</v>
      </c>
      <c r="AF11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14" s="5">
        <v>0</v>
      </c>
      <c r="AH11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14" s="21">
        <f>+Tabla14[[#This Row],[Plan Ajustado]]-Tabla14[[#This Row],[Plan Irrestricto (DATO)]]</f>
        <v>0</v>
      </c>
      <c r="AJ114" s="5"/>
      <c r="AK114" s="5"/>
    </row>
    <row r="115" spans="1:37" ht="15.5" x14ac:dyDescent="0.35">
      <c r="A115">
        <v>1</v>
      </c>
      <c r="B115" t="str">
        <f>Tabla14[[#This Row],[Oficina]]&amp;Tabla14[[#This Row],[Material]]</f>
        <v>Exportacion Directa1022600</v>
      </c>
      <c r="C115" t="s">
        <v>84</v>
      </c>
      <c r="D115" t="s">
        <v>105</v>
      </c>
      <c r="E115">
        <v>1022600</v>
      </c>
      <c r="F115" t="s">
        <v>205</v>
      </c>
      <c r="G115" t="s">
        <v>125</v>
      </c>
      <c r="H115" t="s">
        <v>126</v>
      </c>
      <c r="I115">
        <f>IFERROR(VLOOKUP(Tabla14[[#This Row],[Material]],[1]Hoja1!$A:$B,2,FALSE),0)</f>
        <v>863.91498016269543</v>
      </c>
      <c r="J115" s="7">
        <v>8219</v>
      </c>
      <c r="K115" s="7">
        <v>10000</v>
      </c>
      <c r="L115" s="16">
        <v>0.71259694018576591</v>
      </c>
      <c r="M115" s="7">
        <v>5856.8342513868101</v>
      </c>
      <c r="N115" s="7">
        <v>12846</v>
      </c>
      <c r="O115" s="7">
        <v>2281.153470441061</v>
      </c>
      <c r="P115" s="7">
        <v>2000</v>
      </c>
      <c r="Q115" s="17">
        <f>SUM(Tabla14[[#This Row],[Producción disponible]],Tabla14[[#This Row],[Stock al día]],(Tabla14[[#This Row],[Por producir mes N]]))-Tabla14[[#This Row],[Producción por despachar mes N]]</f>
        <v>18983.987721827874</v>
      </c>
      <c r="R115" s="7">
        <v>12000</v>
      </c>
      <c r="S115" s="18">
        <v>2000</v>
      </c>
      <c r="T115" s="19">
        <f t="shared" si="1"/>
        <v>12000</v>
      </c>
      <c r="U115" s="20"/>
      <c r="V115" s="19">
        <f>+Tabla14[[#This Row],[Atraso a facturar]]+Tabla14[[#This Row],[Ajuste atraso]]</f>
        <v>12000</v>
      </c>
      <c r="W115" s="5">
        <f>+Tabla14[[#This Row],[Total disponible]]-Tabla14[[#This Row],[Facturación atraso]]</f>
        <v>6983.9877218278743</v>
      </c>
      <c r="X115" s="21">
        <f>IFERROR(IF(AND(W115&gt;S115,K115&gt;=S115),ROUNDDOWN((Tabla14[[#This Row],[Producción para venta nueva]])/S115,0)*S115,0),0)</f>
        <v>6000</v>
      </c>
      <c r="Y115" s="20"/>
      <c r="Z115" s="21">
        <f>IF(Tabla14[[#This Row],[Venta del mes]]&gt;0,Tabla14[[#This Row],[Venta del mes]]+Tabla14[[#This Row],[Ajuste venta nueva]],0)</f>
        <v>6000</v>
      </c>
      <c r="AA115" s="21">
        <f>+Tabla14[[#This Row],[Producción para venta nueva]]-Tabla14[[#This Row],[Facturación Venta nueva]]</f>
        <v>983.98772182787434</v>
      </c>
      <c r="AB115" s="21">
        <f>IF(AND(A115=1,Tabla14[[#This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5" s="21"/>
      <c r="AD115" s="21">
        <f>IF(Tabla14[[#This Row],[Disponible stock sin venta]]&gt;0,Tabla14[[#This Row],[Disponible stock sin venta]]+Tabla14[[#This Row],[Ajuste stock sin venta]],0)</f>
        <v>0</v>
      </c>
      <c r="AE115" s="5">
        <f>IFERROR(VLOOKUP(Tabla14[[#This Row],[Llave]],[2]Hoja2!$B:$E,4,FALSE),0)</f>
        <v>0</v>
      </c>
      <c r="AF11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18000</v>
      </c>
      <c r="AG115" s="5">
        <v>18000</v>
      </c>
      <c r="AH115" s="21">
        <f>IF(Tabla14[[#This Row],[Plan Irrestricto (DATO)]]&gt;0,SUM(Tabla14[[#This Row],[Facturación atraso]],Tabla14[[#This Row],[Facturación Venta nueva]],Tabla14[[#This Row],[Facturación stock]],Tabla14[[#This Row],[En puerto a facturar]]),0)</f>
        <v>18000</v>
      </c>
      <c r="AI115" s="21">
        <f>+Tabla14[[#This Row],[Plan Ajustado]]-Tabla14[[#This Row],[Plan Irrestricto (DATO)]]</f>
        <v>0</v>
      </c>
      <c r="AJ115" s="5"/>
      <c r="AK115" s="5"/>
    </row>
    <row r="116" spans="1:37" ht="15.5" x14ac:dyDescent="0.35">
      <c r="A116">
        <v>1</v>
      </c>
      <c r="B116" t="str">
        <f>Tabla14[[#This Row],[Oficina]]&amp;Tabla14[[#This Row],[Material]]</f>
        <v>Exportacion Directa1022587</v>
      </c>
      <c r="C116" t="s">
        <v>84</v>
      </c>
      <c r="D116" t="s">
        <v>105</v>
      </c>
      <c r="E116">
        <v>1022587</v>
      </c>
      <c r="F116" t="s">
        <v>206</v>
      </c>
      <c r="G116" t="s">
        <v>125</v>
      </c>
      <c r="H116" t="s">
        <v>145</v>
      </c>
      <c r="I116">
        <f>IFERROR(VLOOKUP(Tabla14[[#This Row],[Material]],[1]Hoja1!$A:$B,2,FALSE),0)</f>
        <v>0</v>
      </c>
      <c r="J116" s="7">
        <v>5240</v>
      </c>
      <c r="K116" s="7">
        <v>3000</v>
      </c>
      <c r="L116" s="16">
        <v>0.71259694018576591</v>
      </c>
      <c r="M116" s="7">
        <v>3734.0079665734133</v>
      </c>
      <c r="N116" s="7">
        <v>3116</v>
      </c>
      <c r="O116" s="7">
        <v>514.80305008458822</v>
      </c>
      <c r="P116" s="7">
        <v>3000</v>
      </c>
      <c r="Q116" s="17">
        <f>SUM(Tabla14[[#This Row],[Producción disponible]],Tabla14[[#This Row],[Stock al día]],(Tabla14[[#This Row],[Por producir mes N]]))-Tabla14[[#This Row],[Producción por despachar mes N]]</f>
        <v>4364.8110166580018</v>
      </c>
      <c r="R116" s="7">
        <v>3000</v>
      </c>
      <c r="S116" s="18">
        <v>3000</v>
      </c>
      <c r="T116" s="19">
        <f t="shared" si="1"/>
        <v>3000</v>
      </c>
      <c r="U116" s="20"/>
      <c r="V116" s="19">
        <f>+Tabla14[[#This Row],[Atraso a facturar]]+Tabla14[[#This Row],[Ajuste atraso]]</f>
        <v>3000</v>
      </c>
      <c r="W116" s="5">
        <f>+Tabla14[[#This Row],[Total disponible]]-Tabla14[[#This Row],[Facturación atraso]]</f>
        <v>1364.8110166580018</v>
      </c>
      <c r="X116" s="21">
        <f>IFERROR(IF(AND(W116&gt;S116,K116&gt;=S116),ROUNDDOWN((Tabla14[[#This Row],[Producción para venta nueva]])/S116,0)*S116,0),0)</f>
        <v>0</v>
      </c>
      <c r="Y116" s="20"/>
      <c r="Z116" s="21">
        <f>IF(Tabla14[[#This Row],[Venta del mes]]&gt;0,Tabla14[[#This Row],[Venta del mes]]+Tabla14[[#This Row],[Ajuste venta nueva]],0)</f>
        <v>0</v>
      </c>
      <c r="AA116" s="21">
        <f>+Tabla14[[#This Row],[Producción para venta nueva]]-Tabla14[[#This Row],[Facturación Venta nueva]]</f>
        <v>1364.8110166580018</v>
      </c>
      <c r="AB116" s="21">
        <f>IF(AND(A116=1,Tabla14[[#This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6" s="21"/>
      <c r="AD116" s="21">
        <f>IF(Tabla14[[#This Row],[Disponible stock sin venta]]&gt;0,Tabla14[[#This Row],[Disponible stock sin venta]]+Tabla14[[#This Row],[Ajuste stock sin venta]],0)</f>
        <v>0</v>
      </c>
      <c r="AE116" s="5">
        <f>IFERROR(VLOOKUP(Tabla14[[#This Row],[Llave]],[2]Hoja2!$B:$E,4,FALSE),0)</f>
        <v>0</v>
      </c>
      <c r="AF11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3000</v>
      </c>
      <c r="AG116" s="5">
        <v>3000</v>
      </c>
      <c r="AH116" s="21">
        <f>IF(Tabla14[[#This Row],[Plan Irrestricto (DATO)]]&gt;0,SUM(Tabla14[[#This Row],[Facturación atraso]],Tabla14[[#This Row],[Facturación Venta nueva]],Tabla14[[#This Row],[Facturación stock]],Tabla14[[#This Row],[En puerto a facturar]]),0)</f>
        <v>3000</v>
      </c>
      <c r="AI116" s="21">
        <f>+Tabla14[[#This Row],[Plan Ajustado]]-Tabla14[[#This Row],[Plan Irrestricto (DATO)]]</f>
        <v>0</v>
      </c>
      <c r="AJ116" s="5"/>
      <c r="AK116" s="5"/>
    </row>
    <row r="117" spans="1:37" ht="15.5" x14ac:dyDescent="0.35">
      <c r="A117">
        <v>1</v>
      </c>
      <c r="B117" t="str">
        <f>Tabla14[[#This Row],[Oficina]]&amp;Tabla14[[#This Row],[Material]]</f>
        <v>Agro Sudamerica1022569</v>
      </c>
      <c r="C117" t="s">
        <v>84</v>
      </c>
      <c r="D117" t="s">
        <v>37</v>
      </c>
      <c r="E117">
        <v>1022569</v>
      </c>
      <c r="F117" t="s">
        <v>207</v>
      </c>
      <c r="G117" t="s">
        <v>208</v>
      </c>
      <c r="H117" t="s">
        <v>209</v>
      </c>
      <c r="I117">
        <f>IFERROR(VLOOKUP(Tabla14[[#This Row],[Material]],[1]Hoja1!$A:$B,2,FALSE),0)</f>
        <v>0</v>
      </c>
      <c r="J117" s="7">
        <v>0</v>
      </c>
      <c r="K117" s="7">
        <v>0</v>
      </c>
      <c r="L117" s="16">
        <v>0.42519388037153194</v>
      </c>
      <c r="M117" s="7">
        <v>0</v>
      </c>
      <c r="N117" s="7">
        <v>0</v>
      </c>
      <c r="O117" s="7">
        <v>0</v>
      </c>
      <c r="P117" s="7">
        <v>0</v>
      </c>
      <c r="Q117" s="17">
        <f>SUM(Tabla14[[#This Row],[Producción disponible]],Tabla14[[#This Row],[Stock al día]],(Tabla14[[#This Row],[Por producir mes N]]))-Tabla14[[#This Row],[Producción por despachar mes N]]</f>
        <v>0</v>
      </c>
      <c r="R117" s="7">
        <v>0</v>
      </c>
      <c r="S117" s="18">
        <v>24000</v>
      </c>
      <c r="T117" s="19">
        <f t="shared" si="1"/>
        <v>0</v>
      </c>
      <c r="U117" s="20"/>
      <c r="V117" s="19">
        <f>+Tabla14[[#This Row],[Atraso a facturar]]+Tabla14[[#This Row],[Ajuste atraso]]</f>
        <v>0</v>
      </c>
      <c r="W117" s="5">
        <f>+Tabla14[[#This Row],[Total disponible]]-Tabla14[[#This Row],[Facturación atraso]]</f>
        <v>0</v>
      </c>
      <c r="X117" s="21">
        <f>IFERROR(IF(AND(W117&gt;S117,K117&gt;=S117),ROUNDDOWN((Tabla14[[#This Row],[Producción para venta nueva]])/S117,0)*S117,0),0)</f>
        <v>0</v>
      </c>
      <c r="Y117" s="20"/>
      <c r="Z117" s="21">
        <f>IF(Tabla14[[#This Row],[Venta del mes]]&gt;0,Tabla14[[#This Row],[Venta del mes]]+Tabla14[[#This Row],[Ajuste venta nueva]],0)</f>
        <v>0</v>
      </c>
      <c r="AA117" s="21">
        <f>+Tabla14[[#This Row],[Producción para venta nueva]]-Tabla14[[#This Row],[Facturación Venta nueva]]</f>
        <v>0</v>
      </c>
      <c r="AB117" s="21">
        <f>IF(AND(A117=1,Tabla14[[#This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7" s="21"/>
      <c r="AD117" s="21">
        <f>IF(Tabla14[[#This Row],[Disponible stock sin venta]]&gt;0,Tabla14[[#This Row],[Disponible stock sin venta]]+Tabla14[[#This Row],[Ajuste stock sin venta]],0)</f>
        <v>0</v>
      </c>
      <c r="AE117" s="5">
        <f>IFERROR(VLOOKUP(Tabla14[[#This Row],[Llave]],[2]Hoja2!$B:$E,4,FALSE),0)</f>
        <v>0</v>
      </c>
      <c r="AF11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17" s="5" t="b">
        <v>0</v>
      </c>
      <c r="AH11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17" s="21">
        <f>+Tabla14[[#This Row],[Plan Ajustado]]-Tabla14[[#This Row],[Plan Irrestricto (DATO)]]</f>
        <v>0</v>
      </c>
      <c r="AJ117" s="5"/>
      <c r="AK117" s="5"/>
    </row>
    <row r="118" spans="1:37" ht="15.5" x14ac:dyDescent="0.35">
      <c r="A118">
        <v>1</v>
      </c>
      <c r="B118" t="str">
        <f>Tabla14[[#This Row],[Oficina]]&amp;Tabla14[[#This Row],[Material]]</f>
        <v>Exportacion Directa1022499</v>
      </c>
      <c r="C118" t="s">
        <v>84</v>
      </c>
      <c r="D118" t="s">
        <v>105</v>
      </c>
      <c r="E118">
        <v>1022499</v>
      </c>
      <c r="F118" t="s">
        <v>210</v>
      </c>
      <c r="G118" t="s">
        <v>125</v>
      </c>
      <c r="H118" t="s">
        <v>126</v>
      </c>
      <c r="I118">
        <f>IFERROR(VLOOKUP(Tabla14[[#This Row],[Material]],[1]Hoja1!$A:$B,2,FALSE),0)</f>
        <v>2674.1448333757689</v>
      </c>
      <c r="J118" s="7">
        <v>48227</v>
      </c>
      <c r="K118" s="7">
        <v>30000</v>
      </c>
      <c r="L118" s="16">
        <v>0.71259694018576591</v>
      </c>
      <c r="M118" s="7">
        <v>34366.412634338936</v>
      </c>
      <c r="N118" s="7">
        <v>9012</v>
      </c>
      <c r="O118" s="7">
        <v>8960.7708504365819</v>
      </c>
      <c r="P118" s="7">
        <v>9000</v>
      </c>
      <c r="Q118" s="17">
        <f>SUM(Tabla14[[#This Row],[Producción disponible]],Tabla14[[#This Row],[Stock al día]],(Tabla14[[#This Row],[Por producir mes N]]))-Tabla14[[#This Row],[Producción por despachar mes N]]</f>
        <v>43339.183484775516</v>
      </c>
      <c r="R118" s="7">
        <v>39000</v>
      </c>
      <c r="S118" s="18">
        <v>4941</v>
      </c>
      <c r="T118" s="19">
        <f t="shared" si="1"/>
        <v>39000</v>
      </c>
      <c r="U118" s="20"/>
      <c r="V118" s="19">
        <f>+Tabla14[[#This Row],[Atraso a facturar]]+Tabla14[[#This Row],[Ajuste atraso]]</f>
        <v>39000</v>
      </c>
      <c r="W118" s="5">
        <f>+Tabla14[[#This Row],[Total disponible]]-Tabla14[[#This Row],[Facturación atraso]]</f>
        <v>4339.1834847755163</v>
      </c>
      <c r="X118" s="21">
        <f>IFERROR(IF(AND(W118&gt;S118,K118&gt;=S118),ROUNDDOWN((Tabla14[[#This Row],[Producción para venta nueva]])/S118,0)*S118,0),0)</f>
        <v>0</v>
      </c>
      <c r="Y118" s="20"/>
      <c r="Z118" s="21">
        <f>IF(Tabla14[[#This Row],[Venta del mes]]&gt;0,Tabla14[[#This Row],[Venta del mes]]+Tabla14[[#This Row],[Ajuste venta nueva]],0)</f>
        <v>0</v>
      </c>
      <c r="AA118" s="21">
        <f>+Tabla14[[#This Row],[Producción para venta nueva]]-Tabla14[[#This Row],[Facturación Venta nueva]]</f>
        <v>4339.1834847755163</v>
      </c>
      <c r="AB118" s="21">
        <f>IF(AND(A118=1,Tabla14[[#This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8" s="21"/>
      <c r="AD118" s="21">
        <f>IF(Tabla14[[#This Row],[Disponible stock sin venta]]&gt;0,Tabla14[[#This Row],[Disponible stock sin venta]]+Tabla14[[#This Row],[Ajuste stock sin venta]],0)</f>
        <v>0</v>
      </c>
      <c r="AE118" s="5">
        <f>IFERROR(VLOOKUP(Tabla14[[#This Row],[Llave]],[2]Hoja2!$B:$E,4,FALSE),0)</f>
        <v>0</v>
      </c>
      <c r="AF11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39000</v>
      </c>
      <c r="AG118" s="5">
        <v>39000</v>
      </c>
      <c r="AH118" s="21">
        <f>IF(Tabla14[[#This Row],[Plan Irrestricto (DATO)]]&gt;0,SUM(Tabla14[[#This Row],[Facturación atraso]],Tabla14[[#This Row],[Facturación Venta nueva]],Tabla14[[#This Row],[Facturación stock]],Tabla14[[#This Row],[En puerto a facturar]]),0)</f>
        <v>39000</v>
      </c>
      <c r="AI118" s="21">
        <f>+Tabla14[[#This Row],[Plan Ajustado]]-Tabla14[[#This Row],[Plan Irrestricto (DATO)]]</f>
        <v>0</v>
      </c>
      <c r="AJ118" s="5"/>
      <c r="AK118" s="5"/>
    </row>
    <row r="119" spans="1:37" ht="15.5" x14ac:dyDescent="0.35">
      <c r="A119">
        <v>1</v>
      </c>
      <c r="B119" t="str">
        <f>Tabla14[[#This Row],[Oficina]]&amp;Tabla14[[#This Row],[Material]]</f>
        <v>Exportacion Directa1022472</v>
      </c>
      <c r="C119" t="s">
        <v>84</v>
      </c>
      <c r="D119" t="s">
        <v>105</v>
      </c>
      <c r="E119">
        <v>1022472</v>
      </c>
      <c r="F119" t="s">
        <v>211</v>
      </c>
      <c r="G119" t="s">
        <v>125</v>
      </c>
      <c r="H119" t="s">
        <v>128</v>
      </c>
      <c r="I119">
        <f>IFERROR(VLOOKUP(Tabla14[[#This Row],[Material]],[1]Hoja1!$A:$B,2,FALSE),0)</f>
        <v>0</v>
      </c>
      <c r="J119" s="7">
        <v>5797</v>
      </c>
      <c r="K119" s="7">
        <v>3000</v>
      </c>
      <c r="L119" s="16">
        <v>0.71259694018576591</v>
      </c>
      <c r="M119" s="7">
        <v>4130.9244622568849</v>
      </c>
      <c r="N119" s="7">
        <v>0</v>
      </c>
      <c r="O119" s="7">
        <v>2156.2876695245591</v>
      </c>
      <c r="P119" s="7">
        <v>0</v>
      </c>
      <c r="Q119" s="17">
        <f>SUM(Tabla14[[#This Row],[Producción disponible]],Tabla14[[#This Row],[Stock al día]],(Tabla14[[#This Row],[Por producir mes N]]))-Tabla14[[#This Row],[Producción por despachar mes N]]</f>
        <v>6287.2121317814435</v>
      </c>
      <c r="R119" s="7">
        <v>6000</v>
      </c>
      <c r="S119" s="18">
        <v>3000</v>
      </c>
      <c r="T119" s="19">
        <f t="shared" si="1"/>
        <v>6000</v>
      </c>
      <c r="U119" s="20"/>
      <c r="V119" s="19">
        <f>+Tabla14[[#This Row],[Atraso a facturar]]+Tabla14[[#This Row],[Ajuste atraso]]</f>
        <v>6000</v>
      </c>
      <c r="W119" s="5">
        <f>+Tabla14[[#This Row],[Total disponible]]-Tabla14[[#This Row],[Facturación atraso]]</f>
        <v>287.21213178144353</v>
      </c>
      <c r="X119" s="21">
        <f>IFERROR(IF(AND(W119&gt;S119,K119&gt;=S119),ROUNDDOWN((Tabla14[[#This Row],[Producción para venta nueva]])/S119,0)*S119,0),0)</f>
        <v>0</v>
      </c>
      <c r="Y119" s="20"/>
      <c r="Z119" s="21">
        <f>IF(Tabla14[[#This Row],[Venta del mes]]&gt;0,Tabla14[[#This Row],[Venta del mes]]+Tabla14[[#This Row],[Ajuste venta nueva]],0)</f>
        <v>0</v>
      </c>
      <c r="AA119" s="21">
        <f>+Tabla14[[#This Row],[Producción para venta nueva]]-Tabla14[[#This Row],[Facturación Venta nueva]]</f>
        <v>287.21213178144353</v>
      </c>
      <c r="AB119" s="21">
        <f>IF(AND(A119=1,Tabla14[[#This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19" s="21"/>
      <c r="AD119" s="21">
        <f>IF(Tabla14[[#This Row],[Disponible stock sin venta]]&gt;0,Tabla14[[#This Row],[Disponible stock sin venta]]+Tabla14[[#This Row],[Ajuste stock sin venta]],0)</f>
        <v>0</v>
      </c>
      <c r="AE119" s="5">
        <f>IFERROR(VLOOKUP(Tabla14[[#This Row],[Llave]],[2]Hoja2!$B:$E,4,FALSE),0)</f>
        <v>0</v>
      </c>
      <c r="AF11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6000</v>
      </c>
      <c r="AG119" s="5">
        <v>6000</v>
      </c>
      <c r="AH119" s="21">
        <f>IF(Tabla14[[#This Row],[Plan Irrestricto (DATO)]]&gt;0,SUM(Tabla14[[#This Row],[Facturación atraso]],Tabla14[[#This Row],[Facturación Venta nueva]],Tabla14[[#This Row],[Facturación stock]],Tabla14[[#This Row],[En puerto a facturar]]),0)</f>
        <v>6000</v>
      </c>
      <c r="AI119" s="21">
        <f>+Tabla14[[#This Row],[Plan Ajustado]]-Tabla14[[#This Row],[Plan Irrestricto (DATO)]]</f>
        <v>0</v>
      </c>
      <c r="AJ119" s="5"/>
      <c r="AK119" s="5"/>
    </row>
    <row r="120" spans="1:37" ht="15.5" x14ac:dyDescent="0.35">
      <c r="A120">
        <v>1</v>
      </c>
      <c r="B120" t="str">
        <f>Tabla14[[#This Row],[Oficina]]&amp;Tabla14[[#This Row],[Material]]</f>
        <v>Agro Sudamerica1022409</v>
      </c>
      <c r="C120" t="s">
        <v>84</v>
      </c>
      <c r="D120" t="s">
        <v>37</v>
      </c>
      <c r="E120">
        <v>1022409</v>
      </c>
      <c r="F120" t="s">
        <v>212</v>
      </c>
      <c r="G120" t="s">
        <v>92</v>
      </c>
      <c r="H120" t="s">
        <v>147</v>
      </c>
      <c r="I120">
        <f>IFERROR(VLOOKUP(Tabla14[[#This Row],[Material]],[1]Hoja1!$A:$B,2,FALSE),0)</f>
        <v>1800</v>
      </c>
      <c r="J120" s="7">
        <v>15233</v>
      </c>
      <c r="K120" s="7">
        <v>24000</v>
      </c>
      <c r="L120" s="16">
        <v>0.42519388037153194</v>
      </c>
      <c r="M120" s="7">
        <v>6476.9783796995462</v>
      </c>
      <c r="N120" s="7">
        <v>7245</v>
      </c>
      <c r="O120" s="7">
        <v>2225.6</v>
      </c>
      <c r="P120" s="7">
        <v>0</v>
      </c>
      <c r="Q120" s="17">
        <f>SUM(Tabla14[[#This Row],[Producción disponible]],Tabla14[[#This Row],[Stock al día]],(Tabla14[[#This Row],[Por producir mes N]]))-Tabla14[[#This Row],[Producción por despachar mes N]]</f>
        <v>15947.578379699547</v>
      </c>
      <c r="R120" s="7">
        <v>23940</v>
      </c>
      <c r="S120" s="18">
        <v>13680</v>
      </c>
      <c r="T120" s="19">
        <f t="shared" si="1"/>
        <v>13680</v>
      </c>
      <c r="U120" s="20"/>
      <c r="V120" s="19">
        <f>+Tabla14[[#This Row],[Atraso a facturar]]+Tabla14[[#This Row],[Ajuste atraso]]</f>
        <v>13680</v>
      </c>
      <c r="W120" s="5">
        <f>+Tabla14[[#This Row],[Total disponible]]-Tabla14[[#This Row],[Facturación atraso]]</f>
        <v>2267.5783796995474</v>
      </c>
      <c r="X120" s="21">
        <f>IFERROR(IF(AND(W120&gt;S120,K120&gt;=S120),ROUNDDOWN((Tabla14[[#This Row],[Producción para venta nueva]])/S120,0)*S120,0),0)</f>
        <v>0</v>
      </c>
      <c r="Y120" s="20"/>
      <c r="Z120" s="21">
        <f>IF(Tabla14[[#This Row],[Venta del mes]]&gt;0,Tabla14[[#This Row],[Venta del mes]]+Tabla14[[#This Row],[Ajuste venta nueva]],0)</f>
        <v>0</v>
      </c>
      <c r="AA120" s="21">
        <f>+Tabla14[[#This Row],[Producción para venta nueva]]-Tabla14[[#This Row],[Facturación Venta nueva]]</f>
        <v>2267.5783796995474</v>
      </c>
      <c r="AB120" s="21">
        <f>IF(AND(A120=1,Tabla14[[#This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0" s="21"/>
      <c r="AD120" s="21">
        <f>IF(Tabla14[[#This Row],[Disponible stock sin venta]]&gt;0,Tabla14[[#This Row],[Disponible stock sin venta]]+Tabla14[[#This Row],[Ajuste stock sin venta]],0)</f>
        <v>0</v>
      </c>
      <c r="AE120" s="5">
        <f>IFERROR(VLOOKUP(Tabla14[[#This Row],[Llave]],[2]Hoja2!$B:$E,4,FALSE),0)</f>
        <v>0</v>
      </c>
      <c r="AF12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13680</v>
      </c>
      <c r="AG120" s="5">
        <v>13680</v>
      </c>
      <c r="AH120" s="21">
        <f>IF(Tabla14[[#This Row],[Plan Irrestricto (DATO)]]&gt;0,SUM(Tabla14[[#This Row],[Facturación atraso]],Tabla14[[#This Row],[Facturación Venta nueva]],Tabla14[[#This Row],[Facturación stock]],Tabla14[[#This Row],[En puerto a facturar]]),0)</f>
        <v>13680</v>
      </c>
      <c r="AI120" s="21">
        <f>+Tabla14[[#This Row],[Plan Ajustado]]-Tabla14[[#This Row],[Plan Irrestricto (DATO)]]</f>
        <v>0</v>
      </c>
      <c r="AJ120" s="5"/>
      <c r="AK120" s="5"/>
    </row>
    <row r="121" spans="1:37" ht="15.5" x14ac:dyDescent="0.35">
      <c r="A121">
        <v>1</v>
      </c>
      <c r="B121" t="str">
        <f>Tabla14[[#This Row],[Oficina]]&amp;Tabla14[[#This Row],[Material]]</f>
        <v>Agro Sudamerica1022406</v>
      </c>
      <c r="C121" t="s">
        <v>84</v>
      </c>
      <c r="D121" t="s">
        <v>37</v>
      </c>
      <c r="E121">
        <v>1022406</v>
      </c>
      <c r="F121" t="s">
        <v>213</v>
      </c>
      <c r="G121" t="s">
        <v>92</v>
      </c>
      <c r="H121" t="s">
        <v>95</v>
      </c>
      <c r="I121">
        <f>IFERROR(VLOOKUP(Tabla14[[#This Row],[Material]],[1]Hoja1!$A:$B,2,FALSE),0)</f>
        <v>0</v>
      </c>
      <c r="J121" s="7">
        <v>2348</v>
      </c>
      <c r="K121" s="7">
        <v>0</v>
      </c>
      <c r="L121" s="16">
        <v>0.42519388037153194</v>
      </c>
      <c r="M121" s="7">
        <v>998.35523111235705</v>
      </c>
      <c r="N121" s="7">
        <v>17652</v>
      </c>
      <c r="O121" s="7">
        <v>0</v>
      </c>
      <c r="P121" s="7">
        <v>0</v>
      </c>
      <c r="Q121" s="17">
        <f>SUM(Tabla14[[#This Row],[Producción disponible]],Tabla14[[#This Row],[Stock al día]],(Tabla14[[#This Row],[Por producir mes N]]))-Tabla14[[#This Row],[Producción por despachar mes N]]</f>
        <v>18650.355231112357</v>
      </c>
      <c r="R121" s="7">
        <v>20000</v>
      </c>
      <c r="S121" s="18">
        <v>24000</v>
      </c>
      <c r="T121" s="19">
        <f t="shared" si="1"/>
        <v>0</v>
      </c>
      <c r="U121" s="20"/>
      <c r="V121" s="19">
        <f>+Tabla14[[#This Row],[Atraso a facturar]]+Tabla14[[#This Row],[Ajuste atraso]]</f>
        <v>0</v>
      </c>
      <c r="W121" s="5">
        <f>+Tabla14[[#This Row],[Total disponible]]-Tabla14[[#This Row],[Facturación atraso]]</f>
        <v>18650.355231112357</v>
      </c>
      <c r="X121" s="21">
        <f>IFERROR(IF(AND(W121&gt;S121,K121&gt;=S121),ROUNDDOWN((Tabla14[[#This Row],[Producción para venta nueva]])/S121,0)*S121,0),0)</f>
        <v>0</v>
      </c>
      <c r="Y121" s="20"/>
      <c r="Z121" s="21">
        <f>IF(Tabla14[[#This Row],[Venta del mes]]&gt;0,Tabla14[[#This Row],[Venta del mes]]+Tabla14[[#This Row],[Ajuste venta nueva]],0)</f>
        <v>0</v>
      </c>
      <c r="AA121" s="21">
        <f>+Tabla14[[#This Row],[Producción para venta nueva]]-Tabla14[[#This Row],[Facturación Venta nueva]]</f>
        <v>18650.355231112357</v>
      </c>
      <c r="AB121" s="21">
        <f>IF(AND(A121=1,Tabla14[[#This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1" s="21"/>
      <c r="AD121" s="21">
        <f>IF(Tabla14[[#This Row],[Disponible stock sin venta]]&gt;0,Tabla14[[#This Row],[Disponible stock sin venta]]+Tabla14[[#This Row],[Ajuste stock sin venta]],0)</f>
        <v>0</v>
      </c>
      <c r="AE121" s="5">
        <f>IFERROR(VLOOKUP(Tabla14[[#This Row],[Llave]],[2]Hoja2!$B:$E,4,FALSE),0)</f>
        <v>0</v>
      </c>
      <c r="AF12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21" s="5">
        <v>0</v>
      </c>
      <c r="AH12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21" s="21">
        <f>+Tabla14[[#This Row],[Plan Ajustado]]-Tabla14[[#This Row],[Plan Irrestricto (DATO)]]</f>
        <v>0</v>
      </c>
      <c r="AJ121" s="5"/>
      <c r="AK121" s="5"/>
    </row>
    <row r="122" spans="1:37" ht="15.5" x14ac:dyDescent="0.35">
      <c r="A122">
        <v>1</v>
      </c>
      <c r="B122" t="str">
        <f>Tabla14[[#This Row],[Oficina]]&amp;Tabla14[[#This Row],[Material]]</f>
        <v>Agro Sudamerica1022384</v>
      </c>
      <c r="C122" t="s">
        <v>84</v>
      </c>
      <c r="D122" t="s">
        <v>37</v>
      </c>
      <c r="E122">
        <v>1022384</v>
      </c>
      <c r="F122" t="s">
        <v>214</v>
      </c>
      <c r="G122" t="s">
        <v>208</v>
      </c>
      <c r="H122" t="s">
        <v>209</v>
      </c>
      <c r="I122">
        <f>IFERROR(VLOOKUP(Tabla14[[#This Row],[Material]],[1]Hoja1!$A:$B,2,FALSE),0)</f>
        <v>0</v>
      </c>
      <c r="J122" s="7">
        <v>0</v>
      </c>
      <c r="K122" s="7">
        <v>0</v>
      </c>
      <c r="L122" s="16">
        <v>0.42519388037153194</v>
      </c>
      <c r="M122" s="7">
        <v>0</v>
      </c>
      <c r="N122" s="7">
        <v>0</v>
      </c>
      <c r="O122" s="7">
        <v>0</v>
      </c>
      <c r="P122" s="7">
        <v>0</v>
      </c>
      <c r="Q122" s="17">
        <f>SUM(Tabla14[[#This Row],[Producción disponible]],Tabla14[[#This Row],[Stock al día]],(Tabla14[[#This Row],[Por producir mes N]]))-Tabla14[[#This Row],[Producción por despachar mes N]]</f>
        <v>0</v>
      </c>
      <c r="R122" s="7">
        <v>0</v>
      </c>
      <c r="S122" s="18">
        <v>24000</v>
      </c>
      <c r="T122" s="19">
        <f t="shared" si="1"/>
        <v>0</v>
      </c>
      <c r="U122" s="20"/>
      <c r="V122" s="19">
        <f>+Tabla14[[#This Row],[Atraso a facturar]]+Tabla14[[#This Row],[Ajuste atraso]]</f>
        <v>0</v>
      </c>
      <c r="W122" s="5">
        <f>+Tabla14[[#This Row],[Total disponible]]-Tabla14[[#This Row],[Facturación atraso]]</f>
        <v>0</v>
      </c>
      <c r="X122" s="21">
        <f>IFERROR(IF(AND(W122&gt;S122,K122&gt;=S122),ROUNDDOWN((Tabla14[[#This Row],[Producción para venta nueva]])/S122,0)*S122,0),0)</f>
        <v>0</v>
      </c>
      <c r="Y122" s="20"/>
      <c r="Z122" s="21">
        <f>IF(Tabla14[[#This Row],[Venta del mes]]&gt;0,Tabla14[[#This Row],[Venta del mes]]+Tabla14[[#This Row],[Ajuste venta nueva]],0)</f>
        <v>0</v>
      </c>
      <c r="AA122" s="21">
        <f>+Tabla14[[#This Row],[Producción para venta nueva]]-Tabla14[[#This Row],[Facturación Venta nueva]]</f>
        <v>0</v>
      </c>
      <c r="AB122" s="21">
        <f>IF(AND(A122=1,Tabla14[[#This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2" s="21"/>
      <c r="AD122" s="21">
        <f>IF(Tabla14[[#This Row],[Disponible stock sin venta]]&gt;0,Tabla14[[#This Row],[Disponible stock sin venta]]+Tabla14[[#This Row],[Ajuste stock sin venta]],0)</f>
        <v>0</v>
      </c>
      <c r="AE122" s="5">
        <f>IFERROR(VLOOKUP(Tabla14[[#This Row],[Llave]],[2]Hoja2!$B:$E,4,FALSE),0)</f>
        <v>0</v>
      </c>
      <c r="AF12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22" s="5" t="b">
        <v>0</v>
      </c>
      <c r="AH12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22" s="21">
        <f>+Tabla14[[#This Row],[Plan Ajustado]]-Tabla14[[#This Row],[Plan Irrestricto (DATO)]]</f>
        <v>0</v>
      </c>
      <c r="AJ122" s="5"/>
      <c r="AK122" s="5"/>
    </row>
    <row r="123" spans="1:37" ht="15.5" x14ac:dyDescent="0.35">
      <c r="A123">
        <v>1</v>
      </c>
      <c r="B123" t="str">
        <f>Tabla14[[#This Row],[Oficina]]&amp;Tabla14[[#This Row],[Material]]</f>
        <v>Exportacion Directa1022371</v>
      </c>
      <c r="C123" t="s">
        <v>84</v>
      </c>
      <c r="D123" t="s">
        <v>105</v>
      </c>
      <c r="E123">
        <v>1022371</v>
      </c>
      <c r="F123" t="s">
        <v>215</v>
      </c>
      <c r="G123" t="s">
        <v>121</v>
      </c>
      <c r="H123" t="s">
        <v>122</v>
      </c>
      <c r="I123">
        <f>IFERROR(VLOOKUP(Tabla14[[#This Row],[Material]],[1]Hoja1!$A:$B,2,FALSE),0)</f>
        <v>0</v>
      </c>
      <c r="J123" s="7">
        <v>10434</v>
      </c>
      <c r="K123" s="7">
        <v>9000</v>
      </c>
      <c r="L123" s="16">
        <v>0.71259694018576591</v>
      </c>
      <c r="M123" s="7">
        <v>7435.2364738982815</v>
      </c>
      <c r="N123" s="7">
        <v>16566</v>
      </c>
      <c r="O123" s="7">
        <v>0</v>
      </c>
      <c r="P123" s="7">
        <v>4500</v>
      </c>
      <c r="Q123" s="17">
        <f>SUM(Tabla14[[#This Row],[Producción disponible]],Tabla14[[#This Row],[Stock al día]],(Tabla14[[#This Row],[Por producir mes N]]))-Tabla14[[#This Row],[Producción por despachar mes N]]</f>
        <v>19501.23647389828</v>
      </c>
      <c r="R123" s="7">
        <v>13500</v>
      </c>
      <c r="S123" s="18">
        <v>3700</v>
      </c>
      <c r="T123" s="19">
        <f t="shared" si="1"/>
        <v>13500</v>
      </c>
      <c r="U123" s="20"/>
      <c r="V123" s="19">
        <f>+Tabla14[[#This Row],[Atraso a facturar]]+Tabla14[[#This Row],[Ajuste atraso]]</f>
        <v>13500</v>
      </c>
      <c r="W123" s="5">
        <f>+Tabla14[[#This Row],[Total disponible]]-Tabla14[[#This Row],[Facturación atraso]]</f>
        <v>6001.2364738982797</v>
      </c>
      <c r="X123" s="21">
        <f>IFERROR(IF(AND(W123&gt;S123,K123&gt;=S123),ROUNDDOWN((Tabla14[[#This Row],[Producción para venta nueva]])/S123,0)*S123,0),0)</f>
        <v>3700</v>
      </c>
      <c r="Y123" s="20"/>
      <c r="Z123" s="21">
        <f>IF(Tabla14[[#This Row],[Venta del mes]]&gt;0,Tabla14[[#This Row],[Venta del mes]]+Tabla14[[#This Row],[Ajuste venta nueva]],0)</f>
        <v>3700</v>
      </c>
      <c r="AA123" s="21">
        <f>+Tabla14[[#This Row],[Producción para venta nueva]]-Tabla14[[#This Row],[Facturación Venta nueva]]</f>
        <v>2301.2364738982797</v>
      </c>
      <c r="AB123" s="21">
        <f>IF(AND(A123=1,Tabla14[[#This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3" s="21"/>
      <c r="AD123" s="21">
        <f>IF(Tabla14[[#This Row],[Disponible stock sin venta]]&gt;0,Tabla14[[#This Row],[Disponible stock sin venta]]+Tabla14[[#This Row],[Ajuste stock sin venta]],0)</f>
        <v>0</v>
      </c>
      <c r="AE123" s="5">
        <f>IFERROR(VLOOKUP(Tabla14[[#This Row],[Llave]],[2]Hoja2!$B:$E,4,FALSE),0)</f>
        <v>0</v>
      </c>
      <c r="AF12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17200</v>
      </c>
      <c r="AG123" s="5">
        <v>17200</v>
      </c>
      <c r="AH123" s="21">
        <f>IF(Tabla14[[#This Row],[Plan Irrestricto (DATO)]]&gt;0,SUM(Tabla14[[#This Row],[Facturación atraso]],Tabla14[[#This Row],[Facturación Venta nueva]],Tabla14[[#This Row],[Facturación stock]],Tabla14[[#This Row],[En puerto a facturar]]),0)</f>
        <v>17200</v>
      </c>
      <c r="AI123" s="21">
        <f>+Tabla14[[#This Row],[Plan Ajustado]]-Tabla14[[#This Row],[Plan Irrestricto (DATO)]]</f>
        <v>0</v>
      </c>
      <c r="AJ123" s="5"/>
      <c r="AK123" s="5"/>
    </row>
    <row r="124" spans="1:37" ht="15.5" x14ac:dyDescent="0.35">
      <c r="A124">
        <v>1</v>
      </c>
      <c r="B124" t="str">
        <f>Tabla14[[#This Row],[Oficina]]&amp;Tabla14[[#This Row],[Material]]</f>
        <v>Exportacion Directa1022370</v>
      </c>
      <c r="C124" t="s">
        <v>84</v>
      </c>
      <c r="D124" t="s">
        <v>105</v>
      </c>
      <c r="E124">
        <v>1022370</v>
      </c>
      <c r="F124" t="s">
        <v>216</v>
      </c>
      <c r="G124" t="s">
        <v>125</v>
      </c>
      <c r="H124" t="s">
        <v>175</v>
      </c>
      <c r="I124">
        <f>IFERROR(VLOOKUP(Tabla14[[#This Row],[Material]],[1]Hoja1!$A:$B,2,FALSE),0)</f>
        <v>0</v>
      </c>
      <c r="J124" s="7">
        <v>109840</v>
      </c>
      <c r="K124" s="7">
        <v>40000</v>
      </c>
      <c r="L124" s="16">
        <v>0.71259694018576591</v>
      </c>
      <c r="M124" s="7">
        <v>78271.647910004525</v>
      </c>
      <c r="N124" s="7">
        <v>7191</v>
      </c>
      <c r="O124" s="7">
        <v>13176.006688242394</v>
      </c>
      <c r="P124" s="7">
        <v>10000</v>
      </c>
      <c r="Q124" s="17">
        <f>SUM(Tabla14[[#This Row],[Producción disponible]],Tabla14[[#This Row],[Stock al día]],(Tabla14[[#This Row],[Por producir mes N]]))-Tabla14[[#This Row],[Producción por despachar mes N]]</f>
        <v>88638.654598246925</v>
      </c>
      <c r="R124" s="7">
        <v>94200</v>
      </c>
      <c r="S124" s="18">
        <v>6875</v>
      </c>
      <c r="T124" s="19">
        <f t="shared" si="1"/>
        <v>82500</v>
      </c>
      <c r="U124" s="20"/>
      <c r="V124" s="19">
        <f>+Tabla14[[#This Row],[Atraso a facturar]]+Tabla14[[#This Row],[Ajuste atraso]]</f>
        <v>82500</v>
      </c>
      <c r="W124" s="5">
        <f>+Tabla14[[#This Row],[Total disponible]]-Tabla14[[#This Row],[Facturación atraso]]</f>
        <v>6138.6545982469252</v>
      </c>
      <c r="X124" s="21">
        <f>IFERROR(IF(AND(W124&gt;S124,K124&gt;=S124),ROUNDDOWN((Tabla14[[#This Row],[Producción para venta nueva]])/S124,0)*S124,0),0)</f>
        <v>0</v>
      </c>
      <c r="Y124" s="20"/>
      <c r="Z124" s="21">
        <f>IF(Tabla14[[#This Row],[Venta del mes]]&gt;0,Tabla14[[#This Row],[Venta del mes]]+Tabla14[[#This Row],[Ajuste venta nueva]],0)</f>
        <v>0</v>
      </c>
      <c r="AA124" s="21">
        <f>+Tabla14[[#This Row],[Producción para venta nueva]]-Tabla14[[#This Row],[Facturación Venta nueva]]</f>
        <v>6138.6545982469252</v>
      </c>
      <c r="AB124" s="21">
        <f>IF(AND(A124=1,Tabla14[[#This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4" s="21"/>
      <c r="AD124" s="21">
        <f>IF(Tabla14[[#This Row],[Disponible stock sin venta]]&gt;0,Tabla14[[#This Row],[Disponible stock sin venta]]+Tabla14[[#This Row],[Ajuste stock sin venta]],0)</f>
        <v>0</v>
      </c>
      <c r="AE124" s="5">
        <f>IFERROR(VLOOKUP(Tabla14[[#This Row],[Llave]],[2]Hoja2!$B:$E,4,FALSE),0)</f>
        <v>0</v>
      </c>
      <c r="AF12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82500</v>
      </c>
      <c r="AG124" s="5">
        <v>82500</v>
      </c>
      <c r="AH124" s="21">
        <f>IF(Tabla14[[#This Row],[Plan Irrestricto (DATO)]]&gt;0,SUM(Tabla14[[#This Row],[Facturación atraso]],Tabla14[[#This Row],[Facturación Venta nueva]],Tabla14[[#This Row],[Facturación stock]],Tabla14[[#This Row],[En puerto a facturar]]),0)</f>
        <v>82500</v>
      </c>
      <c r="AI124" s="21">
        <f>+Tabla14[[#This Row],[Plan Ajustado]]-Tabla14[[#This Row],[Plan Irrestricto (DATO)]]</f>
        <v>0</v>
      </c>
      <c r="AJ124" s="5"/>
      <c r="AK124" s="5"/>
    </row>
    <row r="125" spans="1:37" ht="15.5" x14ac:dyDescent="0.35">
      <c r="A125">
        <v>1</v>
      </c>
      <c r="B125" t="str">
        <f>Tabla14[[#This Row],[Oficina]]&amp;Tabla14[[#This Row],[Material]]</f>
        <v>Exportacion Directa1022346</v>
      </c>
      <c r="C125" t="s">
        <v>84</v>
      </c>
      <c r="D125" t="s">
        <v>105</v>
      </c>
      <c r="E125">
        <v>1022346</v>
      </c>
      <c r="F125" t="s">
        <v>217</v>
      </c>
      <c r="G125" t="s">
        <v>115</v>
      </c>
      <c r="H125" t="s">
        <v>218</v>
      </c>
      <c r="I125">
        <f>IFERROR(VLOOKUP(Tabla14[[#This Row],[Material]],[1]Hoja1!$A:$B,2,FALSE),0)</f>
        <v>0</v>
      </c>
      <c r="J125" s="7">
        <v>0</v>
      </c>
      <c r="K125" s="7">
        <v>5000</v>
      </c>
      <c r="L125" s="16">
        <v>0.71259694018576591</v>
      </c>
      <c r="M125" s="7">
        <v>0</v>
      </c>
      <c r="N125" s="7">
        <v>16436</v>
      </c>
      <c r="O125" s="7">
        <v>0</v>
      </c>
      <c r="P125" s="7">
        <v>0</v>
      </c>
      <c r="Q125" s="17">
        <f>SUM(Tabla14[[#This Row],[Producción disponible]],Tabla14[[#This Row],[Stock al día]],(Tabla14[[#This Row],[Por producir mes N]]))-Tabla14[[#This Row],[Producción por despachar mes N]]</f>
        <v>16436</v>
      </c>
      <c r="R125" s="7">
        <v>10000</v>
      </c>
      <c r="S125" s="18">
        <v>2125</v>
      </c>
      <c r="T125" s="19">
        <f t="shared" si="1"/>
        <v>10000</v>
      </c>
      <c r="U125" s="20"/>
      <c r="V125" s="19">
        <f>+Tabla14[[#This Row],[Atraso a facturar]]+Tabla14[[#This Row],[Ajuste atraso]]</f>
        <v>10000</v>
      </c>
      <c r="W125" s="5">
        <f>+Tabla14[[#This Row],[Total disponible]]-Tabla14[[#This Row],[Facturación atraso]]</f>
        <v>6436</v>
      </c>
      <c r="X125" s="21">
        <f>IFERROR(IF(AND(W125&gt;S125,K125&gt;=S125),ROUNDDOWN((Tabla14[[#This Row],[Producción para venta nueva]])/S125,0)*S125,0),0)</f>
        <v>6375</v>
      </c>
      <c r="Y125" s="20"/>
      <c r="Z125" s="21">
        <f>IF(Tabla14[[#This Row],[Venta del mes]]&gt;0,Tabla14[[#This Row],[Venta del mes]]+Tabla14[[#This Row],[Ajuste venta nueva]],0)</f>
        <v>6375</v>
      </c>
      <c r="AA125" s="21">
        <f>+Tabla14[[#This Row],[Producción para venta nueva]]-Tabla14[[#This Row],[Facturación Venta nueva]]</f>
        <v>61</v>
      </c>
      <c r="AB125" s="21">
        <f>IF(AND(A125=1,Tabla14[[#This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5" s="21"/>
      <c r="AD125" s="21">
        <f>IF(Tabla14[[#This Row],[Disponible stock sin venta]]&gt;0,Tabla14[[#This Row],[Disponible stock sin venta]]+Tabla14[[#This Row],[Ajuste stock sin venta]],0)</f>
        <v>0</v>
      </c>
      <c r="AE125" s="5">
        <f>IFERROR(VLOOKUP(Tabla14[[#This Row],[Llave]],[2]Hoja2!$B:$E,4,FALSE),0)</f>
        <v>0</v>
      </c>
      <c r="AF12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16375</v>
      </c>
      <c r="AG125" s="5">
        <v>16375</v>
      </c>
      <c r="AH125" s="21">
        <f>IF(Tabla14[[#This Row],[Plan Irrestricto (DATO)]]&gt;0,SUM(Tabla14[[#This Row],[Facturación atraso]],Tabla14[[#This Row],[Facturación Venta nueva]],Tabla14[[#This Row],[Facturación stock]],Tabla14[[#This Row],[En puerto a facturar]]),0)</f>
        <v>16375</v>
      </c>
      <c r="AI125" s="21">
        <f>+Tabla14[[#This Row],[Plan Ajustado]]-Tabla14[[#This Row],[Plan Irrestricto (DATO)]]</f>
        <v>0</v>
      </c>
      <c r="AJ125" s="5"/>
      <c r="AK125" s="5"/>
    </row>
    <row r="126" spans="1:37" ht="15.5" x14ac:dyDescent="0.35">
      <c r="A126">
        <v>1</v>
      </c>
      <c r="B126" t="str">
        <f>Tabla14[[#This Row],[Oficina]]&amp;Tabla14[[#This Row],[Material]]</f>
        <v>Exportacion Directa1022326</v>
      </c>
      <c r="C126" t="s">
        <v>84</v>
      </c>
      <c r="D126" t="s">
        <v>105</v>
      </c>
      <c r="E126">
        <v>1022326</v>
      </c>
      <c r="F126" t="s">
        <v>219</v>
      </c>
      <c r="G126" t="s">
        <v>125</v>
      </c>
      <c r="H126" t="s">
        <v>145</v>
      </c>
      <c r="I126">
        <f>IFERROR(VLOOKUP(Tabla14[[#This Row],[Material]],[1]Hoja1!$A:$B,2,FALSE),0)</f>
        <v>1411.0968499255848</v>
      </c>
      <c r="J126" s="7">
        <v>32367</v>
      </c>
      <c r="K126" s="7">
        <v>30000</v>
      </c>
      <c r="L126" s="16">
        <v>0.71259694018576591</v>
      </c>
      <c r="M126" s="7">
        <v>23064.625162992685</v>
      </c>
      <c r="N126" s="7">
        <v>9668</v>
      </c>
      <c r="O126" s="7">
        <v>10456.900497292192</v>
      </c>
      <c r="P126" s="7">
        <v>5000</v>
      </c>
      <c r="Q126" s="17">
        <f>SUM(Tabla14[[#This Row],[Producción disponible]],Tabla14[[#This Row],[Stock al día]],(Tabla14[[#This Row],[Por producir mes N]]))-Tabla14[[#This Row],[Producción por despachar mes N]]</f>
        <v>38189.525660284875</v>
      </c>
      <c r="R126" s="7">
        <v>20000</v>
      </c>
      <c r="S126" s="18">
        <v>5000</v>
      </c>
      <c r="T126" s="19">
        <f t="shared" si="1"/>
        <v>20000</v>
      </c>
      <c r="U126" s="20"/>
      <c r="V126" s="19">
        <f>+Tabla14[[#This Row],[Atraso a facturar]]+Tabla14[[#This Row],[Ajuste atraso]]</f>
        <v>20000</v>
      </c>
      <c r="W126" s="5">
        <f>+Tabla14[[#This Row],[Total disponible]]-Tabla14[[#This Row],[Facturación atraso]]</f>
        <v>18189.525660284875</v>
      </c>
      <c r="X126" s="21">
        <f>IFERROR(IF(AND(W126&gt;S126,K126&gt;=S126),ROUNDDOWN((Tabla14[[#This Row],[Producción para venta nueva]])/S126,0)*S126,0),0)</f>
        <v>15000</v>
      </c>
      <c r="Y126" s="20"/>
      <c r="Z126" s="21">
        <f>IF(Tabla14[[#This Row],[Venta del mes]]&gt;0,Tabla14[[#This Row],[Venta del mes]]+Tabla14[[#This Row],[Ajuste venta nueva]],0)</f>
        <v>15000</v>
      </c>
      <c r="AA126" s="21">
        <f>+Tabla14[[#This Row],[Producción para venta nueva]]-Tabla14[[#This Row],[Facturación Venta nueva]]</f>
        <v>3189.5256602848749</v>
      </c>
      <c r="AB126" s="21">
        <f>IF(AND(A126=1,Tabla14[[#This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6" s="21"/>
      <c r="AD126" s="21">
        <f>IF(Tabla14[[#This Row],[Disponible stock sin venta]]&gt;0,Tabla14[[#This Row],[Disponible stock sin venta]]+Tabla14[[#This Row],[Ajuste stock sin venta]],0)</f>
        <v>0</v>
      </c>
      <c r="AE126" s="5">
        <f>IFERROR(VLOOKUP(Tabla14[[#This Row],[Llave]],[2]Hoja2!$B:$E,4,FALSE),0)</f>
        <v>0</v>
      </c>
      <c r="AF12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35000</v>
      </c>
      <c r="AG126" s="5">
        <v>35000</v>
      </c>
      <c r="AH126" s="21">
        <f>IF(Tabla14[[#This Row],[Plan Irrestricto (DATO)]]&gt;0,SUM(Tabla14[[#This Row],[Facturación atraso]],Tabla14[[#This Row],[Facturación Venta nueva]],Tabla14[[#This Row],[Facturación stock]],Tabla14[[#This Row],[En puerto a facturar]]),0)</f>
        <v>35000</v>
      </c>
      <c r="AI126" s="21">
        <f>+Tabla14[[#This Row],[Plan Ajustado]]-Tabla14[[#This Row],[Plan Irrestricto (DATO)]]</f>
        <v>0</v>
      </c>
      <c r="AJ126" s="5"/>
      <c r="AK126" s="5"/>
    </row>
    <row r="127" spans="1:37" ht="15.5" x14ac:dyDescent="0.35">
      <c r="A127">
        <v>1</v>
      </c>
      <c r="B127" t="str">
        <f>Tabla14[[#This Row],[Oficina]]&amp;Tabla14[[#This Row],[Material]]</f>
        <v>Exportacion Directa1022313</v>
      </c>
      <c r="C127" t="s">
        <v>84</v>
      </c>
      <c r="D127" t="s">
        <v>105</v>
      </c>
      <c r="E127">
        <v>1022313</v>
      </c>
      <c r="F127" t="s">
        <v>220</v>
      </c>
      <c r="G127" t="s">
        <v>125</v>
      </c>
      <c r="H127" t="s">
        <v>145</v>
      </c>
      <c r="I127">
        <f>IFERROR(VLOOKUP(Tabla14[[#This Row],[Material]],[1]Hoja1!$A:$B,2,FALSE),0)</f>
        <v>0</v>
      </c>
      <c r="J127" s="7">
        <v>186</v>
      </c>
      <c r="K127" s="7">
        <v>2000</v>
      </c>
      <c r="L127" s="16">
        <v>0.71259694018576591</v>
      </c>
      <c r="M127" s="7">
        <v>132.54303087455247</v>
      </c>
      <c r="N127" s="7">
        <v>5816</v>
      </c>
      <c r="O127" s="7">
        <v>0</v>
      </c>
      <c r="P127" s="7">
        <v>0</v>
      </c>
      <c r="Q127" s="17">
        <f>SUM(Tabla14[[#This Row],[Producción disponible]],Tabla14[[#This Row],[Stock al día]],(Tabla14[[#This Row],[Por producir mes N]]))-Tabla14[[#This Row],[Producción por despachar mes N]]</f>
        <v>5948.5430308745526</v>
      </c>
      <c r="R127" s="7">
        <v>4000</v>
      </c>
      <c r="S127" s="18">
        <v>2200</v>
      </c>
      <c r="T127" s="19">
        <f t="shared" si="1"/>
        <v>4000</v>
      </c>
      <c r="U127" s="20"/>
      <c r="V127" s="19">
        <f>+Tabla14[[#This Row],[Atraso a facturar]]+Tabla14[[#This Row],[Ajuste atraso]]</f>
        <v>4000</v>
      </c>
      <c r="W127" s="5">
        <f>+Tabla14[[#This Row],[Total disponible]]-Tabla14[[#This Row],[Facturación atraso]]</f>
        <v>1948.5430308745526</v>
      </c>
      <c r="X127" s="21">
        <f>IFERROR(IF(AND(W127&gt;S127,K127&gt;=S127),ROUNDDOWN((Tabla14[[#This Row],[Producción para venta nueva]])/S127,0)*S127,0),0)</f>
        <v>0</v>
      </c>
      <c r="Y127" s="20"/>
      <c r="Z127" s="21">
        <f>IF(Tabla14[[#This Row],[Venta del mes]]&gt;0,Tabla14[[#This Row],[Venta del mes]]+Tabla14[[#This Row],[Ajuste venta nueva]],0)</f>
        <v>0</v>
      </c>
      <c r="AA127" s="21">
        <f>+Tabla14[[#This Row],[Producción para venta nueva]]-Tabla14[[#This Row],[Facturación Venta nueva]]</f>
        <v>1948.5430308745526</v>
      </c>
      <c r="AB127" s="21">
        <f>IF(AND(A127=1,Tabla14[[#This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7" s="21"/>
      <c r="AD127" s="21">
        <f>IF(Tabla14[[#This Row],[Disponible stock sin venta]]&gt;0,Tabla14[[#This Row],[Disponible stock sin venta]]+Tabla14[[#This Row],[Ajuste stock sin venta]],0)</f>
        <v>0</v>
      </c>
      <c r="AE127" s="5">
        <f>IFERROR(VLOOKUP(Tabla14[[#This Row],[Llave]],[2]Hoja2!$B:$E,4,FALSE),0)</f>
        <v>0</v>
      </c>
      <c r="AF12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4000</v>
      </c>
      <c r="AG127" s="5">
        <v>4000</v>
      </c>
      <c r="AH127" s="21">
        <f>IF(Tabla14[[#This Row],[Plan Irrestricto (DATO)]]&gt;0,SUM(Tabla14[[#This Row],[Facturación atraso]],Tabla14[[#This Row],[Facturación Venta nueva]],Tabla14[[#This Row],[Facturación stock]],Tabla14[[#This Row],[En puerto a facturar]]),0)</f>
        <v>4000</v>
      </c>
      <c r="AI127" s="21">
        <f>+Tabla14[[#This Row],[Plan Ajustado]]-Tabla14[[#This Row],[Plan Irrestricto (DATO)]]</f>
        <v>0</v>
      </c>
      <c r="AJ127" s="5"/>
      <c r="AK127" s="5"/>
    </row>
    <row r="128" spans="1:37" ht="15.5" x14ac:dyDescent="0.35">
      <c r="A128">
        <v>1</v>
      </c>
      <c r="B128" t="str">
        <f>Tabla14[[#This Row],[Oficina]]&amp;Tabla14[[#This Row],[Material]]</f>
        <v>Agro Sudamerica1022290</v>
      </c>
      <c r="C128" t="s">
        <v>84</v>
      </c>
      <c r="D128" t="s">
        <v>37</v>
      </c>
      <c r="E128">
        <v>1022290</v>
      </c>
      <c r="F128" t="s">
        <v>221</v>
      </c>
      <c r="G128" t="s">
        <v>107</v>
      </c>
      <c r="H128" t="s">
        <v>108</v>
      </c>
      <c r="I128">
        <f>IFERROR(VLOOKUP(Tabla14[[#This Row],[Material]],[1]Hoja1!$A:$B,2,FALSE),0)</f>
        <v>0</v>
      </c>
      <c r="J128" s="7">
        <v>0</v>
      </c>
      <c r="K128" s="7">
        <v>0</v>
      </c>
      <c r="L128" s="16">
        <v>0.42519388037153194</v>
      </c>
      <c r="M128" s="7">
        <v>0</v>
      </c>
      <c r="N128" s="7">
        <v>0</v>
      </c>
      <c r="O128" s="7">
        <v>0</v>
      </c>
      <c r="P128" s="7">
        <v>0</v>
      </c>
      <c r="Q128" s="17">
        <f>SUM(Tabla14[[#This Row],[Producción disponible]],Tabla14[[#This Row],[Stock al día]],(Tabla14[[#This Row],[Por producir mes N]]))-Tabla14[[#This Row],[Producción por despachar mes N]]</f>
        <v>0</v>
      </c>
      <c r="R128" s="7">
        <v>15000</v>
      </c>
      <c r="S128" s="18">
        <v>24000</v>
      </c>
      <c r="T128" s="19">
        <f t="shared" si="1"/>
        <v>0</v>
      </c>
      <c r="U128" s="20"/>
      <c r="V128" s="19">
        <f>+Tabla14[[#This Row],[Atraso a facturar]]+Tabla14[[#This Row],[Ajuste atraso]]</f>
        <v>0</v>
      </c>
      <c r="W128" s="5">
        <f>+Tabla14[[#This Row],[Total disponible]]-Tabla14[[#This Row],[Facturación atraso]]</f>
        <v>0</v>
      </c>
      <c r="X128" s="21">
        <f>IFERROR(IF(AND(W128&gt;S128,K128&gt;=S128),ROUNDDOWN((Tabla14[[#This Row],[Producción para venta nueva]])/S128,0)*S128,0),0)</f>
        <v>0</v>
      </c>
      <c r="Y128" s="20"/>
      <c r="Z128" s="21">
        <f>IF(Tabla14[[#This Row],[Venta del mes]]&gt;0,Tabla14[[#This Row],[Venta del mes]]+Tabla14[[#This Row],[Ajuste venta nueva]],0)</f>
        <v>0</v>
      </c>
      <c r="AA128" s="21">
        <f>+Tabla14[[#This Row],[Producción para venta nueva]]-Tabla14[[#This Row],[Facturación Venta nueva]]</f>
        <v>0</v>
      </c>
      <c r="AB128" s="21">
        <f>IF(AND(A128=1,Tabla14[[#This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8" s="21"/>
      <c r="AD128" s="21">
        <f>IF(Tabla14[[#This Row],[Disponible stock sin venta]]&gt;0,Tabla14[[#This Row],[Disponible stock sin venta]]+Tabla14[[#This Row],[Ajuste stock sin venta]],0)</f>
        <v>0</v>
      </c>
      <c r="AE128" s="5">
        <f>IFERROR(VLOOKUP(Tabla14[[#This Row],[Llave]],[2]Hoja2!$B:$E,4,FALSE),0)</f>
        <v>0</v>
      </c>
      <c r="AF12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28" s="5" t="b">
        <v>0</v>
      </c>
      <c r="AH12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28" s="21">
        <f>+Tabla14[[#This Row],[Plan Ajustado]]-Tabla14[[#This Row],[Plan Irrestricto (DATO)]]</f>
        <v>0</v>
      </c>
      <c r="AJ128" s="5"/>
      <c r="AK128" s="5"/>
    </row>
    <row r="129" spans="1:37" ht="15.5" x14ac:dyDescent="0.35">
      <c r="A129">
        <v>1</v>
      </c>
      <c r="B129" t="str">
        <f>Tabla14[[#This Row],[Oficina]]&amp;Tabla14[[#This Row],[Material]]</f>
        <v>Agrosuper Asia1022283</v>
      </c>
      <c r="C129" t="s">
        <v>84</v>
      </c>
      <c r="D129" t="s">
        <v>76</v>
      </c>
      <c r="E129">
        <v>1022283</v>
      </c>
      <c r="F129" t="s">
        <v>222</v>
      </c>
      <c r="G129" t="s">
        <v>202</v>
      </c>
      <c r="H129" t="s">
        <v>223</v>
      </c>
      <c r="I129">
        <f>IFERROR(VLOOKUP(Tabla14[[#This Row],[Material]],[1]Hoja1!$A:$B,2,FALSE),0)</f>
        <v>0</v>
      </c>
      <c r="J129" s="7">
        <v>14707</v>
      </c>
      <c r="K129" s="7">
        <v>17000</v>
      </c>
      <c r="L129" s="16">
        <v>0.42519388037153194</v>
      </c>
      <c r="M129" s="7">
        <v>6253.32639862412</v>
      </c>
      <c r="N129" s="7">
        <v>2220</v>
      </c>
      <c r="O129" s="7">
        <v>714.40000000000009</v>
      </c>
      <c r="P129" s="7">
        <v>0</v>
      </c>
      <c r="Q129" s="17">
        <f>SUM(Tabla14[[#This Row],[Producción disponible]],Tabla14[[#This Row],[Stock al día]],(Tabla14[[#This Row],[Por producir mes N]]))-Tabla14[[#This Row],[Producción por despachar mes N]]</f>
        <v>9187.7263986241196</v>
      </c>
      <c r="R129" s="7">
        <v>0</v>
      </c>
      <c r="S129" s="18">
        <v>5000</v>
      </c>
      <c r="T129" s="19">
        <f t="shared" si="1"/>
        <v>0</v>
      </c>
      <c r="U129" s="20"/>
      <c r="V129" s="19">
        <f>+Tabla14[[#This Row],[Atraso a facturar]]+Tabla14[[#This Row],[Ajuste atraso]]</f>
        <v>0</v>
      </c>
      <c r="W129" s="5">
        <f>+Tabla14[[#This Row],[Total disponible]]-Tabla14[[#This Row],[Facturación atraso]]</f>
        <v>9187.7263986241196</v>
      </c>
      <c r="X129" s="21">
        <f>IFERROR(IF(AND(W129&gt;S129,K129&gt;=S129),ROUNDDOWN((Tabla14[[#This Row],[Producción para venta nueva]])/S129,0)*S129,0),0)</f>
        <v>5000</v>
      </c>
      <c r="Y129" s="20"/>
      <c r="Z129" s="21">
        <f>IF(Tabla14[[#This Row],[Venta del mes]]&gt;0,Tabla14[[#This Row],[Venta del mes]]+Tabla14[[#This Row],[Ajuste venta nueva]],0)</f>
        <v>5000</v>
      </c>
      <c r="AA129" s="21">
        <f>+Tabla14[[#This Row],[Producción para venta nueva]]-Tabla14[[#This Row],[Facturación Venta nueva]]</f>
        <v>4187.7263986241196</v>
      </c>
      <c r="AB129" s="21">
        <f>IF(AND(A129=1,Tabla14[[#This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29" s="21"/>
      <c r="AD129" s="21">
        <f>IF(Tabla14[[#This Row],[Disponible stock sin venta]]&gt;0,Tabla14[[#This Row],[Disponible stock sin venta]]+Tabla14[[#This Row],[Ajuste stock sin venta]],0)</f>
        <v>0</v>
      </c>
      <c r="AE129" s="5">
        <f>IFERROR(VLOOKUP(Tabla14[[#This Row],[Llave]],[2]Hoja2!$B:$E,4,FALSE),0)</f>
        <v>0</v>
      </c>
      <c r="AF12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5000</v>
      </c>
      <c r="AG129" s="5">
        <v>5000</v>
      </c>
      <c r="AH129" s="21">
        <f>IF(Tabla14[[#This Row],[Plan Irrestricto (DATO)]]&gt;0,SUM(Tabla14[[#This Row],[Facturación atraso]],Tabla14[[#This Row],[Facturación Venta nueva]],Tabla14[[#This Row],[Facturación stock]],Tabla14[[#This Row],[En puerto a facturar]]),0)</f>
        <v>5000</v>
      </c>
      <c r="AI129" s="21">
        <f>+Tabla14[[#This Row],[Plan Ajustado]]-Tabla14[[#This Row],[Plan Irrestricto (DATO)]]</f>
        <v>0</v>
      </c>
      <c r="AJ129" s="5"/>
      <c r="AK129" s="5"/>
    </row>
    <row r="130" spans="1:37" ht="15.5" x14ac:dyDescent="0.35">
      <c r="A130">
        <v>1</v>
      </c>
      <c r="B130" t="str">
        <f>Tabla14[[#This Row],[Oficina]]&amp;Tabla14[[#This Row],[Material]]</f>
        <v>Exportacion Directa1022282</v>
      </c>
      <c r="C130" t="s">
        <v>84</v>
      </c>
      <c r="D130" t="s">
        <v>105</v>
      </c>
      <c r="E130">
        <v>1022282</v>
      </c>
      <c r="F130" t="s">
        <v>224</v>
      </c>
      <c r="G130" t="s">
        <v>202</v>
      </c>
      <c r="H130" t="s">
        <v>223</v>
      </c>
      <c r="I130">
        <f>IFERROR(VLOOKUP(Tabla14[[#This Row],[Material]],[1]Hoja1!$A:$B,2,FALSE),0)</f>
        <v>0</v>
      </c>
      <c r="J130" s="7">
        <v>0</v>
      </c>
      <c r="K130" s="7">
        <v>0</v>
      </c>
      <c r="L130" s="16">
        <v>0.71259694018576591</v>
      </c>
      <c r="M130" s="7">
        <v>0</v>
      </c>
      <c r="N130" s="7">
        <v>0</v>
      </c>
      <c r="O130" s="7">
        <v>0</v>
      </c>
      <c r="P130" s="7">
        <v>0</v>
      </c>
      <c r="Q130" s="17">
        <f>SUM(Tabla14[[#This Row],[Producción disponible]],Tabla14[[#This Row],[Stock al día]],(Tabla14[[#This Row],[Por producir mes N]]))-Tabla14[[#This Row],[Producción por despachar mes N]]</f>
        <v>0</v>
      </c>
      <c r="R130" s="7">
        <v>0</v>
      </c>
      <c r="S130" s="18">
        <v>24000</v>
      </c>
      <c r="T130" s="19">
        <f t="shared" si="1"/>
        <v>0</v>
      </c>
      <c r="U130" s="20"/>
      <c r="V130" s="19">
        <f>+Tabla14[[#This Row],[Atraso a facturar]]+Tabla14[[#This Row],[Ajuste atraso]]</f>
        <v>0</v>
      </c>
      <c r="W130" s="5">
        <f>+Tabla14[[#This Row],[Total disponible]]-Tabla14[[#This Row],[Facturación atraso]]</f>
        <v>0</v>
      </c>
      <c r="X130" s="21">
        <f>IFERROR(IF(AND(W130&gt;S130,K130&gt;=S130),ROUNDDOWN((Tabla14[[#This Row],[Producción para venta nueva]])/S130,0)*S130,0),0)</f>
        <v>0</v>
      </c>
      <c r="Y130" s="20"/>
      <c r="Z130" s="21">
        <f>IF(Tabla14[[#This Row],[Venta del mes]]&gt;0,Tabla14[[#This Row],[Venta del mes]]+Tabla14[[#This Row],[Ajuste venta nueva]],0)</f>
        <v>0</v>
      </c>
      <c r="AA130" s="21">
        <f>+Tabla14[[#This Row],[Producción para venta nueva]]-Tabla14[[#This Row],[Facturación Venta nueva]]</f>
        <v>0</v>
      </c>
      <c r="AB130" s="21">
        <f>IF(AND(A130=1,Tabla14[[#This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0" s="21"/>
      <c r="AD130" s="21">
        <f>IF(Tabla14[[#This Row],[Disponible stock sin venta]]&gt;0,Tabla14[[#This Row],[Disponible stock sin venta]]+Tabla14[[#This Row],[Ajuste stock sin venta]],0)</f>
        <v>0</v>
      </c>
      <c r="AE130" s="5">
        <f>IFERROR(VLOOKUP(Tabla14[[#This Row],[Llave]],[2]Hoja2!$B:$E,4,FALSE),0)</f>
        <v>0</v>
      </c>
      <c r="AF13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30" s="5" t="b">
        <v>0</v>
      </c>
      <c r="AH13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30" s="21">
        <f>+Tabla14[[#This Row],[Plan Ajustado]]-Tabla14[[#This Row],[Plan Irrestricto (DATO)]]</f>
        <v>0</v>
      </c>
      <c r="AJ130" s="5"/>
      <c r="AK130" s="5"/>
    </row>
    <row r="131" spans="1:37" ht="15.5" x14ac:dyDescent="0.35">
      <c r="A131">
        <v>1</v>
      </c>
      <c r="B131" t="str">
        <f>Tabla14[[#This Row],[Oficina]]&amp;Tabla14[[#This Row],[Material]]</f>
        <v>Agrosuper Brasil1022273</v>
      </c>
      <c r="C131" t="s">
        <v>84</v>
      </c>
      <c r="D131" t="s">
        <v>63</v>
      </c>
      <c r="E131">
        <v>1022273</v>
      </c>
      <c r="F131" t="s">
        <v>225</v>
      </c>
      <c r="G131" t="s">
        <v>107</v>
      </c>
      <c r="H131" t="s">
        <v>183</v>
      </c>
      <c r="I131">
        <f>IFERROR(VLOOKUP(Tabla14[[#This Row],[Material]],[1]Hoja1!$A:$B,2,FALSE),0)</f>
        <v>3844.2857119199998</v>
      </c>
      <c r="J131" s="7">
        <v>119372</v>
      </c>
      <c r="K131" s="7">
        <v>72000</v>
      </c>
      <c r="L131" s="16">
        <v>0.65221067063209304</v>
      </c>
      <c r="M131" s="7">
        <v>77855.69217469421</v>
      </c>
      <c r="N131" s="7">
        <v>80776</v>
      </c>
      <c r="O131" s="7">
        <v>21373.194193760002</v>
      </c>
      <c r="P131" s="7">
        <v>24000</v>
      </c>
      <c r="Q131" s="17">
        <f>SUM(Tabla14[[#This Row],[Producción disponible]],Tabla14[[#This Row],[Stock al día]],(Tabla14[[#This Row],[Por producir mes N]]))-Tabla14[[#This Row],[Producción por despachar mes N]]</f>
        <v>156004.8863684542</v>
      </c>
      <c r="R131" s="7">
        <v>118000</v>
      </c>
      <c r="S131" s="18">
        <v>24000</v>
      </c>
      <c r="T131" s="19">
        <f t="shared" si="1"/>
        <v>118000</v>
      </c>
      <c r="U131" s="20"/>
      <c r="V131" s="19">
        <f>+Tabla14[[#This Row],[Atraso a facturar]]+Tabla14[[#This Row],[Ajuste atraso]]</f>
        <v>118000</v>
      </c>
      <c r="W131" s="5">
        <f>+Tabla14[[#This Row],[Total disponible]]-Tabla14[[#This Row],[Facturación atraso]]</f>
        <v>38004.886368454201</v>
      </c>
      <c r="X131" s="21">
        <f>IFERROR(IF(AND(W131&gt;S131,K131&gt;=S131),ROUNDDOWN((Tabla14[[#This Row],[Producción para venta nueva]])/S131,0)*S131,0),0)</f>
        <v>24000</v>
      </c>
      <c r="Y131" s="20"/>
      <c r="Z131" s="21">
        <f>IF(Tabla14[[#This Row],[Venta del mes]]&gt;0,Tabla14[[#This Row],[Venta del mes]]+Tabla14[[#This Row],[Ajuste venta nueva]],0)</f>
        <v>24000</v>
      </c>
      <c r="AA131" s="21">
        <f>+Tabla14[[#This Row],[Producción para venta nueva]]-Tabla14[[#This Row],[Facturación Venta nueva]]</f>
        <v>14004.886368454201</v>
      </c>
      <c r="AB131" s="21">
        <f>IF(AND(A131=1,Tabla14[[#This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1" s="21"/>
      <c r="AD131" s="21">
        <f>IF(Tabla14[[#This Row],[Disponible stock sin venta]]&gt;0,Tabla14[[#This Row],[Disponible stock sin venta]]+Tabla14[[#This Row],[Ajuste stock sin venta]],0)</f>
        <v>0</v>
      </c>
      <c r="AE131" s="5">
        <f>IFERROR(VLOOKUP(Tabla14[[#This Row],[Llave]],[2]Hoja2!$B:$E,4,FALSE),0)</f>
        <v>0</v>
      </c>
      <c r="AF13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142000</v>
      </c>
      <c r="AG131" s="5">
        <v>142000</v>
      </c>
      <c r="AH131" s="21">
        <f>IF(Tabla14[[#This Row],[Plan Irrestricto (DATO)]]&gt;0,SUM(Tabla14[[#This Row],[Facturación atraso]],Tabla14[[#This Row],[Facturación Venta nueva]],Tabla14[[#This Row],[Facturación stock]],Tabla14[[#This Row],[En puerto a facturar]]),0)</f>
        <v>142000</v>
      </c>
      <c r="AI131" s="21">
        <f>+Tabla14[[#This Row],[Plan Ajustado]]-Tabla14[[#This Row],[Plan Irrestricto (DATO)]]</f>
        <v>0</v>
      </c>
      <c r="AJ131" s="5"/>
      <c r="AK131" s="5"/>
    </row>
    <row r="132" spans="1:37" ht="15.5" x14ac:dyDescent="0.35">
      <c r="A132">
        <v>1</v>
      </c>
      <c r="B132" t="str">
        <f>Tabla14[[#This Row],[Oficina]]&amp;Tabla14[[#This Row],[Material]]</f>
        <v>Agro Sudamerica1022247</v>
      </c>
      <c r="C132" t="s">
        <v>84</v>
      </c>
      <c r="D132" t="s">
        <v>37</v>
      </c>
      <c r="E132">
        <v>1022247</v>
      </c>
      <c r="F132" t="s">
        <v>226</v>
      </c>
      <c r="G132" t="s">
        <v>70</v>
      </c>
      <c r="H132" t="s">
        <v>171</v>
      </c>
      <c r="I132">
        <f>IFERROR(VLOOKUP(Tabla14[[#This Row],[Material]],[1]Hoja1!$A:$B,2,FALSE),0)</f>
        <v>0</v>
      </c>
      <c r="J132" s="7">
        <v>0</v>
      </c>
      <c r="K132" s="7">
        <v>0</v>
      </c>
      <c r="L132" s="16">
        <v>0.42519388037153194</v>
      </c>
      <c r="M132" s="7">
        <v>0</v>
      </c>
      <c r="N132" s="7">
        <v>0</v>
      </c>
      <c r="O132" s="7">
        <v>0</v>
      </c>
      <c r="P132" s="7">
        <v>0</v>
      </c>
      <c r="Q132" s="17">
        <f>SUM(Tabla14[[#This Row],[Producción disponible]],Tabla14[[#This Row],[Stock al día]],(Tabla14[[#This Row],[Por producir mes N]]))-Tabla14[[#This Row],[Producción por despachar mes N]]</f>
        <v>0</v>
      </c>
      <c r="R132" s="7">
        <v>0</v>
      </c>
      <c r="S132" s="18">
        <v>24000</v>
      </c>
      <c r="T132" s="19">
        <f t="shared" si="1"/>
        <v>0</v>
      </c>
      <c r="U132" s="20"/>
      <c r="V132" s="19">
        <f>+Tabla14[[#This Row],[Atraso a facturar]]+Tabla14[[#This Row],[Ajuste atraso]]</f>
        <v>0</v>
      </c>
      <c r="W132" s="5">
        <f>+Tabla14[[#This Row],[Total disponible]]-Tabla14[[#This Row],[Facturación atraso]]</f>
        <v>0</v>
      </c>
      <c r="X132" s="21">
        <f>IFERROR(IF(AND(W132&gt;S132,K132&gt;=S132),ROUNDDOWN((Tabla14[[#This Row],[Producción para venta nueva]])/S132,0)*S132,0),0)</f>
        <v>0</v>
      </c>
      <c r="Y132" s="20"/>
      <c r="Z132" s="21">
        <f>IF(Tabla14[[#This Row],[Venta del mes]]&gt;0,Tabla14[[#This Row],[Venta del mes]]+Tabla14[[#This Row],[Ajuste venta nueva]],0)</f>
        <v>0</v>
      </c>
      <c r="AA132" s="21">
        <f>+Tabla14[[#This Row],[Producción para venta nueva]]-Tabla14[[#This Row],[Facturación Venta nueva]]</f>
        <v>0</v>
      </c>
      <c r="AB132" s="21">
        <f>IF(AND(A132=1,Tabla14[[#This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2" s="21"/>
      <c r="AD132" s="21">
        <f>IF(Tabla14[[#This Row],[Disponible stock sin venta]]&gt;0,Tabla14[[#This Row],[Disponible stock sin venta]]+Tabla14[[#This Row],[Ajuste stock sin venta]],0)</f>
        <v>0</v>
      </c>
      <c r="AE132" s="5">
        <f>IFERROR(VLOOKUP(Tabla14[[#This Row],[Llave]],[2]Hoja2!$B:$E,4,FALSE),0)</f>
        <v>0</v>
      </c>
      <c r="AF13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32" s="5" t="b">
        <v>0</v>
      </c>
      <c r="AH13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32" s="21">
        <f>+Tabla14[[#This Row],[Plan Ajustado]]-Tabla14[[#This Row],[Plan Irrestricto (DATO)]]</f>
        <v>0</v>
      </c>
      <c r="AJ132" s="5"/>
      <c r="AK132" s="5"/>
    </row>
    <row r="133" spans="1:37" ht="15.5" x14ac:dyDescent="0.35">
      <c r="A133">
        <v>1</v>
      </c>
      <c r="B133" t="str">
        <f>Tabla14[[#This Row],[Oficina]]&amp;Tabla14[[#This Row],[Material]]</f>
        <v>Agrosuper Brasil1022218</v>
      </c>
      <c r="C133" t="s">
        <v>84</v>
      </c>
      <c r="D133" t="s">
        <v>63</v>
      </c>
      <c r="E133">
        <v>1022218</v>
      </c>
      <c r="F133" t="s">
        <v>227</v>
      </c>
      <c r="G133" t="s">
        <v>107</v>
      </c>
      <c r="H133" t="s">
        <v>183</v>
      </c>
      <c r="I133">
        <f>IFERROR(VLOOKUP(Tabla14[[#This Row],[Material]],[1]Hoja1!$A:$B,2,FALSE),0)</f>
        <v>2195.7060105600003</v>
      </c>
      <c r="J133" s="7">
        <v>48077</v>
      </c>
      <c r="K133" s="7">
        <v>48000</v>
      </c>
      <c r="L133" s="16">
        <v>0.65221067063209304</v>
      </c>
      <c r="M133" s="7">
        <v>31356.332411979136</v>
      </c>
      <c r="N133" s="7">
        <v>23367</v>
      </c>
      <c r="O133" s="7">
        <v>0</v>
      </c>
      <c r="P133" s="7">
        <v>0</v>
      </c>
      <c r="Q133" s="17">
        <f>SUM(Tabla14[[#This Row],[Producción disponible]],Tabla14[[#This Row],[Stock al día]],(Tabla14[[#This Row],[Por producir mes N]]))-Tabla14[[#This Row],[Producción por despachar mes N]]</f>
        <v>54723.332411979136</v>
      </c>
      <c r="R133" s="7">
        <v>24000</v>
      </c>
      <c r="S133" s="18">
        <v>24000</v>
      </c>
      <c r="T133" s="19">
        <f t="shared" si="1"/>
        <v>24000</v>
      </c>
      <c r="U133" s="20"/>
      <c r="V133" s="19">
        <f>+Tabla14[[#This Row],[Atraso a facturar]]+Tabla14[[#This Row],[Ajuste atraso]]</f>
        <v>24000</v>
      </c>
      <c r="W133" s="5">
        <f>+Tabla14[[#This Row],[Total disponible]]-Tabla14[[#This Row],[Facturación atraso]]</f>
        <v>30723.332411979136</v>
      </c>
      <c r="X133" s="21">
        <f>IFERROR(IF(AND(W133&gt;S133,K133&gt;=S133),ROUNDDOWN((Tabla14[[#This Row],[Producción para venta nueva]])/S133,0)*S133,0),0)</f>
        <v>24000</v>
      </c>
      <c r="Y133" s="20"/>
      <c r="Z133" s="21">
        <f>IF(Tabla14[[#This Row],[Venta del mes]]&gt;0,Tabla14[[#This Row],[Venta del mes]]+Tabla14[[#This Row],[Ajuste venta nueva]],0)</f>
        <v>24000</v>
      </c>
      <c r="AA133" s="21">
        <f>+Tabla14[[#This Row],[Producción para venta nueva]]-Tabla14[[#This Row],[Facturación Venta nueva]]</f>
        <v>6723.3324119791359</v>
      </c>
      <c r="AB133" s="21">
        <f>IF(AND(A133=1,Tabla14[[#This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3" s="21"/>
      <c r="AD133" s="21">
        <f>IF(Tabla14[[#This Row],[Disponible stock sin venta]]&gt;0,Tabla14[[#This Row],[Disponible stock sin venta]]+Tabla14[[#This Row],[Ajuste stock sin venta]],0)</f>
        <v>0</v>
      </c>
      <c r="AE133" s="5">
        <f>IFERROR(VLOOKUP(Tabla14[[#This Row],[Llave]],[2]Hoja2!$B:$E,4,FALSE),0)</f>
        <v>0</v>
      </c>
      <c r="AF13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133" s="5">
        <v>48000</v>
      </c>
      <c r="AH133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133" s="21">
        <f>+Tabla14[[#This Row],[Plan Ajustado]]-Tabla14[[#This Row],[Plan Irrestricto (DATO)]]</f>
        <v>0</v>
      </c>
      <c r="AJ133" s="5"/>
      <c r="AK133" s="5"/>
    </row>
    <row r="134" spans="1:37" ht="15.5" x14ac:dyDescent="0.35">
      <c r="A134">
        <v>1</v>
      </c>
      <c r="B134" t="str">
        <f>Tabla14[[#This Row],[Oficina]]&amp;Tabla14[[#This Row],[Material]]</f>
        <v>Agrosuper Brasil1022217</v>
      </c>
      <c r="C134" t="s">
        <v>84</v>
      </c>
      <c r="D134" t="s">
        <v>63</v>
      </c>
      <c r="E134">
        <v>1022217</v>
      </c>
      <c r="F134" t="s">
        <v>228</v>
      </c>
      <c r="G134" t="s">
        <v>107</v>
      </c>
      <c r="H134" t="s">
        <v>108</v>
      </c>
      <c r="I134">
        <f>IFERROR(VLOOKUP(Tabla14[[#This Row],[Material]],[1]Hoja1!$A:$B,2,FALSE),0)</f>
        <v>14015.400000000001</v>
      </c>
      <c r="J134" s="7">
        <v>324611</v>
      </c>
      <c r="K134" s="7">
        <v>264000</v>
      </c>
      <c r="L134" s="16">
        <v>0.65221067063209304</v>
      </c>
      <c r="M134" s="7">
        <v>211714.75800455434</v>
      </c>
      <c r="N134" s="7">
        <v>116173</v>
      </c>
      <c r="O134" s="7">
        <v>58482.559999999998</v>
      </c>
      <c r="P134" s="7">
        <v>48000</v>
      </c>
      <c r="Q134" s="17">
        <f>SUM(Tabla14[[#This Row],[Producción disponible]],Tabla14[[#This Row],[Stock al día]],(Tabla14[[#This Row],[Por producir mes N]]))-Tabla14[[#This Row],[Producción por despachar mes N]]</f>
        <v>338370.31800455431</v>
      </c>
      <c r="R134" s="7">
        <v>216000</v>
      </c>
      <c r="S134" s="18">
        <v>24000</v>
      </c>
      <c r="T134" s="19">
        <f t="shared" si="1"/>
        <v>216000</v>
      </c>
      <c r="U134" s="20"/>
      <c r="V134" s="19">
        <f>+Tabla14[[#This Row],[Atraso a facturar]]+Tabla14[[#This Row],[Ajuste atraso]]</f>
        <v>216000</v>
      </c>
      <c r="W134" s="5">
        <f>+Tabla14[[#This Row],[Total disponible]]-Tabla14[[#This Row],[Facturación atraso]]</f>
        <v>122370.31800455431</v>
      </c>
      <c r="X134" s="21">
        <f>IFERROR(IF(AND(W134&gt;S134,K134&gt;=S134),ROUNDDOWN((Tabla14[[#This Row],[Producción para venta nueva]])/S134,0)*S134,0),0)</f>
        <v>120000</v>
      </c>
      <c r="Y134" s="20"/>
      <c r="Z134" s="21">
        <f>IF(Tabla14[[#This Row],[Venta del mes]]&gt;0,Tabla14[[#This Row],[Venta del mes]]+Tabla14[[#This Row],[Ajuste venta nueva]],0)</f>
        <v>120000</v>
      </c>
      <c r="AA134" s="21">
        <f>+Tabla14[[#This Row],[Producción para venta nueva]]-Tabla14[[#This Row],[Facturación Venta nueva]]</f>
        <v>2370.3180045543122</v>
      </c>
      <c r="AB134" s="21">
        <f>IF(AND(A134=1,Tabla14[[#This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4" s="21"/>
      <c r="AD134" s="21">
        <f>IF(Tabla14[[#This Row],[Disponible stock sin venta]]&gt;0,Tabla14[[#This Row],[Disponible stock sin venta]]+Tabla14[[#This Row],[Ajuste stock sin venta]],0)</f>
        <v>0</v>
      </c>
      <c r="AE134" s="5">
        <f>IFERROR(VLOOKUP(Tabla14[[#This Row],[Llave]],[2]Hoja2!$B:$E,4,FALSE),0)</f>
        <v>0</v>
      </c>
      <c r="AF13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336000</v>
      </c>
      <c r="AG134" s="5">
        <v>336000</v>
      </c>
      <c r="AH134" s="21">
        <f>IF(Tabla14[[#This Row],[Plan Irrestricto (DATO)]]&gt;0,SUM(Tabla14[[#This Row],[Facturación atraso]],Tabla14[[#This Row],[Facturación Venta nueva]],Tabla14[[#This Row],[Facturación stock]],Tabla14[[#This Row],[En puerto a facturar]]),0)</f>
        <v>336000</v>
      </c>
      <c r="AI134" s="21">
        <f>+Tabla14[[#This Row],[Plan Ajustado]]-Tabla14[[#This Row],[Plan Irrestricto (DATO)]]</f>
        <v>0</v>
      </c>
      <c r="AJ134" s="5"/>
      <c r="AK134" s="5"/>
    </row>
    <row r="135" spans="1:37" ht="15.5" x14ac:dyDescent="0.35">
      <c r="A135">
        <v>1</v>
      </c>
      <c r="B135" t="str">
        <f>Tabla14[[#This Row],[Oficina]]&amp;Tabla14[[#This Row],[Material]]</f>
        <v>Agro Sudamerica1022197</v>
      </c>
      <c r="C135" t="s">
        <v>84</v>
      </c>
      <c r="D135" t="s">
        <v>37</v>
      </c>
      <c r="E135">
        <v>1022197</v>
      </c>
      <c r="F135" t="s">
        <v>229</v>
      </c>
      <c r="G135" t="s">
        <v>131</v>
      </c>
      <c r="H135" t="s">
        <v>230</v>
      </c>
      <c r="I135">
        <f>IFERROR(VLOOKUP(Tabla14[[#This Row],[Material]],[1]Hoja1!$A:$B,2,FALSE),0)</f>
        <v>0</v>
      </c>
      <c r="J135" s="7">
        <v>0</v>
      </c>
      <c r="K135" s="7">
        <v>0</v>
      </c>
      <c r="L135" s="16">
        <v>0.42519388037153194</v>
      </c>
      <c r="M135" s="7">
        <v>0</v>
      </c>
      <c r="N135" s="7">
        <v>0</v>
      </c>
      <c r="O135" s="7">
        <v>0</v>
      </c>
      <c r="P135" s="7">
        <v>0</v>
      </c>
      <c r="Q135" s="17">
        <f>SUM(Tabla14[[#This Row],[Producción disponible]],Tabla14[[#This Row],[Stock al día]],(Tabla14[[#This Row],[Por producir mes N]]))-Tabla14[[#This Row],[Producción por despachar mes N]]</f>
        <v>0</v>
      </c>
      <c r="R135" s="7">
        <v>0</v>
      </c>
      <c r="S135" s="18">
        <v>24000</v>
      </c>
      <c r="T135" s="19">
        <f t="shared" si="1"/>
        <v>0</v>
      </c>
      <c r="U135" s="20"/>
      <c r="V135" s="19">
        <f>+Tabla14[[#This Row],[Atraso a facturar]]+Tabla14[[#This Row],[Ajuste atraso]]</f>
        <v>0</v>
      </c>
      <c r="W135" s="5">
        <f>+Tabla14[[#This Row],[Total disponible]]-Tabla14[[#This Row],[Facturación atraso]]</f>
        <v>0</v>
      </c>
      <c r="X135" s="21">
        <f>IFERROR(IF(AND(W135&gt;S135,K135&gt;=S135),ROUNDDOWN((Tabla14[[#This Row],[Producción para venta nueva]])/S135,0)*S135,0),0)</f>
        <v>0</v>
      </c>
      <c r="Y135" s="20"/>
      <c r="Z135" s="21">
        <f>IF(Tabla14[[#This Row],[Venta del mes]]&gt;0,Tabla14[[#This Row],[Venta del mes]]+Tabla14[[#This Row],[Ajuste venta nueva]],0)</f>
        <v>0</v>
      </c>
      <c r="AA135" s="21">
        <f>+Tabla14[[#This Row],[Producción para venta nueva]]-Tabla14[[#This Row],[Facturación Venta nueva]]</f>
        <v>0</v>
      </c>
      <c r="AB135" s="21">
        <f>IF(AND(A135=1,Tabla14[[#This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5" s="21"/>
      <c r="AD135" s="21">
        <f>IF(Tabla14[[#This Row],[Disponible stock sin venta]]&gt;0,Tabla14[[#This Row],[Disponible stock sin venta]]+Tabla14[[#This Row],[Ajuste stock sin venta]],0)</f>
        <v>0</v>
      </c>
      <c r="AE135" s="5">
        <f>IFERROR(VLOOKUP(Tabla14[[#This Row],[Llave]],[2]Hoja2!$B:$E,4,FALSE),0)</f>
        <v>0</v>
      </c>
      <c r="AF13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35" s="5" t="b">
        <v>0</v>
      </c>
      <c r="AH13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35" s="21">
        <f>+Tabla14[[#This Row],[Plan Ajustado]]-Tabla14[[#This Row],[Plan Irrestricto (DATO)]]</f>
        <v>0</v>
      </c>
      <c r="AJ135" s="5"/>
      <c r="AK135" s="5"/>
    </row>
    <row r="136" spans="1:37" ht="15.5" x14ac:dyDescent="0.35">
      <c r="A136">
        <v>1</v>
      </c>
      <c r="B136" t="str">
        <f>Tabla14[[#This Row],[Oficina]]&amp;Tabla14[[#This Row],[Material]]</f>
        <v>Agro Sudamerica1022196</v>
      </c>
      <c r="C136" t="s">
        <v>84</v>
      </c>
      <c r="D136" t="s">
        <v>37</v>
      </c>
      <c r="E136">
        <v>1022196</v>
      </c>
      <c r="F136" t="s">
        <v>231</v>
      </c>
      <c r="G136" t="s">
        <v>131</v>
      </c>
      <c r="H136" t="s">
        <v>230</v>
      </c>
      <c r="I136">
        <f>IFERROR(VLOOKUP(Tabla14[[#This Row],[Material]],[1]Hoja1!$A:$B,2,FALSE),0)</f>
        <v>0</v>
      </c>
      <c r="J136" s="7">
        <v>45635</v>
      </c>
      <c r="K136" s="7">
        <v>48000</v>
      </c>
      <c r="L136" s="16">
        <v>0.42519388037153194</v>
      </c>
      <c r="M136" s="7">
        <v>19403.72273075486</v>
      </c>
      <c r="N136" s="7">
        <v>54365</v>
      </c>
      <c r="O136" s="7">
        <v>0</v>
      </c>
      <c r="P136" s="7">
        <v>0</v>
      </c>
      <c r="Q136" s="17">
        <f>SUM(Tabla14[[#This Row],[Producción disponible]],Tabla14[[#This Row],[Stock al día]],(Tabla14[[#This Row],[Por producir mes N]]))-Tabla14[[#This Row],[Producción por despachar mes N]]</f>
        <v>73768.72273075486</v>
      </c>
      <c r="R136" s="7">
        <v>52000</v>
      </c>
      <c r="S136" s="18">
        <v>24000</v>
      </c>
      <c r="T136" s="19">
        <f t="shared" si="1"/>
        <v>52000</v>
      </c>
      <c r="U136" s="20"/>
      <c r="V136" s="19">
        <f>+Tabla14[[#This Row],[Atraso a facturar]]+Tabla14[[#This Row],[Ajuste atraso]]</f>
        <v>52000</v>
      </c>
      <c r="W136" s="5">
        <f>+Tabla14[[#This Row],[Total disponible]]-Tabla14[[#This Row],[Facturación atraso]]</f>
        <v>21768.72273075486</v>
      </c>
      <c r="X136" s="21">
        <f>IFERROR(IF(AND(W136&gt;S136,K136&gt;=S136),ROUNDDOWN((Tabla14[[#This Row],[Producción para venta nueva]])/S136,0)*S136,0),0)</f>
        <v>0</v>
      </c>
      <c r="Y136" s="20"/>
      <c r="Z136" s="21">
        <f>IF(Tabla14[[#This Row],[Venta del mes]]&gt;0,Tabla14[[#This Row],[Venta del mes]]+Tabla14[[#This Row],[Ajuste venta nueva]],0)</f>
        <v>0</v>
      </c>
      <c r="AA136" s="21">
        <f>+Tabla14[[#This Row],[Producción para venta nueva]]-Tabla14[[#This Row],[Facturación Venta nueva]]</f>
        <v>21768.72273075486</v>
      </c>
      <c r="AB136" s="21">
        <f>IF(AND(A136=1,Tabla14[[#This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6" s="21"/>
      <c r="AD136" s="21">
        <f>IF(Tabla14[[#This Row],[Disponible stock sin venta]]&gt;0,Tabla14[[#This Row],[Disponible stock sin venta]]+Tabla14[[#This Row],[Ajuste stock sin venta]],0)</f>
        <v>0</v>
      </c>
      <c r="AE136" s="5">
        <f>IFERROR(VLOOKUP(Tabla14[[#This Row],[Llave]],[2]Hoja2!$B:$E,4,FALSE),0)</f>
        <v>0</v>
      </c>
      <c r="AF13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52000</v>
      </c>
      <c r="AG136" s="5">
        <v>52000</v>
      </c>
      <c r="AH136" s="21">
        <f>IF(Tabla14[[#This Row],[Plan Irrestricto (DATO)]]&gt;0,SUM(Tabla14[[#This Row],[Facturación atraso]],Tabla14[[#This Row],[Facturación Venta nueva]],Tabla14[[#This Row],[Facturación stock]],Tabla14[[#This Row],[En puerto a facturar]]),0)</f>
        <v>52000</v>
      </c>
      <c r="AI136" s="21">
        <f>+Tabla14[[#This Row],[Plan Ajustado]]-Tabla14[[#This Row],[Plan Irrestricto (DATO)]]</f>
        <v>0</v>
      </c>
      <c r="AJ136" s="5"/>
      <c r="AK136" s="5"/>
    </row>
    <row r="137" spans="1:37" ht="15.5" x14ac:dyDescent="0.35">
      <c r="A137">
        <v>1</v>
      </c>
      <c r="B137" t="str">
        <f>Tabla14[[#This Row],[Oficina]]&amp;Tabla14[[#This Row],[Material]]</f>
        <v>Agrosuper Asia1022182</v>
      </c>
      <c r="C137" t="s">
        <v>84</v>
      </c>
      <c r="D137" t="s">
        <v>76</v>
      </c>
      <c r="E137">
        <v>1022182</v>
      </c>
      <c r="F137" t="s">
        <v>232</v>
      </c>
      <c r="G137" t="s">
        <v>208</v>
      </c>
      <c r="H137" t="s">
        <v>209</v>
      </c>
      <c r="I137">
        <f>IFERROR(VLOOKUP(Tabla14[[#This Row],[Material]],[1]Hoja1!$A:$B,2,FALSE),0)</f>
        <v>731</v>
      </c>
      <c r="J137" s="7">
        <v>42148</v>
      </c>
      <c r="K137" s="7">
        <v>44000</v>
      </c>
      <c r="L137" s="16">
        <v>0.42519388037153194</v>
      </c>
      <c r="M137" s="7">
        <v>17921.071669899327</v>
      </c>
      <c r="N137" s="7">
        <v>22682</v>
      </c>
      <c r="O137" s="7">
        <v>0</v>
      </c>
      <c r="P137" s="7">
        <v>0</v>
      </c>
      <c r="Q137" s="17">
        <f>SUM(Tabla14[[#This Row],[Producción disponible]],Tabla14[[#This Row],[Stock al día]],(Tabla14[[#This Row],[Por producir mes N]]))-Tabla14[[#This Row],[Producción por despachar mes N]]</f>
        <v>40603.071669899327</v>
      </c>
      <c r="R137" s="7">
        <v>22000</v>
      </c>
      <c r="S137" s="18">
        <v>22000</v>
      </c>
      <c r="T137" s="19">
        <f t="shared" si="1"/>
        <v>22000</v>
      </c>
      <c r="U137" s="20"/>
      <c r="V137" s="19">
        <f>+Tabla14[[#This Row],[Atraso a facturar]]+Tabla14[[#This Row],[Ajuste atraso]]</f>
        <v>22000</v>
      </c>
      <c r="W137" s="5">
        <f>+Tabla14[[#This Row],[Total disponible]]-Tabla14[[#This Row],[Facturación atraso]]</f>
        <v>18603.071669899327</v>
      </c>
      <c r="X137" s="21">
        <f>IFERROR(IF(AND(W137&gt;S137,K137&gt;=S137),ROUNDDOWN((Tabla14[[#This Row],[Producción para venta nueva]])/S137,0)*S137,0),0)</f>
        <v>0</v>
      </c>
      <c r="Y137" s="20"/>
      <c r="Z137" s="21">
        <f>IF(Tabla14[[#This Row],[Venta del mes]]&gt;0,Tabla14[[#This Row],[Venta del mes]]+Tabla14[[#This Row],[Ajuste venta nueva]],0)</f>
        <v>0</v>
      </c>
      <c r="AA137" s="21">
        <f>+Tabla14[[#This Row],[Producción para venta nueva]]-Tabla14[[#This Row],[Facturación Venta nueva]]</f>
        <v>18603.071669899327</v>
      </c>
      <c r="AB137" s="21">
        <f>IF(AND(A137=1,Tabla14[[#This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7" s="21"/>
      <c r="AD137" s="21">
        <f>IF(Tabla14[[#This Row],[Disponible stock sin venta]]&gt;0,Tabla14[[#This Row],[Disponible stock sin venta]]+Tabla14[[#This Row],[Ajuste stock sin venta]],0)</f>
        <v>0</v>
      </c>
      <c r="AE137" s="5">
        <f>IFERROR(VLOOKUP(Tabla14[[#This Row],[Llave]],[2]Hoja2!$B:$E,4,FALSE),0)</f>
        <v>0</v>
      </c>
      <c r="AF13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137" s="5">
        <v>22000</v>
      </c>
      <c r="AH137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137" s="21">
        <f>+Tabla14[[#This Row],[Plan Ajustado]]-Tabla14[[#This Row],[Plan Irrestricto (DATO)]]</f>
        <v>0</v>
      </c>
      <c r="AJ137" s="5"/>
      <c r="AK137" s="5"/>
    </row>
    <row r="138" spans="1:37" ht="15.5" x14ac:dyDescent="0.35">
      <c r="A138">
        <v>1</v>
      </c>
      <c r="B138" t="str">
        <f>Tabla14[[#This Row],[Oficina]]&amp;Tabla14[[#This Row],[Material]]</f>
        <v>Agro Sudamerica1022150</v>
      </c>
      <c r="C138" t="s">
        <v>84</v>
      </c>
      <c r="D138" t="s">
        <v>37</v>
      </c>
      <c r="E138">
        <v>1022150</v>
      </c>
      <c r="F138" t="s">
        <v>172</v>
      </c>
      <c r="G138" t="s">
        <v>107</v>
      </c>
      <c r="H138" t="s">
        <v>112</v>
      </c>
      <c r="I138">
        <f>IFERROR(VLOOKUP(Tabla14[[#This Row],[Material]],[1]Hoja1!$A:$B,2,FALSE),0)</f>
        <v>14000</v>
      </c>
      <c r="J138" s="7">
        <v>106716</v>
      </c>
      <c r="K138" s="7">
        <v>120000</v>
      </c>
      <c r="L138" s="16">
        <v>0.42519388037153194</v>
      </c>
      <c r="M138" s="7">
        <v>45374.990137728404</v>
      </c>
      <c r="N138" s="7">
        <v>74541</v>
      </c>
      <c r="O138" s="7">
        <v>0</v>
      </c>
      <c r="P138" s="7">
        <v>0</v>
      </c>
      <c r="Q138" s="17">
        <f>SUM(Tabla14[[#This Row],[Producción disponible]],Tabla14[[#This Row],[Stock al día]],(Tabla14[[#This Row],[Por producir mes N]]))-Tabla14[[#This Row],[Producción por despachar mes N]]</f>
        <v>119915.9901377284</v>
      </c>
      <c r="R138" s="7">
        <v>61400</v>
      </c>
      <c r="S138" s="18">
        <v>24000</v>
      </c>
      <c r="T138" s="19">
        <f t="shared" si="1"/>
        <v>61400</v>
      </c>
      <c r="U138" s="20"/>
      <c r="V138" s="19">
        <f>+Tabla14[[#This Row],[Atraso a facturar]]+Tabla14[[#This Row],[Ajuste atraso]]</f>
        <v>61400</v>
      </c>
      <c r="W138" s="5">
        <f>+Tabla14[[#This Row],[Total disponible]]-Tabla14[[#This Row],[Facturación atraso]]</f>
        <v>58515.990137728397</v>
      </c>
      <c r="X138" s="21">
        <f>IFERROR(IF(AND(W138&gt;S138,K138&gt;=S138),ROUNDDOWN((Tabla14[[#This Row],[Producción para venta nueva]])/S138,0)*S138,0),0)</f>
        <v>48000</v>
      </c>
      <c r="Y138" s="20"/>
      <c r="Z138" s="21">
        <f>IF(Tabla14[[#This Row],[Venta del mes]]&gt;0,Tabla14[[#This Row],[Venta del mes]]+Tabla14[[#This Row],[Ajuste venta nueva]],0)</f>
        <v>48000</v>
      </c>
      <c r="AA138" s="21">
        <f>+Tabla14[[#This Row],[Producción para venta nueva]]-Tabla14[[#This Row],[Facturación Venta nueva]]</f>
        <v>10515.990137728397</v>
      </c>
      <c r="AB138" s="21">
        <f>IF(AND(A138=1,Tabla14[[#This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8" s="21"/>
      <c r="AD138" s="21">
        <f>IF(Tabla14[[#This Row],[Disponible stock sin venta]]&gt;0,Tabla14[[#This Row],[Disponible stock sin venta]]+Tabla14[[#This Row],[Ajuste stock sin venta]],0)</f>
        <v>0</v>
      </c>
      <c r="AE138" s="5">
        <f>IFERROR(VLOOKUP(Tabla14[[#This Row],[Llave]],[2]Hoja2!$B:$E,4,FALSE),0)</f>
        <v>0</v>
      </c>
      <c r="AF13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109400</v>
      </c>
      <c r="AG138" s="5">
        <v>109400</v>
      </c>
      <c r="AH138" s="21">
        <f>IF(Tabla14[[#This Row],[Plan Irrestricto (DATO)]]&gt;0,SUM(Tabla14[[#This Row],[Facturación atraso]],Tabla14[[#This Row],[Facturación Venta nueva]],Tabla14[[#This Row],[Facturación stock]],Tabla14[[#This Row],[En puerto a facturar]]),0)</f>
        <v>109400</v>
      </c>
      <c r="AI138" s="21">
        <f>+Tabla14[[#This Row],[Plan Ajustado]]-Tabla14[[#This Row],[Plan Irrestricto (DATO)]]</f>
        <v>0</v>
      </c>
      <c r="AJ138" s="5"/>
      <c r="AK138" s="5"/>
    </row>
    <row r="139" spans="1:37" ht="15.5" x14ac:dyDescent="0.35">
      <c r="A139">
        <v>1</v>
      </c>
      <c r="B139" t="str">
        <f>Tabla14[[#This Row],[Oficina]]&amp;Tabla14[[#This Row],[Material]]</f>
        <v>Agro Sudamerica1022149</v>
      </c>
      <c r="C139" t="s">
        <v>84</v>
      </c>
      <c r="D139" t="s">
        <v>37</v>
      </c>
      <c r="E139">
        <v>1022149</v>
      </c>
      <c r="F139" t="s">
        <v>233</v>
      </c>
      <c r="G139" t="s">
        <v>100</v>
      </c>
      <c r="H139" t="s">
        <v>101</v>
      </c>
      <c r="I139">
        <f>IFERROR(VLOOKUP(Tabla14[[#This Row],[Material]],[1]Hoja1!$A:$B,2,FALSE),0)</f>
        <v>0</v>
      </c>
      <c r="J139" s="7">
        <v>61211</v>
      </c>
      <c r="K139" s="7">
        <v>72000</v>
      </c>
      <c r="L139" s="16">
        <v>0.42519388037153194</v>
      </c>
      <c r="M139" s="7">
        <v>26026.542611421843</v>
      </c>
      <c r="N139" s="7">
        <v>22789</v>
      </c>
      <c r="O139" s="7">
        <v>0</v>
      </c>
      <c r="P139" s="7">
        <v>0</v>
      </c>
      <c r="Q139" s="17">
        <f>SUM(Tabla14[[#This Row],[Producción disponible]],Tabla14[[#This Row],[Stock al día]],(Tabla14[[#This Row],[Por producir mes N]]))-Tabla14[[#This Row],[Producción por despachar mes N]]</f>
        <v>48815.542611421843</v>
      </c>
      <c r="R139" s="7">
        <v>12000</v>
      </c>
      <c r="S139" s="18">
        <v>24000</v>
      </c>
      <c r="T139" s="19">
        <f t="shared" ref="T139:T202" si="2">IF(AND(Q139&gt;R139,R139&gt;0),R139,IF(AND(Q139&lt;R139,R139&gt;0),(ROUNDDOWN(Q139/S139,0)*S139),0))</f>
        <v>12000</v>
      </c>
      <c r="U139" s="20"/>
      <c r="V139" s="19">
        <f>+Tabla14[[#This Row],[Atraso a facturar]]+Tabla14[[#This Row],[Ajuste atraso]]</f>
        <v>12000</v>
      </c>
      <c r="W139" s="5">
        <f>+Tabla14[[#This Row],[Total disponible]]-Tabla14[[#This Row],[Facturación atraso]]</f>
        <v>36815.542611421843</v>
      </c>
      <c r="X139" s="21">
        <f>IFERROR(IF(AND(W139&gt;S139,K139&gt;=S139),ROUNDDOWN((Tabla14[[#This Row],[Producción para venta nueva]])/S139,0)*S139,0),0)</f>
        <v>24000</v>
      </c>
      <c r="Y139" s="20"/>
      <c r="Z139" s="21">
        <f>IF(Tabla14[[#This Row],[Venta del mes]]&gt;0,Tabla14[[#This Row],[Venta del mes]]+Tabla14[[#This Row],[Ajuste venta nueva]],0)</f>
        <v>24000</v>
      </c>
      <c r="AA139" s="21">
        <f>+Tabla14[[#This Row],[Producción para venta nueva]]-Tabla14[[#This Row],[Facturación Venta nueva]]</f>
        <v>12815.542611421843</v>
      </c>
      <c r="AB139" s="21">
        <f>IF(AND(A139=1,Tabla14[[#This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39" s="21"/>
      <c r="AD139" s="21">
        <f>IF(Tabla14[[#This Row],[Disponible stock sin venta]]&gt;0,Tabla14[[#This Row],[Disponible stock sin venta]]+Tabla14[[#This Row],[Ajuste stock sin venta]],0)</f>
        <v>0</v>
      </c>
      <c r="AE139" s="5">
        <f>IFERROR(VLOOKUP(Tabla14[[#This Row],[Llave]],[2]Hoja2!$B:$E,4,FALSE),0)</f>
        <v>0</v>
      </c>
      <c r="AF13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36000</v>
      </c>
      <c r="AG139" s="5">
        <v>36000</v>
      </c>
      <c r="AH139" s="21">
        <f>IF(Tabla14[[#This Row],[Plan Irrestricto (DATO)]]&gt;0,SUM(Tabla14[[#This Row],[Facturación atraso]],Tabla14[[#This Row],[Facturación Venta nueva]],Tabla14[[#This Row],[Facturación stock]],Tabla14[[#This Row],[En puerto a facturar]]),0)</f>
        <v>36000</v>
      </c>
      <c r="AI139" s="21">
        <f>+Tabla14[[#This Row],[Plan Ajustado]]-Tabla14[[#This Row],[Plan Irrestricto (DATO)]]</f>
        <v>0</v>
      </c>
      <c r="AJ139" s="5"/>
      <c r="AK139" s="5"/>
    </row>
    <row r="140" spans="1:37" ht="15.5" x14ac:dyDescent="0.35">
      <c r="A140">
        <v>1</v>
      </c>
      <c r="B140" t="str">
        <f>Tabla14[[#This Row],[Oficina]]&amp;Tabla14[[#This Row],[Material]]</f>
        <v>Agro Sudamerica1022102</v>
      </c>
      <c r="C140" t="s">
        <v>84</v>
      </c>
      <c r="D140" t="s">
        <v>37</v>
      </c>
      <c r="E140">
        <v>1022102</v>
      </c>
      <c r="F140" t="s">
        <v>234</v>
      </c>
      <c r="G140" t="s">
        <v>152</v>
      </c>
      <c r="H140" t="s">
        <v>153</v>
      </c>
      <c r="I140">
        <f>IFERROR(VLOOKUP(Tabla14[[#This Row],[Material]],[1]Hoja1!$A:$B,2,FALSE),0)</f>
        <v>0</v>
      </c>
      <c r="J140" s="7">
        <v>16798</v>
      </c>
      <c r="K140" s="7">
        <v>24000</v>
      </c>
      <c r="L140" s="16">
        <v>0.42519388037153194</v>
      </c>
      <c r="M140" s="7">
        <v>7142.406802480994</v>
      </c>
      <c r="N140" s="7">
        <v>10202</v>
      </c>
      <c r="O140" s="7">
        <v>0</v>
      </c>
      <c r="P140" s="7">
        <v>0</v>
      </c>
      <c r="Q140" s="17">
        <f>SUM(Tabla14[[#This Row],[Producción disponible]],Tabla14[[#This Row],[Stock al día]],(Tabla14[[#This Row],[Por producir mes N]]))-Tabla14[[#This Row],[Producción por despachar mes N]]</f>
        <v>17344.406802480993</v>
      </c>
      <c r="R140" s="7">
        <v>3000</v>
      </c>
      <c r="S140" s="18">
        <v>24000</v>
      </c>
      <c r="T140" s="19">
        <f t="shared" si="2"/>
        <v>3000</v>
      </c>
      <c r="U140" s="20"/>
      <c r="V140" s="19">
        <f>+Tabla14[[#This Row],[Atraso a facturar]]+Tabla14[[#This Row],[Ajuste atraso]]</f>
        <v>3000</v>
      </c>
      <c r="W140" s="5">
        <f>+Tabla14[[#This Row],[Total disponible]]-Tabla14[[#This Row],[Facturación atraso]]</f>
        <v>14344.406802480993</v>
      </c>
      <c r="X140" s="21">
        <f>IFERROR(IF(AND(W140&gt;S140,K140&gt;=S140),ROUNDDOWN((Tabla14[[#This Row],[Producción para venta nueva]])/S140,0)*S140,0),0)</f>
        <v>0</v>
      </c>
      <c r="Y140" s="20"/>
      <c r="Z140" s="21">
        <f>IF(Tabla14[[#This Row],[Venta del mes]]&gt;0,Tabla14[[#This Row],[Venta del mes]]+Tabla14[[#This Row],[Ajuste venta nueva]],0)</f>
        <v>0</v>
      </c>
      <c r="AA140" s="21">
        <f>+Tabla14[[#This Row],[Producción para venta nueva]]-Tabla14[[#This Row],[Facturación Venta nueva]]</f>
        <v>14344.406802480993</v>
      </c>
      <c r="AB140" s="21">
        <f>IF(AND(A140=1,Tabla14[[#This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0" s="21"/>
      <c r="AD140" s="21">
        <f>IF(Tabla14[[#This Row],[Disponible stock sin venta]]&gt;0,Tabla14[[#This Row],[Disponible stock sin venta]]+Tabla14[[#This Row],[Ajuste stock sin venta]],0)</f>
        <v>0</v>
      </c>
      <c r="AE140" s="5">
        <f>IFERROR(VLOOKUP(Tabla14[[#This Row],[Llave]],[2]Hoja2!$B:$E,4,FALSE),0)</f>
        <v>0</v>
      </c>
      <c r="AF14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3000</v>
      </c>
      <c r="AG140" s="5">
        <v>3000</v>
      </c>
      <c r="AH140" s="21">
        <f>IF(Tabla14[[#This Row],[Plan Irrestricto (DATO)]]&gt;0,SUM(Tabla14[[#This Row],[Facturación atraso]],Tabla14[[#This Row],[Facturación Venta nueva]],Tabla14[[#This Row],[Facturación stock]],Tabla14[[#This Row],[En puerto a facturar]]),0)</f>
        <v>3000</v>
      </c>
      <c r="AI140" s="21">
        <f>+Tabla14[[#This Row],[Plan Ajustado]]-Tabla14[[#This Row],[Plan Irrestricto (DATO)]]</f>
        <v>0</v>
      </c>
      <c r="AJ140" s="5"/>
      <c r="AK140" s="5"/>
    </row>
    <row r="141" spans="1:37" ht="15.5" x14ac:dyDescent="0.35">
      <c r="A141">
        <v>1</v>
      </c>
      <c r="B141" t="str">
        <f>Tabla14[[#This Row],[Oficina]]&amp;Tabla14[[#This Row],[Material]]</f>
        <v>Agro Sudamerica1022047</v>
      </c>
      <c r="C141" t="s">
        <v>84</v>
      </c>
      <c r="D141" t="s">
        <v>37</v>
      </c>
      <c r="E141">
        <v>1022047</v>
      </c>
      <c r="F141" t="s">
        <v>170</v>
      </c>
      <c r="G141" t="s">
        <v>70</v>
      </c>
      <c r="H141" t="s">
        <v>171</v>
      </c>
      <c r="I141">
        <f>IFERROR(VLOOKUP(Tabla14[[#This Row],[Material]],[1]Hoja1!$A:$B,2,FALSE),0)</f>
        <v>0</v>
      </c>
      <c r="J141" s="7">
        <v>0</v>
      </c>
      <c r="K141" s="7">
        <v>0</v>
      </c>
      <c r="L141" s="16">
        <v>0.42519388037153194</v>
      </c>
      <c r="M141" s="7">
        <v>0</v>
      </c>
      <c r="N141" s="7">
        <v>19707</v>
      </c>
      <c r="O141" s="7">
        <v>0</v>
      </c>
      <c r="P141" s="7">
        <v>0</v>
      </c>
      <c r="Q141" s="17">
        <f>SUM(Tabla14[[#This Row],[Producción disponible]],Tabla14[[#This Row],[Stock al día]],(Tabla14[[#This Row],[Por producir mes N]]))-Tabla14[[#This Row],[Producción por despachar mes N]]</f>
        <v>19707</v>
      </c>
      <c r="R141" s="7">
        <v>24000</v>
      </c>
      <c r="S141" s="18">
        <v>24000</v>
      </c>
      <c r="T141" s="19">
        <f t="shared" si="2"/>
        <v>0</v>
      </c>
      <c r="U141" s="20"/>
      <c r="V141" s="19">
        <f>+Tabla14[[#This Row],[Atraso a facturar]]+Tabla14[[#This Row],[Ajuste atraso]]</f>
        <v>0</v>
      </c>
      <c r="W141" s="5">
        <f>+Tabla14[[#This Row],[Total disponible]]-Tabla14[[#This Row],[Facturación atraso]]</f>
        <v>19707</v>
      </c>
      <c r="X141" s="21">
        <f>IFERROR(IF(AND(W141&gt;S141,K141&gt;=S141),ROUNDDOWN((Tabla14[[#This Row],[Producción para venta nueva]])/S141,0)*S141,0),0)</f>
        <v>0</v>
      </c>
      <c r="Y141" s="20"/>
      <c r="Z141" s="21">
        <f>IF(Tabla14[[#This Row],[Venta del mes]]&gt;0,Tabla14[[#This Row],[Venta del mes]]+Tabla14[[#This Row],[Ajuste venta nueva]],0)</f>
        <v>0</v>
      </c>
      <c r="AA141" s="21">
        <f>+Tabla14[[#This Row],[Producción para venta nueva]]-Tabla14[[#This Row],[Facturación Venta nueva]]</f>
        <v>19707</v>
      </c>
      <c r="AB141" s="21">
        <f>IF(AND(A141=1,Tabla14[[#This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1" s="21"/>
      <c r="AD141" s="21">
        <f>IF(Tabla14[[#This Row],[Disponible stock sin venta]]&gt;0,Tabla14[[#This Row],[Disponible stock sin venta]]+Tabla14[[#This Row],[Ajuste stock sin venta]],0)</f>
        <v>0</v>
      </c>
      <c r="AE141" s="5">
        <f>IFERROR(VLOOKUP(Tabla14[[#This Row],[Llave]],[2]Hoja2!$B:$E,4,FALSE),0)</f>
        <v>0</v>
      </c>
      <c r="AF14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1" s="5">
        <v>0</v>
      </c>
      <c r="AH14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1" s="21">
        <f>+Tabla14[[#This Row],[Plan Ajustado]]-Tabla14[[#This Row],[Plan Irrestricto (DATO)]]</f>
        <v>0</v>
      </c>
      <c r="AJ141" s="5"/>
      <c r="AK141" s="5"/>
    </row>
    <row r="142" spans="1:37" ht="15.5" x14ac:dyDescent="0.35">
      <c r="A142">
        <v>1</v>
      </c>
      <c r="B142" t="str">
        <f>Tabla14[[#This Row],[Oficina]]&amp;Tabla14[[#This Row],[Material]]</f>
        <v>Agro Sudamerica1021980</v>
      </c>
      <c r="C142" t="s">
        <v>84</v>
      </c>
      <c r="D142" t="s">
        <v>37</v>
      </c>
      <c r="E142">
        <v>1021980</v>
      </c>
      <c r="F142" t="s">
        <v>235</v>
      </c>
      <c r="G142" t="s">
        <v>208</v>
      </c>
      <c r="H142" t="s">
        <v>209</v>
      </c>
      <c r="I142">
        <f>IFERROR(VLOOKUP(Tabla14[[#This Row],[Material]],[1]Hoja1!$A:$B,2,FALSE),0)</f>
        <v>0</v>
      </c>
      <c r="J142" s="7">
        <v>0</v>
      </c>
      <c r="K142" s="7">
        <v>0</v>
      </c>
      <c r="L142" s="16">
        <v>0.42519388037153194</v>
      </c>
      <c r="M142" s="7">
        <v>0</v>
      </c>
      <c r="N142" s="7">
        <v>0</v>
      </c>
      <c r="O142" s="7">
        <v>0</v>
      </c>
      <c r="P142" s="7">
        <v>0</v>
      </c>
      <c r="Q142" s="17">
        <f>SUM(Tabla14[[#This Row],[Producción disponible]],Tabla14[[#This Row],[Stock al día]],(Tabla14[[#This Row],[Por producir mes N]]))-Tabla14[[#This Row],[Producción por despachar mes N]]</f>
        <v>0</v>
      </c>
      <c r="R142" s="7">
        <v>0</v>
      </c>
      <c r="S142" s="18">
        <v>24000</v>
      </c>
      <c r="T142" s="19">
        <f t="shared" si="2"/>
        <v>0</v>
      </c>
      <c r="U142" s="20"/>
      <c r="V142" s="19">
        <f>+Tabla14[[#This Row],[Atraso a facturar]]+Tabla14[[#This Row],[Ajuste atraso]]</f>
        <v>0</v>
      </c>
      <c r="W142" s="5">
        <f>+Tabla14[[#This Row],[Total disponible]]-Tabla14[[#This Row],[Facturación atraso]]</f>
        <v>0</v>
      </c>
      <c r="X142" s="21">
        <f>IFERROR(IF(AND(W142&gt;S142,K142&gt;=S142),ROUNDDOWN((Tabla14[[#This Row],[Producción para venta nueva]])/S142,0)*S142,0),0)</f>
        <v>0</v>
      </c>
      <c r="Y142" s="20"/>
      <c r="Z142" s="21">
        <f>IF(Tabla14[[#This Row],[Venta del mes]]&gt;0,Tabla14[[#This Row],[Venta del mes]]+Tabla14[[#This Row],[Ajuste venta nueva]],0)</f>
        <v>0</v>
      </c>
      <c r="AA142" s="21">
        <f>+Tabla14[[#This Row],[Producción para venta nueva]]-Tabla14[[#This Row],[Facturación Venta nueva]]</f>
        <v>0</v>
      </c>
      <c r="AB142" s="21">
        <f>IF(AND(A142=1,Tabla14[[#This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2" s="21"/>
      <c r="AD142" s="21">
        <f>IF(Tabla14[[#This Row],[Disponible stock sin venta]]&gt;0,Tabla14[[#This Row],[Disponible stock sin venta]]+Tabla14[[#This Row],[Ajuste stock sin venta]],0)</f>
        <v>0</v>
      </c>
      <c r="AE142" s="5">
        <f>IFERROR(VLOOKUP(Tabla14[[#This Row],[Llave]],[2]Hoja2!$B:$E,4,FALSE),0)</f>
        <v>0</v>
      </c>
      <c r="AF14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2" s="5" t="b">
        <v>0</v>
      </c>
      <c r="AH14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2" s="21">
        <f>+Tabla14[[#This Row],[Plan Ajustado]]-Tabla14[[#This Row],[Plan Irrestricto (DATO)]]</f>
        <v>0</v>
      </c>
      <c r="AJ142" s="5"/>
      <c r="AK142" s="5"/>
    </row>
    <row r="143" spans="1:37" ht="15.5" x14ac:dyDescent="0.35">
      <c r="A143">
        <v>1</v>
      </c>
      <c r="B143" t="str">
        <f>Tabla14[[#This Row],[Oficina]]&amp;Tabla14[[#This Row],[Material]]</f>
        <v>Agro Sudamerica1021976</v>
      </c>
      <c r="C143" t="s">
        <v>84</v>
      </c>
      <c r="D143" t="s">
        <v>37</v>
      </c>
      <c r="E143">
        <v>1021976</v>
      </c>
      <c r="F143" t="s">
        <v>236</v>
      </c>
      <c r="G143" t="s">
        <v>115</v>
      </c>
      <c r="H143" t="s">
        <v>218</v>
      </c>
      <c r="I143">
        <f>IFERROR(VLOOKUP(Tabla14[[#This Row],[Material]],[1]Hoja1!$A:$B,2,FALSE),0)</f>
        <v>19847.729622913928</v>
      </c>
      <c r="J143" s="7">
        <v>180623</v>
      </c>
      <c r="K143" s="7">
        <v>144000</v>
      </c>
      <c r="L143" s="16">
        <v>0.42519388037153194</v>
      </c>
      <c r="M143" s="7">
        <v>76799.794254347216</v>
      </c>
      <c r="N143" s="7">
        <v>97675</v>
      </c>
      <c r="O143" s="7">
        <v>25367.262991762273</v>
      </c>
      <c r="P143" s="7">
        <v>0</v>
      </c>
      <c r="Q143" s="17">
        <f>SUM(Tabla14[[#This Row],[Producción disponible]],Tabla14[[#This Row],[Stock al día]],(Tabla14[[#This Row],[Por producir mes N]]))-Tabla14[[#This Row],[Producción por despachar mes N]]</f>
        <v>199842.0572461095</v>
      </c>
      <c r="R143" s="7">
        <v>165000</v>
      </c>
      <c r="S143" s="18">
        <v>24000</v>
      </c>
      <c r="T143" s="19">
        <f t="shared" si="2"/>
        <v>165000</v>
      </c>
      <c r="U143" s="20"/>
      <c r="V143" s="19">
        <f>+Tabla14[[#This Row],[Atraso a facturar]]+Tabla14[[#This Row],[Ajuste atraso]]</f>
        <v>165000</v>
      </c>
      <c r="W143" s="5">
        <f>+Tabla14[[#This Row],[Total disponible]]-Tabla14[[#This Row],[Facturación atraso]]</f>
        <v>34842.0572461095</v>
      </c>
      <c r="X143" s="21">
        <f>IFERROR(IF(AND(W143&gt;S143,K143&gt;=S143),ROUNDDOWN((Tabla14[[#This Row],[Producción para venta nueva]])/S143,0)*S143,0),0)</f>
        <v>24000</v>
      </c>
      <c r="Y143" s="20"/>
      <c r="Z143" s="21">
        <f>IF(Tabla14[[#This Row],[Venta del mes]]&gt;0,Tabla14[[#This Row],[Venta del mes]]+Tabla14[[#This Row],[Ajuste venta nueva]],0)</f>
        <v>24000</v>
      </c>
      <c r="AA143" s="21">
        <f>+Tabla14[[#This Row],[Producción para venta nueva]]-Tabla14[[#This Row],[Facturación Venta nueva]]</f>
        <v>10842.0572461095</v>
      </c>
      <c r="AB143" s="21">
        <f>IF(AND(A143=1,Tabla14[[#This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3" s="21"/>
      <c r="AD143" s="21">
        <f>IF(Tabla14[[#This Row],[Disponible stock sin venta]]&gt;0,Tabla14[[#This Row],[Disponible stock sin venta]]+Tabla14[[#This Row],[Ajuste stock sin venta]],0)</f>
        <v>0</v>
      </c>
      <c r="AE143" s="5">
        <f>IFERROR(VLOOKUP(Tabla14[[#This Row],[Llave]],[2]Hoja2!$B:$E,4,FALSE),0)</f>
        <v>0</v>
      </c>
      <c r="AF14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189000</v>
      </c>
      <c r="AG143" s="5">
        <v>189000</v>
      </c>
      <c r="AH143" s="21">
        <f>IF(Tabla14[[#This Row],[Plan Irrestricto (DATO)]]&gt;0,SUM(Tabla14[[#This Row],[Facturación atraso]],Tabla14[[#This Row],[Facturación Venta nueva]],Tabla14[[#This Row],[Facturación stock]],Tabla14[[#This Row],[En puerto a facturar]]),0)</f>
        <v>189000</v>
      </c>
      <c r="AI143" s="21">
        <f>+Tabla14[[#This Row],[Plan Ajustado]]-Tabla14[[#This Row],[Plan Irrestricto (DATO)]]</f>
        <v>0</v>
      </c>
      <c r="AJ143" s="5"/>
      <c r="AK143" s="5"/>
    </row>
    <row r="144" spans="1:37" ht="15.5" x14ac:dyDescent="0.35">
      <c r="A144">
        <v>1</v>
      </c>
      <c r="B144" t="str">
        <f>Tabla14[[#This Row],[Oficina]]&amp;Tabla14[[#This Row],[Material]]</f>
        <v>Agro Sudamerica1021903</v>
      </c>
      <c r="C144" t="s">
        <v>84</v>
      </c>
      <c r="D144" t="s">
        <v>37</v>
      </c>
      <c r="E144">
        <v>1021903</v>
      </c>
      <c r="F144" t="s">
        <v>136</v>
      </c>
      <c r="G144" t="s">
        <v>92</v>
      </c>
      <c r="H144" t="s">
        <v>93</v>
      </c>
      <c r="I144">
        <f>IFERROR(VLOOKUP(Tabla14[[#This Row],[Material]],[1]Hoja1!$A:$B,2,FALSE),0)</f>
        <v>0</v>
      </c>
      <c r="J144" s="7">
        <v>0</v>
      </c>
      <c r="K144" s="7">
        <v>0</v>
      </c>
      <c r="L144" s="16">
        <v>0.42519388037153194</v>
      </c>
      <c r="M144" s="7">
        <v>0</v>
      </c>
      <c r="N144" s="7">
        <v>0</v>
      </c>
      <c r="O144" s="7">
        <v>0</v>
      </c>
      <c r="P144" s="7">
        <v>0</v>
      </c>
      <c r="Q144" s="17">
        <f>SUM(Tabla14[[#This Row],[Producción disponible]],Tabla14[[#This Row],[Stock al día]],(Tabla14[[#This Row],[Por producir mes N]]))-Tabla14[[#This Row],[Producción por despachar mes N]]</f>
        <v>0</v>
      </c>
      <c r="R144" s="7">
        <v>0</v>
      </c>
      <c r="S144" s="18">
        <v>24000</v>
      </c>
      <c r="T144" s="19">
        <f t="shared" si="2"/>
        <v>0</v>
      </c>
      <c r="U144" s="20"/>
      <c r="V144" s="19">
        <f>+Tabla14[[#This Row],[Atraso a facturar]]+Tabla14[[#This Row],[Ajuste atraso]]</f>
        <v>0</v>
      </c>
      <c r="W144" s="5">
        <f>+Tabla14[[#This Row],[Total disponible]]-Tabla14[[#This Row],[Facturación atraso]]</f>
        <v>0</v>
      </c>
      <c r="X144" s="21">
        <f>IFERROR(IF(AND(W144&gt;S144,K144&gt;=S144),ROUNDDOWN((Tabla14[[#This Row],[Producción para venta nueva]])/S144,0)*S144,0),0)</f>
        <v>0</v>
      </c>
      <c r="Y144" s="20"/>
      <c r="Z144" s="21">
        <f>IF(Tabla14[[#This Row],[Venta del mes]]&gt;0,Tabla14[[#This Row],[Venta del mes]]+Tabla14[[#This Row],[Ajuste venta nueva]],0)</f>
        <v>0</v>
      </c>
      <c r="AA144" s="21">
        <f>+Tabla14[[#This Row],[Producción para venta nueva]]-Tabla14[[#This Row],[Facturación Venta nueva]]</f>
        <v>0</v>
      </c>
      <c r="AB144" s="21">
        <f>IF(AND(A144=1,Tabla14[[#This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4" s="21"/>
      <c r="AD144" s="21">
        <f>IF(Tabla14[[#This Row],[Disponible stock sin venta]]&gt;0,Tabla14[[#This Row],[Disponible stock sin venta]]+Tabla14[[#This Row],[Ajuste stock sin venta]],0)</f>
        <v>0</v>
      </c>
      <c r="AE144" s="5">
        <f>IFERROR(VLOOKUP(Tabla14[[#This Row],[Llave]],[2]Hoja2!$B:$E,4,FALSE),0)</f>
        <v>0</v>
      </c>
      <c r="AF14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4" s="5" t="b">
        <v>0</v>
      </c>
      <c r="AH14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4" s="21">
        <f>+Tabla14[[#This Row],[Plan Ajustado]]-Tabla14[[#This Row],[Plan Irrestricto (DATO)]]</f>
        <v>0</v>
      </c>
      <c r="AJ144" s="5"/>
      <c r="AK144" s="5"/>
    </row>
    <row r="145" spans="1:37" ht="15.5" x14ac:dyDescent="0.35">
      <c r="A145">
        <v>1</v>
      </c>
      <c r="B145" t="str">
        <f>Tabla14[[#This Row],[Oficina]]&amp;Tabla14[[#This Row],[Material]]</f>
        <v>Agro Sudamerica1021868</v>
      </c>
      <c r="C145" t="s">
        <v>84</v>
      </c>
      <c r="D145" t="s">
        <v>37</v>
      </c>
      <c r="E145">
        <v>1021868</v>
      </c>
      <c r="F145" t="s">
        <v>237</v>
      </c>
      <c r="G145" t="s">
        <v>103</v>
      </c>
      <c r="H145" t="s">
        <v>238</v>
      </c>
      <c r="I145">
        <f>IFERROR(VLOOKUP(Tabla14[[#This Row],[Material]],[1]Hoja1!$A:$B,2,FALSE),0)</f>
        <v>0</v>
      </c>
      <c r="J145" s="7">
        <v>43718</v>
      </c>
      <c r="K145" s="7">
        <v>48000</v>
      </c>
      <c r="L145" s="16">
        <v>0.42519388037153194</v>
      </c>
      <c r="M145" s="7">
        <v>18588.626062082632</v>
      </c>
      <c r="N145" s="7">
        <v>44326</v>
      </c>
      <c r="O145" s="7">
        <v>19058.84</v>
      </c>
      <c r="P145" s="7">
        <v>0</v>
      </c>
      <c r="Q145" s="17">
        <f>SUM(Tabla14[[#This Row],[Producción disponible]],Tabla14[[#This Row],[Stock al día]],(Tabla14[[#This Row],[Por producir mes N]]))-Tabla14[[#This Row],[Producción por despachar mes N]]</f>
        <v>81973.466062082633</v>
      </c>
      <c r="R145" s="7">
        <v>67000</v>
      </c>
      <c r="S145" s="18">
        <v>24000</v>
      </c>
      <c r="T145" s="19">
        <f t="shared" si="2"/>
        <v>67000</v>
      </c>
      <c r="U145" s="20"/>
      <c r="V145" s="19">
        <f>+Tabla14[[#This Row],[Atraso a facturar]]+Tabla14[[#This Row],[Ajuste atraso]]</f>
        <v>67000</v>
      </c>
      <c r="W145" s="5">
        <f>+Tabla14[[#This Row],[Total disponible]]-Tabla14[[#This Row],[Facturación atraso]]</f>
        <v>14973.466062082633</v>
      </c>
      <c r="X145" s="21">
        <f>IFERROR(IF(AND(W145&gt;S145,K145&gt;=S145),ROUNDDOWN((Tabla14[[#This Row],[Producción para venta nueva]])/S145,0)*S145,0),0)</f>
        <v>0</v>
      </c>
      <c r="Y145" s="20"/>
      <c r="Z145" s="21">
        <f>IF(Tabla14[[#This Row],[Venta del mes]]&gt;0,Tabla14[[#This Row],[Venta del mes]]+Tabla14[[#This Row],[Ajuste venta nueva]],0)</f>
        <v>0</v>
      </c>
      <c r="AA145" s="21">
        <f>+Tabla14[[#This Row],[Producción para venta nueva]]-Tabla14[[#This Row],[Facturación Venta nueva]]</f>
        <v>14973.466062082633</v>
      </c>
      <c r="AB145" s="21">
        <f>IF(AND(A145=1,Tabla14[[#This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5" s="21"/>
      <c r="AD145" s="21">
        <f>IF(Tabla14[[#This Row],[Disponible stock sin venta]]&gt;0,Tabla14[[#This Row],[Disponible stock sin venta]]+Tabla14[[#This Row],[Ajuste stock sin venta]],0)</f>
        <v>0</v>
      </c>
      <c r="AE145" s="5">
        <f>IFERROR(VLOOKUP(Tabla14[[#This Row],[Llave]],[2]Hoja2!$B:$E,4,FALSE),0)</f>
        <v>0</v>
      </c>
      <c r="AF14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67000</v>
      </c>
      <c r="AG145" s="5">
        <v>67000</v>
      </c>
      <c r="AH145" s="21">
        <f>IF(Tabla14[[#This Row],[Plan Irrestricto (DATO)]]&gt;0,SUM(Tabla14[[#This Row],[Facturación atraso]],Tabla14[[#This Row],[Facturación Venta nueva]],Tabla14[[#This Row],[Facturación stock]],Tabla14[[#This Row],[En puerto a facturar]]),0)</f>
        <v>67000</v>
      </c>
      <c r="AI145" s="21">
        <f>+Tabla14[[#This Row],[Plan Ajustado]]-Tabla14[[#This Row],[Plan Irrestricto (DATO)]]</f>
        <v>0</v>
      </c>
      <c r="AJ145" s="5"/>
      <c r="AK145" s="5"/>
    </row>
    <row r="146" spans="1:37" ht="15.5" x14ac:dyDescent="0.35">
      <c r="A146">
        <v>1</v>
      </c>
      <c r="B146" t="str">
        <f>Tabla14[[#This Row],[Oficina]]&amp;Tabla14[[#This Row],[Material]]</f>
        <v>Agrosuper Brasil1021864</v>
      </c>
      <c r="C146" t="s">
        <v>84</v>
      </c>
      <c r="D146" t="s">
        <v>63</v>
      </c>
      <c r="E146">
        <v>1021864</v>
      </c>
      <c r="F146" t="s">
        <v>134</v>
      </c>
      <c r="G146" t="s">
        <v>131</v>
      </c>
      <c r="H146" t="s">
        <v>135</v>
      </c>
      <c r="I146">
        <f>IFERROR(VLOOKUP(Tabla14[[#This Row],[Material]],[1]Hoja1!$A:$B,2,FALSE),0)</f>
        <v>0</v>
      </c>
      <c r="J146" s="7">
        <v>39513</v>
      </c>
      <c r="K146" s="7">
        <v>48000</v>
      </c>
      <c r="L146" s="16">
        <v>0.65221067063209304</v>
      </c>
      <c r="M146" s="7">
        <v>25770.800228685894</v>
      </c>
      <c r="N146" s="7">
        <v>28999</v>
      </c>
      <c r="O146" s="7">
        <v>2961.7001992232736</v>
      </c>
      <c r="P146" s="7">
        <v>0</v>
      </c>
      <c r="Q146" s="17">
        <f>SUM(Tabla14[[#This Row],[Producción disponible]],Tabla14[[#This Row],[Stock al día]],(Tabla14[[#This Row],[Por producir mes N]]))-Tabla14[[#This Row],[Producción por despachar mes N]]</f>
        <v>57731.500427909174</v>
      </c>
      <c r="R146" s="7">
        <v>24000</v>
      </c>
      <c r="S146" s="18">
        <v>24000</v>
      </c>
      <c r="T146" s="19">
        <f t="shared" si="2"/>
        <v>24000</v>
      </c>
      <c r="U146" s="20"/>
      <c r="V146" s="19">
        <f>+Tabla14[[#This Row],[Atraso a facturar]]+Tabla14[[#This Row],[Ajuste atraso]]</f>
        <v>24000</v>
      </c>
      <c r="W146" s="5">
        <f>+Tabla14[[#This Row],[Total disponible]]-Tabla14[[#This Row],[Facturación atraso]]</f>
        <v>33731.500427909174</v>
      </c>
      <c r="X146" s="21">
        <f>IFERROR(IF(AND(W146&gt;S146,K146&gt;=S146),ROUNDDOWN((Tabla14[[#This Row],[Producción para venta nueva]])/S146,0)*S146,0),0)</f>
        <v>24000</v>
      </c>
      <c r="Y146" s="20"/>
      <c r="Z146" s="21">
        <f>IF(Tabla14[[#This Row],[Venta del mes]]&gt;0,Tabla14[[#This Row],[Venta del mes]]+Tabla14[[#This Row],[Ajuste venta nueva]],0)</f>
        <v>24000</v>
      </c>
      <c r="AA146" s="21">
        <f>+Tabla14[[#This Row],[Producción para venta nueva]]-Tabla14[[#This Row],[Facturación Venta nueva]]</f>
        <v>9731.5004279091736</v>
      </c>
      <c r="AB146" s="21">
        <f>IF(AND(A146=1,Tabla14[[#This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6" s="21"/>
      <c r="AD146" s="21">
        <f>IF(Tabla14[[#This Row],[Disponible stock sin venta]]&gt;0,Tabla14[[#This Row],[Disponible stock sin venta]]+Tabla14[[#This Row],[Ajuste stock sin venta]],0)</f>
        <v>0</v>
      </c>
      <c r="AE146" s="5">
        <f>IFERROR(VLOOKUP(Tabla14[[#This Row],[Llave]],[2]Hoja2!$B:$E,4,FALSE),0)</f>
        <v>0</v>
      </c>
      <c r="AF14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146" s="5">
        <v>48000</v>
      </c>
      <c r="AH146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146" s="21">
        <f>+Tabla14[[#This Row],[Plan Ajustado]]-Tabla14[[#This Row],[Plan Irrestricto (DATO)]]</f>
        <v>0</v>
      </c>
      <c r="AJ146" s="5"/>
      <c r="AK146" s="5"/>
    </row>
    <row r="147" spans="1:37" ht="15.5" x14ac:dyDescent="0.35">
      <c r="A147">
        <v>1</v>
      </c>
      <c r="B147" t="str">
        <f>Tabla14[[#This Row],[Oficina]]&amp;Tabla14[[#This Row],[Material]]</f>
        <v>Agro Sudamerica1021820</v>
      </c>
      <c r="C147" t="s">
        <v>84</v>
      </c>
      <c r="D147" t="s">
        <v>37</v>
      </c>
      <c r="E147">
        <v>1021820</v>
      </c>
      <c r="F147" t="s">
        <v>239</v>
      </c>
      <c r="G147" t="s">
        <v>125</v>
      </c>
      <c r="H147" t="s">
        <v>126</v>
      </c>
      <c r="I147">
        <f>IFERROR(VLOOKUP(Tabla14[[#This Row],[Material]],[1]Hoja1!$A:$B,2,FALSE),0)</f>
        <v>0</v>
      </c>
      <c r="J147" s="7">
        <v>0</v>
      </c>
      <c r="K147" s="7">
        <v>0</v>
      </c>
      <c r="L147" s="16">
        <v>0.42519388037153194</v>
      </c>
      <c r="M147" s="7">
        <v>0</v>
      </c>
      <c r="N147" s="7">
        <v>0</v>
      </c>
      <c r="O147" s="7">
        <v>0</v>
      </c>
      <c r="P147" s="7">
        <v>0</v>
      </c>
      <c r="Q147" s="17">
        <f>SUM(Tabla14[[#This Row],[Producción disponible]],Tabla14[[#This Row],[Stock al día]],(Tabla14[[#This Row],[Por producir mes N]]))-Tabla14[[#This Row],[Producción por despachar mes N]]</f>
        <v>0</v>
      </c>
      <c r="R147" s="7">
        <v>0</v>
      </c>
      <c r="S147" s="18">
        <v>24000</v>
      </c>
      <c r="T147" s="19">
        <f t="shared" si="2"/>
        <v>0</v>
      </c>
      <c r="U147" s="20"/>
      <c r="V147" s="19">
        <f>+Tabla14[[#This Row],[Atraso a facturar]]+Tabla14[[#This Row],[Ajuste atraso]]</f>
        <v>0</v>
      </c>
      <c r="W147" s="5">
        <f>+Tabla14[[#This Row],[Total disponible]]-Tabla14[[#This Row],[Facturación atraso]]</f>
        <v>0</v>
      </c>
      <c r="X147" s="21">
        <f>IFERROR(IF(AND(W147&gt;S147,K147&gt;=S147),ROUNDDOWN((Tabla14[[#This Row],[Producción para venta nueva]])/S147,0)*S147,0),0)</f>
        <v>0</v>
      </c>
      <c r="Y147" s="20"/>
      <c r="Z147" s="21">
        <f>IF(Tabla14[[#This Row],[Venta del mes]]&gt;0,Tabla14[[#This Row],[Venta del mes]]+Tabla14[[#This Row],[Ajuste venta nueva]],0)</f>
        <v>0</v>
      </c>
      <c r="AA147" s="21">
        <f>+Tabla14[[#This Row],[Producción para venta nueva]]-Tabla14[[#This Row],[Facturación Venta nueva]]</f>
        <v>0</v>
      </c>
      <c r="AB147" s="21">
        <f>IF(AND(A147=1,Tabla14[[#This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7" s="21"/>
      <c r="AD147" s="21">
        <f>IF(Tabla14[[#This Row],[Disponible stock sin venta]]&gt;0,Tabla14[[#This Row],[Disponible stock sin venta]]+Tabla14[[#This Row],[Ajuste stock sin venta]],0)</f>
        <v>0</v>
      </c>
      <c r="AE147" s="5">
        <f>IFERROR(VLOOKUP(Tabla14[[#This Row],[Llave]],[2]Hoja2!$B:$E,4,FALSE),0)</f>
        <v>0</v>
      </c>
      <c r="AF14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7" s="5" t="b">
        <v>0</v>
      </c>
      <c r="AH14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7" s="21">
        <f>+Tabla14[[#This Row],[Plan Ajustado]]-Tabla14[[#This Row],[Plan Irrestricto (DATO)]]</f>
        <v>0</v>
      </c>
      <c r="AJ147" s="5"/>
      <c r="AK147" s="5"/>
    </row>
    <row r="148" spans="1:37" ht="15.5" x14ac:dyDescent="0.35">
      <c r="A148">
        <v>1</v>
      </c>
      <c r="B148" t="str">
        <f>Tabla14[[#This Row],[Oficina]]&amp;Tabla14[[#This Row],[Material]]</f>
        <v>Agro Sudamerica1021819</v>
      </c>
      <c r="C148" t="s">
        <v>84</v>
      </c>
      <c r="D148" t="s">
        <v>37</v>
      </c>
      <c r="E148">
        <v>1021819</v>
      </c>
      <c r="F148" t="s">
        <v>240</v>
      </c>
      <c r="G148" t="s">
        <v>125</v>
      </c>
      <c r="H148" t="s">
        <v>128</v>
      </c>
      <c r="I148">
        <f>IFERROR(VLOOKUP(Tabla14[[#This Row],[Material]],[1]Hoja1!$A:$B,2,FALSE),0)</f>
        <v>0</v>
      </c>
      <c r="J148" s="7">
        <v>0</v>
      </c>
      <c r="K148" s="7">
        <v>0</v>
      </c>
      <c r="L148" s="16">
        <v>0.42519388037153194</v>
      </c>
      <c r="M148" s="7">
        <v>0</v>
      </c>
      <c r="N148" s="7">
        <v>0</v>
      </c>
      <c r="O148" s="7">
        <v>0</v>
      </c>
      <c r="P148" s="7">
        <v>0</v>
      </c>
      <c r="Q148" s="17">
        <f>SUM(Tabla14[[#This Row],[Producción disponible]],Tabla14[[#This Row],[Stock al día]],(Tabla14[[#This Row],[Por producir mes N]]))-Tabla14[[#This Row],[Producción por despachar mes N]]</f>
        <v>0</v>
      </c>
      <c r="R148" s="7">
        <v>0</v>
      </c>
      <c r="S148" s="18">
        <v>24000</v>
      </c>
      <c r="T148" s="19">
        <f t="shared" si="2"/>
        <v>0</v>
      </c>
      <c r="U148" s="20"/>
      <c r="V148" s="19">
        <f>+Tabla14[[#This Row],[Atraso a facturar]]+Tabla14[[#This Row],[Ajuste atraso]]</f>
        <v>0</v>
      </c>
      <c r="W148" s="5">
        <f>+Tabla14[[#This Row],[Total disponible]]-Tabla14[[#This Row],[Facturación atraso]]</f>
        <v>0</v>
      </c>
      <c r="X148" s="21">
        <f>IFERROR(IF(AND(W148&gt;S148,K148&gt;=S148),ROUNDDOWN((Tabla14[[#This Row],[Producción para venta nueva]])/S148,0)*S148,0),0)</f>
        <v>0</v>
      </c>
      <c r="Y148" s="20"/>
      <c r="Z148" s="21">
        <f>IF(Tabla14[[#This Row],[Venta del mes]]&gt;0,Tabla14[[#This Row],[Venta del mes]]+Tabla14[[#This Row],[Ajuste venta nueva]],0)</f>
        <v>0</v>
      </c>
      <c r="AA148" s="21">
        <f>+Tabla14[[#This Row],[Producción para venta nueva]]-Tabla14[[#This Row],[Facturación Venta nueva]]</f>
        <v>0</v>
      </c>
      <c r="AB148" s="21">
        <f>IF(AND(A148=1,Tabla14[[#This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8" s="21"/>
      <c r="AD148" s="21">
        <f>IF(Tabla14[[#This Row],[Disponible stock sin venta]]&gt;0,Tabla14[[#This Row],[Disponible stock sin venta]]+Tabla14[[#This Row],[Ajuste stock sin venta]],0)</f>
        <v>0</v>
      </c>
      <c r="AE148" s="5">
        <f>IFERROR(VLOOKUP(Tabla14[[#This Row],[Llave]],[2]Hoja2!$B:$E,4,FALSE),0)</f>
        <v>0</v>
      </c>
      <c r="AF14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8" s="5" t="b">
        <v>0</v>
      </c>
      <c r="AH14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8" s="21">
        <f>+Tabla14[[#This Row],[Plan Ajustado]]-Tabla14[[#This Row],[Plan Irrestricto (DATO)]]</f>
        <v>0</v>
      </c>
      <c r="AJ148" s="5"/>
      <c r="AK148" s="5"/>
    </row>
    <row r="149" spans="1:37" ht="15.5" x14ac:dyDescent="0.35">
      <c r="A149">
        <v>1</v>
      </c>
      <c r="B149" t="str">
        <f>Tabla14[[#This Row],[Oficina]]&amp;Tabla14[[#This Row],[Material]]</f>
        <v>Agrosuper Asia1021667</v>
      </c>
      <c r="C149" t="s">
        <v>84</v>
      </c>
      <c r="D149" t="s">
        <v>76</v>
      </c>
      <c r="E149">
        <v>1021667</v>
      </c>
      <c r="F149" t="s">
        <v>241</v>
      </c>
      <c r="I149">
        <f>IFERROR(VLOOKUP(Tabla14[[#This Row],[Material]],[1]Hoja1!$A:$B,2,FALSE),0)</f>
        <v>0</v>
      </c>
      <c r="J149" s="7">
        <v>22000</v>
      </c>
      <c r="K149" s="7">
        <v>22000</v>
      </c>
      <c r="L149" s="16">
        <v>0.42519388037153194</v>
      </c>
      <c r="M149" s="7">
        <v>9354.2653681737029</v>
      </c>
      <c r="N149" s="7">
        <v>0</v>
      </c>
      <c r="O149" s="7">
        <v>0</v>
      </c>
      <c r="P149" s="7">
        <v>0</v>
      </c>
      <c r="Q149" s="17">
        <f>SUM(Tabla14[[#This Row],[Producción disponible]],Tabla14[[#This Row],[Stock al día]],(Tabla14[[#This Row],[Por producir mes N]]))-Tabla14[[#This Row],[Producción por despachar mes N]]</f>
        <v>9354.2653681737029</v>
      </c>
      <c r="R149" s="7">
        <v>0</v>
      </c>
      <c r="S149" s="18">
        <v>24000</v>
      </c>
      <c r="T149" s="19">
        <f t="shared" si="2"/>
        <v>0</v>
      </c>
      <c r="U149" s="20"/>
      <c r="V149" s="19">
        <f>+Tabla14[[#This Row],[Atraso a facturar]]+Tabla14[[#This Row],[Ajuste atraso]]</f>
        <v>0</v>
      </c>
      <c r="W149" s="5">
        <f>+Tabla14[[#This Row],[Total disponible]]-Tabla14[[#This Row],[Facturación atraso]]</f>
        <v>9354.2653681737029</v>
      </c>
      <c r="X149" s="21">
        <f>IFERROR(IF(AND(W149&gt;S149,K149&gt;=S149),ROUNDDOWN((Tabla14[[#This Row],[Producción para venta nueva]])/S149,0)*S149,0),0)</f>
        <v>0</v>
      </c>
      <c r="Y149" s="20"/>
      <c r="Z149" s="21">
        <f>IF(Tabla14[[#This Row],[Venta del mes]]&gt;0,Tabla14[[#This Row],[Venta del mes]]+Tabla14[[#This Row],[Ajuste venta nueva]],0)</f>
        <v>0</v>
      </c>
      <c r="AA149" s="21">
        <f>+Tabla14[[#This Row],[Producción para venta nueva]]-Tabla14[[#This Row],[Facturación Venta nueva]]</f>
        <v>9354.2653681737029</v>
      </c>
      <c r="AB149" s="21">
        <f>IF(AND(A149=1,Tabla14[[#This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49" s="21"/>
      <c r="AD149" s="21">
        <f>IF(Tabla14[[#This Row],[Disponible stock sin venta]]&gt;0,Tabla14[[#This Row],[Disponible stock sin venta]]+Tabla14[[#This Row],[Ajuste stock sin venta]],0)</f>
        <v>0</v>
      </c>
      <c r="AE149" s="5">
        <f>IFERROR(VLOOKUP(Tabla14[[#This Row],[Llave]],[2]Hoja2!$B:$E,4,FALSE),0)</f>
        <v>0</v>
      </c>
      <c r="AF14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49" s="5">
        <v>0</v>
      </c>
      <c r="AH14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49" s="21">
        <f>+Tabla14[[#This Row],[Plan Ajustado]]-Tabla14[[#This Row],[Plan Irrestricto (DATO)]]</f>
        <v>0</v>
      </c>
      <c r="AJ149" s="5"/>
      <c r="AK149" s="5"/>
    </row>
    <row r="150" spans="1:37" ht="15.5" x14ac:dyDescent="0.35">
      <c r="A150">
        <v>1</v>
      </c>
      <c r="B150" t="str">
        <f>Tabla14[[#This Row],[Oficina]]&amp;Tabla14[[#This Row],[Material]]</f>
        <v>Agrosuper Asia1021666</v>
      </c>
      <c r="C150" t="s">
        <v>84</v>
      </c>
      <c r="D150" t="s">
        <v>76</v>
      </c>
      <c r="E150">
        <v>1021666</v>
      </c>
      <c r="F150" t="s">
        <v>242</v>
      </c>
      <c r="I150">
        <f>IFERROR(VLOOKUP(Tabla14[[#This Row],[Material]],[1]Hoja1!$A:$B,2,FALSE),0)</f>
        <v>0</v>
      </c>
      <c r="J150" s="7">
        <v>44000</v>
      </c>
      <c r="K150" s="7">
        <v>44000</v>
      </c>
      <c r="L150" s="16">
        <v>0.42519388037153194</v>
      </c>
      <c r="M150" s="7">
        <v>18708.530736347406</v>
      </c>
      <c r="N150" s="7">
        <v>0</v>
      </c>
      <c r="O150" s="7">
        <v>0</v>
      </c>
      <c r="P150" s="7">
        <v>0</v>
      </c>
      <c r="Q150" s="17">
        <f>SUM(Tabla14[[#This Row],[Producción disponible]],Tabla14[[#This Row],[Stock al día]],(Tabla14[[#This Row],[Por producir mes N]]))-Tabla14[[#This Row],[Producción por despachar mes N]]</f>
        <v>18708.530736347406</v>
      </c>
      <c r="R150" s="7">
        <v>0</v>
      </c>
      <c r="S150" s="18">
        <v>24000</v>
      </c>
      <c r="T150" s="19">
        <f t="shared" si="2"/>
        <v>0</v>
      </c>
      <c r="U150" s="20"/>
      <c r="V150" s="19">
        <f>+Tabla14[[#This Row],[Atraso a facturar]]+Tabla14[[#This Row],[Ajuste atraso]]</f>
        <v>0</v>
      </c>
      <c r="W150" s="5">
        <f>+Tabla14[[#This Row],[Total disponible]]-Tabla14[[#This Row],[Facturación atraso]]</f>
        <v>18708.530736347406</v>
      </c>
      <c r="X150" s="21">
        <f>IFERROR(IF(AND(W150&gt;S150,K150&gt;=S150),ROUNDDOWN((Tabla14[[#This Row],[Producción para venta nueva]])/S150,0)*S150,0),0)</f>
        <v>0</v>
      </c>
      <c r="Y150" s="20"/>
      <c r="Z150" s="21">
        <f>IF(Tabla14[[#This Row],[Venta del mes]]&gt;0,Tabla14[[#This Row],[Venta del mes]]+Tabla14[[#This Row],[Ajuste venta nueva]],0)</f>
        <v>0</v>
      </c>
      <c r="AA150" s="21">
        <f>+Tabla14[[#This Row],[Producción para venta nueva]]-Tabla14[[#This Row],[Facturación Venta nueva]]</f>
        <v>18708.530736347406</v>
      </c>
      <c r="AB150" s="21">
        <f>IF(AND(A150=1,Tabla14[[#This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0" s="21"/>
      <c r="AD150" s="21">
        <f>IF(Tabla14[[#This Row],[Disponible stock sin venta]]&gt;0,Tabla14[[#This Row],[Disponible stock sin venta]]+Tabla14[[#This Row],[Ajuste stock sin venta]],0)</f>
        <v>0</v>
      </c>
      <c r="AE150" s="5">
        <f>IFERROR(VLOOKUP(Tabla14[[#This Row],[Llave]],[2]Hoja2!$B:$E,4,FALSE),0)</f>
        <v>0</v>
      </c>
      <c r="AF15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0" s="5">
        <v>0</v>
      </c>
      <c r="AH15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0" s="21">
        <f>+Tabla14[[#This Row],[Plan Ajustado]]-Tabla14[[#This Row],[Plan Irrestricto (DATO)]]</f>
        <v>0</v>
      </c>
      <c r="AJ150" s="5"/>
      <c r="AK150" s="5"/>
    </row>
    <row r="151" spans="1:37" ht="15.5" x14ac:dyDescent="0.35">
      <c r="A151">
        <v>1</v>
      </c>
      <c r="B151" t="str">
        <f>Tabla14[[#This Row],[Oficina]]&amp;Tabla14[[#This Row],[Material]]</f>
        <v>Agrosuper Asia1021665</v>
      </c>
      <c r="C151" t="s">
        <v>84</v>
      </c>
      <c r="D151" t="s">
        <v>76</v>
      </c>
      <c r="E151">
        <v>1021665</v>
      </c>
      <c r="F151" t="s">
        <v>243</v>
      </c>
      <c r="G151" t="s">
        <v>152</v>
      </c>
      <c r="H151" t="s">
        <v>153</v>
      </c>
      <c r="I151">
        <f>IFERROR(VLOOKUP(Tabla14[[#This Row],[Material]],[1]Hoja1!$A:$B,2,FALSE),0)</f>
        <v>8449.5780560773383</v>
      </c>
      <c r="J151" s="7">
        <v>0</v>
      </c>
      <c r="K151" s="7">
        <v>0</v>
      </c>
      <c r="L151" s="16">
        <v>0.42519388037153194</v>
      </c>
      <c r="M151" s="7">
        <v>0</v>
      </c>
      <c r="N151" s="7">
        <v>64935</v>
      </c>
      <c r="O151" s="7">
        <v>0</v>
      </c>
      <c r="P151" s="7">
        <v>0</v>
      </c>
      <c r="Q151" s="17">
        <f>SUM(Tabla14[[#This Row],[Producción disponible]],Tabla14[[#This Row],[Stock al día]],(Tabla14[[#This Row],[Por producir mes N]]))-Tabla14[[#This Row],[Producción por despachar mes N]]</f>
        <v>64935</v>
      </c>
      <c r="R151" s="7">
        <v>220000</v>
      </c>
      <c r="S151" s="18">
        <v>22000</v>
      </c>
      <c r="T151" s="19">
        <f t="shared" si="2"/>
        <v>44000</v>
      </c>
      <c r="U151" s="20"/>
      <c r="V151" s="19">
        <f>+Tabla14[[#This Row],[Atraso a facturar]]+Tabla14[[#This Row],[Ajuste atraso]]</f>
        <v>44000</v>
      </c>
      <c r="W151" s="5">
        <f>+Tabla14[[#This Row],[Total disponible]]-Tabla14[[#This Row],[Facturación atraso]]</f>
        <v>20935</v>
      </c>
      <c r="X151" s="21">
        <f>IFERROR(IF(AND(W151&gt;S151,K151&gt;=S151),ROUNDDOWN((Tabla14[[#This Row],[Producción para venta nueva]])/S151,0)*S151,0),0)</f>
        <v>0</v>
      </c>
      <c r="Y151" s="20"/>
      <c r="Z151" s="21">
        <f>IF(Tabla14[[#This Row],[Venta del mes]]&gt;0,Tabla14[[#This Row],[Venta del mes]]+Tabla14[[#This Row],[Ajuste venta nueva]],0)</f>
        <v>0</v>
      </c>
      <c r="AA151" s="21">
        <f>+Tabla14[[#This Row],[Producción para venta nueva]]-Tabla14[[#This Row],[Facturación Venta nueva]]</f>
        <v>20935</v>
      </c>
      <c r="AB151" s="21">
        <f>IF(AND(A151=1,Tabla14[[#This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1" s="21"/>
      <c r="AD151" s="21">
        <f>IF(Tabla14[[#This Row],[Disponible stock sin venta]]&gt;0,Tabla14[[#This Row],[Disponible stock sin venta]]+Tabla14[[#This Row],[Ajuste stock sin venta]],0)</f>
        <v>0</v>
      </c>
      <c r="AE151" s="5">
        <f>IFERROR(VLOOKUP(Tabla14[[#This Row],[Llave]],[2]Hoja2!$B:$E,4,FALSE),0)</f>
        <v>0</v>
      </c>
      <c r="AF15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44000</v>
      </c>
      <c r="AG151" s="5">
        <v>44000</v>
      </c>
      <c r="AH151" s="21">
        <f>IF(Tabla14[[#This Row],[Plan Irrestricto (DATO)]]&gt;0,SUM(Tabla14[[#This Row],[Facturación atraso]],Tabla14[[#This Row],[Facturación Venta nueva]],Tabla14[[#This Row],[Facturación stock]],Tabla14[[#This Row],[En puerto a facturar]]),0)</f>
        <v>44000</v>
      </c>
      <c r="AI151" s="21">
        <f>+Tabla14[[#This Row],[Plan Ajustado]]-Tabla14[[#This Row],[Plan Irrestricto (DATO)]]</f>
        <v>0</v>
      </c>
      <c r="AJ151" s="5"/>
      <c r="AK151" s="5"/>
    </row>
    <row r="152" spans="1:37" ht="15.5" x14ac:dyDescent="0.35">
      <c r="A152">
        <v>1</v>
      </c>
      <c r="B152" t="str">
        <f>Tabla14[[#This Row],[Oficina]]&amp;Tabla14[[#This Row],[Material]]</f>
        <v>Agrosuper Asia1021664</v>
      </c>
      <c r="C152" t="s">
        <v>84</v>
      </c>
      <c r="D152" t="s">
        <v>76</v>
      </c>
      <c r="E152">
        <v>1021664</v>
      </c>
      <c r="F152" t="s">
        <v>244</v>
      </c>
      <c r="G152" t="s">
        <v>152</v>
      </c>
      <c r="H152" t="s">
        <v>153</v>
      </c>
      <c r="I152">
        <f>IFERROR(VLOOKUP(Tabla14[[#This Row],[Material]],[1]Hoja1!$A:$B,2,FALSE),0)</f>
        <v>0</v>
      </c>
      <c r="J152" s="7">
        <v>0</v>
      </c>
      <c r="K152" s="7">
        <v>0</v>
      </c>
      <c r="L152" s="16">
        <v>0.42519388037153194</v>
      </c>
      <c r="M152" s="7">
        <v>0</v>
      </c>
      <c r="N152" s="7">
        <v>32337</v>
      </c>
      <c r="O152" s="7">
        <v>27141.770977049047</v>
      </c>
      <c r="P152" s="7">
        <v>0</v>
      </c>
      <c r="Q152" s="17">
        <f>SUM(Tabla14[[#This Row],[Producción disponible]],Tabla14[[#This Row],[Stock al día]],(Tabla14[[#This Row],[Por producir mes N]]))-Tabla14[[#This Row],[Producción por despachar mes N]]</f>
        <v>59478.770977049047</v>
      </c>
      <c r="R152" s="7">
        <v>149000</v>
      </c>
      <c r="S152" s="18">
        <v>22000</v>
      </c>
      <c r="T152" s="19">
        <f t="shared" si="2"/>
        <v>44000</v>
      </c>
      <c r="U152" s="20"/>
      <c r="V152" s="19">
        <f>+Tabla14[[#This Row],[Atraso a facturar]]+Tabla14[[#This Row],[Ajuste atraso]]</f>
        <v>44000</v>
      </c>
      <c r="W152" s="5">
        <f>+Tabla14[[#This Row],[Total disponible]]-Tabla14[[#This Row],[Facturación atraso]]</f>
        <v>15478.770977049047</v>
      </c>
      <c r="X152" s="21">
        <f>IFERROR(IF(AND(W152&gt;S152,K152&gt;=S152),ROUNDDOWN((Tabla14[[#This Row],[Producción para venta nueva]])/S152,0)*S152,0),0)</f>
        <v>0</v>
      </c>
      <c r="Y152" s="20"/>
      <c r="Z152" s="21">
        <f>IF(Tabla14[[#This Row],[Venta del mes]]&gt;0,Tabla14[[#This Row],[Venta del mes]]+Tabla14[[#This Row],[Ajuste venta nueva]],0)</f>
        <v>0</v>
      </c>
      <c r="AA152" s="21">
        <f>+Tabla14[[#This Row],[Producción para venta nueva]]-Tabla14[[#This Row],[Facturación Venta nueva]]</f>
        <v>15478.770977049047</v>
      </c>
      <c r="AB152" s="21">
        <f>IF(AND(A152=1,Tabla14[[#This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2" s="21"/>
      <c r="AD152" s="21">
        <f>IF(Tabla14[[#This Row],[Disponible stock sin venta]]&gt;0,Tabla14[[#This Row],[Disponible stock sin venta]]+Tabla14[[#This Row],[Ajuste stock sin venta]],0)</f>
        <v>0</v>
      </c>
      <c r="AE152" s="5">
        <f>IFERROR(VLOOKUP(Tabla14[[#This Row],[Llave]],[2]Hoja2!$B:$E,4,FALSE),0)</f>
        <v>0</v>
      </c>
      <c r="AF15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44000</v>
      </c>
      <c r="AG152" s="5">
        <v>44000</v>
      </c>
      <c r="AH152" s="21">
        <f>IF(Tabla14[[#This Row],[Plan Irrestricto (DATO)]]&gt;0,SUM(Tabla14[[#This Row],[Facturación atraso]],Tabla14[[#This Row],[Facturación Venta nueva]],Tabla14[[#This Row],[Facturación stock]],Tabla14[[#This Row],[En puerto a facturar]]),0)</f>
        <v>44000</v>
      </c>
      <c r="AI152" s="21">
        <f>+Tabla14[[#This Row],[Plan Ajustado]]-Tabla14[[#This Row],[Plan Irrestricto (DATO)]]</f>
        <v>0</v>
      </c>
      <c r="AJ152" s="5"/>
      <c r="AK152" s="5"/>
    </row>
    <row r="153" spans="1:37" ht="15.5" x14ac:dyDescent="0.35">
      <c r="A153">
        <v>1</v>
      </c>
      <c r="B153" t="str">
        <f>Tabla14[[#This Row],[Oficina]]&amp;Tabla14[[#This Row],[Material]]</f>
        <v>Agrosuper Asia1021655</v>
      </c>
      <c r="C153" t="s">
        <v>84</v>
      </c>
      <c r="D153" t="s">
        <v>76</v>
      </c>
      <c r="E153">
        <v>1021655</v>
      </c>
      <c r="F153" t="s">
        <v>245</v>
      </c>
      <c r="G153" t="s">
        <v>92</v>
      </c>
      <c r="H153" t="s">
        <v>93</v>
      </c>
      <c r="I153">
        <f>IFERROR(VLOOKUP(Tabla14[[#This Row],[Material]],[1]Hoja1!$A:$B,2,FALSE),0)</f>
        <v>0</v>
      </c>
      <c r="J153" s="7">
        <v>0</v>
      </c>
      <c r="K153" s="7">
        <v>0</v>
      </c>
      <c r="L153" s="16">
        <v>0.42519388037153194</v>
      </c>
      <c r="M153" s="7">
        <v>0</v>
      </c>
      <c r="N153" s="7">
        <v>0</v>
      </c>
      <c r="O153" s="7">
        <v>0</v>
      </c>
      <c r="P153" s="7">
        <v>0</v>
      </c>
      <c r="Q153" s="17">
        <f>SUM(Tabla14[[#This Row],[Producción disponible]],Tabla14[[#This Row],[Stock al día]],(Tabla14[[#This Row],[Por producir mes N]]))-Tabla14[[#This Row],[Producción por despachar mes N]]</f>
        <v>0</v>
      </c>
      <c r="R153" s="7">
        <v>0</v>
      </c>
      <c r="S153" s="18">
        <v>24000</v>
      </c>
      <c r="T153" s="19">
        <f t="shared" si="2"/>
        <v>0</v>
      </c>
      <c r="U153" s="20"/>
      <c r="V153" s="19">
        <f>+Tabla14[[#This Row],[Atraso a facturar]]+Tabla14[[#This Row],[Ajuste atraso]]</f>
        <v>0</v>
      </c>
      <c r="W153" s="5">
        <f>+Tabla14[[#This Row],[Total disponible]]-Tabla14[[#This Row],[Facturación atraso]]</f>
        <v>0</v>
      </c>
      <c r="X153" s="21">
        <f>IFERROR(IF(AND(W153&gt;S153,K153&gt;=S153),ROUNDDOWN((Tabla14[[#This Row],[Producción para venta nueva]])/S153,0)*S153,0),0)</f>
        <v>0</v>
      </c>
      <c r="Y153" s="20"/>
      <c r="Z153" s="21">
        <f>IF(Tabla14[[#This Row],[Venta del mes]]&gt;0,Tabla14[[#This Row],[Venta del mes]]+Tabla14[[#This Row],[Ajuste venta nueva]],0)</f>
        <v>0</v>
      </c>
      <c r="AA153" s="21">
        <f>+Tabla14[[#This Row],[Producción para venta nueva]]-Tabla14[[#This Row],[Facturación Venta nueva]]</f>
        <v>0</v>
      </c>
      <c r="AB153" s="21">
        <f>IF(AND(A153=1,Tabla14[[#This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3" s="21"/>
      <c r="AD153" s="21">
        <f>IF(Tabla14[[#This Row],[Disponible stock sin venta]]&gt;0,Tabla14[[#This Row],[Disponible stock sin venta]]+Tabla14[[#This Row],[Ajuste stock sin venta]],0)</f>
        <v>0</v>
      </c>
      <c r="AE153" s="5">
        <f>IFERROR(VLOOKUP(Tabla14[[#This Row],[Llave]],[2]Hoja2!$B:$E,4,FALSE),0)</f>
        <v>0</v>
      </c>
      <c r="AF153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3" s="5" t="b">
        <v>0</v>
      </c>
      <c r="AH15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3" s="21">
        <f>+Tabla14[[#This Row],[Plan Ajustado]]-Tabla14[[#This Row],[Plan Irrestricto (DATO)]]</f>
        <v>0</v>
      </c>
      <c r="AJ153" s="5"/>
      <c r="AK153" s="5"/>
    </row>
    <row r="154" spans="1:37" ht="15.5" x14ac:dyDescent="0.35">
      <c r="A154">
        <v>1</v>
      </c>
      <c r="B154" t="str">
        <f>Tabla14[[#This Row],[Oficina]]&amp;Tabla14[[#This Row],[Material]]</f>
        <v>Agro Sudamerica1021639</v>
      </c>
      <c r="C154" t="s">
        <v>84</v>
      </c>
      <c r="D154" t="s">
        <v>37</v>
      </c>
      <c r="E154">
        <v>1021639</v>
      </c>
      <c r="F154" t="s">
        <v>246</v>
      </c>
      <c r="G154" t="s">
        <v>140</v>
      </c>
      <c r="H154" t="s">
        <v>141</v>
      </c>
      <c r="I154">
        <f>IFERROR(VLOOKUP(Tabla14[[#This Row],[Material]],[1]Hoja1!$A:$B,2,FALSE),0)</f>
        <v>0</v>
      </c>
      <c r="J154" s="7">
        <v>0</v>
      </c>
      <c r="K154" s="7">
        <v>0</v>
      </c>
      <c r="L154" s="16">
        <v>0.42519388037153194</v>
      </c>
      <c r="M154" s="7">
        <v>0</v>
      </c>
      <c r="N154" s="7">
        <v>0</v>
      </c>
      <c r="O154" s="7">
        <v>0</v>
      </c>
      <c r="P154" s="7">
        <v>0</v>
      </c>
      <c r="Q154" s="17">
        <f>SUM(Tabla14[[#This Row],[Producción disponible]],Tabla14[[#This Row],[Stock al día]],(Tabla14[[#This Row],[Por producir mes N]]))-Tabla14[[#This Row],[Producción por despachar mes N]]</f>
        <v>0</v>
      </c>
      <c r="R154" s="7">
        <v>0</v>
      </c>
      <c r="S154" s="18">
        <v>24000</v>
      </c>
      <c r="T154" s="19">
        <f t="shared" si="2"/>
        <v>0</v>
      </c>
      <c r="U154" s="20"/>
      <c r="V154" s="19">
        <f>+Tabla14[[#This Row],[Atraso a facturar]]+Tabla14[[#This Row],[Ajuste atraso]]</f>
        <v>0</v>
      </c>
      <c r="W154" s="5">
        <f>+Tabla14[[#This Row],[Total disponible]]-Tabla14[[#This Row],[Facturación atraso]]</f>
        <v>0</v>
      </c>
      <c r="X154" s="21">
        <f>IFERROR(IF(AND(W154&gt;S154,K154&gt;=S154),ROUNDDOWN((Tabla14[[#This Row],[Producción para venta nueva]])/S154,0)*S154,0),0)</f>
        <v>0</v>
      </c>
      <c r="Y154" s="20"/>
      <c r="Z154" s="21">
        <f>IF(Tabla14[[#This Row],[Venta del mes]]&gt;0,Tabla14[[#This Row],[Venta del mes]]+Tabla14[[#This Row],[Ajuste venta nueva]],0)</f>
        <v>0</v>
      </c>
      <c r="AA154" s="21">
        <f>+Tabla14[[#This Row],[Producción para venta nueva]]-Tabla14[[#This Row],[Facturación Venta nueva]]</f>
        <v>0</v>
      </c>
      <c r="AB154" s="21">
        <f>IF(AND(A154=1,Tabla14[[#This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4" s="21"/>
      <c r="AD154" s="21">
        <f>IF(Tabla14[[#This Row],[Disponible stock sin venta]]&gt;0,Tabla14[[#This Row],[Disponible stock sin venta]]+Tabla14[[#This Row],[Ajuste stock sin venta]],0)</f>
        <v>0</v>
      </c>
      <c r="AE154" s="5">
        <f>IFERROR(VLOOKUP(Tabla14[[#This Row],[Llave]],[2]Hoja2!$B:$E,4,FALSE),0)</f>
        <v>0</v>
      </c>
      <c r="AF15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4" s="5" t="b">
        <v>0</v>
      </c>
      <c r="AH15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4" s="21">
        <f>+Tabla14[[#This Row],[Plan Ajustado]]-Tabla14[[#This Row],[Plan Irrestricto (DATO)]]</f>
        <v>0</v>
      </c>
      <c r="AJ154" s="5"/>
      <c r="AK154" s="5"/>
    </row>
    <row r="155" spans="1:37" ht="15.5" x14ac:dyDescent="0.35">
      <c r="A155">
        <v>1</v>
      </c>
      <c r="B155" t="str">
        <f>Tabla14[[#This Row],[Oficina]]&amp;Tabla14[[#This Row],[Material]]</f>
        <v>Agro Sudamerica1021623</v>
      </c>
      <c r="C155" t="s">
        <v>84</v>
      </c>
      <c r="D155" t="s">
        <v>37</v>
      </c>
      <c r="E155">
        <v>1021623</v>
      </c>
      <c r="F155" t="s">
        <v>247</v>
      </c>
      <c r="G155" t="s">
        <v>208</v>
      </c>
      <c r="H155" t="s">
        <v>209</v>
      </c>
      <c r="I155">
        <f>IFERROR(VLOOKUP(Tabla14[[#This Row],[Material]],[1]Hoja1!$A:$B,2,FALSE),0)</f>
        <v>0</v>
      </c>
      <c r="J155" s="7">
        <v>0</v>
      </c>
      <c r="K155" s="7">
        <v>0</v>
      </c>
      <c r="L155" s="16">
        <v>0.42519388037153194</v>
      </c>
      <c r="M155" s="7">
        <v>0</v>
      </c>
      <c r="N155" s="7">
        <v>0</v>
      </c>
      <c r="O155" s="7">
        <v>0</v>
      </c>
      <c r="P155" s="7">
        <v>0</v>
      </c>
      <c r="Q155" s="17">
        <f>SUM(Tabla14[[#This Row],[Producción disponible]],Tabla14[[#This Row],[Stock al día]],(Tabla14[[#This Row],[Por producir mes N]]))-Tabla14[[#This Row],[Producción por despachar mes N]]</f>
        <v>0</v>
      </c>
      <c r="R155" s="7">
        <v>0</v>
      </c>
      <c r="S155" s="18">
        <v>24000</v>
      </c>
      <c r="T155" s="19">
        <f t="shared" si="2"/>
        <v>0</v>
      </c>
      <c r="U155" s="20"/>
      <c r="V155" s="19">
        <f>+Tabla14[[#This Row],[Atraso a facturar]]+Tabla14[[#This Row],[Ajuste atraso]]</f>
        <v>0</v>
      </c>
      <c r="W155" s="5">
        <f>+Tabla14[[#This Row],[Total disponible]]-Tabla14[[#This Row],[Facturación atraso]]</f>
        <v>0</v>
      </c>
      <c r="X155" s="21">
        <f>IFERROR(IF(AND(W155&gt;S155,K155&gt;=S155),ROUNDDOWN((Tabla14[[#This Row],[Producción para venta nueva]])/S155,0)*S155,0),0)</f>
        <v>0</v>
      </c>
      <c r="Y155" s="20"/>
      <c r="Z155" s="21">
        <f>IF(Tabla14[[#This Row],[Venta del mes]]&gt;0,Tabla14[[#This Row],[Venta del mes]]+Tabla14[[#This Row],[Ajuste venta nueva]],0)</f>
        <v>0</v>
      </c>
      <c r="AA155" s="21">
        <f>+Tabla14[[#This Row],[Producción para venta nueva]]-Tabla14[[#This Row],[Facturación Venta nueva]]</f>
        <v>0</v>
      </c>
      <c r="AB155" s="21">
        <f>IF(AND(A155=1,Tabla14[[#This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5" s="21"/>
      <c r="AD155" s="21">
        <f>IF(Tabla14[[#This Row],[Disponible stock sin venta]]&gt;0,Tabla14[[#This Row],[Disponible stock sin venta]]+Tabla14[[#This Row],[Ajuste stock sin venta]],0)</f>
        <v>0</v>
      </c>
      <c r="AE155" s="5">
        <f>IFERROR(VLOOKUP(Tabla14[[#This Row],[Llave]],[2]Hoja2!$B:$E,4,FALSE),0)</f>
        <v>0</v>
      </c>
      <c r="AF15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5" s="5" t="b">
        <v>0</v>
      </c>
      <c r="AH15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5" s="21">
        <f>+Tabla14[[#This Row],[Plan Ajustado]]-Tabla14[[#This Row],[Plan Irrestricto (DATO)]]</f>
        <v>0</v>
      </c>
      <c r="AJ155" s="5"/>
      <c r="AK155" s="5"/>
    </row>
    <row r="156" spans="1:37" ht="15.5" x14ac:dyDescent="0.35">
      <c r="A156">
        <v>1</v>
      </c>
      <c r="B156" t="str">
        <f>Tabla14[[#This Row],[Oficina]]&amp;Tabla14[[#This Row],[Material]]</f>
        <v>Agro Sudamerica1021622</v>
      </c>
      <c r="C156" t="s">
        <v>84</v>
      </c>
      <c r="D156" t="s">
        <v>37</v>
      </c>
      <c r="E156">
        <v>1021622</v>
      </c>
      <c r="F156" t="s">
        <v>232</v>
      </c>
      <c r="G156" t="s">
        <v>208</v>
      </c>
      <c r="H156" t="s">
        <v>209</v>
      </c>
      <c r="I156">
        <f>IFERROR(VLOOKUP(Tabla14[[#This Row],[Material]],[1]Hoja1!$A:$B,2,FALSE),0)</f>
        <v>0</v>
      </c>
      <c r="J156" s="7">
        <v>0</v>
      </c>
      <c r="K156" s="7">
        <v>0</v>
      </c>
      <c r="L156" s="16">
        <v>0.42519388037153194</v>
      </c>
      <c r="M156" s="7">
        <v>0</v>
      </c>
      <c r="N156" s="7">
        <v>5720</v>
      </c>
      <c r="O156" s="7">
        <v>704</v>
      </c>
      <c r="P156" s="7">
        <v>0</v>
      </c>
      <c r="Q156" s="17">
        <f>SUM(Tabla14[[#This Row],[Producción disponible]],Tabla14[[#This Row],[Stock al día]],(Tabla14[[#This Row],[Por producir mes N]]))-Tabla14[[#This Row],[Producción por despachar mes N]]</f>
        <v>6424</v>
      </c>
      <c r="R156" s="7">
        <v>0</v>
      </c>
      <c r="S156" s="18">
        <v>24000</v>
      </c>
      <c r="T156" s="19">
        <f t="shared" si="2"/>
        <v>0</v>
      </c>
      <c r="U156" s="20"/>
      <c r="V156" s="19">
        <f>+Tabla14[[#This Row],[Atraso a facturar]]+Tabla14[[#This Row],[Ajuste atraso]]</f>
        <v>0</v>
      </c>
      <c r="W156" s="5">
        <f>+Tabla14[[#This Row],[Total disponible]]-Tabla14[[#This Row],[Facturación atraso]]</f>
        <v>6424</v>
      </c>
      <c r="X156" s="21">
        <f>IFERROR(IF(AND(W156&gt;S156,K156&gt;=S156),ROUNDDOWN((Tabla14[[#This Row],[Producción para venta nueva]])/S156,0)*S156,0),0)</f>
        <v>0</v>
      </c>
      <c r="Y156" s="20"/>
      <c r="Z156" s="21">
        <f>IF(Tabla14[[#This Row],[Venta del mes]]&gt;0,Tabla14[[#This Row],[Venta del mes]]+Tabla14[[#This Row],[Ajuste venta nueva]],0)</f>
        <v>0</v>
      </c>
      <c r="AA156" s="21">
        <f>+Tabla14[[#This Row],[Producción para venta nueva]]-Tabla14[[#This Row],[Facturación Venta nueva]]</f>
        <v>6424</v>
      </c>
      <c r="AB156" s="21">
        <f>IF(AND(A156=1,Tabla14[[#This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6" s="21"/>
      <c r="AD156" s="21">
        <f>IF(Tabla14[[#This Row],[Disponible stock sin venta]]&gt;0,Tabla14[[#This Row],[Disponible stock sin venta]]+Tabla14[[#This Row],[Ajuste stock sin venta]],0)</f>
        <v>0</v>
      </c>
      <c r="AE156" s="5">
        <f>IFERROR(VLOOKUP(Tabla14[[#This Row],[Llave]],[2]Hoja2!$B:$E,4,FALSE),0)</f>
        <v>0</v>
      </c>
      <c r="AF15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6" s="5">
        <v>0</v>
      </c>
      <c r="AH15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6" s="21">
        <f>+Tabla14[[#This Row],[Plan Ajustado]]-Tabla14[[#This Row],[Plan Irrestricto (DATO)]]</f>
        <v>0</v>
      </c>
      <c r="AJ156" s="5"/>
      <c r="AK156" s="5"/>
    </row>
    <row r="157" spans="1:37" ht="15.5" x14ac:dyDescent="0.35">
      <c r="A157">
        <v>1</v>
      </c>
      <c r="B157" t="str">
        <f>Tabla14[[#This Row],[Oficina]]&amp;Tabla14[[#This Row],[Material]]</f>
        <v>Exportacion Directa1021609</v>
      </c>
      <c r="C157" t="s">
        <v>84</v>
      </c>
      <c r="D157" t="s">
        <v>105</v>
      </c>
      <c r="E157">
        <v>1021609</v>
      </c>
      <c r="F157" t="s">
        <v>248</v>
      </c>
      <c r="G157" t="s">
        <v>140</v>
      </c>
      <c r="H157" t="s">
        <v>141</v>
      </c>
      <c r="I157">
        <f>IFERROR(VLOOKUP(Tabla14[[#This Row],[Material]],[1]Hoja1!$A:$B,2,FALSE),0)</f>
        <v>0</v>
      </c>
      <c r="J157" s="7">
        <v>19924</v>
      </c>
      <c r="K157" s="7">
        <v>20000</v>
      </c>
      <c r="L157" s="16">
        <v>0.71259694018576591</v>
      </c>
      <c r="M157" s="7">
        <v>14197.781436261201</v>
      </c>
      <c r="N157" s="7">
        <v>38933</v>
      </c>
      <c r="O157" s="7">
        <v>4810.2429703315156</v>
      </c>
      <c r="P157" s="7">
        <v>6700</v>
      </c>
      <c r="Q157" s="17">
        <f>SUM(Tabla14[[#This Row],[Producción disponible]],Tabla14[[#This Row],[Stock al día]],(Tabla14[[#This Row],[Por producir mes N]]))-Tabla14[[#This Row],[Producción por despachar mes N]]</f>
        <v>51241.024406592711</v>
      </c>
      <c r="R157" s="7">
        <v>38000</v>
      </c>
      <c r="S157" s="18">
        <v>6663</v>
      </c>
      <c r="T157" s="19">
        <f t="shared" si="2"/>
        <v>38000</v>
      </c>
      <c r="U157" s="20"/>
      <c r="V157" s="19">
        <f>+Tabla14[[#This Row],[Atraso a facturar]]+Tabla14[[#This Row],[Ajuste atraso]]</f>
        <v>38000</v>
      </c>
      <c r="W157" s="5">
        <f>+Tabla14[[#This Row],[Total disponible]]-Tabla14[[#This Row],[Facturación atraso]]</f>
        <v>13241.024406592711</v>
      </c>
      <c r="X157" s="21">
        <f>IFERROR(IF(AND(W157&gt;S157,K157&gt;=S157),ROUNDDOWN((Tabla14[[#This Row],[Producción para venta nueva]])/S157,0)*S157,0),0)</f>
        <v>6663</v>
      </c>
      <c r="Y157" s="20"/>
      <c r="Z157" s="21">
        <f>IF(Tabla14[[#This Row],[Venta del mes]]&gt;0,Tabla14[[#This Row],[Venta del mes]]+Tabla14[[#This Row],[Ajuste venta nueva]],0)</f>
        <v>6663</v>
      </c>
      <c r="AA157" s="21">
        <f>+Tabla14[[#This Row],[Producción para venta nueva]]-Tabla14[[#This Row],[Facturación Venta nueva]]</f>
        <v>6578.0244065927109</v>
      </c>
      <c r="AB157" s="21">
        <f>IF(AND(A157=1,Tabla14[[#This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7" s="21"/>
      <c r="AD157" s="21">
        <f>IF(Tabla14[[#This Row],[Disponible stock sin venta]]&gt;0,Tabla14[[#This Row],[Disponible stock sin venta]]+Tabla14[[#This Row],[Ajuste stock sin venta]],0)</f>
        <v>0</v>
      </c>
      <c r="AE157" s="5">
        <f>IFERROR(VLOOKUP(Tabla14[[#This Row],[Llave]],[2]Hoja2!$B:$E,4,FALSE),0)</f>
        <v>0</v>
      </c>
      <c r="AF15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44663</v>
      </c>
      <c r="AG157" s="5">
        <v>44663</v>
      </c>
      <c r="AH157" s="21">
        <f>IF(Tabla14[[#This Row],[Plan Irrestricto (DATO)]]&gt;0,SUM(Tabla14[[#This Row],[Facturación atraso]],Tabla14[[#This Row],[Facturación Venta nueva]],Tabla14[[#This Row],[Facturación stock]],Tabla14[[#This Row],[En puerto a facturar]]),0)</f>
        <v>44663</v>
      </c>
      <c r="AI157" s="21">
        <f>+Tabla14[[#This Row],[Plan Ajustado]]-Tabla14[[#This Row],[Plan Irrestricto (DATO)]]</f>
        <v>0</v>
      </c>
      <c r="AJ157" s="5"/>
      <c r="AK157" s="5"/>
    </row>
    <row r="158" spans="1:37" ht="15.5" x14ac:dyDescent="0.35">
      <c r="A158">
        <v>1</v>
      </c>
      <c r="B158" t="str">
        <f>Tabla14[[#This Row],[Oficina]]&amp;Tabla14[[#This Row],[Material]]</f>
        <v>Exportacion Directa1021603</v>
      </c>
      <c r="C158" t="s">
        <v>84</v>
      </c>
      <c r="D158" t="s">
        <v>105</v>
      </c>
      <c r="E158">
        <v>1021603</v>
      </c>
      <c r="F158" t="s">
        <v>249</v>
      </c>
      <c r="G158" t="s">
        <v>125</v>
      </c>
      <c r="H158" t="s">
        <v>175</v>
      </c>
      <c r="I158">
        <f>IFERROR(VLOOKUP(Tabla14[[#This Row],[Material]],[1]Hoja1!$A:$B,2,FALSE),0)</f>
        <v>225.4537780805471</v>
      </c>
      <c r="J158" s="7">
        <v>3544</v>
      </c>
      <c r="K158" s="7">
        <v>3000</v>
      </c>
      <c r="L158" s="16">
        <v>0.71259694018576591</v>
      </c>
      <c r="M158" s="7">
        <v>2525.4435560183542</v>
      </c>
      <c r="N158" s="7">
        <v>3154</v>
      </c>
      <c r="O158" s="7">
        <v>1634.6251331159838</v>
      </c>
      <c r="P158" s="7">
        <v>0</v>
      </c>
      <c r="Q158" s="17">
        <f>SUM(Tabla14[[#This Row],[Producción disponible]],Tabla14[[#This Row],[Stock al día]],(Tabla14[[#This Row],[Por producir mes N]]))-Tabla14[[#This Row],[Producción por despachar mes N]]</f>
        <v>7314.0686891343375</v>
      </c>
      <c r="R158" s="7">
        <v>6000</v>
      </c>
      <c r="S158" s="18">
        <v>4333</v>
      </c>
      <c r="T158" s="19">
        <f t="shared" si="2"/>
        <v>6000</v>
      </c>
      <c r="U158" s="20"/>
      <c r="V158" s="19">
        <f>+Tabla14[[#This Row],[Atraso a facturar]]+Tabla14[[#This Row],[Ajuste atraso]]</f>
        <v>6000</v>
      </c>
      <c r="W158" s="5">
        <f>+Tabla14[[#This Row],[Total disponible]]-Tabla14[[#This Row],[Facturación atraso]]</f>
        <v>1314.0686891343375</v>
      </c>
      <c r="X158" s="21">
        <f>IFERROR(IF(AND(W158&gt;S158,K158&gt;=S158),ROUNDDOWN((Tabla14[[#This Row],[Producción para venta nueva]])/S158,0)*S158,0),0)</f>
        <v>0</v>
      </c>
      <c r="Y158" s="20"/>
      <c r="Z158" s="21">
        <f>IF(Tabla14[[#This Row],[Venta del mes]]&gt;0,Tabla14[[#This Row],[Venta del mes]]+Tabla14[[#This Row],[Ajuste venta nueva]],0)</f>
        <v>0</v>
      </c>
      <c r="AA158" s="21">
        <f>+Tabla14[[#This Row],[Producción para venta nueva]]-Tabla14[[#This Row],[Facturación Venta nueva]]</f>
        <v>1314.0686891343375</v>
      </c>
      <c r="AB158" s="21">
        <f>IF(AND(A158=1,Tabla14[[#This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8" s="21"/>
      <c r="AD158" s="21">
        <f>IF(Tabla14[[#This Row],[Disponible stock sin venta]]&gt;0,Tabla14[[#This Row],[Disponible stock sin venta]]+Tabla14[[#This Row],[Ajuste stock sin venta]],0)</f>
        <v>0</v>
      </c>
      <c r="AE158" s="5">
        <f>IFERROR(VLOOKUP(Tabla14[[#This Row],[Llave]],[2]Hoja2!$B:$E,4,FALSE),0)</f>
        <v>0</v>
      </c>
      <c r="AF15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6000</v>
      </c>
      <c r="AG158" s="5">
        <v>6000</v>
      </c>
      <c r="AH158" s="21">
        <f>IF(Tabla14[[#This Row],[Plan Irrestricto (DATO)]]&gt;0,SUM(Tabla14[[#This Row],[Facturación atraso]],Tabla14[[#This Row],[Facturación Venta nueva]],Tabla14[[#This Row],[Facturación stock]],Tabla14[[#This Row],[En puerto a facturar]]),0)</f>
        <v>6000</v>
      </c>
      <c r="AI158" s="21">
        <f>+Tabla14[[#This Row],[Plan Ajustado]]-Tabla14[[#This Row],[Plan Irrestricto (DATO)]]</f>
        <v>0</v>
      </c>
      <c r="AJ158" s="5"/>
      <c r="AK158" s="5"/>
    </row>
    <row r="159" spans="1:37" ht="15.5" x14ac:dyDescent="0.35">
      <c r="A159">
        <v>1</v>
      </c>
      <c r="B159" t="str">
        <f>Tabla14[[#This Row],[Oficina]]&amp;Tabla14[[#This Row],[Material]]</f>
        <v>Agro Sudamerica1021596</v>
      </c>
      <c r="C159" t="s">
        <v>84</v>
      </c>
      <c r="D159" t="s">
        <v>37</v>
      </c>
      <c r="E159">
        <v>1021596</v>
      </c>
      <c r="F159" t="s">
        <v>250</v>
      </c>
      <c r="G159" t="str">
        <f>VLOOKUP(Tabla14[[#This Row],[Material]],'[3]Base Pedidos'!$D:$AD,25,FALSE)</f>
        <v>CUERO MIXTO</v>
      </c>
      <c r="H159" t="str">
        <f>VLOOKUP(Tabla14[[#This Row],[Material]],'[3]Base Pedidos'!$D:$AD,26,FALSE)</f>
        <v>CUERO GRANEL ESPECIAL</v>
      </c>
      <c r="I159">
        <f>IFERROR(VLOOKUP(Tabla14[[#This Row],[Material]],[1]Hoja1!$A:$B,2,FALSE),0)</f>
        <v>0</v>
      </c>
      <c r="J159" s="7">
        <v>0</v>
      </c>
      <c r="K159" s="7">
        <v>0</v>
      </c>
      <c r="L159" s="16">
        <v>0.42519388037153194</v>
      </c>
      <c r="M159" s="7">
        <v>0</v>
      </c>
      <c r="N159" s="7">
        <v>0</v>
      </c>
      <c r="O159" s="7">
        <v>0</v>
      </c>
      <c r="P159" s="7">
        <v>0</v>
      </c>
      <c r="Q159" s="17">
        <f>SUM(Tabla14[[#This Row],[Producción disponible]],Tabla14[[#This Row],[Stock al día]],(Tabla14[[#This Row],[Por producir mes N]]))-Tabla14[[#This Row],[Producción por despachar mes N]]</f>
        <v>0</v>
      </c>
      <c r="R159" s="7">
        <v>5800</v>
      </c>
      <c r="S159" s="18">
        <v>24000</v>
      </c>
      <c r="T159" s="19">
        <f t="shared" si="2"/>
        <v>0</v>
      </c>
      <c r="U159" s="20"/>
      <c r="V159" s="19">
        <f>+Tabla14[[#This Row],[Atraso a facturar]]+Tabla14[[#This Row],[Ajuste atraso]]</f>
        <v>0</v>
      </c>
      <c r="W159" s="5">
        <f>+Tabla14[[#This Row],[Total disponible]]-Tabla14[[#This Row],[Facturación atraso]]</f>
        <v>0</v>
      </c>
      <c r="X159" s="21">
        <f>IFERROR(IF(AND(W159&gt;S159,K159&gt;=S159),ROUNDDOWN((Tabla14[[#This Row],[Producción para venta nueva]])/S159,0)*S159,0),0)</f>
        <v>0</v>
      </c>
      <c r="Y159" s="20"/>
      <c r="Z159" s="21">
        <f>IF(Tabla14[[#This Row],[Venta del mes]]&gt;0,Tabla14[[#This Row],[Venta del mes]]+Tabla14[[#This Row],[Ajuste venta nueva]],0)</f>
        <v>0</v>
      </c>
      <c r="AA159" s="21">
        <f>+Tabla14[[#This Row],[Producción para venta nueva]]-Tabla14[[#This Row],[Facturación Venta nueva]]</f>
        <v>0</v>
      </c>
      <c r="AB159" s="21">
        <f>IF(AND(A159=1,Tabla14[[#This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59" s="21"/>
      <c r="AD159" s="21">
        <f>IF(Tabla14[[#This Row],[Disponible stock sin venta]]&gt;0,Tabla14[[#This Row],[Disponible stock sin venta]]+Tabla14[[#This Row],[Ajuste stock sin venta]],0)</f>
        <v>0</v>
      </c>
      <c r="AE159" s="5">
        <f>IFERROR(VLOOKUP(Tabla14[[#This Row],[Llave]],[2]Hoja2!$B:$E,4,FALSE),0)</f>
        <v>0</v>
      </c>
      <c r="AF15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59" s="5" t="b">
        <v>0</v>
      </c>
      <c r="AH15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59" s="21">
        <f>+Tabla14[[#This Row],[Plan Ajustado]]-Tabla14[[#This Row],[Plan Irrestricto (DATO)]]</f>
        <v>0</v>
      </c>
      <c r="AJ159" s="5"/>
      <c r="AK159" s="5"/>
    </row>
    <row r="160" spans="1:37" ht="15.5" x14ac:dyDescent="0.35">
      <c r="A160">
        <v>1</v>
      </c>
      <c r="B160" t="str">
        <f>Tabla14[[#This Row],[Oficina]]&amp;Tabla14[[#This Row],[Material]]</f>
        <v>Agro Sudamerica1021550</v>
      </c>
      <c r="C160" t="s">
        <v>84</v>
      </c>
      <c r="D160" t="s">
        <v>37</v>
      </c>
      <c r="E160">
        <v>1021550</v>
      </c>
      <c r="F160" t="s">
        <v>251</v>
      </c>
      <c r="G160" t="s">
        <v>70</v>
      </c>
      <c r="H160" t="s">
        <v>171</v>
      </c>
      <c r="I160">
        <f>IFERROR(VLOOKUP(Tabla14[[#This Row],[Material]],[1]Hoja1!$A:$B,2,FALSE),0)</f>
        <v>0</v>
      </c>
      <c r="J160" s="7">
        <v>0</v>
      </c>
      <c r="K160" s="7">
        <v>0</v>
      </c>
      <c r="L160" s="16">
        <v>0.42519388037153194</v>
      </c>
      <c r="M160" s="7">
        <v>0</v>
      </c>
      <c r="N160" s="7">
        <v>0</v>
      </c>
      <c r="O160" s="7">
        <v>0</v>
      </c>
      <c r="P160" s="7">
        <v>0</v>
      </c>
      <c r="Q160" s="17">
        <f>SUM(Tabla14[[#This Row],[Producción disponible]],Tabla14[[#This Row],[Stock al día]],(Tabla14[[#This Row],[Por producir mes N]]))-Tabla14[[#This Row],[Producción por despachar mes N]]</f>
        <v>0</v>
      </c>
      <c r="R160" s="7">
        <v>0</v>
      </c>
      <c r="S160" s="18">
        <v>24000</v>
      </c>
      <c r="T160" s="19">
        <f t="shared" si="2"/>
        <v>0</v>
      </c>
      <c r="U160" s="20"/>
      <c r="V160" s="19">
        <f>+Tabla14[[#This Row],[Atraso a facturar]]+Tabla14[[#This Row],[Ajuste atraso]]</f>
        <v>0</v>
      </c>
      <c r="W160" s="5">
        <f>+Tabla14[[#This Row],[Total disponible]]-Tabla14[[#This Row],[Facturación atraso]]</f>
        <v>0</v>
      </c>
      <c r="X160" s="21">
        <f>IFERROR(IF(AND(W160&gt;S160,K160&gt;=S160),ROUNDDOWN((Tabla14[[#This Row],[Producción para venta nueva]])/S160,0)*S160,0),0)</f>
        <v>0</v>
      </c>
      <c r="Y160" s="20"/>
      <c r="Z160" s="21">
        <f>IF(Tabla14[[#This Row],[Venta del mes]]&gt;0,Tabla14[[#This Row],[Venta del mes]]+Tabla14[[#This Row],[Ajuste venta nueva]],0)</f>
        <v>0</v>
      </c>
      <c r="AA160" s="21">
        <f>+Tabla14[[#This Row],[Producción para venta nueva]]-Tabla14[[#This Row],[Facturación Venta nueva]]</f>
        <v>0</v>
      </c>
      <c r="AB160" s="21">
        <f>IF(AND(A160=1,Tabla14[[#This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0" s="21"/>
      <c r="AD160" s="21">
        <f>IF(Tabla14[[#This Row],[Disponible stock sin venta]]&gt;0,Tabla14[[#This Row],[Disponible stock sin venta]]+Tabla14[[#This Row],[Ajuste stock sin venta]],0)</f>
        <v>0</v>
      </c>
      <c r="AE160" s="5">
        <f>IFERROR(VLOOKUP(Tabla14[[#This Row],[Llave]],[2]Hoja2!$B:$E,4,FALSE),0)</f>
        <v>0</v>
      </c>
      <c r="AF16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0" s="5" t="b">
        <v>0</v>
      </c>
      <c r="AH16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0" s="21">
        <f>+Tabla14[[#This Row],[Plan Ajustado]]-Tabla14[[#This Row],[Plan Irrestricto (DATO)]]</f>
        <v>0</v>
      </c>
      <c r="AJ160" s="5"/>
      <c r="AK160" s="5"/>
    </row>
    <row r="161" spans="1:37" ht="15.5" x14ac:dyDescent="0.35">
      <c r="A161">
        <v>1</v>
      </c>
      <c r="B161" t="str">
        <f>Tabla14[[#This Row],[Oficina]]&amp;Tabla14[[#This Row],[Material]]</f>
        <v>Exportacion Directa1021533</v>
      </c>
      <c r="C161" t="s">
        <v>84</v>
      </c>
      <c r="D161" t="s">
        <v>105</v>
      </c>
      <c r="E161">
        <v>1021533</v>
      </c>
      <c r="F161" t="s">
        <v>252</v>
      </c>
      <c r="G161" t="s">
        <v>121</v>
      </c>
      <c r="H161" t="s">
        <v>122</v>
      </c>
      <c r="I161">
        <f>IFERROR(VLOOKUP(Tabla14[[#This Row],[Material]],[1]Hoja1!$A:$B,2,FALSE),0)</f>
        <v>0</v>
      </c>
      <c r="J161" s="7">
        <v>24000</v>
      </c>
      <c r="K161" s="7">
        <v>15000</v>
      </c>
      <c r="L161" s="16">
        <v>0.71259694018576591</v>
      </c>
      <c r="M161" s="7">
        <v>17102.326564458381</v>
      </c>
      <c r="N161" s="7">
        <v>19496</v>
      </c>
      <c r="O161" s="7">
        <v>3733.3560199010967</v>
      </c>
      <c r="P161" s="7">
        <v>15000</v>
      </c>
      <c r="Q161" s="17">
        <f>SUM(Tabla14[[#This Row],[Producción disponible]],Tabla14[[#This Row],[Stock al día]],(Tabla14[[#This Row],[Por producir mes N]]))-Tabla14[[#This Row],[Producción por despachar mes N]]</f>
        <v>25331.682584359478</v>
      </c>
      <c r="R161" s="7">
        <v>30000</v>
      </c>
      <c r="S161" s="18">
        <v>5000</v>
      </c>
      <c r="T161" s="19">
        <f t="shared" si="2"/>
        <v>25000</v>
      </c>
      <c r="U161" s="20"/>
      <c r="V161" s="19">
        <f>+Tabla14[[#This Row],[Atraso a facturar]]+Tabla14[[#This Row],[Ajuste atraso]]</f>
        <v>25000</v>
      </c>
      <c r="W161" s="5">
        <f>+Tabla14[[#This Row],[Total disponible]]-Tabla14[[#This Row],[Facturación atraso]]</f>
        <v>331.68258435947791</v>
      </c>
      <c r="X161" s="21">
        <f>IFERROR(IF(AND(W161&gt;S161,K161&gt;=S161),ROUNDDOWN((Tabla14[[#This Row],[Producción para venta nueva]])/S161,0)*S161,0),0)</f>
        <v>0</v>
      </c>
      <c r="Y161" s="20"/>
      <c r="Z161" s="21">
        <f>IF(Tabla14[[#This Row],[Venta del mes]]&gt;0,Tabla14[[#This Row],[Venta del mes]]+Tabla14[[#This Row],[Ajuste venta nueva]],0)</f>
        <v>0</v>
      </c>
      <c r="AA161" s="21">
        <f>+Tabla14[[#This Row],[Producción para venta nueva]]-Tabla14[[#This Row],[Facturación Venta nueva]]</f>
        <v>331.68258435947791</v>
      </c>
      <c r="AB161" s="21">
        <f>IF(AND(A161=1,Tabla14[[#This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1" s="21"/>
      <c r="AD161" s="21">
        <f>IF(Tabla14[[#This Row],[Disponible stock sin venta]]&gt;0,Tabla14[[#This Row],[Disponible stock sin venta]]+Tabla14[[#This Row],[Ajuste stock sin venta]],0)</f>
        <v>0</v>
      </c>
      <c r="AE161" s="5">
        <f>IFERROR(VLOOKUP(Tabla14[[#This Row],[Llave]],[2]Hoja2!$B:$E,4,FALSE),0)</f>
        <v>0</v>
      </c>
      <c r="AF16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25000</v>
      </c>
      <c r="AG161" s="5">
        <v>25000</v>
      </c>
      <c r="AH161" s="21">
        <f>IF(Tabla14[[#This Row],[Plan Irrestricto (DATO)]]&gt;0,SUM(Tabla14[[#This Row],[Facturación atraso]],Tabla14[[#This Row],[Facturación Venta nueva]],Tabla14[[#This Row],[Facturación stock]],Tabla14[[#This Row],[En puerto a facturar]]),0)</f>
        <v>25000</v>
      </c>
      <c r="AI161" s="21">
        <f>+Tabla14[[#This Row],[Plan Ajustado]]-Tabla14[[#This Row],[Plan Irrestricto (DATO)]]</f>
        <v>0</v>
      </c>
      <c r="AJ161" s="5"/>
      <c r="AK161" s="5"/>
    </row>
    <row r="162" spans="1:37" ht="15.5" x14ac:dyDescent="0.35">
      <c r="A162">
        <v>1</v>
      </c>
      <c r="B162" t="str">
        <f>Tabla14[[#This Row],[Oficina]]&amp;Tabla14[[#This Row],[Material]]</f>
        <v>Agrosuper Asia1021470</v>
      </c>
      <c r="C162" t="s">
        <v>84</v>
      </c>
      <c r="D162" t="s">
        <v>76</v>
      </c>
      <c r="E162">
        <v>1021470</v>
      </c>
      <c r="F162" t="s">
        <v>253</v>
      </c>
      <c r="G162" t="s">
        <v>254</v>
      </c>
      <c r="H162" t="s">
        <v>255</v>
      </c>
      <c r="I162">
        <f>IFERROR(VLOOKUP(Tabla14[[#This Row],[Material]],[1]Hoja1!$A:$B,2,FALSE),0)</f>
        <v>0</v>
      </c>
      <c r="J162" s="7">
        <v>54838</v>
      </c>
      <c r="K162" s="7">
        <v>44000</v>
      </c>
      <c r="L162" s="16">
        <v>0.42519388037153194</v>
      </c>
      <c r="M162" s="7">
        <v>23316.78201181407</v>
      </c>
      <c r="N162" s="7">
        <v>11145</v>
      </c>
      <c r="O162" s="7">
        <v>1214.8416000000002</v>
      </c>
      <c r="P162" s="7">
        <v>0</v>
      </c>
      <c r="Q162" s="17">
        <f>SUM(Tabla14[[#This Row],[Producción disponible]],Tabla14[[#This Row],[Stock al día]],(Tabla14[[#This Row],[Por producir mes N]]))-Tabla14[[#This Row],[Producción por despachar mes N]]</f>
        <v>35676.623611814066</v>
      </c>
      <c r="R162" s="7">
        <v>22000</v>
      </c>
      <c r="S162" s="18">
        <v>22000</v>
      </c>
      <c r="T162" s="19">
        <f t="shared" si="2"/>
        <v>22000</v>
      </c>
      <c r="U162" s="20"/>
      <c r="V162" s="19">
        <f>+Tabla14[[#This Row],[Atraso a facturar]]+Tabla14[[#This Row],[Ajuste atraso]]</f>
        <v>22000</v>
      </c>
      <c r="W162" s="5">
        <f>+Tabla14[[#This Row],[Total disponible]]-Tabla14[[#This Row],[Facturación atraso]]</f>
        <v>13676.623611814066</v>
      </c>
      <c r="X162" s="21">
        <f>IFERROR(IF(AND(W162&gt;S162,K162&gt;=S162),ROUNDDOWN((Tabla14[[#This Row],[Producción para venta nueva]])/S162,0)*S162,0),0)</f>
        <v>0</v>
      </c>
      <c r="Y162" s="20"/>
      <c r="Z162" s="21">
        <f>IF(Tabla14[[#This Row],[Venta del mes]]&gt;0,Tabla14[[#This Row],[Venta del mes]]+Tabla14[[#This Row],[Ajuste venta nueva]],0)</f>
        <v>0</v>
      </c>
      <c r="AA162" s="21">
        <f>+Tabla14[[#This Row],[Producción para venta nueva]]-Tabla14[[#This Row],[Facturación Venta nueva]]</f>
        <v>13676.623611814066</v>
      </c>
      <c r="AB162" s="21">
        <f>IF(AND(A162=1,Tabla14[[#This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2" s="21"/>
      <c r="AD162" s="21">
        <f>IF(Tabla14[[#This Row],[Disponible stock sin venta]]&gt;0,Tabla14[[#This Row],[Disponible stock sin venta]]+Tabla14[[#This Row],[Ajuste stock sin venta]],0)</f>
        <v>0</v>
      </c>
      <c r="AE162" s="5">
        <f>IFERROR(VLOOKUP(Tabla14[[#This Row],[Llave]],[2]Hoja2!$B:$E,4,FALSE),0)</f>
        <v>0</v>
      </c>
      <c r="AF16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162" s="5">
        <v>22000</v>
      </c>
      <c r="AH162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162" s="21">
        <f>+Tabla14[[#This Row],[Plan Ajustado]]-Tabla14[[#This Row],[Plan Irrestricto (DATO)]]</f>
        <v>0</v>
      </c>
      <c r="AJ162" s="5"/>
      <c r="AK162" s="5"/>
    </row>
    <row r="163" spans="1:37" ht="15.5" x14ac:dyDescent="0.35">
      <c r="A163">
        <v>1</v>
      </c>
      <c r="B163" t="str">
        <f>Tabla14[[#This Row],[Oficina]]&amp;Tabla14[[#This Row],[Material]]</f>
        <v>Agro Sudamerica1021435</v>
      </c>
      <c r="C163" t="s">
        <v>84</v>
      </c>
      <c r="D163" t="s">
        <v>37</v>
      </c>
      <c r="E163">
        <v>1021435</v>
      </c>
      <c r="F163" t="s">
        <v>256</v>
      </c>
      <c r="G163" t="s">
        <v>107</v>
      </c>
      <c r="H163" t="s">
        <v>112</v>
      </c>
      <c r="I163">
        <f>IFERROR(VLOOKUP(Tabla14[[#This Row],[Material]],[1]Hoja1!$A:$B,2,FALSE),0)</f>
        <v>0</v>
      </c>
      <c r="J163" s="7">
        <v>0</v>
      </c>
      <c r="K163" s="7">
        <v>0</v>
      </c>
      <c r="L163" s="16">
        <v>0.42519388037153194</v>
      </c>
      <c r="M163" s="7">
        <v>0</v>
      </c>
      <c r="N163" s="7">
        <v>0</v>
      </c>
      <c r="O163" s="7">
        <v>0</v>
      </c>
      <c r="P163" s="7">
        <v>0</v>
      </c>
      <c r="Q163" s="17">
        <f>SUM(Tabla14[[#This Row],[Producción disponible]],Tabla14[[#This Row],[Stock al día]],(Tabla14[[#This Row],[Por producir mes N]]))-Tabla14[[#This Row],[Producción por despachar mes N]]</f>
        <v>0</v>
      </c>
      <c r="R163" s="7">
        <v>0</v>
      </c>
      <c r="S163" s="18">
        <v>24000</v>
      </c>
      <c r="T163" s="19">
        <f t="shared" si="2"/>
        <v>0</v>
      </c>
      <c r="U163" s="20"/>
      <c r="V163" s="19">
        <f>+Tabla14[[#This Row],[Atraso a facturar]]+Tabla14[[#This Row],[Ajuste atraso]]</f>
        <v>0</v>
      </c>
      <c r="W163" s="5">
        <f>+Tabla14[[#This Row],[Total disponible]]-Tabla14[[#This Row],[Facturación atraso]]</f>
        <v>0</v>
      </c>
      <c r="X163" s="21">
        <f>IFERROR(IF(AND(W163&gt;S163,K163&gt;=S163),ROUNDDOWN((Tabla14[[#This Row],[Producción para venta nueva]])/S163,0)*S163,0),0)</f>
        <v>0</v>
      </c>
      <c r="Y163" s="20"/>
      <c r="Z163" s="21">
        <f>IF(Tabla14[[#This Row],[Venta del mes]]&gt;0,Tabla14[[#This Row],[Venta del mes]]+Tabla14[[#This Row],[Ajuste venta nueva]],0)</f>
        <v>0</v>
      </c>
      <c r="AA163" s="21">
        <f>+Tabla14[[#This Row],[Producción para venta nueva]]-Tabla14[[#This Row],[Facturación Venta nueva]]</f>
        <v>0</v>
      </c>
      <c r="AB163" s="21">
        <f>IF(AND(A163=1,Tabla14[[#This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3" s="21"/>
      <c r="AD163" s="21">
        <f>IF(Tabla14[[#This Row],[Disponible stock sin venta]]&gt;0,Tabla14[[#This Row],[Disponible stock sin venta]]+Tabla14[[#This Row],[Ajuste stock sin venta]],0)</f>
        <v>0</v>
      </c>
      <c r="AE163" s="5">
        <f>IFERROR(VLOOKUP(Tabla14[[#This Row],[Llave]],[2]Hoja2!$B:$E,4,FALSE),0)</f>
        <v>0</v>
      </c>
      <c r="AF163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3" s="5" t="b">
        <v>0</v>
      </c>
      <c r="AH16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3" s="21">
        <f>+Tabla14[[#This Row],[Plan Ajustado]]-Tabla14[[#This Row],[Plan Irrestricto (DATO)]]</f>
        <v>0</v>
      </c>
      <c r="AJ163" s="5"/>
      <c r="AK163" s="5"/>
    </row>
    <row r="164" spans="1:37" ht="15.5" x14ac:dyDescent="0.35">
      <c r="A164">
        <v>1</v>
      </c>
      <c r="B164" t="str">
        <f>Tabla14[[#This Row],[Oficina]]&amp;Tabla14[[#This Row],[Material]]</f>
        <v>Agro Sudamerica1021433</v>
      </c>
      <c r="C164" t="s">
        <v>84</v>
      </c>
      <c r="D164" t="s">
        <v>37</v>
      </c>
      <c r="E164">
        <v>1021433</v>
      </c>
      <c r="F164" t="s">
        <v>257</v>
      </c>
      <c r="G164" t="str">
        <f>VLOOKUP(Tabla14[[#This Row],[Material]],'[3]Base Pedidos'!$D:$AD,25,FALSE)</f>
        <v>PIERNA PULPA</v>
      </c>
      <c r="H164" t="str">
        <f>VLOOKUP(Tabla14[[#This Row],[Material]],'[3]Base Pedidos'!$D:$AD,26,FALSE)</f>
        <v>PIERNA PULPA 59</v>
      </c>
      <c r="I164">
        <f>IFERROR(VLOOKUP(Tabla14[[#This Row],[Material]],[1]Hoja1!$A:$B,2,FALSE),0)</f>
        <v>0</v>
      </c>
      <c r="J164" s="7">
        <v>0</v>
      </c>
      <c r="K164" s="7">
        <v>0</v>
      </c>
      <c r="L164" s="16">
        <v>0.42519388037153194</v>
      </c>
      <c r="M164" s="7">
        <v>0</v>
      </c>
      <c r="N164" s="7">
        <v>0</v>
      </c>
      <c r="O164" s="7">
        <v>0</v>
      </c>
      <c r="P164" s="7">
        <v>0</v>
      </c>
      <c r="Q164" s="17">
        <f>SUM(Tabla14[[#This Row],[Producción disponible]],Tabla14[[#This Row],[Stock al día]],(Tabla14[[#This Row],[Por producir mes N]]))-Tabla14[[#This Row],[Producción por despachar mes N]]</f>
        <v>0</v>
      </c>
      <c r="R164" s="7">
        <v>0</v>
      </c>
      <c r="S164" s="18">
        <v>24000</v>
      </c>
      <c r="T164" s="19">
        <f t="shared" si="2"/>
        <v>0</v>
      </c>
      <c r="U164" s="20"/>
      <c r="V164" s="19">
        <f>+Tabla14[[#This Row],[Atraso a facturar]]+Tabla14[[#This Row],[Ajuste atraso]]</f>
        <v>0</v>
      </c>
      <c r="W164" s="5">
        <f>+Tabla14[[#This Row],[Total disponible]]-Tabla14[[#This Row],[Facturación atraso]]</f>
        <v>0</v>
      </c>
      <c r="X164" s="21">
        <f>IFERROR(IF(AND(W164&gt;S164,K164&gt;=S164),ROUNDDOWN((Tabla14[[#This Row],[Producción para venta nueva]])/S164,0)*S164,0),0)</f>
        <v>0</v>
      </c>
      <c r="Y164" s="20"/>
      <c r="Z164" s="21">
        <f>IF(Tabla14[[#This Row],[Venta del mes]]&gt;0,Tabla14[[#This Row],[Venta del mes]]+Tabla14[[#This Row],[Ajuste venta nueva]],0)</f>
        <v>0</v>
      </c>
      <c r="AA164" s="21">
        <f>+Tabla14[[#This Row],[Producción para venta nueva]]-Tabla14[[#This Row],[Facturación Venta nueva]]</f>
        <v>0</v>
      </c>
      <c r="AB164" s="21">
        <f>IF(AND(A164=1,Tabla14[[#This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4" s="21"/>
      <c r="AD164" s="21">
        <f>IF(Tabla14[[#This Row],[Disponible stock sin venta]]&gt;0,Tabla14[[#This Row],[Disponible stock sin venta]]+Tabla14[[#This Row],[Ajuste stock sin venta]],0)</f>
        <v>0</v>
      </c>
      <c r="AE164" s="5">
        <f>IFERROR(VLOOKUP(Tabla14[[#This Row],[Llave]],[2]Hoja2!$B:$E,4,FALSE),0)</f>
        <v>0</v>
      </c>
      <c r="AF16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4" s="5" t="b">
        <v>0</v>
      </c>
      <c r="AH16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4" s="21">
        <f>+Tabla14[[#This Row],[Plan Ajustado]]-Tabla14[[#This Row],[Plan Irrestricto (DATO)]]</f>
        <v>0</v>
      </c>
      <c r="AJ164" s="5"/>
      <c r="AK164" s="5"/>
    </row>
    <row r="165" spans="1:37" ht="15.5" x14ac:dyDescent="0.35">
      <c r="A165">
        <v>1</v>
      </c>
      <c r="B165" t="str">
        <f>Tabla14[[#This Row],[Oficina]]&amp;Tabla14[[#This Row],[Material]]</f>
        <v>Agro Sudamerica1021385</v>
      </c>
      <c r="C165" t="s">
        <v>84</v>
      </c>
      <c r="D165" t="s">
        <v>37</v>
      </c>
      <c r="E165">
        <v>1021385</v>
      </c>
      <c r="F165" t="s">
        <v>258</v>
      </c>
      <c r="G165" t="s">
        <v>131</v>
      </c>
      <c r="H165" t="s">
        <v>132</v>
      </c>
      <c r="I165">
        <f>IFERROR(VLOOKUP(Tabla14[[#This Row],[Material]],[1]Hoja1!$A:$B,2,FALSE),0)</f>
        <v>38320.332903999995</v>
      </c>
      <c r="J165" s="7">
        <v>253964</v>
      </c>
      <c r="K165" s="7">
        <v>240000</v>
      </c>
      <c r="L165" s="16">
        <v>0.42519388037153194</v>
      </c>
      <c r="M165" s="7">
        <v>107983.93863467574</v>
      </c>
      <c r="N165" s="7">
        <v>133585</v>
      </c>
      <c r="O165" s="7">
        <v>16581.600001791998</v>
      </c>
      <c r="P165" s="7">
        <v>0</v>
      </c>
      <c r="Q165" s="17">
        <f>SUM(Tabla14[[#This Row],[Producción disponible]],Tabla14[[#This Row],[Stock al día]],(Tabla14[[#This Row],[Por producir mes N]]))-Tabla14[[#This Row],[Producción por despachar mes N]]</f>
        <v>258150.53863646774</v>
      </c>
      <c r="R165" s="7">
        <v>196716</v>
      </c>
      <c r="S165" s="18">
        <v>24000</v>
      </c>
      <c r="T165" s="19">
        <f t="shared" si="2"/>
        <v>196716</v>
      </c>
      <c r="U165" s="20"/>
      <c r="V165" s="19">
        <f>+Tabla14[[#This Row],[Atraso a facturar]]+Tabla14[[#This Row],[Ajuste atraso]]</f>
        <v>196716</v>
      </c>
      <c r="W165" s="5">
        <f>+Tabla14[[#This Row],[Total disponible]]-Tabla14[[#This Row],[Facturación atraso]]</f>
        <v>61434.53863646774</v>
      </c>
      <c r="X165" s="21">
        <f>IFERROR(IF(AND(W165&gt;S165,K165&gt;=S165),ROUNDDOWN((Tabla14[[#This Row],[Producción para venta nueva]])/S165,0)*S165,0),0)</f>
        <v>48000</v>
      </c>
      <c r="Y165" s="20"/>
      <c r="Z165" s="21">
        <f>IF(Tabla14[[#This Row],[Venta del mes]]&gt;0,Tabla14[[#This Row],[Venta del mes]]+Tabla14[[#This Row],[Ajuste venta nueva]],0)</f>
        <v>48000</v>
      </c>
      <c r="AA165" s="21">
        <f>+Tabla14[[#This Row],[Producción para venta nueva]]-Tabla14[[#This Row],[Facturación Venta nueva]]</f>
        <v>13434.53863646774</v>
      </c>
      <c r="AB165" s="21">
        <f>IF(AND(A165=1,Tabla14[[#This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5" s="21"/>
      <c r="AD165" s="21">
        <f>IF(Tabla14[[#This Row],[Disponible stock sin venta]]&gt;0,Tabla14[[#This Row],[Disponible stock sin venta]]+Tabla14[[#This Row],[Ajuste stock sin venta]],0)</f>
        <v>0</v>
      </c>
      <c r="AE165" s="5">
        <f>IFERROR(VLOOKUP(Tabla14[[#This Row],[Llave]],[2]Hoja2!$B:$E,4,FALSE),0)</f>
        <v>0</v>
      </c>
      <c r="AF16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244716</v>
      </c>
      <c r="AG165" s="5">
        <v>244716</v>
      </c>
      <c r="AH165" s="21">
        <f>IF(Tabla14[[#This Row],[Plan Irrestricto (DATO)]]&gt;0,SUM(Tabla14[[#This Row],[Facturación atraso]],Tabla14[[#This Row],[Facturación Venta nueva]],Tabla14[[#This Row],[Facturación stock]],Tabla14[[#This Row],[En puerto a facturar]]),0)</f>
        <v>244716</v>
      </c>
      <c r="AI165" s="21">
        <f>+Tabla14[[#This Row],[Plan Ajustado]]-Tabla14[[#This Row],[Plan Irrestricto (DATO)]]</f>
        <v>0</v>
      </c>
      <c r="AJ165" s="5"/>
      <c r="AK165" s="5"/>
    </row>
    <row r="166" spans="1:37" ht="15.5" x14ac:dyDescent="0.35">
      <c r="A166">
        <v>2</v>
      </c>
      <c r="B166" t="str">
        <f>Tabla14[[#This Row],[Oficina]]&amp;Tabla14[[#This Row],[Material]]</f>
        <v>Agro Sudamerica1021287</v>
      </c>
      <c r="C166" t="s">
        <v>84</v>
      </c>
      <c r="D166" t="s">
        <v>37</v>
      </c>
      <c r="E166">
        <v>1021287</v>
      </c>
      <c r="F166" t="s">
        <v>259</v>
      </c>
      <c r="G166" t="s">
        <v>107</v>
      </c>
      <c r="H166" t="s">
        <v>108</v>
      </c>
      <c r="I166">
        <f>IFERROR(VLOOKUP(Tabla14[[#This Row],[Material]],[1]Hoja1!$A:$B,2,FALSE),0)</f>
        <v>0</v>
      </c>
      <c r="J166" s="7">
        <v>0</v>
      </c>
      <c r="K166" s="7">
        <v>0</v>
      </c>
      <c r="L166" s="16">
        <v>0.42519388037153194</v>
      </c>
      <c r="M166" s="7">
        <v>0</v>
      </c>
      <c r="N166" s="7">
        <v>0</v>
      </c>
      <c r="O166" s="7">
        <v>0</v>
      </c>
      <c r="P166" s="7">
        <v>0</v>
      </c>
      <c r="Q166" s="17">
        <f>SUM(Tabla14[[#This Row],[Producción disponible]],Tabla14[[#This Row],[Stock al día]],(Tabla14[[#This Row],[Por producir mes N]]))-Tabla14[[#This Row],[Producción por despachar mes N]]</f>
        <v>0</v>
      </c>
      <c r="R166" s="7">
        <v>0</v>
      </c>
      <c r="S166" s="18">
        <v>24000</v>
      </c>
      <c r="T166" s="19">
        <f t="shared" si="2"/>
        <v>0</v>
      </c>
      <c r="U166" s="20"/>
      <c r="V166" s="19">
        <f>+Tabla14[[#This Row],[Atraso a facturar]]+Tabla14[[#This Row],[Ajuste atraso]]</f>
        <v>0</v>
      </c>
      <c r="W166" s="5">
        <f>+Tabla14[[#This Row],[Total disponible]]-Tabla14[[#This Row],[Facturación atraso]]</f>
        <v>0</v>
      </c>
      <c r="X166" s="21">
        <f>IFERROR(IF(AND(W166&gt;S166,K166&gt;=S166),ROUNDDOWN((Tabla14[[#This Row],[Producción para venta nueva]])/S166,0)*S166,0),0)</f>
        <v>0</v>
      </c>
      <c r="Y166" s="20"/>
      <c r="Z166" s="21">
        <f>IF(Tabla14[[#This Row],[Venta del mes]]&gt;0,Tabla14[[#This Row],[Venta del mes]]+Tabla14[[#This Row],[Ajuste venta nueva]],0)</f>
        <v>0</v>
      </c>
      <c r="AA166" s="21">
        <f>+Tabla14[[#This Row],[Producción para venta nueva]]-Tabla14[[#This Row],[Facturación Venta nueva]]</f>
        <v>0</v>
      </c>
      <c r="AB166" s="21">
        <f>IF(AND(A166=1,Tabla14[[#This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6" s="21"/>
      <c r="AD166" s="21">
        <f>IF(Tabla14[[#This Row],[Disponible stock sin venta]]&gt;0,Tabla14[[#This Row],[Disponible stock sin venta]]+Tabla14[[#This Row],[Ajuste stock sin venta]],0)</f>
        <v>0</v>
      </c>
      <c r="AE166" s="5">
        <f>IFERROR(VLOOKUP(Tabla14[[#This Row],[Llave]],[2]Hoja2!$B:$E,4,FALSE),0)</f>
        <v>0</v>
      </c>
      <c r="AF16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6" s="5" t="b">
        <v>0</v>
      </c>
      <c r="AH16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6" s="21">
        <f>+Tabla14[[#This Row],[Plan Ajustado]]-Tabla14[[#This Row],[Plan Irrestricto (DATO)]]</f>
        <v>0</v>
      </c>
      <c r="AJ166" s="5"/>
      <c r="AK166" s="5"/>
    </row>
    <row r="167" spans="1:37" ht="15.5" x14ac:dyDescent="0.35">
      <c r="A167">
        <v>1</v>
      </c>
      <c r="B167" t="str">
        <f>Tabla14[[#This Row],[Oficina]]&amp;Tabla14[[#This Row],[Material]]</f>
        <v>Agro Sudamerica1021279</v>
      </c>
      <c r="C167" t="s">
        <v>84</v>
      </c>
      <c r="D167" t="s">
        <v>37</v>
      </c>
      <c r="E167">
        <v>1021279</v>
      </c>
      <c r="F167" t="s">
        <v>260</v>
      </c>
      <c r="G167" t="s">
        <v>89</v>
      </c>
      <c r="H167" t="s">
        <v>181</v>
      </c>
      <c r="I167">
        <f>IFERROR(VLOOKUP(Tabla14[[#This Row],[Material]],[1]Hoja1!$A:$B,2,FALSE),0)</f>
        <v>0</v>
      </c>
      <c r="J167" s="7">
        <v>0</v>
      </c>
      <c r="K167" s="7">
        <v>0</v>
      </c>
      <c r="L167" s="16">
        <v>0.42519388037153194</v>
      </c>
      <c r="M167" s="7">
        <v>0</v>
      </c>
      <c r="N167" s="7">
        <v>3840</v>
      </c>
      <c r="O167" s="7">
        <v>0</v>
      </c>
      <c r="P167" s="7">
        <v>0</v>
      </c>
      <c r="Q167" s="17">
        <f>SUM(Tabla14[[#This Row],[Producción disponible]],Tabla14[[#This Row],[Stock al día]],(Tabla14[[#This Row],[Por producir mes N]]))-Tabla14[[#This Row],[Producción por despachar mes N]]</f>
        <v>3840</v>
      </c>
      <c r="R167" s="7">
        <v>0</v>
      </c>
      <c r="S167" s="18">
        <v>24000</v>
      </c>
      <c r="T167" s="19">
        <f t="shared" si="2"/>
        <v>0</v>
      </c>
      <c r="U167" s="20"/>
      <c r="V167" s="19">
        <f>+Tabla14[[#This Row],[Atraso a facturar]]+Tabla14[[#This Row],[Ajuste atraso]]</f>
        <v>0</v>
      </c>
      <c r="W167" s="5">
        <f>+Tabla14[[#This Row],[Total disponible]]-Tabla14[[#This Row],[Facturación atraso]]</f>
        <v>3840</v>
      </c>
      <c r="X167" s="21">
        <f>IFERROR(IF(AND(W167&gt;S167,K167&gt;=S167),ROUNDDOWN((Tabla14[[#This Row],[Producción para venta nueva]])/S167,0)*S167,0),0)</f>
        <v>0</v>
      </c>
      <c r="Y167" s="20"/>
      <c r="Z167" s="21">
        <f>IF(Tabla14[[#This Row],[Venta del mes]]&gt;0,Tabla14[[#This Row],[Venta del mes]]+Tabla14[[#This Row],[Ajuste venta nueva]],0)</f>
        <v>0</v>
      </c>
      <c r="AA167" s="21">
        <f>+Tabla14[[#This Row],[Producción para venta nueva]]-Tabla14[[#This Row],[Facturación Venta nueva]]</f>
        <v>3840</v>
      </c>
      <c r="AB167" s="21">
        <f>IF(AND(A167=1,Tabla14[[#This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7" s="21"/>
      <c r="AD167" s="21">
        <f>IF(Tabla14[[#This Row],[Disponible stock sin venta]]&gt;0,Tabla14[[#This Row],[Disponible stock sin venta]]+Tabla14[[#This Row],[Ajuste stock sin venta]],0)</f>
        <v>0</v>
      </c>
      <c r="AE167" s="5">
        <f>IFERROR(VLOOKUP(Tabla14[[#This Row],[Llave]],[2]Hoja2!$B:$E,4,FALSE),0)</f>
        <v>0</v>
      </c>
      <c r="AF16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7" s="5">
        <v>0</v>
      </c>
      <c r="AH16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7" s="21">
        <f>+Tabla14[[#This Row],[Plan Ajustado]]-Tabla14[[#This Row],[Plan Irrestricto (DATO)]]</f>
        <v>0</v>
      </c>
      <c r="AJ167" s="5"/>
      <c r="AK167" s="5"/>
    </row>
    <row r="168" spans="1:37" ht="15.5" x14ac:dyDescent="0.35">
      <c r="A168">
        <v>1</v>
      </c>
      <c r="B168" t="str">
        <f>Tabla14[[#This Row],[Oficina]]&amp;Tabla14[[#This Row],[Material]]</f>
        <v>Agro Sudamerica1021263</v>
      </c>
      <c r="C168" t="s">
        <v>84</v>
      </c>
      <c r="D168" t="s">
        <v>37</v>
      </c>
      <c r="E168">
        <v>1021263</v>
      </c>
      <c r="F168" t="s">
        <v>261</v>
      </c>
      <c r="G168" t="s">
        <v>103</v>
      </c>
      <c r="H168" t="s">
        <v>104</v>
      </c>
      <c r="I168">
        <f>IFERROR(VLOOKUP(Tabla14[[#This Row],[Material]],[1]Hoja1!$A:$B,2,FALSE),0)</f>
        <v>0</v>
      </c>
      <c r="J168" s="7">
        <v>0</v>
      </c>
      <c r="K168" s="7">
        <v>0</v>
      </c>
      <c r="L168" s="16">
        <v>0.42519388037153194</v>
      </c>
      <c r="M168" s="7">
        <v>0</v>
      </c>
      <c r="N168" s="7">
        <v>0</v>
      </c>
      <c r="O168" s="7">
        <v>0</v>
      </c>
      <c r="P168" s="7">
        <v>0</v>
      </c>
      <c r="Q168" s="17">
        <f>SUM(Tabla14[[#This Row],[Producción disponible]],Tabla14[[#This Row],[Stock al día]],(Tabla14[[#This Row],[Por producir mes N]]))-Tabla14[[#This Row],[Producción por despachar mes N]]</f>
        <v>0</v>
      </c>
      <c r="R168" s="7">
        <v>0</v>
      </c>
      <c r="S168" s="18">
        <v>24000</v>
      </c>
      <c r="T168" s="19">
        <f t="shared" si="2"/>
        <v>0</v>
      </c>
      <c r="U168" s="20"/>
      <c r="V168" s="19">
        <f>+Tabla14[[#This Row],[Atraso a facturar]]+Tabla14[[#This Row],[Ajuste atraso]]</f>
        <v>0</v>
      </c>
      <c r="W168" s="5">
        <f>+Tabla14[[#This Row],[Total disponible]]-Tabla14[[#This Row],[Facturación atraso]]</f>
        <v>0</v>
      </c>
      <c r="X168" s="21">
        <f>IFERROR(IF(AND(W168&gt;S168,K168&gt;=S168),ROUNDDOWN((Tabla14[[#This Row],[Producción para venta nueva]])/S168,0)*S168,0),0)</f>
        <v>0</v>
      </c>
      <c r="Y168" s="20"/>
      <c r="Z168" s="21">
        <f>IF(Tabla14[[#This Row],[Venta del mes]]&gt;0,Tabla14[[#This Row],[Venta del mes]]+Tabla14[[#This Row],[Ajuste venta nueva]],0)</f>
        <v>0</v>
      </c>
      <c r="AA168" s="21">
        <f>+Tabla14[[#This Row],[Producción para venta nueva]]-Tabla14[[#This Row],[Facturación Venta nueva]]</f>
        <v>0</v>
      </c>
      <c r="AB168" s="21">
        <f>IF(AND(A168=1,Tabla14[[#This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8" s="21"/>
      <c r="AD168" s="21">
        <f>IF(Tabla14[[#This Row],[Disponible stock sin venta]]&gt;0,Tabla14[[#This Row],[Disponible stock sin venta]]+Tabla14[[#This Row],[Ajuste stock sin venta]],0)</f>
        <v>0</v>
      </c>
      <c r="AE168" s="5">
        <f>IFERROR(VLOOKUP(Tabla14[[#This Row],[Llave]],[2]Hoja2!$B:$E,4,FALSE),0)</f>
        <v>0</v>
      </c>
      <c r="AF16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8" s="5" t="b">
        <v>0</v>
      </c>
      <c r="AH16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8" s="21">
        <f>+Tabla14[[#This Row],[Plan Ajustado]]-Tabla14[[#This Row],[Plan Irrestricto (DATO)]]</f>
        <v>0</v>
      </c>
      <c r="AJ168" s="5"/>
      <c r="AK168" s="5"/>
    </row>
    <row r="169" spans="1:37" ht="15.5" x14ac:dyDescent="0.35">
      <c r="A169">
        <v>1</v>
      </c>
      <c r="B169" t="str">
        <f>Tabla14[[#This Row],[Oficina]]&amp;Tabla14[[#This Row],[Material]]</f>
        <v>Agro Sudamerica1021237</v>
      </c>
      <c r="C169" t="s">
        <v>84</v>
      </c>
      <c r="D169" t="s">
        <v>37</v>
      </c>
      <c r="E169">
        <v>1021237</v>
      </c>
      <c r="F169" t="s">
        <v>262</v>
      </c>
      <c r="G169" t="s">
        <v>70</v>
      </c>
      <c r="H169" t="s">
        <v>171</v>
      </c>
      <c r="I169">
        <f>IFERROR(VLOOKUP(Tabla14[[#This Row],[Material]],[1]Hoja1!$A:$B,2,FALSE),0)</f>
        <v>0</v>
      </c>
      <c r="J169" s="7">
        <v>0</v>
      </c>
      <c r="K169" s="7">
        <v>0</v>
      </c>
      <c r="L169" s="16">
        <v>0.42519388037153194</v>
      </c>
      <c r="M169" s="7">
        <v>0</v>
      </c>
      <c r="N169" s="7">
        <v>0</v>
      </c>
      <c r="O169" s="7">
        <v>0</v>
      </c>
      <c r="P169" s="7">
        <v>0</v>
      </c>
      <c r="Q169" s="17">
        <f>SUM(Tabla14[[#This Row],[Producción disponible]],Tabla14[[#This Row],[Stock al día]],(Tabla14[[#This Row],[Por producir mes N]]))-Tabla14[[#This Row],[Producción por despachar mes N]]</f>
        <v>0</v>
      </c>
      <c r="R169" s="7">
        <v>0</v>
      </c>
      <c r="S169" s="18">
        <v>24000</v>
      </c>
      <c r="T169" s="19">
        <f t="shared" si="2"/>
        <v>0</v>
      </c>
      <c r="U169" s="20"/>
      <c r="V169" s="19">
        <f>+Tabla14[[#This Row],[Atraso a facturar]]+Tabla14[[#This Row],[Ajuste atraso]]</f>
        <v>0</v>
      </c>
      <c r="W169" s="5">
        <f>+Tabla14[[#This Row],[Total disponible]]-Tabla14[[#This Row],[Facturación atraso]]</f>
        <v>0</v>
      </c>
      <c r="X169" s="21">
        <f>IFERROR(IF(AND(W169&gt;S169,K169&gt;=S169),ROUNDDOWN((Tabla14[[#This Row],[Producción para venta nueva]])/S169,0)*S169,0),0)</f>
        <v>0</v>
      </c>
      <c r="Y169" s="20"/>
      <c r="Z169" s="21">
        <f>IF(Tabla14[[#This Row],[Venta del mes]]&gt;0,Tabla14[[#This Row],[Venta del mes]]+Tabla14[[#This Row],[Ajuste venta nueva]],0)</f>
        <v>0</v>
      </c>
      <c r="AA169" s="21">
        <f>+Tabla14[[#This Row],[Producción para venta nueva]]-Tabla14[[#This Row],[Facturación Venta nueva]]</f>
        <v>0</v>
      </c>
      <c r="AB169" s="21">
        <f>IF(AND(A169=1,Tabla14[[#This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69" s="21"/>
      <c r="AD169" s="21">
        <f>IF(Tabla14[[#This Row],[Disponible stock sin venta]]&gt;0,Tabla14[[#This Row],[Disponible stock sin venta]]+Tabla14[[#This Row],[Ajuste stock sin venta]],0)</f>
        <v>0</v>
      </c>
      <c r="AE169" s="5">
        <f>IFERROR(VLOOKUP(Tabla14[[#This Row],[Llave]],[2]Hoja2!$B:$E,4,FALSE),0)</f>
        <v>0</v>
      </c>
      <c r="AF16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69" s="5" t="b">
        <v>0</v>
      </c>
      <c r="AH16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69" s="21">
        <f>+Tabla14[[#This Row],[Plan Ajustado]]-Tabla14[[#This Row],[Plan Irrestricto (DATO)]]</f>
        <v>0</v>
      </c>
      <c r="AJ169" s="5"/>
      <c r="AK169" s="5"/>
    </row>
    <row r="170" spans="1:37" ht="15.5" x14ac:dyDescent="0.35">
      <c r="A170">
        <v>1</v>
      </c>
      <c r="B170" t="str">
        <f>Tabla14[[#This Row],[Oficina]]&amp;Tabla14[[#This Row],[Material]]</f>
        <v>Agrosuper Asia1021204</v>
      </c>
      <c r="C170" t="s">
        <v>84</v>
      </c>
      <c r="D170" t="s">
        <v>76</v>
      </c>
      <c r="E170">
        <v>1021204</v>
      </c>
      <c r="F170" t="s">
        <v>263</v>
      </c>
      <c r="G170" t="s">
        <v>107</v>
      </c>
      <c r="H170" t="s">
        <v>108</v>
      </c>
      <c r="I170">
        <f>IFERROR(VLOOKUP(Tabla14[[#This Row],[Material]],[1]Hoja1!$A:$B,2,FALSE),0)</f>
        <v>0</v>
      </c>
      <c r="J170" s="7">
        <v>0</v>
      </c>
      <c r="K170" s="7">
        <v>22000</v>
      </c>
      <c r="L170" s="16">
        <v>0.42519388037153194</v>
      </c>
      <c r="M170" s="7">
        <v>0</v>
      </c>
      <c r="N170" s="7">
        <v>19440</v>
      </c>
      <c r="O170" s="7">
        <v>0</v>
      </c>
      <c r="P170" s="7">
        <v>0</v>
      </c>
      <c r="Q170" s="17">
        <f>SUM(Tabla14[[#This Row],[Producción disponible]],Tabla14[[#This Row],[Stock al día]],(Tabla14[[#This Row],[Por producir mes N]]))-Tabla14[[#This Row],[Producción por despachar mes N]]</f>
        <v>19440</v>
      </c>
      <c r="R170" s="7">
        <v>0</v>
      </c>
      <c r="S170" s="18">
        <v>24000</v>
      </c>
      <c r="T170" s="19">
        <f t="shared" si="2"/>
        <v>0</v>
      </c>
      <c r="U170" s="20"/>
      <c r="V170" s="19">
        <f>+Tabla14[[#This Row],[Atraso a facturar]]+Tabla14[[#This Row],[Ajuste atraso]]</f>
        <v>0</v>
      </c>
      <c r="W170" s="5">
        <f>+Tabla14[[#This Row],[Total disponible]]-Tabla14[[#This Row],[Facturación atraso]]</f>
        <v>19440</v>
      </c>
      <c r="X170" s="21">
        <f>IFERROR(IF(AND(W170&gt;S170,K170&gt;=S170),ROUNDDOWN((Tabla14[[#This Row],[Producción para venta nueva]])/S170,0)*S170,0),0)</f>
        <v>0</v>
      </c>
      <c r="Y170" s="20"/>
      <c r="Z170" s="21">
        <f>IF(Tabla14[[#This Row],[Venta del mes]]&gt;0,Tabla14[[#This Row],[Venta del mes]]+Tabla14[[#This Row],[Ajuste venta nueva]],0)</f>
        <v>0</v>
      </c>
      <c r="AA170" s="21">
        <f>+Tabla14[[#This Row],[Producción para venta nueva]]-Tabla14[[#This Row],[Facturación Venta nueva]]</f>
        <v>19440</v>
      </c>
      <c r="AB170" s="21">
        <f>IF(AND(A170=1,Tabla14[[#This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0" s="21"/>
      <c r="AD170" s="21">
        <f>IF(Tabla14[[#This Row],[Disponible stock sin venta]]&gt;0,Tabla14[[#This Row],[Disponible stock sin venta]]+Tabla14[[#This Row],[Ajuste stock sin venta]],0)</f>
        <v>0</v>
      </c>
      <c r="AE170" s="5">
        <f>IFERROR(VLOOKUP(Tabla14[[#This Row],[Llave]],[2]Hoja2!$B:$E,4,FALSE),0)</f>
        <v>0</v>
      </c>
      <c r="AF17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70" s="5">
        <v>0</v>
      </c>
      <c r="AH17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70" s="21">
        <f>+Tabla14[[#This Row],[Plan Ajustado]]-Tabla14[[#This Row],[Plan Irrestricto (DATO)]]</f>
        <v>0</v>
      </c>
      <c r="AJ170" s="5"/>
      <c r="AK170" s="5"/>
    </row>
    <row r="171" spans="1:37" ht="15.5" x14ac:dyDescent="0.35">
      <c r="A171">
        <v>1</v>
      </c>
      <c r="B171" t="str">
        <f>Tabla14[[#This Row],[Oficina]]&amp;Tabla14[[#This Row],[Material]]</f>
        <v>Agro Sudamerica1021187</v>
      </c>
      <c r="C171" t="s">
        <v>84</v>
      </c>
      <c r="D171" t="s">
        <v>37</v>
      </c>
      <c r="E171">
        <v>1021187</v>
      </c>
      <c r="F171" t="s">
        <v>264</v>
      </c>
      <c r="G171" t="s">
        <v>131</v>
      </c>
      <c r="H171" t="s">
        <v>265</v>
      </c>
      <c r="I171">
        <f>IFERROR(VLOOKUP(Tabla14[[#This Row],[Material]],[1]Hoja1!$A:$B,2,FALSE),0)</f>
        <v>2367.7368455455071</v>
      </c>
      <c r="J171" s="7">
        <v>13557</v>
      </c>
      <c r="K171" s="7">
        <v>0</v>
      </c>
      <c r="L171" s="16">
        <v>0.42519388037153194</v>
      </c>
      <c r="M171" s="7">
        <v>5764.3534361968586</v>
      </c>
      <c r="N171" s="7">
        <v>49579</v>
      </c>
      <c r="O171" s="7">
        <v>9243.1579057456238</v>
      </c>
      <c r="P171" s="7">
        <v>0</v>
      </c>
      <c r="Q171" s="17">
        <f>SUM(Tabla14[[#This Row],[Producción disponible]],Tabla14[[#This Row],[Stock al día]],(Tabla14[[#This Row],[Por producir mes N]]))-Tabla14[[#This Row],[Producción por despachar mes N]]</f>
        <v>64586.511341942482</v>
      </c>
      <c r="R171" s="7">
        <v>74660</v>
      </c>
      <c r="S171" s="18">
        <v>24000</v>
      </c>
      <c r="T171" s="19">
        <f t="shared" si="2"/>
        <v>48000</v>
      </c>
      <c r="U171" s="20"/>
      <c r="V171" s="19">
        <f>+Tabla14[[#This Row],[Atraso a facturar]]+Tabla14[[#This Row],[Ajuste atraso]]</f>
        <v>48000</v>
      </c>
      <c r="W171" s="5">
        <f>+Tabla14[[#This Row],[Total disponible]]-Tabla14[[#This Row],[Facturación atraso]]</f>
        <v>16586.511341942482</v>
      </c>
      <c r="X171" s="21">
        <f>IFERROR(IF(AND(W171&gt;S171,K171&gt;=S171),ROUNDDOWN((Tabla14[[#This Row],[Producción para venta nueva]])/S171,0)*S171,0),0)</f>
        <v>0</v>
      </c>
      <c r="Y171" s="20"/>
      <c r="Z171" s="21">
        <f>IF(Tabla14[[#This Row],[Venta del mes]]&gt;0,Tabla14[[#This Row],[Venta del mes]]+Tabla14[[#This Row],[Ajuste venta nueva]],0)</f>
        <v>0</v>
      </c>
      <c r="AA171" s="21">
        <f>+Tabla14[[#This Row],[Producción para venta nueva]]-Tabla14[[#This Row],[Facturación Venta nueva]]</f>
        <v>16586.511341942482</v>
      </c>
      <c r="AB171" s="21">
        <f>IF(AND(A171=1,Tabla14[[#This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1" s="21"/>
      <c r="AD171" s="21">
        <f>IF(Tabla14[[#This Row],[Disponible stock sin venta]]&gt;0,Tabla14[[#This Row],[Disponible stock sin venta]]+Tabla14[[#This Row],[Ajuste stock sin venta]],0)</f>
        <v>0</v>
      </c>
      <c r="AE171" s="5">
        <f>IFERROR(VLOOKUP(Tabla14[[#This Row],[Llave]],[2]Hoja2!$B:$E,4,FALSE),0)</f>
        <v>0</v>
      </c>
      <c r="AF17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171" s="5">
        <v>48000</v>
      </c>
      <c r="AH171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171" s="21">
        <f>+Tabla14[[#This Row],[Plan Ajustado]]-Tabla14[[#This Row],[Plan Irrestricto (DATO)]]</f>
        <v>0</v>
      </c>
      <c r="AJ171" s="5"/>
      <c r="AK171" s="5"/>
    </row>
    <row r="172" spans="1:37" ht="15.5" x14ac:dyDescent="0.35">
      <c r="A172">
        <v>1</v>
      </c>
      <c r="B172" t="str">
        <f>Tabla14[[#This Row],[Oficina]]&amp;Tabla14[[#This Row],[Material]]</f>
        <v>Agrosuper Asia1021156</v>
      </c>
      <c r="C172" t="s">
        <v>84</v>
      </c>
      <c r="D172" t="s">
        <v>76</v>
      </c>
      <c r="E172">
        <v>1021156</v>
      </c>
      <c r="F172" t="s">
        <v>266</v>
      </c>
      <c r="G172" t="s">
        <v>89</v>
      </c>
      <c r="H172" t="s">
        <v>181</v>
      </c>
      <c r="I172">
        <f>IFERROR(VLOOKUP(Tabla14[[#This Row],[Material]],[1]Hoja1!$A:$B,2,FALSE),0)</f>
        <v>2695.68</v>
      </c>
      <c r="J172" s="7">
        <v>35521</v>
      </c>
      <c r="K172" s="7">
        <v>22000</v>
      </c>
      <c r="L172" s="16">
        <v>0.42519388037153194</v>
      </c>
      <c r="M172" s="7">
        <v>15103.311824677186</v>
      </c>
      <c r="N172" s="7">
        <v>33942</v>
      </c>
      <c r="O172" s="7">
        <v>7667.9359999999988</v>
      </c>
      <c r="P172" s="7">
        <v>0</v>
      </c>
      <c r="Q172" s="17">
        <f>SUM(Tabla14[[#This Row],[Producción disponible]],Tabla14[[#This Row],[Stock al día]],(Tabla14[[#This Row],[Por producir mes N]]))-Tabla14[[#This Row],[Producción por despachar mes N]]</f>
        <v>56713.247824677186</v>
      </c>
      <c r="R172" s="7">
        <v>48000</v>
      </c>
      <c r="S172" s="18">
        <v>24000</v>
      </c>
      <c r="T172" s="19">
        <f t="shared" si="2"/>
        <v>48000</v>
      </c>
      <c r="U172" s="20"/>
      <c r="V172" s="19">
        <f>+Tabla14[[#This Row],[Atraso a facturar]]+Tabla14[[#This Row],[Ajuste atraso]]</f>
        <v>48000</v>
      </c>
      <c r="W172" s="5">
        <f>+Tabla14[[#This Row],[Total disponible]]-Tabla14[[#This Row],[Facturación atraso]]</f>
        <v>8713.2478246771861</v>
      </c>
      <c r="X172" s="21">
        <f>IFERROR(IF(AND(W172&gt;S172,K172&gt;=S172),ROUNDDOWN((Tabla14[[#This Row],[Producción para venta nueva]])/S172,0)*S172,0),0)</f>
        <v>0</v>
      </c>
      <c r="Y172" s="20"/>
      <c r="Z172" s="21">
        <f>IF(Tabla14[[#This Row],[Venta del mes]]&gt;0,Tabla14[[#This Row],[Venta del mes]]+Tabla14[[#This Row],[Ajuste venta nueva]],0)</f>
        <v>0</v>
      </c>
      <c r="AA172" s="21">
        <f>+Tabla14[[#This Row],[Producción para venta nueva]]-Tabla14[[#This Row],[Facturación Venta nueva]]</f>
        <v>8713.2478246771861</v>
      </c>
      <c r="AB172" s="21">
        <f>IF(AND(A172=1,Tabla14[[#This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2" s="21"/>
      <c r="AD172" s="21">
        <f>IF(Tabla14[[#This Row],[Disponible stock sin venta]]&gt;0,Tabla14[[#This Row],[Disponible stock sin venta]]+Tabla14[[#This Row],[Ajuste stock sin venta]],0)</f>
        <v>0</v>
      </c>
      <c r="AE172" s="5">
        <f>IFERROR(VLOOKUP(Tabla14[[#This Row],[Llave]],[2]Hoja2!$B:$E,4,FALSE),0)</f>
        <v>0</v>
      </c>
      <c r="AF17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172" s="5">
        <v>48000</v>
      </c>
      <c r="AH172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172" s="21">
        <f>+Tabla14[[#This Row],[Plan Ajustado]]-Tabla14[[#This Row],[Plan Irrestricto (DATO)]]</f>
        <v>0</v>
      </c>
      <c r="AJ172" s="5"/>
      <c r="AK172" s="5"/>
    </row>
    <row r="173" spans="1:37" ht="15.5" x14ac:dyDescent="0.35">
      <c r="A173">
        <v>1</v>
      </c>
      <c r="B173" t="str">
        <f>Tabla14[[#This Row],[Oficina]]&amp;Tabla14[[#This Row],[Material]]</f>
        <v>Agrosuper Asia1021152</v>
      </c>
      <c r="C173" t="s">
        <v>84</v>
      </c>
      <c r="D173" t="s">
        <v>76</v>
      </c>
      <c r="E173">
        <v>1021152</v>
      </c>
      <c r="F173" t="s">
        <v>267</v>
      </c>
      <c r="G173" t="s">
        <v>89</v>
      </c>
      <c r="H173" t="s">
        <v>268</v>
      </c>
      <c r="I173">
        <f>IFERROR(VLOOKUP(Tabla14[[#This Row],[Material]],[1]Hoja1!$A:$B,2,FALSE),0)</f>
        <v>0</v>
      </c>
      <c r="J173" s="7">
        <v>0</v>
      </c>
      <c r="K173" s="7">
        <v>5000</v>
      </c>
      <c r="L173" s="16">
        <v>0.42519388037153194</v>
      </c>
      <c r="M173" s="7">
        <v>0</v>
      </c>
      <c r="N173" s="7">
        <v>16352</v>
      </c>
      <c r="O173" s="7">
        <v>8187.2000000000007</v>
      </c>
      <c r="P173" s="7">
        <v>0</v>
      </c>
      <c r="Q173" s="17">
        <f>SUM(Tabla14[[#This Row],[Producción disponible]],Tabla14[[#This Row],[Stock al día]],(Tabla14[[#This Row],[Por producir mes N]]))-Tabla14[[#This Row],[Producción por despachar mes N]]</f>
        <v>24539.200000000001</v>
      </c>
      <c r="R173" s="7">
        <v>22000</v>
      </c>
      <c r="S173" s="18">
        <v>22000</v>
      </c>
      <c r="T173" s="19">
        <f t="shared" si="2"/>
        <v>22000</v>
      </c>
      <c r="U173" s="20"/>
      <c r="V173" s="19">
        <f>+Tabla14[[#This Row],[Atraso a facturar]]+Tabla14[[#This Row],[Ajuste atraso]]</f>
        <v>22000</v>
      </c>
      <c r="W173" s="5">
        <f>+Tabla14[[#This Row],[Total disponible]]-Tabla14[[#This Row],[Facturación atraso]]</f>
        <v>2539.2000000000007</v>
      </c>
      <c r="X173" s="21">
        <f>IFERROR(IF(AND(W173&gt;S173,K173&gt;=S173),ROUNDDOWN((Tabla14[[#This Row],[Producción para venta nueva]])/S173,0)*S173,0),0)</f>
        <v>0</v>
      </c>
      <c r="Y173" s="20"/>
      <c r="Z173" s="21">
        <f>IF(Tabla14[[#This Row],[Venta del mes]]&gt;0,Tabla14[[#This Row],[Venta del mes]]+Tabla14[[#This Row],[Ajuste venta nueva]],0)</f>
        <v>0</v>
      </c>
      <c r="AA173" s="21">
        <f>+Tabla14[[#This Row],[Producción para venta nueva]]-Tabla14[[#This Row],[Facturación Venta nueva]]</f>
        <v>2539.2000000000007</v>
      </c>
      <c r="AB173" s="21">
        <f>IF(AND(A173=1,Tabla14[[#This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3" s="21"/>
      <c r="AD173" s="21">
        <f>IF(Tabla14[[#This Row],[Disponible stock sin venta]]&gt;0,Tabla14[[#This Row],[Disponible stock sin venta]]+Tabla14[[#This Row],[Ajuste stock sin venta]],0)</f>
        <v>0</v>
      </c>
      <c r="AE173" s="5">
        <f>IFERROR(VLOOKUP(Tabla14[[#This Row],[Llave]],[2]Hoja2!$B:$E,4,FALSE),0)</f>
        <v>0</v>
      </c>
      <c r="AF17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173" s="5">
        <v>22000</v>
      </c>
      <c r="AH173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173" s="21">
        <f>+Tabla14[[#This Row],[Plan Ajustado]]-Tabla14[[#This Row],[Plan Irrestricto (DATO)]]</f>
        <v>0</v>
      </c>
      <c r="AJ173" s="5"/>
      <c r="AK173" s="5"/>
    </row>
    <row r="174" spans="1:37" ht="15.5" x14ac:dyDescent="0.35">
      <c r="A174">
        <v>1</v>
      </c>
      <c r="B174" t="str">
        <f>Tabla14[[#This Row],[Oficina]]&amp;Tabla14[[#This Row],[Material]]</f>
        <v>Agrosuper Asia1021151</v>
      </c>
      <c r="C174" t="s">
        <v>84</v>
      </c>
      <c r="D174" t="s">
        <v>76</v>
      </c>
      <c r="E174">
        <v>1021151</v>
      </c>
      <c r="F174" t="s">
        <v>269</v>
      </c>
      <c r="G174" t="s">
        <v>89</v>
      </c>
      <c r="H174" t="s">
        <v>268</v>
      </c>
      <c r="I174">
        <f>IFERROR(VLOOKUP(Tabla14[[#This Row],[Material]],[1]Hoja1!$A:$B,2,FALSE),0)</f>
        <v>3000</v>
      </c>
      <c r="J174" s="7">
        <v>0</v>
      </c>
      <c r="K174" s="7">
        <v>0</v>
      </c>
      <c r="L174" s="16">
        <v>0.42519388037153194</v>
      </c>
      <c r="M174" s="7">
        <v>0</v>
      </c>
      <c r="N174" s="7">
        <v>9907</v>
      </c>
      <c r="O174" s="7">
        <v>2754.4</v>
      </c>
      <c r="P174" s="7">
        <v>0</v>
      </c>
      <c r="Q174" s="17">
        <f>SUM(Tabla14[[#This Row],[Producción disponible]],Tabla14[[#This Row],[Stock al día]],(Tabla14[[#This Row],[Por producir mes N]]))-Tabla14[[#This Row],[Producción por despachar mes N]]</f>
        <v>12661.4</v>
      </c>
      <c r="R174" s="7">
        <v>44000</v>
      </c>
      <c r="S174" s="18">
        <v>22000</v>
      </c>
      <c r="T174" s="19">
        <f t="shared" si="2"/>
        <v>0</v>
      </c>
      <c r="U174" s="20"/>
      <c r="V174" s="19">
        <f>+Tabla14[[#This Row],[Atraso a facturar]]+Tabla14[[#This Row],[Ajuste atraso]]</f>
        <v>0</v>
      </c>
      <c r="W174" s="5">
        <f>+Tabla14[[#This Row],[Total disponible]]-Tabla14[[#This Row],[Facturación atraso]]</f>
        <v>12661.4</v>
      </c>
      <c r="X174" s="21">
        <f>IFERROR(IF(AND(W174&gt;S174,K174&gt;=S174),ROUNDDOWN((Tabla14[[#This Row],[Producción para venta nueva]])/S174,0)*S174,0),0)</f>
        <v>0</v>
      </c>
      <c r="Y174" s="20"/>
      <c r="Z174" s="21">
        <f>IF(Tabla14[[#This Row],[Venta del mes]]&gt;0,Tabla14[[#This Row],[Venta del mes]]+Tabla14[[#This Row],[Ajuste venta nueva]],0)</f>
        <v>0</v>
      </c>
      <c r="AA174" s="21">
        <f>+Tabla14[[#This Row],[Producción para venta nueva]]-Tabla14[[#This Row],[Facturación Venta nueva]]</f>
        <v>12661.4</v>
      </c>
      <c r="AB174" s="21">
        <f>IF(AND(A174=1,Tabla14[[#This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4" s="21"/>
      <c r="AD174" s="21">
        <f>IF(Tabla14[[#This Row],[Disponible stock sin venta]]&gt;0,Tabla14[[#This Row],[Disponible stock sin venta]]+Tabla14[[#This Row],[Ajuste stock sin venta]],0)</f>
        <v>0</v>
      </c>
      <c r="AE174" s="5">
        <f>IFERROR(VLOOKUP(Tabla14[[#This Row],[Llave]],[2]Hoja2!$B:$E,4,FALSE),0)</f>
        <v>0</v>
      </c>
      <c r="AF17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74" s="5">
        <v>0</v>
      </c>
      <c r="AH17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74" s="21">
        <f>+Tabla14[[#This Row],[Plan Ajustado]]-Tabla14[[#This Row],[Plan Irrestricto (DATO)]]</f>
        <v>0</v>
      </c>
      <c r="AJ174" s="5"/>
      <c r="AK174" s="5"/>
    </row>
    <row r="175" spans="1:37" ht="15.5" x14ac:dyDescent="0.35">
      <c r="A175">
        <v>1</v>
      </c>
      <c r="B175" t="str">
        <f>Tabla14[[#This Row],[Oficina]]&amp;Tabla14[[#This Row],[Material]]</f>
        <v>Agrosuper Asia1021150</v>
      </c>
      <c r="C175" t="s">
        <v>84</v>
      </c>
      <c r="D175" t="s">
        <v>76</v>
      </c>
      <c r="E175">
        <v>1021150</v>
      </c>
      <c r="F175" t="s">
        <v>270</v>
      </c>
      <c r="G175" t="s">
        <v>89</v>
      </c>
      <c r="H175" t="s">
        <v>181</v>
      </c>
      <c r="I175">
        <f>IFERROR(VLOOKUP(Tabla14[[#This Row],[Material]],[1]Hoja1!$A:$B,2,FALSE),0)</f>
        <v>2606.9689319312188</v>
      </c>
      <c r="J175" s="7">
        <v>0</v>
      </c>
      <c r="K175" s="7">
        <v>6000</v>
      </c>
      <c r="L175" s="16">
        <v>0.42519388037153194</v>
      </c>
      <c r="M175" s="7">
        <v>0</v>
      </c>
      <c r="N175" s="7">
        <v>22416</v>
      </c>
      <c r="O175" s="7">
        <v>4046.4</v>
      </c>
      <c r="P175" s="7">
        <v>0</v>
      </c>
      <c r="Q175" s="17">
        <f>SUM(Tabla14[[#This Row],[Producción disponible]],Tabla14[[#This Row],[Stock al día]],(Tabla14[[#This Row],[Por producir mes N]]))-Tabla14[[#This Row],[Producción por despachar mes N]]</f>
        <v>26462.400000000001</v>
      </c>
      <c r="R175" s="7">
        <v>22000</v>
      </c>
      <c r="S175" s="18">
        <v>22000</v>
      </c>
      <c r="T175" s="19">
        <f t="shared" si="2"/>
        <v>22000</v>
      </c>
      <c r="U175" s="20"/>
      <c r="V175" s="19">
        <f>+Tabla14[[#This Row],[Atraso a facturar]]+Tabla14[[#This Row],[Ajuste atraso]]</f>
        <v>22000</v>
      </c>
      <c r="W175" s="5">
        <f>+Tabla14[[#This Row],[Total disponible]]-Tabla14[[#This Row],[Facturación atraso]]</f>
        <v>4462.4000000000015</v>
      </c>
      <c r="X175" s="21">
        <f>IFERROR(IF(AND(W175&gt;S175,K175&gt;=S175),ROUNDDOWN((Tabla14[[#This Row],[Producción para venta nueva]])/S175,0)*S175,0),0)</f>
        <v>0</v>
      </c>
      <c r="Y175" s="20"/>
      <c r="Z175" s="21">
        <f>IF(Tabla14[[#This Row],[Venta del mes]]&gt;0,Tabla14[[#This Row],[Venta del mes]]+Tabla14[[#This Row],[Ajuste venta nueva]],0)</f>
        <v>0</v>
      </c>
      <c r="AA175" s="21">
        <f>+Tabla14[[#This Row],[Producción para venta nueva]]-Tabla14[[#This Row],[Facturación Venta nueva]]</f>
        <v>4462.4000000000015</v>
      </c>
      <c r="AB175" s="21">
        <f>IF(AND(A175=1,Tabla14[[#This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5" s="21"/>
      <c r="AD175" s="21">
        <f>IF(Tabla14[[#This Row],[Disponible stock sin venta]]&gt;0,Tabla14[[#This Row],[Disponible stock sin venta]]+Tabla14[[#This Row],[Ajuste stock sin venta]],0)</f>
        <v>0</v>
      </c>
      <c r="AE175" s="5">
        <f>IFERROR(VLOOKUP(Tabla14[[#This Row],[Llave]],[2]Hoja2!$B:$E,4,FALSE),0)</f>
        <v>0</v>
      </c>
      <c r="AF17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175" s="5">
        <v>22000</v>
      </c>
      <c r="AH175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175" s="21">
        <f>+Tabla14[[#This Row],[Plan Ajustado]]-Tabla14[[#This Row],[Plan Irrestricto (DATO)]]</f>
        <v>0</v>
      </c>
      <c r="AJ175" s="5"/>
      <c r="AK175" s="5"/>
    </row>
    <row r="176" spans="1:37" ht="15.5" x14ac:dyDescent="0.35">
      <c r="A176">
        <v>1</v>
      </c>
      <c r="B176" t="str">
        <f>Tabla14[[#This Row],[Oficina]]&amp;Tabla14[[#This Row],[Material]]</f>
        <v>Agrosuper Asia1021149</v>
      </c>
      <c r="C176" t="s">
        <v>84</v>
      </c>
      <c r="D176" t="s">
        <v>76</v>
      </c>
      <c r="E176">
        <v>1021149</v>
      </c>
      <c r="F176" t="s">
        <v>271</v>
      </c>
      <c r="G176" t="s">
        <v>89</v>
      </c>
      <c r="H176" t="s">
        <v>181</v>
      </c>
      <c r="I176">
        <f>IFERROR(VLOOKUP(Tabla14[[#This Row],[Material]],[1]Hoja1!$A:$B,2,FALSE),0)</f>
        <v>0</v>
      </c>
      <c r="J176" s="7">
        <v>115257</v>
      </c>
      <c r="K176" s="7">
        <v>110000</v>
      </c>
      <c r="L176" s="16">
        <v>0.42519388037153194</v>
      </c>
      <c r="M176" s="7">
        <v>49006.571069981655</v>
      </c>
      <c r="N176" s="7">
        <v>36405</v>
      </c>
      <c r="O176" s="7">
        <v>16642.391714072899</v>
      </c>
      <c r="P176" s="7">
        <v>0</v>
      </c>
      <c r="Q176" s="17">
        <f>SUM(Tabla14[[#This Row],[Producción disponible]],Tabla14[[#This Row],[Stock al día]],(Tabla14[[#This Row],[Por producir mes N]]))-Tabla14[[#This Row],[Producción por despachar mes N]]</f>
        <v>102053.96278405456</v>
      </c>
      <c r="R176" s="7">
        <v>66000</v>
      </c>
      <c r="S176" s="18">
        <v>22000</v>
      </c>
      <c r="T176" s="19">
        <f t="shared" si="2"/>
        <v>66000</v>
      </c>
      <c r="U176" s="20"/>
      <c r="V176" s="19">
        <f>+Tabla14[[#This Row],[Atraso a facturar]]+Tabla14[[#This Row],[Ajuste atraso]]</f>
        <v>66000</v>
      </c>
      <c r="W176" s="5">
        <f>+Tabla14[[#This Row],[Total disponible]]-Tabla14[[#This Row],[Facturación atraso]]</f>
        <v>36053.962784054558</v>
      </c>
      <c r="X176" s="21">
        <f>IFERROR(IF(AND(W176&gt;S176,K176&gt;=S176),ROUNDDOWN((Tabla14[[#This Row],[Producción para venta nueva]])/S176,0)*S176,0),0)</f>
        <v>22000</v>
      </c>
      <c r="Y176" s="20"/>
      <c r="Z176" s="21">
        <f>IF(Tabla14[[#This Row],[Venta del mes]]&gt;0,Tabla14[[#This Row],[Venta del mes]]+Tabla14[[#This Row],[Ajuste venta nueva]],0)</f>
        <v>22000</v>
      </c>
      <c r="AA176" s="21">
        <f>+Tabla14[[#This Row],[Producción para venta nueva]]-Tabla14[[#This Row],[Facturación Venta nueva]]</f>
        <v>14053.962784054558</v>
      </c>
      <c r="AB176" s="21">
        <f>IF(AND(A176=1,Tabla14[[#This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6" s="21"/>
      <c r="AD176" s="21">
        <f>IF(Tabla14[[#This Row],[Disponible stock sin venta]]&gt;0,Tabla14[[#This Row],[Disponible stock sin venta]]+Tabla14[[#This Row],[Ajuste stock sin venta]],0)</f>
        <v>0</v>
      </c>
      <c r="AE176" s="5">
        <f>IFERROR(VLOOKUP(Tabla14[[#This Row],[Llave]],[2]Hoja2!$B:$E,4,FALSE),0)</f>
        <v>0</v>
      </c>
      <c r="AF17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88000</v>
      </c>
      <c r="AG176" s="5">
        <v>88000</v>
      </c>
      <c r="AH176" s="21">
        <f>IF(Tabla14[[#This Row],[Plan Irrestricto (DATO)]]&gt;0,SUM(Tabla14[[#This Row],[Facturación atraso]],Tabla14[[#This Row],[Facturación Venta nueva]],Tabla14[[#This Row],[Facturación stock]],Tabla14[[#This Row],[En puerto a facturar]]),0)</f>
        <v>88000</v>
      </c>
      <c r="AI176" s="21">
        <f>+Tabla14[[#This Row],[Plan Ajustado]]-Tabla14[[#This Row],[Plan Irrestricto (DATO)]]</f>
        <v>0</v>
      </c>
      <c r="AJ176" s="5"/>
      <c r="AK176" s="5"/>
    </row>
    <row r="177" spans="1:37" ht="15.5" x14ac:dyDescent="0.35">
      <c r="A177">
        <v>1</v>
      </c>
      <c r="B177" t="str">
        <f>Tabla14[[#This Row],[Oficina]]&amp;Tabla14[[#This Row],[Material]]</f>
        <v>Exportacion Directa1021136</v>
      </c>
      <c r="C177" t="s">
        <v>84</v>
      </c>
      <c r="D177" t="s">
        <v>105</v>
      </c>
      <c r="E177">
        <v>1021136</v>
      </c>
      <c r="F177" t="s">
        <v>272</v>
      </c>
      <c r="G177" t="s">
        <v>92</v>
      </c>
      <c r="H177" t="s">
        <v>93</v>
      </c>
      <c r="I177">
        <f>IFERROR(VLOOKUP(Tabla14[[#This Row],[Material]],[1]Hoja1!$A:$B,2,FALSE),0)</f>
        <v>481.42732075471696</v>
      </c>
      <c r="J177" s="7">
        <v>8757</v>
      </c>
      <c r="K177" s="7">
        <v>5000</v>
      </c>
      <c r="L177" s="16">
        <v>0.71259694018576591</v>
      </c>
      <c r="M177" s="7">
        <v>6240.2114052067518</v>
      </c>
      <c r="N177" s="7">
        <v>8010</v>
      </c>
      <c r="O177" s="7">
        <v>1221.6000000000001</v>
      </c>
      <c r="P177" s="7">
        <v>0</v>
      </c>
      <c r="Q177" s="17">
        <f>SUM(Tabla14[[#This Row],[Producción disponible]],Tabla14[[#This Row],[Stock al día]],(Tabla14[[#This Row],[Por producir mes N]]))-Tabla14[[#This Row],[Producción por despachar mes N]]</f>
        <v>15471.811405206752</v>
      </c>
      <c r="R177" s="7">
        <v>13500</v>
      </c>
      <c r="S177" s="18">
        <v>3250</v>
      </c>
      <c r="T177" s="19">
        <f t="shared" si="2"/>
        <v>13500</v>
      </c>
      <c r="U177" s="20"/>
      <c r="V177" s="19">
        <f>+Tabla14[[#This Row],[Atraso a facturar]]+Tabla14[[#This Row],[Ajuste atraso]]</f>
        <v>13500</v>
      </c>
      <c r="W177" s="5">
        <f>+Tabla14[[#This Row],[Total disponible]]-Tabla14[[#This Row],[Facturación atraso]]</f>
        <v>1971.8114052067522</v>
      </c>
      <c r="X177" s="21">
        <f>IFERROR(IF(AND(W177&gt;S177,K177&gt;=S177),ROUNDDOWN((Tabla14[[#This Row],[Producción para venta nueva]])/S177,0)*S177,0),0)</f>
        <v>0</v>
      </c>
      <c r="Y177" s="20"/>
      <c r="Z177" s="21">
        <f>IF(Tabla14[[#This Row],[Venta del mes]]&gt;0,Tabla14[[#This Row],[Venta del mes]]+Tabla14[[#This Row],[Ajuste venta nueva]],0)</f>
        <v>0</v>
      </c>
      <c r="AA177" s="21">
        <f>+Tabla14[[#This Row],[Producción para venta nueva]]-Tabla14[[#This Row],[Facturación Venta nueva]]</f>
        <v>1971.8114052067522</v>
      </c>
      <c r="AB177" s="21">
        <f>IF(AND(A177=1,Tabla14[[#This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7" s="21"/>
      <c r="AD177" s="21">
        <f>IF(Tabla14[[#This Row],[Disponible stock sin venta]]&gt;0,Tabla14[[#This Row],[Disponible stock sin venta]]+Tabla14[[#This Row],[Ajuste stock sin venta]],0)</f>
        <v>0</v>
      </c>
      <c r="AE177" s="5">
        <f>IFERROR(VLOOKUP(Tabla14[[#This Row],[Llave]],[2]Hoja2!$B:$E,4,FALSE),0)</f>
        <v>0</v>
      </c>
      <c r="AF17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13500</v>
      </c>
      <c r="AG177" s="5">
        <v>13500</v>
      </c>
      <c r="AH177" s="21">
        <f>IF(Tabla14[[#This Row],[Plan Irrestricto (DATO)]]&gt;0,SUM(Tabla14[[#This Row],[Facturación atraso]],Tabla14[[#This Row],[Facturación Venta nueva]],Tabla14[[#This Row],[Facturación stock]],Tabla14[[#This Row],[En puerto a facturar]]),0)</f>
        <v>13500</v>
      </c>
      <c r="AI177" s="21">
        <f>+Tabla14[[#This Row],[Plan Ajustado]]-Tabla14[[#This Row],[Plan Irrestricto (DATO)]]</f>
        <v>0</v>
      </c>
      <c r="AJ177" s="5"/>
      <c r="AK177" s="5"/>
    </row>
    <row r="178" spans="1:37" ht="15.5" x14ac:dyDescent="0.35">
      <c r="A178">
        <v>2</v>
      </c>
      <c r="B178" t="str">
        <f>Tabla14[[#This Row],[Oficina]]&amp;Tabla14[[#This Row],[Material]]</f>
        <v>Agro Sudamerica1021111</v>
      </c>
      <c r="C178" t="s">
        <v>84</v>
      </c>
      <c r="D178" t="s">
        <v>37</v>
      </c>
      <c r="E178">
        <v>1021111</v>
      </c>
      <c r="F178" t="s">
        <v>273</v>
      </c>
      <c r="G178" t="s">
        <v>107</v>
      </c>
      <c r="H178" t="s">
        <v>198</v>
      </c>
      <c r="I178">
        <f>IFERROR(VLOOKUP(Tabla14[[#This Row],[Material]],[1]Hoja1!$A:$B,2,FALSE),0)</f>
        <v>174</v>
      </c>
      <c r="J178" s="7">
        <v>4405</v>
      </c>
      <c r="K178" s="7">
        <v>7000</v>
      </c>
      <c r="L178" s="16">
        <v>0.42519388037153194</v>
      </c>
      <c r="M178" s="7">
        <v>1872.9790430365981</v>
      </c>
      <c r="N178" s="7">
        <v>8321</v>
      </c>
      <c r="O178" s="7">
        <v>786.40000000000009</v>
      </c>
      <c r="P178" s="7">
        <v>0</v>
      </c>
      <c r="Q178" s="17">
        <f>SUM(Tabla14[[#This Row],[Producción disponible]],Tabla14[[#This Row],[Stock al día]],(Tabla14[[#This Row],[Por producir mes N]]))-Tabla14[[#This Row],[Producción por despachar mes N]]</f>
        <v>10980.379043036597</v>
      </c>
      <c r="R178" s="7">
        <v>7000</v>
      </c>
      <c r="S178" s="18">
        <v>24000</v>
      </c>
      <c r="T178" s="19">
        <f t="shared" si="2"/>
        <v>7000</v>
      </c>
      <c r="U178" s="20"/>
      <c r="V178" s="19">
        <f>+Tabla14[[#This Row],[Atraso a facturar]]+Tabla14[[#This Row],[Ajuste atraso]]</f>
        <v>7000</v>
      </c>
      <c r="W178" s="5">
        <f>+Tabla14[[#This Row],[Total disponible]]-Tabla14[[#This Row],[Facturación atraso]]</f>
        <v>3980.3790430365971</v>
      </c>
      <c r="X178" s="21">
        <f>IFERROR(IF(AND(W178&gt;S178,K178&gt;=S178),ROUNDDOWN((Tabla14[[#This Row],[Producción para venta nueva]])/S178,0)*S178,0),0)</f>
        <v>0</v>
      </c>
      <c r="Y178" s="20"/>
      <c r="Z178" s="21">
        <f>IF(Tabla14[[#This Row],[Venta del mes]]&gt;0,Tabla14[[#This Row],[Venta del mes]]+Tabla14[[#This Row],[Ajuste venta nueva]],0)</f>
        <v>0</v>
      </c>
      <c r="AA178" s="21">
        <f>+Tabla14[[#This Row],[Producción para venta nueva]]-Tabla14[[#This Row],[Facturación Venta nueva]]</f>
        <v>3980.3790430365971</v>
      </c>
      <c r="AB178" s="21">
        <f>IF(AND(A178=1,Tabla14[[#This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8" s="21"/>
      <c r="AD178" s="21">
        <f>IF(Tabla14[[#This Row],[Disponible stock sin venta]]&gt;0,Tabla14[[#This Row],[Disponible stock sin venta]]+Tabla14[[#This Row],[Ajuste stock sin venta]],0)</f>
        <v>0</v>
      </c>
      <c r="AE178" s="5">
        <f>IFERROR(VLOOKUP(Tabla14[[#This Row],[Llave]],[2]Hoja2!$B:$E,4,FALSE),0)</f>
        <v>0</v>
      </c>
      <c r="AF17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7000</v>
      </c>
      <c r="AG178" s="5">
        <v>7000</v>
      </c>
      <c r="AH178" s="21">
        <f>IF(Tabla14[[#This Row],[Plan Irrestricto (DATO)]]&gt;0,SUM(Tabla14[[#This Row],[Facturación atraso]],Tabla14[[#This Row],[Facturación Venta nueva]],Tabla14[[#This Row],[Facturación stock]],Tabla14[[#This Row],[En puerto a facturar]]),0)</f>
        <v>7000</v>
      </c>
      <c r="AI178" s="21">
        <f>+Tabla14[[#This Row],[Plan Ajustado]]-Tabla14[[#This Row],[Plan Irrestricto (DATO)]]</f>
        <v>0</v>
      </c>
      <c r="AJ178" s="5"/>
      <c r="AK178" s="5"/>
    </row>
    <row r="179" spans="1:37" ht="15.5" x14ac:dyDescent="0.35">
      <c r="A179">
        <v>1</v>
      </c>
      <c r="B179" t="str">
        <f>Tabla14[[#This Row],[Oficina]]&amp;Tabla14[[#This Row],[Material]]</f>
        <v>Agro Sudamerica1021106</v>
      </c>
      <c r="C179" t="s">
        <v>84</v>
      </c>
      <c r="D179" t="s">
        <v>37</v>
      </c>
      <c r="E179">
        <v>1021106</v>
      </c>
      <c r="F179" t="s">
        <v>91</v>
      </c>
      <c r="G179" t="s">
        <v>92</v>
      </c>
      <c r="H179" t="s">
        <v>93</v>
      </c>
      <c r="I179">
        <f>IFERROR(VLOOKUP(Tabla14[[#This Row],[Material]],[1]Hoja1!$A:$B,2,FALSE),0)</f>
        <v>946</v>
      </c>
      <c r="J179" s="7">
        <v>0</v>
      </c>
      <c r="K179" s="7">
        <v>0</v>
      </c>
      <c r="L179" s="16">
        <v>0.42519388037153194</v>
      </c>
      <c r="M179" s="7">
        <v>0</v>
      </c>
      <c r="N179" s="7">
        <v>24839</v>
      </c>
      <c r="O179" s="7">
        <v>0</v>
      </c>
      <c r="P179" s="7">
        <v>0</v>
      </c>
      <c r="Q179" s="17">
        <f>SUM(Tabla14[[#This Row],[Producción disponible]],Tabla14[[#This Row],[Stock al día]],(Tabla14[[#This Row],[Por producir mes N]]))-Tabla14[[#This Row],[Producción por despachar mes N]]</f>
        <v>24839</v>
      </c>
      <c r="R179" s="7">
        <v>24000</v>
      </c>
      <c r="S179" s="18">
        <v>19200</v>
      </c>
      <c r="T179" s="19">
        <f t="shared" si="2"/>
        <v>24000</v>
      </c>
      <c r="U179" s="20"/>
      <c r="V179" s="19">
        <f>+Tabla14[[#This Row],[Atraso a facturar]]+Tabla14[[#This Row],[Ajuste atraso]]</f>
        <v>24000</v>
      </c>
      <c r="W179" s="5">
        <f>+Tabla14[[#This Row],[Total disponible]]-Tabla14[[#This Row],[Facturación atraso]]</f>
        <v>839</v>
      </c>
      <c r="X179" s="21">
        <f>IFERROR(IF(AND(W179&gt;S179,K179&gt;=S179),ROUNDDOWN((Tabla14[[#This Row],[Producción para venta nueva]])/S179,0)*S179,0),0)</f>
        <v>0</v>
      </c>
      <c r="Y179" s="20"/>
      <c r="Z179" s="21">
        <f>IF(Tabla14[[#This Row],[Venta del mes]]&gt;0,Tabla14[[#This Row],[Venta del mes]]+Tabla14[[#This Row],[Ajuste venta nueva]],0)</f>
        <v>0</v>
      </c>
      <c r="AA179" s="21">
        <f>+Tabla14[[#This Row],[Producción para venta nueva]]-Tabla14[[#This Row],[Facturación Venta nueva]]</f>
        <v>839</v>
      </c>
      <c r="AB179" s="21">
        <f>IF(AND(A179=1,Tabla14[[#This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79" s="21"/>
      <c r="AD179" s="21">
        <f>IF(Tabla14[[#This Row],[Disponible stock sin venta]]&gt;0,Tabla14[[#This Row],[Disponible stock sin venta]]+Tabla14[[#This Row],[Ajuste stock sin venta]],0)</f>
        <v>0</v>
      </c>
      <c r="AE179" s="5">
        <f>IFERROR(VLOOKUP(Tabla14[[#This Row],[Llave]],[2]Hoja2!$B:$E,4,FALSE),0)</f>
        <v>0</v>
      </c>
      <c r="AF17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179" s="5">
        <v>24000</v>
      </c>
      <c r="AH179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179" s="21">
        <f>+Tabla14[[#This Row],[Plan Ajustado]]-Tabla14[[#This Row],[Plan Irrestricto (DATO)]]</f>
        <v>0</v>
      </c>
      <c r="AJ179" s="5"/>
      <c r="AK179" s="5"/>
    </row>
    <row r="180" spans="1:37" ht="15.5" x14ac:dyDescent="0.35">
      <c r="A180">
        <v>2</v>
      </c>
      <c r="B180" t="str">
        <f>Tabla14[[#This Row],[Oficina]]&amp;Tabla14[[#This Row],[Material]]</f>
        <v>Agro Sudamerica1021105</v>
      </c>
      <c r="C180" t="s">
        <v>84</v>
      </c>
      <c r="D180" t="s">
        <v>37</v>
      </c>
      <c r="E180">
        <v>1021105</v>
      </c>
      <c r="F180" t="s">
        <v>274</v>
      </c>
      <c r="G180" t="s">
        <v>92</v>
      </c>
      <c r="H180" t="s">
        <v>93</v>
      </c>
      <c r="I180">
        <f>IFERROR(VLOOKUP(Tabla14[[#This Row],[Material]],[1]Hoja1!$A:$B,2,FALSE),0)</f>
        <v>2781.6</v>
      </c>
      <c r="J180" s="7">
        <v>55062</v>
      </c>
      <c r="K180" s="7">
        <v>48000</v>
      </c>
      <c r="L180" s="16">
        <v>0.42519388037153194</v>
      </c>
      <c r="M180" s="7">
        <v>23412.025441017293</v>
      </c>
      <c r="N180" s="7">
        <v>29994</v>
      </c>
      <c r="O180" s="7">
        <v>10702.400000000001</v>
      </c>
      <c r="P180" s="7">
        <v>0</v>
      </c>
      <c r="Q180" s="17">
        <f>SUM(Tabla14[[#This Row],[Producción disponible]],Tabla14[[#This Row],[Stock al día]],(Tabla14[[#This Row],[Por producir mes N]]))-Tabla14[[#This Row],[Producción por despachar mes N]]</f>
        <v>64108.425441017294</v>
      </c>
      <c r="R180" s="7">
        <v>46000</v>
      </c>
      <c r="S180" s="18">
        <v>24000</v>
      </c>
      <c r="T180" s="19">
        <f t="shared" si="2"/>
        <v>46000</v>
      </c>
      <c r="U180" s="20"/>
      <c r="V180" s="19">
        <f>+Tabla14[[#This Row],[Atraso a facturar]]+Tabla14[[#This Row],[Ajuste atraso]]</f>
        <v>46000</v>
      </c>
      <c r="W180" s="5">
        <f>+Tabla14[[#This Row],[Total disponible]]-Tabla14[[#This Row],[Facturación atraso]]</f>
        <v>18108.425441017294</v>
      </c>
      <c r="X180" s="21">
        <f>IFERROR(IF(AND(W180&gt;S180,K180&gt;=S180),ROUNDDOWN((Tabla14[[#This Row],[Producción para venta nueva]])/S180,0)*S180,0),0)</f>
        <v>0</v>
      </c>
      <c r="Y180" s="20"/>
      <c r="Z180" s="21">
        <f>IF(Tabla14[[#This Row],[Venta del mes]]&gt;0,Tabla14[[#This Row],[Venta del mes]]+Tabla14[[#This Row],[Ajuste venta nueva]],0)</f>
        <v>0</v>
      </c>
      <c r="AA180" s="21">
        <f>+Tabla14[[#This Row],[Producción para venta nueva]]-Tabla14[[#This Row],[Facturación Venta nueva]]</f>
        <v>18108.425441017294</v>
      </c>
      <c r="AB180" s="21">
        <f>IF(AND(A180=1,Tabla14[[#This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0" s="21"/>
      <c r="AD180" s="21">
        <f>IF(Tabla14[[#This Row],[Disponible stock sin venta]]&gt;0,Tabla14[[#This Row],[Disponible stock sin venta]]+Tabla14[[#This Row],[Ajuste stock sin venta]],0)</f>
        <v>0</v>
      </c>
      <c r="AE180" s="5">
        <f>IFERROR(VLOOKUP(Tabla14[[#This Row],[Llave]],[2]Hoja2!$B:$E,4,FALSE),0)</f>
        <v>0</v>
      </c>
      <c r="AF18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46000</v>
      </c>
      <c r="AG180" s="5">
        <v>46000</v>
      </c>
      <c r="AH180" s="21">
        <f>IF(Tabla14[[#This Row],[Plan Irrestricto (DATO)]]&gt;0,SUM(Tabla14[[#This Row],[Facturación atraso]],Tabla14[[#This Row],[Facturación Venta nueva]],Tabla14[[#This Row],[Facturación stock]],Tabla14[[#This Row],[En puerto a facturar]]),0)</f>
        <v>46000</v>
      </c>
      <c r="AI180" s="21">
        <f>+Tabla14[[#This Row],[Plan Ajustado]]-Tabla14[[#This Row],[Plan Irrestricto (DATO)]]</f>
        <v>0</v>
      </c>
      <c r="AJ180" s="5"/>
      <c r="AK180" s="5"/>
    </row>
    <row r="181" spans="1:37" ht="15.5" x14ac:dyDescent="0.35">
      <c r="A181">
        <v>2</v>
      </c>
      <c r="B181" t="str">
        <f>Tabla14[[#This Row],[Oficina]]&amp;Tabla14[[#This Row],[Material]]</f>
        <v>Agro Sudamerica1021101</v>
      </c>
      <c r="C181" t="s">
        <v>84</v>
      </c>
      <c r="D181" t="s">
        <v>37</v>
      </c>
      <c r="E181">
        <v>1021101</v>
      </c>
      <c r="F181" t="s">
        <v>275</v>
      </c>
      <c r="G181" t="s">
        <v>92</v>
      </c>
      <c r="H181" t="s">
        <v>93</v>
      </c>
      <c r="I181">
        <f>IFERROR(VLOOKUP(Tabla14[[#This Row],[Material]],[1]Hoja1!$A:$B,2,FALSE),0)</f>
        <v>0</v>
      </c>
      <c r="J181" s="7">
        <v>11270</v>
      </c>
      <c r="K181" s="7">
        <v>0</v>
      </c>
      <c r="L181" s="16">
        <v>0.42519388037153194</v>
      </c>
      <c r="M181" s="7">
        <v>4791.9350317871649</v>
      </c>
      <c r="N181" s="7">
        <v>31426</v>
      </c>
      <c r="O181" s="7">
        <v>11691.2</v>
      </c>
      <c r="P181" s="7">
        <v>0</v>
      </c>
      <c r="Q181" s="17">
        <f>SUM(Tabla14[[#This Row],[Producción disponible]],Tabla14[[#This Row],[Stock al día]],(Tabla14[[#This Row],[Por producir mes N]]))-Tabla14[[#This Row],[Producción por despachar mes N]]</f>
        <v>47909.135031787169</v>
      </c>
      <c r="R181" s="7">
        <v>23720</v>
      </c>
      <c r="S181" s="18">
        <v>24000</v>
      </c>
      <c r="T181" s="19">
        <f t="shared" si="2"/>
        <v>23720</v>
      </c>
      <c r="U181" s="20"/>
      <c r="V181" s="19">
        <f>+Tabla14[[#This Row],[Atraso a facturar]]+Tabla14[[#This Row],[Ajuste atraso]]</f>
        <v>23720</v>
      </c>
      <c r="W181" s="5">
        <f>+Tabla14[[#This Row],[Total disponible]]-Tabla14[[#This Row],[Facturación atraso]]</f>
        <v>24189.135031787169</v>
      </c>
      <c r="X181" s="21">
        <f>IFERROR(IF(AND(W181&gt;S181,K181&gt;=S181),ROUNDDOWN((Tabla14[[#This Row],[Producción para venta nueva]])/S181,0)*S181,0),0)</f>
        <v>0</v>
      </c>
      <c r="Y181" s="20"/>
      <c r="Z181" s="21">
        <f>IF(Tabla14[[#This Row],[Venta del mes]]&gt;0,Tabla14[[#This Row],[Venta del mes]]+Tabla14[[#This Row],[Ajuste venta nueva]],0)</f>
        <v>0</v>
      </c>
      <c r="AA181" s="21">
        <f>+Tabla14[[#This Row],[Producción para venta nueva]]-Tabla14[[#This Row],[Facturación Venta nueva]]</f>
        <v>24189.135031787169</v>
      </c>
      <c r="AB181" s="21">
        <f>IF(AND(A181=1,Tabla14[[#This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1" s="21"/>
      <c r="AD181" s="21">
        <f>IF(Tabla14[[#This Row],[Disponible stock sin venta]]&gt;0,Tabla14[[#This Row],[Disponible stock sin venta]]+Tabla14[[#This Row],[Ajuste stock sin venta]],0)</f>
        <v>0</v>
      </c>
      <c r="AE181" s="5">
        <f>IFERROR(VLOOKUP(Tabla14[[#This Row],[Llave]],[2]Hoja2!$B:$E,4,FALSE),0)</f>
        <v>0</v>
      </c>
      <c r="AF18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23720</v>
      </c>
      <c r="AG181" s="5">
        <v>23720</v>
      </c>
      <c r="AH181" s="21">
        <f>IF(Tabla14[[#This Row],[Plan Irrestricto (DATO)]]&gt;0,SUM(Tabla14[[#This Row],[Facturación atraso]],Tabla14[[#This Row],[Facturación Venta nueva]],Tabla14[[#This Row],[Facturación stock]],Tabla14[[#This Row],[En puerto a facturar]]),0)</f>
        <v>23720</v>
      </c>
      <c r="AI181" s="21">
        <f>+Tabla14[[#This Row],[Plan Ajustado]]-Tabla14[[#This Row],[Plan Irrestricto (DATO)]]</f>
        <v>0</v>
      </c>
      <c r="AJ181" s="5"/>
      <c r="AK181" s="5"/>
    </row>
    <row r="182" spans="1:37" ht="15.5" x14ac:dyDescent="0.35">
      <c r="A182">
        <v>2</v>
      </c>
      <c r="B182" t="str">
        <f>Tabla14[[#This Row],[Oficina]]&amp;Tabla14[[#This Row],[Material]]</f>
        <v>Agro Sudamerica1021092</v>
      </c>
      <c r="C182" t="s">
        <v>84</v>
      </c>
      <c r="D182" t="s">
        <v>37</v>
      </c>
      <c r="E182">
        <v>1021092</v>
      </c>
      <c r="F182" t="s">
        <v>276</v>
      </c>
      <c r="G182" t="s">
        <v>70</v>
      </c>
      <c r="H182" t="s">
        <v>171</v>
      </c>
      <c r="I182">
        <f>IFERROR(VLOOKUP(Tabla14[[#This Row],[Material]],[1]Hoja1!$A:$B,2,FALSE),0)</f>
        <v>4545.4222212000004</v>
      </c>
      <c r="J182" s="7">
        <v>65267</v>
      </c>
      <c r="K182" s="7">
        <v>48000</v>
      </c>
      <c r="L182" s="16">
        <v>0.42519388037153194</v>
      </c>
      <c r="M182" s="7">
        <v>27751.128990208774</v>
      </c>
      <c r="N182" s="7">
        <v>66494</v>
      </c>
      <c r="O182" s="7">
        <v>17108.936292959999</v>
      </c>
      <c r="P182" s="7">
        <v>0</v>
      </c>
      <c r="Q182" s="17">
        <f>SUM(Tabla14[[#This Row],[Producción disponible]],Tabla14[[#This Row],[Stock al día]],(Tabla14[[#This Row],[Por producir mes N]]))-Tabla14[[#This Row],[Producción por despachar mes N]]</f>
        <v>111354.06528316878</v>
      </c>
      <c r="R182" s="7">
        <v>114000</v>
      </c>
      <c r="S182" s="18">
        <v>24000</v>
      </c>
      <c r="T182" s="19">
        <f t="shared" si="2"/>
        <v>96000</v>
      </c>
      <c r="U182" s="20"/>
      <c r="V182" s="19">
        <f>+Tabla14[[#This Row],[Atraso a facturar]]+Tabla14[[#This Row],[Ajuste atraso]]</f>
        <v>96000</v>
      </c>
      <c r="W182" s="5">
        <f>+Tabla14[[#This Row],[Total disponible]]-Tabla14[[#This Row],[Facturación atraso]]</f>
        <v>15354.065283168777</v>
      </c>
      <c r="X182" s="21">
        <f>IFERROR(IF(AND(W182&gt;S182,K182&gt;=S182),ROUNDDOWN((Tabla14[[#This Row],[Producción para venta nueva]])/S182,0)*S182,0),0)</f>
        <v>0</v>
      </c>
      <c r="Y182" s="20"/>
      <c r="Z182" s="21">
        <f>IF(Tabla14[[#This Row],[Venta del mes]]&gt;0,Tabla14[[#This Row],[Venta del mes]]+Tabla14[[#This Row],[Ajuste venta nueva]],0)</f>
        <v>0</v>
      </c>
      <c r="AA182" s="21">
        <f>+Tabla14[[#This Row],[Producción para venta nueva]]-Tabla14[[#This Row],[Facturación Venta nueva]]</f>
        <v>15354.065283168777</v>
      </c>
      <c r="AB182" s="21">
        <f>IF(AND(A182=1,Tabla14[[#This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2" s="21"/>
      <c r="AD182" s="21">
        <f>IF(Tabla14[[#This Row],[Disponible stock sin venta]]&gt;0,Tabla14[[#This Row],[Disponible stock sin venta]]+Tabla14[[#This Row],[Ajuste stock sin venta]],0)</f>
        <v>0</v>
      </c>
      <c r="AE182" s="5">
        <f>IFERROR(VLOOKUP(Tabla14[[#This Row],[Llave]],[2]Hoja2!$B:$E,4,FALSE),0)</f>
        <v>0</v>
      </c>
      <c r="AF18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182" s="5">
        <v>96000</v>
      </c>
      <c r="AH182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182" s="21">
        <f>+Tabla14[[#This Row],[Plan Ajustado]]-Tabla14[[#This Row],[Plan Irrestricto (DATO)]]</f>
        <v>0</v>
      </c>
      <c r="AJ182" s="5"/>
      <c r="AK182" s="5"/>
    </row>
    <row r="183" spans="1:37" ht="15.5" x14ac:dyDescent="0.35">
      <c r="A183">
        <v>2</v>
      </c>
      <c r="B183" t="str">
        <f>Tabla14[[#This Row],[Oficina]]&amp;Tabla14[[#This Row],[Material]]</f>
        <v>Agro Sudamerica1021085</v>
      </c>
      <c r="C183" t="s">
        <v>84</v>
      </c>
      <c r="D183" t="s">
        <v>37</v>
      </c>
      <c r="E183">
        <v>1021085</v>
      </c>
      <c r="F183" t="s">
        <v>111</v>
      </c>
      <c r="G183" t="s">
        <v>107</v>
      </c>
      <c r="H183" t="s">
        <v>112</v>
      </c>
      <c r="I183">
        <f>IFERROR(VLOOKUP(Tabla14[[#This Row],[Material]],[1]Hoja1!$A:$B,2,FALSE),0)</f>
        <v>0</v>
      </c>
      <c r="J183" s="7">
        <v>20746</v>
      </c>
      <c r="K183" s="7">
        <v>24000</v>
      </c>
      <c r="L183" s="16">
        <v>0.42519388037153194</v>
      </c>
      <c r="M183" s="7">
        <v>8821.0722421878017</v>
      </c>
      <c r="N183" s="7">
        <v>2741</v>
      </c>
      <c r="O183" s="7">
        <v>0</v>
      </c>
      <c r="P183" s="7">
        <v>0</v>
      </c>
      <c r="Q183" s="17">
        <f>SUM(Tabla14[[#This Row],[Producción disponible]],Tabla14[[#This Row],[Stock al día]],(Tabla14[[#This Row],[Por producir mes N]]))-Tabla14[[#This Row],[Producción por despachar mes N]]</f>
        <v>11562.072242187802</v>
      </c>
      <c r="R183" s="7">
        <v>0</v>
      </c>
      <c r="S183" s="18">
        <v>24000</v>
      </c>
      <c r="T183" s="19">
        <f t="shared" si="2"/>
        <v>0</v>
      </c>
      <c r="U183" s="20"/>
      <c r="V183" s="19">
        <f>+Tabla14[[#This Row],[Atraso a facturar]]+Tabla14[[#This Row],[Ajuste atraso]]</f>
        <v>0</v>
      </c>
      <c r="W183" s="5">
        <f>+Tabla14[[#This Row],[Total disponible]]-Tabla14[[#This Row],[Facturación atraso]]</f>
        <v>11562.072242187802</v>
      </c>
      <c r="X183" s="21">
        <f>IFERROR(IF(AND(W183&gt;S183,K183&gt;=S183),ROUNDDOWN((Tabla14[[#This Row],[Producción para venta nueva]])/S183,0)*S183,0),0)</f>
        <v>0</v>
      </c>
      <c r="Y183" s="20"/>
      <c r="Z183" s="21">
        <f>IF(Tabla14[[#This Row],[Venta del mes]]&gt;0,Tabla14[[#This Row],[Venta del mes]]+Tabla14[[#This Row],[Ajuste venta nueva]],0)</f>
        <v>0</v>
      </c>
      <c r="AA183" s="21">
        <f>+Tabla14[[#This Row],[Producción para venta nueva]]-Tabla14[[#This Row],[Facturación Venta nueva]]</f>
        <v>11562.072242187802</v>
      </c>
      <c r="AB183" s="21">
        <f>IF(AND(A183=1,Tabla14[[#This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3" s="21"/>
      <c r="AD183" s="21">
        <f>IF(Tabla14[[#This Row],[Disponible stock sin venta]]&gt;0,Tabla14[[#This Row],[Disponible stock sin venta]]+Tabla14[[#This Row],[Ajuste stock sin venta]],0)</f>
        <v>0</v>
      </c>
      <c r="AE183" s="5">
        <f>IFERROR(VLOOKUP(Tabla14[[#This Row],[Llave]],[2]Hoja2!$B:$E,4,FALSE),0)</f>
        <v>0</v>
      </c>
      <c r="AF18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83" s="5">
        <v>0</v>
      </c>
      <c r="AH18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83" s="21">
        <f>+Tabla14[[#This Row],[Plan Ajustado]]-Tabla14[[#This Row],[Plan Irrestricto (DATO)]]</f>
        <v>0</v>
      </c>
      <c r="AJ183" s="5"/>
      <c r="AK183" s="5"/>
    </row>
    <row r="184" spans="1:37" ht="15.5" x14ac:dyDescent="0.35">
      <c r="A184">
        <v>2</v>
      </c>
      <c r="B184" t="str">
        <f>Tabla14[[#This Row],[Oficina]]&amp;Tabla14[[#This Row],[Material]]</f>
        <v>Agro Sudamerica1021082</v>
      </c>
      <c r="C184" t="s">
        <v>84</v>
      </c>
      <c r="D184" t="s">
        <v>37</v>
      </c>
      <c r="E184">
        <v>1021082</v>
      </c>
      <c r="F184" t="s">
        <v>277</v>
      </c>
      <c r="G184" t="s">
        <v>70</v>
      </c>
      <c r="H184" t="s">
        <v>171</v>
      </c>
      <c r="I184">
        <f>IFERROR(VLOOKUP(Tabla14[[#This Row],[Material]],[1]Hoja1!$A:$B,2,FALSE),0)</f>
        <v>0</v>
      </c>
      <c r="J184" s="7">
        <v>134</v>
      </c>
      <c r="K184" s="7">
        <v>0</v>
      </c>
      <c r="L184" s="16">
        <v>0.42519388037153194</v>
      </c>
      <c r="M184" s="7">
        <v>56.975979969785278</v>
      </c>
      <c r="N184" s="7">
        <v>11217</v>
      </c>
      <c r="O184" s="7">
        <v>0</v>
      </c>
      <c r="P184" s="7">
        <v>0</v>
      </c>
      <c r="Q184" s="17">
        <f>SUM(Tabla14[[#This Row],[Producción disponible]],Tabla14[[#This Row],[Stock al día]],(Tabla14[[#This Row],[Por producir mes N]]))-Tabla14[[#This Row],[Producción por despachar mes N]]</f>
        <v>11273.975979969786</v>
      </c>
      <c r="R184" s="7">
        <v>11351</v>
      </c>
      <c r="S184" s="18">
        <v>24000</v>
      </c>
      <c r="T184" s="19">
        <f t="shared" si="2"/>
        <v>0</v>
      </c>
      <c r="U184" s="20"/>
      <c r="V184" s="19">
        <f>+Tabla14[[#This Row],[Atraso a facturar]]+Tabla14[[#This Row],[Ajuste atraso]]</f>
        <v>0</v>
      </c>
      <c r="W184" s="5">
        <f>+Tabla14[[#This Row],[Total disponible]]-Tabla14[[#This Row],[Facturación atraso]]</f>
        <v>11273.975979969786</v>
      </c>
      <c r="X184" s="21">
        <f>IFERROR(IF(AND(W184&gt;S184,K184&gt;=S184),ROUNDDOWN((Tabla14[[#This Row],[Producción para venta nueva]])/S184,0)*S184,0),0)</f>
        <v>0</v>
      </c>
      <c r="Y184" s="20"/>
      <c r="Z184" s="21">
        <f>IF(Tabla14[[#This Row],[Venta del mes]]&gt;0,Tabla14[[#This Row],[Venta del mes]]+Tabla14[[#This Row],[Ajuste venta nueva]],0)</f>
        <v>0</v>
      </c>
      <c r="AA184" s="21">
        <f>+Tabla14[[#This Row],[Producción para venta nueva]]-Tabla14[[#This Row],[Facturación Venta nueva]]</f>
        <v>11273.975979969786</v>
      </c>
      <c r="AB184" s="21">
        <f>IF(AND(A184=1,Tabla14[[#This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4" s="21"/>
      <c r="AD184" s="21">
        <f>IF(Tabla14[[#This Row],[Disponible stock sin venta]]&gt;0,Tabla14[[#This Row],[Disponible stock sin venta]]+Tabla14[[#This Row],[Ajuste stock sin venta]],0)</f>
        <v>0</v>
      </c>
      <c r="AE184" s="5">
        <f>IFERROR(VLOOKUP(Tabla14[[#This Row],[Llave]],[2]Hoja2!$B:$E,4,FALSE),0)</f>
        <v>0</v>
      </c>
      <c r="AF18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84" s="5">
        <v>0</v>
      </c>
      <c r="AH18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84" s="21">
        <f>+Tabla14[[#This Row],[Plan Ajustado]]-Tabla14[[#This Row],[Plan Irrestricto (DATO)]]</f>
        <v>0</v>
      </c>
      <c r="AJ184" s="5"/>
      <c r="AK184" s="5"/>
    </row>
    <row r="185" spans="1:37" ht="15.5" x14ac:dyDescent="0.35">
      <c r="A185">
        <v>2</v>
      </c>
      <c r="B185" t="str">
        <f>Tabla14[[#This Row],[Oficina]]&amp;Tabla14[[#This Row],[Material]]</f>
        <v>Agro Sudamerica1021078</v>
      </c>
      <c r="C185" t="s">
        <v>84</v>
      </c>
      <c r="D185" t="s">
        <v>37</v>
      </c>
      <c r="E185">
        <v>1021078</v>
      </c>
      <c r="F185" t="s">
        <v>278</v>
      </c>
      <c r="G185" t="s">
        <v>70</v>
      </c>
      <c r="H185" t="s">
        <v>171</v>
      </c>
      <c r="I185">
        <f>IFERROR(VLOOKUP(Tabla14[[#This Row],[Material]],[1]Hoja1!$A:$B,2,FALSE),0)</f>
        <v>7528.5142183200005</v>
      </c>
      <c r="J185" s="7">
        <v>49883</v>
      </c>
      <c r="K185" s="7">
        <v>48000</v>
      </c>
      <c r="L185" s="16">
        <v>0.42519388037153194</v>
      </c>
      <c r="M185" s="7">
        <v>21209.946334573127</v>
      </c>
      <c r="N185" s="7">
        <v>73320</v>
      </c>
      <c r="O185" s="7">
        <v>29338.660829280005</v>
      </c>
      <c r="P185" s="7">
        <v>0</v>
      </c>
      <c r="Q185" s="17">
        <f>SUM(Tabla14[[#This Row],[Producción disponible]],Tabla14[[#This Row],[Stock al día]],(Tabla14[[#This Row],[Por producir mes N]]))-Tabla14[[#This Row],[Producción por despachar mes N]]</f>
        <v>123868.60716385313</v>
      </c>
      <c r="R185" s="7">
        <v>108000</v>
      </c>
      <c r="S185" s="18">
        <v>24000</v>
      </c>
      <c r="T185" s="19">
        <f t="shared" si="2"/>
        <v>108000</v>
      </c>
      <c r="U185" s="20"/>
      <c r="V185" s="19">
        <f>+Tabla14[[#This Row],[Atraso a facturar]]+Tabla14[[#This Row],[Ajuste atraso]]</f>
        <v>108000</v>
      </c>
      <c r="W185" s="5">
        <f>+Tabla14[[#This Row],[Total disponible]]-Tabla14[[#This Row],[Facturación atraso]]</f>
        <v>15868.607163853128</v>
      </c>
      <c r="X185" s="21">
        <f>IFERROR(IF(AND(W185&gt;S185,K185&gt;=S185),ROUNDDOWN((Tabla14[[#This Row],[Producción para venta nueva]])/S185,0)*S185,0),0)</f>
        <v>0</v>
      </c>
      <c r="Y185" s="20"/>
      <c r="Z185" s="21">
        <f>IF(Tabla14[[#This Row],[Venta del mes]]&gt;0,Tabla14[[#This Row],[Venta del mes]]+Tabla14[[#This Row],[Ajuste venta nueva]],0)</f>
        <v>0</v>
      </c>
      <c r="AA185" s="21">
        <f>+Tabla14[[#This Row],[Producción para venta nueva]]-Tabla14[[#This Row],[Facturación Venta nueva]]</f>
        <v>15868.607163853128</v>
      </c>
      <c r="AB185" s="21">
        <f>IF(AND(A185=1,Tabla14[[#This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5" s="21"/>
      <c r="AD185" s="21">
        <f>IF(Tabla14[[#This Row],[Disponible stock sin venta]]&gt;0,Tabla14[[#This Row],[Disponible stock sin venta]]+Tabla14[[#This Row],[Ajuste stock sin venta]],0)</f>
        <v>0</v>
      </c>
      <c r="AE185" s="5">
        <f>IFERROR(VLOOKUP(Tabla14[[#This Row],[Llave]],[2]Hoja2!$B:$E,4,FALSE),0)</f>
        <v>0</v>
      </c>
      <c r="AF18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108000</v>
      </c>
      <c r="AG185" s="5">
        <v>108000</v>
      </c>
      <c r="AH185" s="21">
        <f>IF(Tabla14[[#This Row],[Plan Irrestricto (DATO)]]&gt;0,SUM(Tabla14[[#This Row],[Facturación atraso]],Tabla14[[#This Row],[Facturación Venta nueva]],Tabla14[[#This Row],[Facturación stock]],Tabla14[[#This Row],[En puerto a facturar]]),0)</f>
        <v>108000</v>
      </c>
      <c r="AI185" s="21">
        <f>+Tabla14[[#This Row],[Plan Ajustado]]-Tabla14[[#This Row],[Plan Irrestricto (DATO)]]</f>
        <v>0</v>
      </c>
      <c r="AJ185" s="5"/>
      <c r="AK185" s="5"/>
    </row>
    <row r="186" spans="1:37" ht="15.5" x14ac:dyDescent="0.35">
      <c r="A186">
        <v>2</v>
      </c>
      <c r="B186" t="str">
        <f>Tabla14[[#This Row],[Oficina]]&amp;Tabla14[[#This Row],[Material]]</f>
        <v>Agro Sudamerica1021077</v>
      </c>
      <c r="C186" t="s">
        <v>84</v>
      </c>
      <c r="D186" t="s">
        <v>37</v>
      </c>
      <c r="E186">
        <v>1021077</v>
      </c>
      <c r="F186" t="s">
        <v>172</v>
      </c>
      <c r="G186" t="s">
        <v>107</v>
      </c>
      <c r="H186" t="s">
        <v>112</v>
      </c>
      <c r="I186">
        <f>IFERROR(VLOOKUP(Tabla14[[#This Row],[Material]],[1]Hoja1!$A:$B,2,FALSE),0)</f>
        <v>0</v>
      </c>
      <c r="J186" s="7">
        <v>23348</v>
      </c>
      <c r="K186" s="7">
        <v>24000</v>
      </c>
      <c r="L186" s="16">
        <v>0.42519388037153194</v>
      </c>
      <c r="M186" s="7">
        <v>9927.4267189145285</v>
      </c>
      <c r="N186" s="7">
        <v>56476</v>
      </c>
      <c r="O186" s="7">
        <v>0</v>
      </c>
      <c r="P186" s="7">
        <v>0</v>
      </c>
      <c r="Q186" s="17">
        <f>SUM(Tabla14[[#This Row],[Producción disponible]],Tabla14[[#This Row],[Stock al día]],(Tabla14[[#This Row],[Por producir mes N]]))-Tabla14[[#This Row],[Producción por despachar mes N]]</f>
        <v>66403.426718914532</v>
      </c>
      <c r="R186" s="7">
        <v>55000</v>
      </c>
      <c r="S186" s="18">
        <v>24000</v>
      </c>
      <c r="T186" s="19">
        <f t="shared" si="2"/>
        <v>55000</v>
      </c>
      <c r="U186" s="20"/>
      <c r="V186" s="19">
        <f>+Tabla14[[#This Row],[Atraso a facturar]]+Tabla14[[#This Row],[Ajuste atraso]]</f>
        <v>55000</v>
      </c>
      <c r="W186" s="5">
        <f>+Tabla14[[#This Row],[Total disponible]]-Tabla14[[#This Row],[Facturación atraso]]</f>
        <v>11403.426718914532</v>
      </c>
      <c r="X186" s="21">
        <f>IFERROR(IF(AND(W186&gt;S186,K186&gt;=S186),ROUNDDOWN((Tabla14[[#This Row],[Producción para venta nueva]])/S186,0)*S186,0),0)</f>
        <v>0</v>
      </c>
      <c r="Y186" s="20"/>
      <c r="Z186" s="21">
        <f>IF(Tabla14[[#This Row],[Venta del mes]]&gt;0,Tabla14[[#This Row],[Venta del mes]]+Tabla14[[#This Row],[Ajuste venta nueva]],0)</f>
        <v>0</v>
      </c>
      <c r="AA186" s="21">
        <f>+Tabla14[[#This Row],[Producción para venta nueva]]-Tabla14[[#This Row],[Facturación Venta nueva]]</f>
        <v>11403.426718914532</v>
      </c>
      <c r="AB186" s="21">
        <f>IF(AND(A186=1,Tabla14[[#This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6" s="21"/>
      <c r="AD186" s="21">
        <f>IF(Tabla14[[#This Row],[Disponible stock sin venta]]&gt;0,Tabla14[[#This Row],[Disponible stock sin venta]]+Tabla14[[#This Row],[Ajuste stock sin venta]],0)</f>
        <v>0</v>
      </c>
      <c r="AE186" s="5">
        <f>IFERROR(VLOOKUP(Tabla14[[#This Row],[Llave]],[2]Hoja2!$B:$E,4,FALSE),0)</f>
        <v>0</v>
      </c>
      <c r="AF18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55000</v>
      </c>
      <c r="AG186" s="5">
        <v>55000</v>
      </c>
      <c r="AH186" s="21">
        <f>IF(Tabla14[[#This Row],[Plan Irrestricto (DATO)]]&gt;0,SUM(Tabla14[[#This Row],[Facturación atraso]],Tabla14[[#This Row],[Facturación Venta nueva]],Tabla14[[#This Row],[Facturación stock]],Tabla14[[#This Row],[En puerto a facturar]]),0)</f>
        <v>55000</v>
      </c>
      <c r="AI186" s="21">
        <f>+Tabla14[[#This Row],[Plan Ajustado]]-Tabla14[[#This Row],[Plan Irrestricto (DATO)]]</f>
        <v>0</v>
      </c>
      <c r="AJ186" s="5"/>
      <c r="AK186" s="5"/>
    </row>
    <row r="187" spans="1:37" ht="15.5" x14ac:dyDescent="0.35">
      <c r="A187">
        <v>2</v>
      </c>
      <c r="B187" t="str">
        <f>Tabla14[[#This Row],[Oficina]]&amp;Tabla14[[#This Row],[Material]]</f>
        <v>Agrosuper Asia1021046</v>
      </c>
      <c r="C187" t="s">
        <v>84</v>
      </c>
      <c r="D187" t="s">
        <v>76</v>
      </c>
      <c r="E187">
        <v>1021046</v>
      </c>
      <c r="F187" t="s">
        <v>279</v>
      </c>
      <c r="G187" t="s">
        <v>254</v>
      </c>
      <c r="H187" t="s">
        <v>255</v>
      </c>
      <c r="I187">
        <f>IFERROR(VLOOKUP(Tabla14[[#This Row],[Material]],[1]Hoja1!$A:$B,2,FALSE),0)</f>
        <v>0</v>
      </c>
      <c r="J187" s="7">
        <v>0</v>
      </c>
      <c r="K187" s="7">
        <v>0</v>
      </c>
      <c r="L187" s="16">
        <v>0.42519388037153194</v>
      </c>
      <c r="M187" s="7">
        <v>0</v>
      </c>
      <c r="N187" s="7">
        <v>7104</v>
      </c>
      <c r="O187" s="7">
        <v>27158.400000000001</v>
      </c>
      <c r="P187" s="7">
        <v>0</v>
      </c>
      <c r="Q187" s="17">
        <f>SUM(Tabla14[[#This Row],[Producción disponible]],Tabla14[[#This Row],[Stock al día]],(Tabla14[[#This Row],[Por producir mes N]]))-Tabla14[[#This Row],[Producción por despachar mes N]]</f>
        <v>34262.400000000001</v>
      </c>
      <c r="R187" s="7">
        <v>44000</v>
      </c>
      <c r="S187" s="18">
        <v>22000</v>
      </c>
      <c r="T187" s="19">
        <f t="shared" si="2"/>
        <v>22000</v>
      </c>
      <c r="U187" s="20"/>
      <c r="V187" s="19">
        <f>+Tabla14[[#This Row],[Atraso a facturar]]+Tabla14[[#This Row],[Ajuste atraso]]</f>
        <v>22000</v>
      </c>
      <c r="W187" s="5">
        <f>+Tabla14[[#This Row],[Total disponible]]-Tabla14[[#This Row],[Facturación atraso]]</f>
        <v>12262.400000000001</v>
      </c>
      <c r="X187" s="21">
        <f>IFERROR(IF(AND(W187&gt;S187,K187&gt;=S187),ROUNDDOWN((Tabla14[[#This Row],[Producción para venta nueva]])/S187,0)*S187,0),0)</f>
        <v>0</v>
      </c>
      <c r="Y187" s="20"/>
      <c r="Z187" s="21">
        <f>IF(Tabla14[[#This Row],[Venta del mes]]&gt;0,Tabla14[[#This Row],[Venta del mes]]+Tabla14[[#This Row],[Ajuste venta nueva]],0)</f>
        <v>0</v>
      </c>
      <c r="AA187" s="21">
        <f>+Tabla14[[#This Row],[Producción para venta nueva]]-Tabla14[[#This Row],[Facturación Venta nueva]]</f>
        <v>12262.400000000001</v>
      </c>
      <c r="AB187" s="21">
        <f>IF(AND(A187=1,Tabla14[[#This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7" s="21"/>
      <c r="AD187" s="21">
        <f>IF(Tabla14[[#This Row],[Disponible stock sin venta]]&gt;0,Tabla14[[#This Row],[Disponible stock sin venta]]+Tabla14[[#This Row],[Ajuste stock sin venta]],0)</f>
        <v>0</v>
      </c>
      <c r="AE187" s="5">
        <f>IFERROR(VLOOKUP(Tabla14[[#This Row],[Llave]],[2]Hoja2!$B:$E,4,FALSE),0)</f>
        <v>0</v>
      </c>
      <c r="AF18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187" s="5">
        <v>22000</v>
      </c>
      <c r="AH187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187" s="21">
        <f>+Tabla14[[#This Row],[Plan Ajustado]]-Tabla14[[#This Row],[Plan Irrestricto (DATO)]]</f>
        <v>0</v>
      </c>
      <c r="AJ187" s="5"/>
      <c r="AK187" s="5"/>
    </row>
    <row r="188" spans="1:37" ht="15.5" x14ac:dyDescent="0.35">
      <c r="A188">
        <v>2</v>
      </c>
      <c r="B188" t="str">
        <f>Tabla14[[#This Row],[Oficina]]&amp;Tabla14[[#This Row],[Material]]</f>
        <v>Agrosuper Asia1021045</v>
      </c>
      <c r="C188" t="s">
        <v>84</v>
      </c>
      <c r="D188" t="s">
        <v>76</v>
      </c>
      <c r="E188">
        <v>1021045</v>
      </c>
      <c r="F188" t="s">
        <v>280</v>
      </c>
      <c r="G188" t="s">
        <v>254</v>
      </c>
      <c r="H188" t="s">
        <v>255</v>
      </c>
      <c r="I188">
        <f>IFERROR(VLOOKUP(Tabla14[[#This Row],[Material]],[1]Hoja1!$A:$B,2,FALSE),0)</f>
        <v>0</v>
      </c>
      <c r="J188" s="7">
        <v>0</v>
      </c>
      <c r="K188" s="7">
        <v>0</v>
      </c>
      <c r="L188" s="16">
        <v>0.42519388037153194</v>
      </c>
      <c r="M188" s="7">
        <v>0</v>
      </c>
      <c r="N188" s="7">
        <v>17640</v>
      </c>
      <c r="O188" s="7">
        <v>4091.6952000000006</v>
      </c>
      <c r="P188" s="7">
        <v>0</v>
      </c>
      <c r="Q188" s="17">
        <f>SUM(Tabla14[[#This Row],[Producción disponible]],Tabla14[[#This Row],[Stock al día]],(Tabla14[[#This Row],[Por producir mes N]]))-Tabla14[[#This Row],[Producción por despachar mes N]]</f>
        <v>21731.695200000002</v>
      </c>
      <c r="R188" s="7">
        <v>22000</v>
      </c>
      <c r="S188" s="18">
        <v>22000</v>
      </c>
      <c r="T188" s="19">
        <f t="shared" si="2"/>
        <v>0</v>
      </c>
      <c r="U188" s="20"/>
      <c r="V188" s="19">
        <f>+Tabla14[[#This Row],[Atraso a facturar]]+Tabla14[[#This Row],[Ajuste atraso]]</f>
        <v>0</v>
      </c>
      <c r="W188" s="5">
        <f>+Tabla14[[#This Row],[Total disponible]]-Tabla14[[#This Row],[Facturación atraso]]</f>
        <v>21731.695200000002</v>
      </c>
      <c r="X188" s="21">
        <f>IFERROR(IF(AND(W188&gt;S188,K188&gt;=S188),ROUNDDOWN((Tabla14[[#This Row],[Producción para venta nueva]])/S188,0)*S188,0),0)</f>
        <v>0</v>
      </c>
      <c r="Y188" s="20"/>
      <c r="Z188" s="21">
        <f>IF(Tabla14[[#This Row],[Venta del mes]]&gt;0,Tabla14[[#This Row],[Venta del mes]]+Tabla14[[#This Row],[Ajuste venta nueva]],0)</f>
        <v>0</v>
      </c>
      <c r="AA188" s="21">
        <f>+Tabla14[[#This Row],[Producción para venta nueva]]-Tabla14[[#This Row],[Facturación Venta nueva]]</f>
        <v>21731.695200000002</v>
      </c>
      <c r="AB188" s="21">
        <f>IF(AND(A188=1,Tabla14[[#This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8" s="21"/>
      <c r="AD188" s="21">
        <f>IF(Tabla14[[#This Row],[Disponible stock sin venta]]&gt;0,Tabla14[[#This Row],[Disponible stock sin venta]]+Tabla14[[#This Row],[Ajuste stock sin venta]],0)</f>
        <v>0</v>
      </c>
      <c r="AE188" s="5">
        <f>IFERROR(VLOOKUP(Tabla14[[#This Row],[Llave]],[2]Hoja2!$B:$E,4,FALSE),0)</f>
        <v>0</v>
      </c>
      <c r="AF18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88" s="5">
        <v>0</v>
      </c>
      <c r="AH18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88" s="21">
        <f>+Tabla14[[#This Row],[Plan Ajustado]]-Tabla14[[#This Row],[Plan Irrestricto (DATO)]]</f>
        <v>0</v>
      </c>
      <c r="AJ188" s="5"/>
      <c r="AK188" s="5"/>
    </row>
    <row r="189" spans="1:37" ht="15.5" x14ac:dyDescent="0.35">
      <c r="A189">
        <v>2</v>
      </c>
      <c r="B189" t="str">
        <f>Tabla14[[#This Row],[Oficina]]&amp;Tabla14[[#This Row],[Material]]</f>
        <v>Agro Sudamerica1021039</v>
      </c>
      <c r="C189" t="s">
        <v>84</v>
      </c>
      <c r="D189" t="s">
        <v>37</v>
      </c>
      <c r="E189">
        <v>1021039</v>
      </c>
      <c r="F189" t="s">
        <v>281</v>
      </c>
      <c r="G189" t="s">
        <v>131</v>
      </c>
      <c r="H189" t="s">
        <v>135</v>
      </c>
      <c r="I189">
        <f>IFERROR(VLOOKUP(Tabla14[[#This Row],[Material]],[1]Hoja1!$A:$B,2,FALSE),0)</f>
        <v>4531.5538196690914</v>
      </c>
      <c r="J189" s="7">
        <v>0</v>
      </c>
      <c r="K189" s="7">
        <v>0</v>
      </c>
      <c r="L189" s="16">
        <v>0.42519388037153194</v>
      </c>
      <c r="M189" s="7">
        <v>0</v>
      </c>
      <c r="N189" s="7">
        <v>34784</v>
      </c>
      <c r="O189" s="7">
        <v>11165.900597669821</v>
      </c>
      <c r="P189" s="7">
        <v>0</v>
      </c>
      <c r="Q189" s="17">
        <f>SUM(Tabla14[[#This Row],[Producción disponible]],Tabla14[[#This Row],[Stock al día]],(Tabla14[[#This Row],[Por producir mes N]]))-Tabla14[[#This Row],[Producción por despachar mes N]]</f>
        <v>45949.900597669824</v>
      </c>
      <c r="R189" s="7">
        <v>48000</v>
      </c>
      <c r="S189" s="18">
        <v>24000</v>
      </c>
      <c r="T189" s="19">
        <f t="shared" si="2"/>
        <v>24000</v>
      </c>
      <c r="U189" s="20"/>
      <c r="V189" s="19">
        <f>+Tabla14[[#This Row],[Atraso a facturar]]+Tabla14[[#This Row],[Ajuste atraso]]</f>
        <v>24000</v>
      </c>
      <c r="W189" s="5">
        <f>+Tabla14[[#This Row],[Total disponible]]-Tabla14[[#This Row],[Facturación atraso]]</f>
        <v>21949.900597669824</v>
      </c>
      <c r="X189" s="21">
        <f>IFERROR(IF(AND(W189&gt;S189,K189&gt;=S189),ROUNDDOWN((Tabla14[[#This Row],[Producción para venta nueva]])/S189,0)*S189,0),0)</f>
        <v>0</v>
      </c>
      <c r="Y189" s="20"/>
      <c r="Z189" s="21">
        <f>IF(Tabla14[[#This Row],[Venta del mes]]&gt;0,Tabla14[[#This Row],[Venta del mes]]+Tabla14[[#This Row],[Ajuste venta nueva]],0)</f>
        <v>0</v>
      </c>
      <c r="AA189" s="21">
        <f>+Tabla14[[#This Row],[Producción para venta nueva]]-Tabla14[[#This Row],[Facturación Venta nueva]]</f>
        <v>21949.900597669824</v>
      </c>
      <c r="AB189" s="21">
        <f>IF(AND(A189=1,Tabla14[[#This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89" s="21"/>
      <c r="AD189" s="21">
        <f>IF(Tabla14[[#This Row],[Disponible stock sin venta]]&gt;0,Tabla14[[#This Row],[Disponible stock sin venta]]+Tabla14[[#This Row],[Ajuste stock sin venta]],0)</f>
        <v>0</v>
      </c>
      <c r="AE189" s="5">
        <f>IFERROR(VLOOKUP(Tabla14[[#This Row],[Llave]],[2]Hoja2!$B:$E,4,FALSE),0)</f>
        <v>0</v>
      </c>
      <c r="AF18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189" s="5">
        <v>24000</v>
      </c>
      <c r="AH189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189" s="21">
        <f>+Tabla14[[#This Row],[Plan Ajustado]]-Tabla14[[#This Row],[Plan Irrestricto (DATO)]]</f>
        <v>0</v>
      </c>
      <c r="AJ189" s="5"/>
      <c r="AK189" s="5"/>
    </row>
    <row r="190" spans="1:37" ht="15.5" x14ac:dyDescent="0.35">
      <c r="A190">
        <v>1</v>
      </c>
      <c r="B190" t="str">
        <f>Tabla14[[#This Row],[Oficina]]&amp;Tabla14[[#This Row],[Material]]</f>
        <v>Agro Sudamerica1021023</v>
      </c>
      <c r="C190" t="s">
        <v>84</v>
      </c>
      <c r="D190" t="s">
        <v>37</v>
      </c>
      <c r="E190">
        <v>1021023</v>
      </c>
      <c r="F190" t="s">
        <v>282</v>
      </c>
      <c r="G190" t="s">
        <v>107</v>
      </c>
      <c r="H190" t="s">
        <v>112</v>
      </c>
      <c r="I190">
        <f>IFERROR(VLOOKUP(Tabla14[[#This Row],[Material]],[1]Hoja1!$A:$B,2,FALSE),0)</f>
        <v>8572.7999999999993</v>
      </c>
      <c r="J190" s="7">
        <v>122763</v>
      </c>
      <c r="K190" s="7">
        <v>120000</v>
      </c>
      <c r="L190" s="16">
        <v>0.42519388037153194</v>
      </c>
      <c r="M190" s="7">
        <v>52198.076336050377</v>
      </c>
      <c r="N190" s="7">
        <v>56971</v>
      </c>
      <c r="O190" s="7">
        <v>29135.147803104002</v>
      </c>
      <c r="P190" s="7">
        <v>0</v>
      </c>
      <c r="Q190" s="17">
        <f>SUM(Tabla14[[#This Row],[Producción disponible]],Tabla14[[#This Row],[Stock al día]],(Tabla14[[#This Row],[Por producir mes N]]))-Tabla14[[#This Row],[Producción por despachar mes N]]</f>
        <v>138304.22413915436</v>
      </c>
      <c r="R190" s="7">
        <v>120000</v>
      </c>
      <c r="S190" s="18">
        <v>24000</v>
      </c>
      <c r="T190" s="19">
        <f t="shared" si="2"/>
        <v>120000</v>
      </c>
      <c r="U190" s="20"/>
      <c r="V190" s="19">
        <f>+Tabla14[[#This Row],[Atraso a facturar]]+Tabla14[[#This Row],[Ajuste atraso]]</f>
        <v>120000</v>
      </c>
      <c r="W190" s="5">
        <f>+Tabla14[[#This Row],[Total disponible]]-Tabla14[[#This Row],[Facturación atraso]]</f>
        <v>18304.224139154365</v>
      </c>
      <c r="X190" s="21">
        <f>IFERROR(IF(AND(W190&gt;S190,K190&gt;=S190),ROUNDDOWN((Tabla14[[#This Row],[Producción para venta nueva]])/S190,0)*S190,0),0)</f>
        <v>0</v>
      </c>
      <c r="Y190" s="20"/>
      <c r="Z190" s="21">
        <f>IF(Tabla14[[#This Row],[Venta del mes]]&gt;0,Tabla14[[#This Row],[Venta del mes]]+Tabla14[[#This Row],[Ajuste venta nueva]],0)</f>
        <v>0</v>
      </c>
      <c r="AA190" s="21">
        <f>+Tabla14[[#This Row],[Producción para venta nueva]]-Tabla14[[#This Row],[Facturación Venta nueva]]</f>
        <v>18304.224139154365</v>
      </c>
      <c r="AB190" s="21">
        <f>IF(AND(A190=1,Tabla14[[#This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0" s="21"/>
      <c r="AD190" s="21">
        <f>IF(Tabla14[[#This Row],[Disponible stock sin venta]]&gt;0,Tabla14[[#This Row],[Disponible stock sin venta]]+Tabla14[[#This Row],[Ajuste stock sin venta]],0)</f>
        <v>0</v>
      </c>
      <c r="AE190" s="5">
        <f>IFERROR(VLOOKUP(Tabla14[[#This Row],[Llave]],[2]Hoja2!$B:$E,4,FALSE),0)</f>
        <v>0</v>
      </c>
      <c r="AF19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120000</v>
      </c>
      <c r="AG190" s="5">
        <v>120000</v>
      </c>
      <c r="AH190" s="21">
        <f>IF(Tabla14[[#This Row],[Plan Irrestricto (DATO)]]&gt;0,SUM(Tabla14[[#This Row],[Facturación atraso]],Tabla14[[#This Row],[Facturación Venta nueva]],Tabla14[[#This Row],[Facturación stock]],Tabla14[[#This Row],[En puerto a facturar]]),0)</f>
        <v>120000</v>
      </c>
      <c r="AI190" s="21">
        <f>+Tabla14[[#This Row],[Plan Ajustado]]-Tabla14[[#This Row],[Plan Irrestricto (DATO)]]</f>
        <v>0</v>
      </c>
      <c r="AJ190" s="5"/>
      <c r="AK190" s="5"/>
    </row>
    <row r="191" spans="1:37" ht="15.5" x14ac:dyDescent="0.35">
      <c r="A191">
        <v>2</v>
      </c>
      <c r="B191" t="str">
        <f>Tabla14[[#This Row],[Oficina]]&amp;Tabla14[[#This Row],[Material]]</f>
        <v>Agrosuper Asia1021012</v>
      </c>
      <c r="C191" t="s">
        <v>84</v>
      </c>
      <c r="D191" t="s">
        <v>76</v>
      </c>
      <c r="E191">
        <v>1021012</v>
      </c>
      <c r="F191" t="s">
        <v>283</v>
      </c>
      <c r="G191" t="s">
        <v>100</v>
      </c>
      <c r="H191" t="s">
        <v>101</v>
      </c>
      <c r="I191">
        <f>IFERROR(VLOOKUP(Tabla14[[#This Row],[Material]],[1]Hoja1!$A:$B,2,FALSE),0)</f>
        <v>5535.2767545599991</v>
      </c>
      <c r="J191" s="7">
        <v>156439</v>
      </c>
      <c r="K191" s="7">
        <v>120000</v>
      </c>
      <c r="L191" s="16">
        <v>0.42519388037153194</v>
      </c>
      <c r="M191" s="7">
        <v>66516.905451442086</v>
      </c>
      <c r="N191" s="7">
        <v>43242</v>
      </c>
      <c r="O191" s="7">
        <v>17686.659784447995</v>
      </c>
      <c r="P191" s="7">
        <v>0</v>
      </c>
      <c r="Q191" s="17">
        <f>SUM(Tabla14[[#This Row],[Producción disponible]],Tabla14[[#This Row],[Stock al día]],(Tabla14[[#This Row],[Por producir mes N]]))-Tabla14[[#This Row],[Producción por despachar mes N]]</f>
        <v>127445.56523589008</v>
      </c>
      <c r="R191" s="7">
        <v>88000</v>
      </c>
      <c r="S191" s="18">
        <v>22000</v>
      </c>
      <c r="T191" s="19">
        <f t="shared" si="2"/>
        <v>88000</v>
      </c>
      <c r="U191" s="20"/>
      <c r="V191" s="19">
        <f>+Tabla14[[#This Row],[Atraso a facturar]]+Tabla14[[#This Row],[Ajuste atraso]]</f>
        <v>88000</v>
      </c>
      <c r="W191" s="5">
        <f>+Tabla14[[#This Row],[Total disponible]]-Tabla14[[#This Row],[Facturación atraso]]</f>
        <v>39445.565235890084</v>
      </c>
      <c r="X191" s="21">
        <f>IFERROR(IF(AND(W191&gt;S191,K191&gt;=S191),ROUNDDOWN((Tabla14[[#This Row],[Producción para venta nueva]])/S191,0)*S191,0),0)</f>
        <v>22000</v>
      </c>
      <c r="Y191" s="20"/>
      <c r="Z191" s="21">
        <f>IF(Tabla14[[#This Row],[Venta del mes]]&gt;0,Tabla14[[#This Row],[Venta del mes]]+Tabla14[[#This Row],[Ajuste venta nueva]],0)</f>
        <v>22000</v>
      </c>
      <c r="AA191" s="21">
        <f>+Tabla14[[#This Row],[Producción para venta nueva]]-Tabla14[[#This Row],[Facturación Venta nueva]]</f>
        <v>17445.565235890084</v>
      </c>
      <c r="AB191" s="21">
        <f>IF(AND(A191=1,Tabla14[[#This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1" s="21"/>
      <c r="AD191" s="21">
        <f>IF(Tabla14[[#This Row],[Disponible stock sin venta]]&gt;0,Tabla14[[#This Row],[Disponible stock sin venta]]+Tabla14[[#This Row],[Ajuste stock sin venta]],0)</f>
        <v>0</v>
      </c>
      <c r="AE191" s="5">
        <f>IFERROR(VLOOKUP(Tabla14[[#This Row],[Llave]],[2]Hoja2!$B:$E,4,FALSE),0)</f>
        <v>0</v>
      </c>
      <c r="AF19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110000</v>
      </c>
      <c r="AG191" s="5">
        <v>110000</v>
      </c>
      <c r="AH191" s="21">
        <f>IF(Tabla14[[#This Row],[Plan Irrestricto (DATO)]]&gt;0,SUM(Tabla14[[#This Row],[Facturación atraso]],Tabla14[[#This Row],[Facturación Venta nueva]],Tabla14[[#This Row],[Facturación stock]],Tabla14[[#This Row],[En puerto a facturar]]),0)</f>
        <v>110000</v>
      </c>
      <c r="AI191" s="21">
        <f>+Tabla14[[#This Row],[Plan Ajustado]]-Tabla14[[#This Row],[Plan Irrestricto (DATO)]]</f>
        <v>0</v>
      </c>
      <c r="AJ191" s="5"/>
      <c r="AK191" s="5"/>
    </row>
    <row r="192" spans="1:37" ht="15.5" x14ac:dyDescent="0.35">
      <c r="A192">
        <v>1</v>
      </c>
      <c r="B192" t="str">
        <f>Tabla14[[#This Row],[Oficina]]&amp;Tabla14[[#This Row],[Material]]</f>
        <v>Agro Sudamerica1021005</v>
      </c>
      <c r="C192" t="s">
        <v>84</v>
      </c>
      <c r="D192" t="s">
        <v>37</v>
      </c>
      <c r="E192">
        <v>1021005</v>
      </c>
      <c r="F192" t="s">
        <v>284</v>
      </c>
      <c r="G192" t="s">
        <v>115</v>
      </c>
      <c r="H192" t="s">
        <v>218</v>
      </c>
      <c r="I192">
        <f>IFERROR(VLOOKUP(Tabla14[[#This Row],[Material]],[1]Hoja1!$A:$B,2,FALSE),0)</f>
        <v>0</v>
      </c>
      <c r="J192" s="7">
        <v>0</v>
      </c>
      <c r="K192" s="7">
        <v>0</v>
      </c>
      <c r="L192" s="16">
        <v>0.42519388037153194</v>
      </c>
      <c r="M192" s="7">
        <v>0</v>
      </c>
      <c r="N192" s="7">
        <v>0</v>
      </c>
      <c r="O192" s="7">
        <v>0</v>
      </c>
      <c r="P192" s="7">
        <v>0</v>
      </c>
      <c r="Q192" s="17">
        <f>SUM(Tabla14[[#This Row],[Producción disponible]],Tabla14[[#This Row],[Stock al día]],(Tabla14[[#This Row],[Por producir mes N]]))-Tabla14[[#This Row],[Producción por despachar mes N]]</f>
        <v>0</v>
      </c>
      <c r="R192" s="7">
        <v>0</v>
      </c>
      <c r="S192" s="18">
        <v>24000</v>
      </c>
      <c r="T192" s="19">
        <f t="shared" si="2"/>
        <v>0</v>
      </c>
      <c r="U192" s="20"/>
      <c r="V192" s="19">
        <f>+Tabla14[[#This Row],[Atraso a facturar]]+Tabla14[[#This Row],[Ajuste atraso]]</f>
        <v>0</v>
      </c>
      <c r="W192" s="5">
        <f>+Tabla14[[#This Row],[Total disponible]]-Tabla14[[#This Row],[Facturación atraso]]</f>
        <v>0</v>
      </c>
      <c r="X192" s="21">
        <f>IFERROR(IF(AND(W192&gt;S192,K192&gt;=S192),ROUNDDOWN((Tabla14[[#This Row],[Producción para venta nueva]])/S192,0)*S192,0),0)</f>
        <v>0</v>
      </c>
      <c r="Y192" s="20"/>
      <c r="Z192" s="21">
        <f>IF(Tabla14[[#This Row],[Venta del mes]]&gt;0,Tabla14[[#This Row],[Venta del mes]]+Tabla14[[#This Row],[Ajuste venta nueva]],0)</f>
        <v>0</v>
      </c>
      <c r="AA192" s="21">
        <f>+Tabla14[[#This Row],[Producción para venta nueva]]-Tabla14[[#This Row],[Facturación Venta nueva]]</f>
        <v>0</v>
      </c>
      <c r="AB192" s="21">
        <f>IF(AND(A192=1,Tabla14[[#This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2" s="21"/>
      <c r="AD192" s="21">
        <f>IF(Tabla14[[#This Row],[Disponible stock sin venta]]&gt;0,Tabla14[[#This Row],[Disponible stock sin venta]]+Tabla14[[#This Row],[Ajuste stock sin venta]],0)</f>
        <v>0</v>
      </c>
      <c r="AE192" s="5">
        <f>IFERROR(VLOOKUP(Tabla14[[#This Row],[Llave]],[2]Hoja2!$B:$E,4,FALSE),0)</f>
        <v>0</v>
      </c>
      <c r="AF19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92" s="5" t="b">
        <v>0</v>
      </c>
      <c r="AH19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92" s="21">
        <f>+Tabla14[[#This Row],[Plan Ajustado]]-Tabla14[[#This Row],[Plan Irrestricto (DATO)]]</f>
        <v>0</v>
      </c>
      <c r="AJ192" s="5"/>
      <c r="AK192" s="5"/>
    </row>
    <row r="193" spans="1:37" ht="15.5" x14ac:dyDescent="0.35">
      <c r="A193">
        <v>1</v>
      </c>
      <c r="B193" t="str">
        <f>Tabla14[[#This Row],[Oficina]]&amp;Tabla14[[#This Row],[Material]]</f>
        <v>Agro Sudamerica1020993</v>
      </c>
      <c r="C193" t="s">
        <v>84</v>
      </c>
      <c r="D193" t="s">
        <v>37</v>
      </c>
      <c r="E193">
        <v>1020993</v>
      </c>
      <c r="F193" t="s">
        <v>114</v>
      </c>
      <c r="G193" t="s">
        <v>115</v>
      </c>
      <c r="H193" t="s">
        <v>116</v>
      </c>
      <c r="I193">
        <f>IFERROR(VLOOKUP(Tabla14[[#This Row],[Material]],[1]Hoja1!$A:$B,2,FALSE),0)</f>
        <v>0</v>
      </c>
      <c r="J193" s="7">
        <v>0</v>
      </c>
      <c r="K193" s="7">
        <v>0</v>
      </c>
      <c r="L193" s="16">
        <v>0.42519388037153194</v>
      </c>
      <c r="M193" s="7">
        <v>0</v>
      </c>
      <c r="N193" s="7">
        <v>125</v>
      </c>
      <c r="O193" s="7">
        <v>0</v>
      </c>
      <c r="P193" s="7">
        <v>0</v>
      </c>
      <c r="Q193" s="17">
        <f>SUM(Tabla14[[#This Row],[Producción disponible]],Tabla14[[#This Row],[Stock al día]],(Tabla14[[#This Row],[Por producir mes N]]))-Tabla14[[#This Row],[Producción por despachar mes N]]</f>
        <v>125</v>
      </c>
      <c r="R193" s="7">
        <v>0</v>
      </c>
      <c r="S193" s="18">
        <v>24000</v>
      </c>
      <c r="T193" s="19">
        <f t="shared" si="2"/>
        <v>0</v>
      </c>
      <c r="U193" s="20"/>
      <c r="V193" s="19">
        <f>+Tabla14[[#This Row],[Atraso a facturar]]+Tabla14[[#This Row],[Ajuste atraso]]</f>
        <v>0</v>
      </c>
      <c r="W193" s="5">
        <f>+Tabla14[[#This Row],[Total disponible]]-Tabla14[[#This Row],[Facturación atraso]]</f>
        <v>125</v>
      </c>
      <c r="X193" s="21">
        <f>IFERROR(IF(AND(W193&gt;S193,K193&gt;=S193),ROUNDDOWN((Tabla14[[#This Row],[Producción para venta nueva]])/S193,0)*S193,0),0)</f>
        <v>0</v>
      </c>
      <c r="Y193" s="20"/>
      <c r="Z193" s="21">
        <f>IF(Tabla14[[#This Row],[Venta del mes]]&gt;0,Tabla14[[#This Row],[Venta del mes]]+Tabla14[[#This Row],[Ajuste venta nueva]],0)</f>
        <v>0</v>
      </c>
      <c r="AA193" s="21">
        <f>+Tabla14[[#This Row],[Producción para venta nueva]]-Tabla14[[#This Row],[Facturación Venta nueva]]</f>
        <v>125</v>
      </c>
      <c r="AB193" s="21">
        <f>IF(AND(A193=1,Tabla14[[#This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3" s="21"/>
      <c r="AD193" s="21">
        <f>IF(Tabla14[[#This Row],[Disponible stock sin venta]]&gt;0,Tabla14[[#This Row],[Disponible stock sin venta]]+Tabla14[[#This Row],[Ajuste stock sin venta]],0)</f>
        <v>0</v>
      </c>
      <c r="AE193" s="5">
        <f>IFERROR(VLOOKUP(Tabla14[[#This Row],[Llave]],[2]Hoja2!$B:$E,4,FALSE),0)</f>
        <v>0</v>
      </c>
      <c r="AF19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193" s="5">
        <v>0</v>
      </c>
      <c r="AH19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193" s="21">
        <f>+Tabla14[[#This Row],[Plan Ajustado]]-Tabla14[[#This Row],[Plan Irrestricto (DATO)]]</f>
        <v>0</v>
      </c>
      <c r="AJ193" s="5"/>
      <c r="AK193" s="5"/>
    </row>
    <row r="194" spans="1:37" ht="15.5" x14ac:dyDescent="0.35">
      <c r="A194">
        <v>2</v>
      </c>
      <c r="B194" t="str">
        <f>Tabla14[[#This Row],[Oficina]]&amp;Tabla14[[#This Row],[Material]]</f>
        <v>Exportacion Directa1020991</v>
      </c>
      <c r="C194" t="s">
        <v>84</v>
      </c>
      <c r="D194" t="s">
        <v>105</v>
      </c>
      <c r="E194">
        <v>1020991</v>
      </c>
      <c r="F194" t="s">
        <v>285</v>
      </c>
      <c r="G194" t="s">
        <v>103</v>
      </c>
      <c r="H194" t="s">
        <v>238</v>
      </c>
      <c r="I194">
        <f>IFERROR(VLOOKUP(Tabla14[[#This Row],[Material]],[1]Hoja1!$A:$B,2,FALSE),0)</f>
        <v>165.76</v>
      </c>
      <c r="J194" s="7">
        <v>5463</v>
      </c>
      <c r="K194" s="7">
        <v>5000</v>
      </c>
      <c r="L194" s="16">
        <v>0.71259694018576591</v>
      </c>
      <c r="M194" s="7">
        <v>3892.917084234839</v>
      </c>
      <c r="N194" s="7">
        <v>5221</v>
      </c>
      <c r="O194" s="7">
        <v>245.53199999999998</v>
      </c>
      <c r="P194" s="7">
        <v>3000</v>
      </c>
      <c r="Q194" s="17">
        <f>SUM(Tabla14[[#This Row],[Producción disponible]],Tabla14[[#This Row],[Stock al día]],(Tabla14[[#This Row],[Por producir mes N]]))-Tabla14[[#This Row],[Producción por despachar mes N]]</f>
        <v>6359.4490842348387</v>
      </c>
      <c r="R194" s="7">
        <v>3000</v>
      </c>
      <c r="S194" s="18">
        <v>2000</v>
      </c>
      <c r="T194" s="19">
        <f t="shared" si="2"/>
        <v>3000</v>
      </c>
      <c r="U194" s="20"/>
      <c r="V194" s="19">
        <f>+Tabla14[[#This Row],[Atraso a facturar]]+Tabla14[[#This Row],[Ajuste atraso]]</f>
        <v>3000</v>
      </c>
      <c r="W194" s="5">
        <f>+Tabla14[[#This Row],[Total disponible]]-Tabla14[[#This Row],[Facturación atraso]]</f>
        <v>3359.4490842348387</v>
      </c>
      <c r="X194" s="21">
        <f>IFERROR(IF(AND(W194&gt;S194,K194&gt;=S194),ROUNDDOWN((Tabla14[[#This Row],[Producción para venta nueva]])/S194,0)*S194,0),0)</f>
        <v>2000</v>
      </c>
      <c r="Y194" s="20"/>
      <c r="Z194" s="21">
        <f>IF(Tabla14[[#This Row],[Venta del mes]]&gt;0,Tabla14[[#This Row],[Venta del mes]]+Tabla14[[#This Row],[Ajuste venta nueva]],0)</f>
        <v>2000</v>
      </c>
      <c r="AA194" s="21">
        <f>+Tabla14[[#This Row],[Producción para venta nueva]]-Tabla14[[#This Row],[Facturación Venta nueva]]</f>
        <v>1359.4490842348387</v>
      </c>
      <c r="AB194" s="21">
        <f>IF(AND(A194=1,Tabla14[[#This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4" s="21"/>
      <c r="AD194" s="21">
        <f>IF(Tabla14[[#This Row],[Disponible stock sin venta]]&gt;0,Tabla14[[#This Row],[Disponible stock sin venta]]+Tabla14[[#This Row],[Ajuste stock sin venta]],0)</f>
        <v>0</v>
      </c>
      <c r="AE194" s="5">
        <f>IFERROR(VLOOKUP(Tabla14[[#This Row],[Llave]],[2]Hoja2!$B:$E,4,FALSE),0)</f>
        <v>0</v>
      </c>
      <c r="AF19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5000</v>
      </c>
      <c r="AG194" s="5">
        <v>5000</v>
      </c>
      <c r="AH194" s="21">
        <f>IF(Tabla14[[#This Row],[Plan Irrestricto (DATO)]]&gt;0,SUM(Tabla14[[#This Row],[Facturación atraso]],Tabla14[[#This Row],[Facturación Venta nueva]],Tabla14[[#This Row],[Facturación stock]],Tabla14[[#This Row],[En puerto a facturar]]),0)</f>
        <v>5000</v>
      </c>
      <c r="AI194" s="21">
        <f>+Tabla14[[#This Row],[Plan Ajustado]]-Tabla14[[#This Row],[Plan Irrestricto (DATO)]]</f>
        <v>0</v>
      </c>
      <c r="AJ194" s="5"/>
      <c r="AK194" s="5"/>
    </row>
    <row r="195" spans="1:37" ht="15.5" x14ac:dyDescent="0.35">
      <c r="A195">
        <v>2</v>
      </c>
      <c r="B195" t="str">
        <f>Tabla14[[#This Row],[Oficina]]&amp;Tabla14[[#This Row],[Material]]</f>
        <v>Exportacion Directa1020990</v>
      </c>
      <c r="C195" t="s">
        <v>84</v>
      </c>
      <c r="D195" t="s">
        <v>105</v>
      </c>
      <c r="E195">
        <v>1020990</v>
      </c>
      <c r="F195" t="s">
        <v>286</v>
      </c>
      <c r="G195" t="s">
        <v>103</v>
      </c>
      <c r="H195" t="s">
        <v>238</v>
      </c>
      <c r="I195">
        <f>IFERROR(VLOOKUP(Tabla14[[#This Row],[Material]],[1]Hoja1!$A:$B,2,FALSE),0)</f>
        <v>0</v>
      </c>
      <c r="J195" s="7">
        <v>5836</v>
      </c>
      <c r="K195" s="7">
        <v>5000</v>
      </c>
      <c r="L195" s="16">
        <v>0.71259694018576591</v>
      </c>
      <c r="M195" s="7">
        <v>4158.7157429241297</v>
      </c>
      <c r="N195" s="7">
        <v>4063</v>
      </c>
      <c r="O195" s="7">
        <v>1449</v>
      </c>
      <c r="P195" s="7">
        <v>3350</v>
      </c>
      <c r="Q195" s="17">
        <f>SUM(Tabla14[[#This Row],[Producción disponible]],Tabla14[[#This Row],[Stock al día]],(Tabla14[[#This Row],[Por producir mes N]]))-Tabla14[[#This Row],[Producción por despachar mes N]]</f>
        <v>6320.7157429241306</v>
      </c>
      <c r="R195" s="7">
        <v>3350</v>
      </c>
      <c r="S195" s="18">
        <v>1857</v>
      </c>
      <c r="T195" s="19">
        <f t="shared" si="2"/>
        <v>3350</v>
      </c>
      <c r="U195" s="20"/>
      <c r="V195" s="19">
        <f>+Tabla14[[#This Row],[Atraso a facturar]]+Tabla14[[#This Row],[Ajuste atraso]]</f>
        <v>3350</v>
      </c>
      <c r="W195" s="5">
        <f>+Tabla14[[#This Row],[Total disponible]]-Tabla14[[#This Row],[Facturación atraso]]</f>
        <v>2970.7157429241306</v>
      </c>
      <c r="X195" s="21">
        <f>IFERROR(IF(AND(W195&gt;S195,K195&gt;=S195),ROUNDDOWN((Tabla14[[#This Row],[Producción para venta nueva]])/S195,0)*S195,0),0)</f>
        <v>1857</v>
      </c>
      <c r="Y195" s="20"/>
      <c r="Z195" s="21">
        <f>IF(Tabla14[[#This Row],[Venta del mes]]&gt;0,Tabla14[[#This Row],[Venta del mes]]+Tabla14[[#This Row],[Ajuste venta nueva]],0)</f>
        <v>1857</v>
      </c>
      <c r="AA195" s="21">
        <f>+Tabla14[[#This Row],[Producción para venta nueva]]-Tabla14[[#This Row],[Facturación Venta nueva]]</f>
        <v>1113.7157429241306</v>
      </c>
      <c r="AB195" s="21">
        <f>IF(AND(A195=1,Tabla14[[#This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5" s="21"/>
      <c r="AD195" s="21">
        <f>IF(Tabla14[[#This Row],[Disponible stock sin venta]]&gt;0,Tabla14[[#This Row],[Disponible stock sin venta]]+Tabla14[[#This Row],[Ajuste stock sin venta]],0)</f>
        <v>0</v>
      </c>
      <c r="AE195" s="5">
        <f>IFERROR(VLOOKUP(Tabla14[[#This Row],[Llave]],[2]Hoja2!$B:$E,4,FALSE),0)</f>
        <v>0</v>
      </c>
      <c r="AF19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5207</v>
      </c>
      <c r="AG195" s="5">
        <v>5207</v>
      </c>
      <c r="AH195" s="21">
        <f>IF(Tabla14[[#This Row],[Plan Irrestricto (DATO)]]&gt;0,SUM(Tabla14[[#This Row],[Facturación atraso]],Tabla14[[#This Row],[Facturación Venta nueva]],Tabla14[[#This Row],[Facturación stock]],Tabla14[[#This Row],[En puerto a facturar]]),0)</f>
        <v>5207</v>
      </c>
      <c r="AI195" s="21">
        <f>+Tabla14[[#This Row],[Plan Ajustado]]-Tabla14[[#This Row],[Plan Irrestricto (DATO)]]</f>
        <v>0</v>
      </c>
      <c r="AJ195" s="5"/>
      <c r="AK195" s="5"/>
    </row>
    <row r="196" spans="1:37" ht="15.5" x14ac:dyDescent="0.35">
      <c r="A196">
        <v>2</v>
      </c>
      <c r="B196" t="str">
        <f>Tabla14[[#This Row],[Oficina]]&amp;Tabla14[[#This Row],[Material]]</f>
        <v>Agro Sudamerica1020944</v>
      </c>
      <c r="C196" t="s">
        <v>84</v>
      </c>
      <c r="D196" t="s">
        <v>37</v>
      </c>
      <c r="E196">
        <v>1020944</v>
      </c>
      <c r="F196" t="s">
        <v>261</v>
      </c>
      <c r="G196" t="s">
        <v>103</v>
      </c>
      <c r="H196" t="s">
        <v>104</v>
      </c>
      <c r="I196">
        <f>IFERROR(VLOOKUP(Tabla14[[#This Row],[Material]],[1]Hoja1!$A:$B,2,FALSE),0)</f>
        <v>88982.440662048597</v>
      </c>
      <c r="J196" s="7">
        <v>235270</v>
      </c>
      <c r="K196" s="7">
        <v>240000</v>
      </c>
      <c r="L196" s="16">
        <v>0.42519388037153194</v>
      </c>
      <c r="M196" s="7">
        <v>100035.36423501032</v>
      </c>
      <c r="N196" s="7">
        <v>121481</v>
      </c>
      <c r="O196" s="7">
        <v>8668.7396456556689</v>
      </c>
      <c r="P196" s="7">
        <v>0</v>
      </c>
      <c r="Q196" s="17">
        <f>SUM(Tabla14[[#This Row],[Producción disponible]],Tabla14[[#This Row],[Stock al día]],(Tabla14[[#This Row],[Por producir mes N]]))-Tabla14[[#This Row],[Producción por despachar mes N]]</f>
        <v>230185.10388066599</v>
      </c>
      <c r="R196" s="7">
        <v>115000</v>
      </c>
      <c r="S196" s="18">
        <v>24000</v>
      </c>
      <c r="T196" s="19">
        <f t="shared" si="2"/>
        <v>115000</v>
      </c>
      <c r="U196" s="20"/>
      <c r="V196" s="19">
        <f>+Tabla14[[#This Row],[Atraso a facturar]]+Tabla14[[#This Row],[Ajuste atraso]]</f>
        <v>115000</v>
      </c>
      <c r="W196" s="5">
        <f>+Tabla14[[#This Row],[Total disponible]]-Tabla14[[#This Row],[Facturación atraso]]</f>
        <v>115185.10388066599</v>
      </c>
      <c r="X196" s="21">
        <f>IFERROR(IF(AND(W196&gt;S196,K196&gt;=S196),ROUNDDOWN((Tabla14[[#This Row],[Producción para venta nueva]])/S196,0)*S196,0),0)</f>
        <v>96000</v>
      </c>
      <c r="Y196" s="20"/>
      <c r="Z196" s="21">
        <f>IF(Tabla14[[#This Row],[Venta del mes]]&gt;0,Tabla14[[#This Row],[Venta del mes]]+Tabla14[[#This Row],[Ajuste venta nueva]],0)</f>
        <v>96000</v>
      </c>
      <c r="AA196" s="21">
        <f>+Tabla14[[#This Row],[Producción para venta nueva]]-Tabla14[[#This Row],[Facturación Venta nueva]]</f>
        <v>19185.103880665993</v>
      </c>
      <c r="AB196" s="21">
        <f>IF(AND(A196=1,Tabla14[[#This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6" s="21"/>
      <c r="AD196" s="21">
        <f>IF(Tabla14[[#This Row],[Disponible stock sin venta]]&gt;0,Tabla14[[#This Row],[Disponible stock sin venta]]+Tabla14[[#This Row],[Ajuste stock sin venta]],0)</f>
        <v>0</v>
      </c>
      <c r="AE196" s="5">
        <f>IFERROR(VLOOKUP(Tabla14[[#This Row],[Llave]],[2]Hoja2!$B:$E,4,FALSE),0)</f>
        <v>0</v>
      </c>
      <c r="AF19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211000</v>
      </c>
      <c r="AG196" s="5">
        <v>211000</v>
      </c>
      <c r="AH196" s="21">
        <f>IF(Tabla14[[#This Row],[Plan Irrestricto (DATO)]]&gt;0,SUM(Tabla14[[#This Row],[Facturación atraso]],Tabla14[[#This Row],[Facturación Venta nueva]],Tabla14[[#This Row],[Facturación stock]],Tabla14[[#This Row],[En puerto a facturar]]),0)</f>
        <v>211000</v>
      </c>
      <c r="AI196" s="21">
        <f>+Tabla14[[#This Row],[Plan Ajustado]]-Tabla14[[#This Row],[Plan Irrestricto (DATO)]]</f>
        <v>0</v>
      </c>
      <c r="AJ196" s="5"/>
      <c r="AK196" s="5"/>
    </row>
    <row r="197" spans="1:37" ht="15.5" x14ac:dyDescent="0.35">
      <c r="A197">
        <v>1</v>
      </c>
      <c r="B197" t="str">
        <f>Tabla14[[#This Row],[Oficina]]&amp;Tabla14[[#This Row],[Material]]</f>
        <v>Agro Sudamerica1020925</v>
      </c>
      <c r="C197" t="s">
        <v>84</v>
      </c>
      <c r="D197" t="s">
        <v>37</v>
      </c>
      <c r="E197">
        <v>1020925</v>
      </c>
      <c r="F197" t="s">
        <v>227</v>
      </c>
      <c r="G197" t="s">
        <v>107</v>
      </c>
      <c r="H197" t="s">
        <v>183</v>
      </c>
      <c r="I197">
        <f>IFERROR(VLOOKUP(Tabla14[[#This Row],[Material]],[1]Hoja1!$A:$B,2,FALSE),0)</f>
        <v>0</v>
      </c>
      <c r="J197" s="7">
        <v>0</v>
      </c>
      <c r="K197" s="7">
        <v>24000</v>
      </c>
      <c r="L197" s="16">
        <v>0.42519388037153194</v>
      </c>
      <c r="M197" s="7">
        <v>0</v>
      </c>
      <c r="N197" s="7">
        <v>46105</v>
      </c>
      <c r="O197" s="7">
        <v>8546.2592337920014</v>
      </c>
      <c r="P197" s="7">
        <v>0</v>
      </c>
      <c r="Q197" s="17">
        <f>SUM(Tabla14[[#This Row],[Producción disponible]],Tabla14[[#This Row],[Stock al día]],(Tabla14[[#This Row],[Por producir mes N]]))-Tabla14[[#This Row],[Producción por despachar mes N]]</f>
        <v>54651.259233792</v>
      </c>
      <c r="R197" s="7">
        <v>48000</v>
      </c>
      <c r="S197" s="18">
        <v>24000</v>
      </c>
      <c r="T197" s="19">
        <f t="shared" si="2"/>
        <v>48000</v>
      </c>
      <c r="U197" s="20"/>
      <c r="V197" s="19">
        <f>+Tabla14[[#This Row],[Atraso a facturar]]+Tabla14[[#This Row],[Ajuste atraso]]</f>
        <v>48000</v>
      </c>
      <c r="W197" s="5">
        <f>+Tabla14[[#This Row],[Total disponible]]-Tabla14[[#This Row],[Facturación atraso]]</f>
        <v>6651.2592337919996</v>
      </c>
      <c r="X197" s="21">
        <f>IFERROR(IF(AND(W197&gt;S197,K197&gt;=S197),ROUNDDOWN((Tabla14[[#This Row],[Producción para venta nueva]])/S197,0)*S197,0),0)</f>
        <v>0</v>
      </c>
      <c r="Y197" s="20"/>
      <c r="Z197" s="21">
        <f>IF(Tabla14[[#This Row],[Venta del mes]]&gt;0,Tabla14[[#This Row],[Venta del mes]]+Tabla14[[#This Row],[Ajuste venta nueva]],0)</f>
        <v>0</v>
      </c>
      <c r="AA197" s="21">
        <f>+Tabla14[[#This Row],[Producción para venta nueva]]-Tabla14[[#This Row],[Facturación Venta nueva]]</f>
        <v>6651.2592337919996</v>
      </c>
      <c r="AB197" s="21">
        <f>IF(AND(A197=1,Tabla14[[#This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7" s="21"/>
      <c r="AD197" s="21">
        <f>IF(Tabla14[[#This Row],[Disponible stock sin venta]]&gt;0,Tabla14[[#This Row],[Disponible stock sin venta]]+Tabla14[[#This Row],[Ajuste stock sin venta]],0)</f>
        <v>0</v>
      </c>
      <c r="AE197" s="5">
        <f>IFERROR(VLOOKUP(Tabla14[[#This Row],[Llave]],[2]Hoja2!$B:$E,4,FALSE),0)</f>
        <v>0</v>
      </c>
      <c r="AF19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197" s="5">
        <v>48000</v>
      </c>
      <c r="AH197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197" s="21">
        <f>+Tabla14[[#This Row],[Plan Ajustado]]-Tabla14[[#This Row],[Plan Irrestricto (DATO)]]</f>
        <v>0</v>
      </c>
      <c r="AJ197" s="5"/>
      <c r="AK197" s="5"/>
    </row>
    <row r="198" spans="1:37" ht="15.5" x14ac:dyDescent="0.35">
      <c r="A198">
        <v>1</v>
      </c>
      <c r="B198" t="str">
        <f>Tabla14[[#This Row],[Oficina]]&amp;Tabla14[[#This Row],[Material]]</f>
        <v>Agro Sudamerica1020915</v>
      </c>
      <c r="C198" t="s">
        <v>84</v>
      </c>
      <c r="D198" t="s">
        <v>37</v>
      </c>
      <c r="E198">
        <v>1020915</v>
      </c>
      <c r="F198" t="s">
        <v>287</v>
      </c>
      <c r="G198" t="s">
        <v>103</v>
      </c>
      <c r="H198" t="s">
        <v>118</v>
      </c>
      <c r="I198">
        <f>IFERROR(VLOOKUP(Tabla14[[#This Row],[Material]],[1]Hoja1!$A:$B,2,FALSE),0)</f>
        <v>0</v>
      </c>
      <c r="J198" s="7">
        <v>69430</v>
      </c>
      <c r="K198" s="7">
        <v>72000</v>
      </c>
      <c r="L198" s="16">
        <v>0.42519388037153194</v>
      </c>
      <c r="M198" s="7">
        <v>29521.211114195463</v>
      </c>
      <c r="N198" s="7">
        <v>0</v>
      </c>
      <c r="O198" s="7">
        <v>2056.2889021497222</v>
      </c>
      <c r="P198" s="7">
        <v>0</v>
      </c>
      <c r="Q198" s="17">
        <f>SUM(Tabla14[[#This Row],[Producción disponible]],Tabla14[[#This Row],[Stock al día]],(Tabla14[[#This Row],[Por producir mes N]]))-Tabla14[[#This Row],[Producción por despachar mes N]]</f>
        <v>31577.500016345184</v>
      </c>
      <c r="R198" s="7">
        <v>0</v>
      </c>
      <c r="S198" s="18">
        <v>24000</v>
      </c>
      <c r="T198" s="19">
        <f t="shared" si="2"/>
        <v>0</v>
      </c>
      <c r="U198" s="20"/>
      <c r="V198" s="19">
        <f>+Tabla14[[#This Row],[Atraso a facturar]]+Tabla14[[#This Row],[Ajuste atraso]]</f>
        <v>0</v>
      </c>
      <c r="W198" s="5">
        <f>+Tabla14[[#This Row],[Total disponible]]-Tabla14[[#This Row],[Facturación atraso]]</f>
        <v>31577.500016345184</v>
      </c>
      <c r="X198" s="21">
        <f>IFERROR(IF(AND(W198&gt;S198,K198&gt;=S198),ROUNDDOWN((Tabla14[[#This Row],[Producción para venta nueva]])/S198,0)*S198,0),0)</f>
        <v>24000</v>
      </c>
      <c r="Y198" s="20"/>
      <c r="Z198" s="21">
        <f>IF(Tabla14[[#This Row],[Venta del mes]]&gt;0,Tabla14[[#This Row],[Venta del mes]]+Tabla14[[#This Row],[Ajuste venta nueva]],0)</f>
        <v>24000</v>
      </c>
      <c r="AA198" s="21">
        <f>+Tabla14[[#This Row],[Producción para venta nueva]]-Tabla14[[#This Row],[Facturación Venta nueva]]</f>
        <v>7577.5000163451841</v>
      </c>
      <c r="AB198" s="21">
        <f>IF(AND(A198=1,Tabla14[[#This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198" s="21"/>
      <c r="AD198" s="21">
        <f>IF(Tabla14[[#This Row],[Disponible stock sin venta]]&gt;0,Tabla14[[#This Row],[Disponible stock sin venta]]+Tabla14[[#This Row],[Ajuste stock sin venta]],0)</f>
        <v>0</v>
      </c>
      <c r="AE198" s="5">
        <f>IFERROR(VLOOKUP(Tabla14[[#This Row],[Llave]],[2]Hoja2!$B:$E,4,FALSE),0)</f>
        <v>0</v>
      </c>
      <c r="AF19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198" s="5">
        <v>24000</v>
      </c>
      <c r="AH198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198" s="21">
        <f>+Tabla14[[#This Row],[Plan Ajustado]]-Tabla14[[#This Row],[Plan Irrestricto (DATO)]]</f>
        <v>0</v>
      </c>
      <c r="AJ198" s="5"/>
      <c r="AK198" s="5"/>
    </row>
    <row r="199" spans="1:37" ht="15.5" x14ac:dyDescent="0.35">
      <c r="A199">
        <v>1</v>
      </c>
      <c r="B199" t="str">
        <f>Tabla14[[#This Row],[Oficina]]&amp;Tabla14[[#This Row],[Material]]</f>
        <v>Exportacion Directa1020914</v>
      </c>
      <c r="C199" t="s">
        <v>84</v>
      </c>
      <c r="D199" t="s">
        <v>105</v>
      </c>
      <c r="E199">
        <v>1020914</v>
      </c>
      <c r="F199" t="s">
        <v>288</v>
      </c>
      <c r="G199" t="s">
        <v>121</v>
      </c>
      <c r="H199" t="s">
        <v>289</v>
      </c>
      <c r="I199">
        <f>IFERROR(VLOOKUP(Tabla14[[#This Row],[Material]],[1]Hoja1!$A:$B,2,FALSE),0)</f>
        <v>0</v>
      </c>
      <c r="J199" s="7">
        <v>0</v>
      </c>
      <c r="K199" s="7">
        <v>1000</v>
      </c>
      <c r="L199" s="16">
        <v>0.71259694018576591</v>
      </c>
      <c r="M199" s="7">
        <v>0</v>
      </c>
      <c r="N199" s="7">
        <v>2765</v>
      </c>
      <c r="O199" s="7">
        <v>0</v>
      </c>
      <c r="P199" s="7">
        <v>0</v>
      </c>
      <c r="Q199" s="17">
        <f>SUM(Tabla14[[#This Row],[Producción disponible]],Tabla14[[#This Row],[Stock al día]],(Tabla14[[#This Row],[Por producir mes N]]))-Tabla14[[#This Row],[Producción por despachar mes N]]</f>
        <v>2765</v>
      </c>
      <c r="R199" s="7">
        <v>1000</v>
      </c>
      <c r="S199" s="18">
        <v>1100</v>
      </c>
      <c r="T199" s="19">
        <f t="shared" si="2"/>
        <v>1000</v>
      </c>
      <c r="U199" s="20"/>
      <c r="V199" s="19">
        <f>+Tabla14[[#This Row],[Atraso a facturar]]+Tabla14[[#This Row],[Ajuste atraso]]</f>
        <v>1000</v>
      </c>
      <c r="W199" s="5">
        <f>+Tabla14[[#This Row],[Total disponible]]-Tabla14[[#This Row],[Facturación atraso]]</f>
        <v>1765</v>
      </c>
      <c r="X199" s="21">
        <f>IFERROR(IF(AND(W199&gt;S199,K199&gt;=S199),ROUNDDOWN((Tabla14[[#This Row],[Producción para venta nueva]])/S199,0)*S199,0),0)</f>
        <v>0</v>
      </c>
      <c r="Y199" s="20"/>
      <c r="Z199" s="21">
        <f>IF(Tabla14[[#This Row],[Venta del mes]]&gt;0,Tabla14[[#This Row],[Venta del mes]]+Tabla14[[#This Row],[Ajuste venta nueva]],0)</f>
        <v>0</v>
      </c>
      <c r="AA199" s="21">
        <f>+Tabla14[[#This Row],[Producción para venta nueva]]-Tabla14[[#This Row],[Facturación Venta nueva]]</f>
        <v>1765</v>
      </c>
      <c r="AB199" s="21">
        <f>IF(AND(A199=1,Tabla14[[#This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1100</v>
      </c>
      <c r="AC199" s="21"/>
      <c r="AD199" s="21">
        <f>IF(Tabla14[[#This Row],[Disponible stock sin venta]]&gt;0,Tabla14[[#This Row],[Disponible stock sin venta]]+Tabla14[[#This Row],[Ajuste stock sin venta]],0)</f>
        <v>1100</v>
      </c>
      <c r="AE199" s="5">
        <f>IFERROR(VLOOKUP(Tabla14[[#This Row],[Llave]],[2]Hoja2!$B:$E,4,FALSE),0)</f>
        <v>0</v>
      </c>
      <c r="AF19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2100</v>
      </c>
      <c r="AG199" s="5">
        <v>2100</v>
      </c>
      <c r="AH199" s="21">
        <f>IF(Tabla14[[#This Row],[Plan Irrestricto (DATO)]]&gt;0,SUM(Tabla14[[#This Row],[Facturación atraso]],Tabla14[[#This Row],[Facturación Venta nueva]],Tabla14[[#This Row],[Facturación stock]],Tabla14[[#This Row],[En puerto a facturar]]),0)</f>
        <v>2100</v>
      </c>
      <c r="AI199" s="21">
        <f>+Tabla14[[#This Row],[Plan Ajustado]]-Tabla14[[#This Row],[Plan Irrestricto (DATO)]]</f>
        <v>0</v>
      </c>
      <c r="AJ199" s="5"/>
      <c r="AK199" s="5"/>
    </row>
    <row r="200" spans="1:37" ht="15.5" x14ac:dyDescent="0.35">
      <c r="A200">
        <v>2</v>
      </c>
      <c r="B200" t="str">
        <f>Tabla14[[#This Row],[Oficina]]&amp;Tabla14[[#This Row],[Material]]</f>
        <v>Agrosuper Asia1020905</v>
      </c>
      <c r="C200" t="s">
        <v>84</v>
      </c>
      <c r="D200" t="s">
        <v>76</v>
      </c>
      <c r="E200">
        <v>1020905</v>
      </c>
      <c r="F200" t="s">
        <v>290</v>
      </c>
      <c r="G200" t="s">
        <v>121</v>
      </c>
      <c r="H200" t="s">
        <v>289</v>
      </c>
      <c r="I200">
        <f>IFERROR(VLOOKUP(Tabla14[[#This Row],[Material]],[1]Hoja1!$A:$B,2,FALSE),0)</f>
        <v>0</v>
      </c>
      <c r="J200" s="7">
        <v>0</v>
      </c>
      <c r="K200" s="7">
        <v>0</v>
      </c>
      <c r="L200" s="16">
        <v>0.42519388037153194</v>
      </c>
      <c r="M200" s="7">
        <v>0</v>
      </c>
      <c r="N200" s="7">
        <v>45884</v>
      </c>
      <c r="O200" s="7">
        <v>0</v>
      </c>
      <c r="P200" s="7">
        <v>0</v>
      </c>
      <c r="Q200" s="17">
        <f>SUM(Tabla14[[#This Row],[Producción disponible]],Tabla14[[#This Row],[Stock al día]],(Tabla14[[#This Row],[Por producir mes N]]))-Tabla14[[#This Row],[Producción por despachar mes N]]</f>
        <v>45884</v>
      </c>
      <c r="R200" s="7">
        <v>66000</v>
      </c>
      <c r="S200" s="18">
        <v>22000</v>
      </c>
      <c r="T200" s="19">
        <f t="shared" si="2"/>
        <v>44000</v>
      </c>
      <c r="U200" s="20"/>
      <c r="V200" s="19">
        <f>+Tabla14[[#This Row],[Atraso a facturar]]+Tabla14[[#This Row],[Ajuste atraso]]</f>
        <v>44000</v>
      </c>
      <c r="W200" s="5">
        <f>+Tabla14[[#This Row],[Total disponible]]-Tabla14[[#This Row],[Facturación atraso]]</f>
        <v>1884</v>
      </c>
      <c r="X200" s="21">
        <f>IFERROR(IF(AND(W200&gt;S200,K200&gt;=S200),ROUNDDOWN((Tabla14[[#This Row],[Producción para venta nueva]])/S200,0)*S200,0),0)</f>
        <v>0</v>
      </c>
      <c r="Y200" s="20"/>
      <c r="Z200" s="21">
        <f>IF(Tabla14[[#This Row],[Venta del mes]]&gt;0,Tabla14[[#This Row],[Venta del mes]]+Tabla14[[#This Row],[Ajuste venta nueva]],0)</f>
        <v>0</v>
      </c>
      <c r="AA200" s="21">
        <f>+Tabla14[[#This Row],[Producción para venta nueva]]-Tabla14[[#This Row],[Facturación Venta nueva]]</f>
        <v>1884</v>
      </c>
      <c r="AB200" s="21">
        <f>IF(AND(A200=1,Tabla14[[#This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0" s="21"/>
      <c r="AD200" s="21">
        <f>IF(Tabla14[[#This Row],[Disponible stock sin venta]]&gt;0,Tabla14[[#This Row],[Disponible stock sin venta]]+Tabla14[[#This Row],[Ajuste stock sin venta]],0)</f>
        <v>0</v>
      </c>
      <c r="AE200" s="5">
        <f>IFERROR(VLOOKUP(Tabla14[[#This Row],[Llave]],[2]Hoja2!$B:$E,4,FALSE),0)</f>
        <v>0</v>
      </c>
      <c r="AF20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44000</v>
      </c>
      <c r="AG200" s="5">
        <v>44000</v>
      </c>
      <c r="AH200" s="21">
        <f>IF(Tabla14[[#This Row],[Plan Irrestricto (DATO)]]&gt;0,SUM(Tabla14[[#This Row],[Facturación atraso]],Tabla14[[#This Row],[Facturación Venta nueva]],Tabla14[[#This Row],[Facturación stock]],Tabla14[[#This Row],[En puerto a facturar]]),0)</f>
        <v>44000</v>
      </c>
      <c r="AI200" s="21">
        <f>+Tabla14[[#This Row],[Plan Ajustado]]-Tabla14[[#This Row],[Plan Irrestricto (DATO)]]</f>
        <v>0</v>
      </c>
      <c r="AJ200" s="5"/>
      <c r="AK200" s="5"/>
    </row>
    <row r="201" spans="1:37" ht="15.5" x14ac:dyDescent="0.35">
      <c r="A201">
        <v>2</v>
      </c>
      <c r="B201" t="str">
        <f>Tabla14[[#This Row],[Oficina]]&amp;Tabla14[[#This Row],[Material]]</f>
        <v>Agrosuper Asia1020904</v>
      </c>
      <c r="C201" t="s">
        <v>84</v>
      </c>
      <c r="D201" t="s">
        <v>76</v>
      </c>
      <c r="E201">
        <v>1020904</v>
      </c>
      <c r="F201" t="s">
        <v>291</v>
      </c>
      <c r="G201" t="s">
        <v>121</v>
      </c>
      <c r="H201" t="s">
        <v>289</v>
      </c>
      <c r="I201">
        <f>IFERROR(VLOOKUP(Tabla14[[#This Row],[Material]],[1]Hoja1!$A:$B,2,FALSE),0)</f>
        <v>0</v>
      </c>
      <c r="J201" s="7">
        <v>0</v>
      </c>
      <c r="K201" s="7">
        <v>0</v>
      </c>
      <c r="L201" s="16">
        <v>0.42519388037153194</v>
      </c>
      <c r="M201" s="7">
        <v>0</v>
      </c>
      <c r="N201" s="7">
        <v>18122</v>
      </c>
      <c r="O201" s="7">
        <v>24783.770577145155</v>
      </c>
      <c r="P201" s="7">
        <v>0</v>
      </c>
      <c r="Q201" s="17">
        <f>SUM(Tabla14[[#This Row],[Producción disponible]],Tabla14[[#This Row],[Stock al día]],(Tabla14[[#This Row],[Por producir mes N]]))-Tabla14[[#This Row],[Producción por despachar mes N]]</f>
        <v>42905.770577145158</v>
      </c>
      <c r="R201" s="7">
        <v>66000</v>
      </c>
      <c r="S201" s="18">
        <v>22000</v>
      </c>
      <c r="T201" s="19">
        <f t="shared" si="2"/>
        <v>22000</v>
      </c>
      <c r="U201" s="20"/>
      <c r="V201" s="19">
        <f>+Tabla14[[#This Row],[Atraso a facturar]]+Tabla14[[#This Row],[Ajuste atraso]]</f>
        <v>22000</v>
      </c>
      <c r="W201" s="5">
        <f>+Tabla14[[#This Row],[Total disponible]]-Tabla14[[#This Row],[Facturación atraso]]</f>
        <v>20905.770577145158</v>
      </c>
      <c r="X201" s="21">
        <f>IFERROR(IF(AND(W201&gt;S201,K201&gt;=S201),ROUNDDOWN((Tabla14[[#This Row],[Producción para venta nueva]])/S201,0)*S201,0),0)</f>
        <v>0</v>
      </c>
      <c r="Y201" s="20"/>
      <c r="Z201" s="21">
        <f>IF(Tabla14[[#This Row],[Venta del mes]]&gt;0,Tabla14[[#This Row],[Venta del mes]]+Tabla14[[#This Row],[Ajuste venta nueva]],0)</f>
        <v>0</v>
      </c>
      <c r="AA201" s="21">
        <f>+Tabla14[[#This Row],[Producción para venta nueva]]-Tabla14[[#This Row],[Facturación Venta nueva]]</f>
        <v>20905.770577145158</v>
      </c>
      <c r="AB201" s="21">
        <f>IF(AND(A201=1,Tabla14[[#This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1" s="21"/>
      <c r="AD201" s="21">
        <f>IF(Tabla14[[#This Row],[Disponible stock sin venta]]&gt;0,Tabla14[[#This Row],[Disponible stock sin venta]]+Tabla14[[#This Row],[Ajuste stock sin venta]],0)</f>
        <v>0</v>
      </c>
      <c r="AE201" s="5">
        <f>IFERROR(VLOOKUP(Tabla14[[#This Row],[Llave]],[2]Hoja2!$B:$E,4,FALSE),0)</f>
        <v>0</v>
      </c>
      <c r="AF20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201" s="5">
        <v>22000</v>
      </c>
      <c r="AH201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201" s="21">
        <f>+Tabla14[[#This Row],[Plan Ajustado]]-Tabla14[[#This Row],[Plan Irrestricto (DATO)]]</f>
        <v>0</v>
      </c>
      <c r="AJ201" s="5"/>
      <c r="AK201" s="5"/>
    </row>
    <row r="202" spans="1:37" ht="15.5" x14ac:dyDescent="0.35">
      <c r="A202">
        <v>2</v>
      </c>
      <c r="B202" t="str">
        <f>Tabla14[[#This Row],[Oficina]]&amp;Tabla14[[#This Row],[Material]]</f>
        <v>Agro Sudamerica1020886</v>
      </c>
      <c r="C202" t="s">
        <v>84</v>
      </c>
      <c r="D202" t="s">
        <v>37</v>
      </c>
      <c r="E202">
        <v>1020886</v>
      </c>
      <c r="F202" t="s">
        <v>292</v>
      </c>
      <c r="G202" t="s">
        <v>121</v>
      </c>
      <c r="H202" t="s">
        <v>122</v>
      </c>
      <c r="I202">
        <f>IFERROR(VLOOKUP(Tabla14[[#This Row],[Material]],[1]Hoja1!$A:$B,2,FALSE),0)</f>
        <v>0</v>
      </c>
      <c r="J202" s="7">
        <v>17112</v>
      </c>
      <c r="K202" s="7">
        <v>0</v>
      </c>
      <c r="L202" s="16">
        <v>0.42519388037153194</v>
      </c>
      <c r="M202" s="7">
        <v>7275.9176809176543</v>
      </c>
      <c r="N202" s="7">
        <v>39767</v>
      </c>
      <c r="O202" s="7">
        <v>10874.270745497613</v>
      </c>
      <c r="P202" s="7">
        <v>0</v>
      </c>
      <c r="Q202" s="17">
        <f>SUM(Tabla14[[#This Row],[Producción disponible]],Tabla14[[#This Row],[Stock al día]],(Tabla14[[#This Row],[Por producir mes N]]))-Tabla14[[#This Row],[Producción por despachar mes N]]</f>
        <v>57917.188426415269</v>
      </c>
      <c r="R202" s="7">
        <v>73000</v>
      </c>
      <c r="S202" s="18">
        <v>24000</v>
      </c>
      <c r="T202" s="19">
        <f t="shared" si="2"/>
        <v>48000</v>
      </c>
      <c r="U202" s="20"/>
      <c r="V202" s="19">
        <f>+Tabla14[[#This Row],[Atraso a facturar]]+Tabla14[[#This Row],[Ajuste atraso]]</f>
        <v>48000</v>
      </c>
      <c r="W202" s="5">
        <f>+Tabla14[[#This Row],[Total disponible]]-Tabla14[[#This Row],[Facturación atraso]]</f>
        <v>9917.1884264152686</v>
      </c>
      <c r="X202" s="21">
        <f>IFERROR(IF(AND(W202&gt;S202,K202&gt;=S202),ROUNDDOWN((Tabla14[[#This Row],[Producción para venta nueva]])/S202,0)*S202,0),0)</f>
        <v>0</v>
      </c>
      <c r="Y202" s="20"/>
      <c r="Z202" s="21">
        <f>IF(Tabla14[[#This Row],[Venta del mes]]&gt;0,Tabla14[[#This Row],[Venta del mes]]+Tabla14[[#This Row],[Ajuste venta nueva]],0)</f>
        <v>0</v>
      </c>
      <c r="AA202" s="21">
        <f>+Tabla14[[#This Row],[Producción para venta nueva]]-Tabla14[[#This Row],[Facturación Venta nueva]]</f>
        <v>9917.1884264152686</v>
      </c>
      <c r="AB202" s="21">
        <f>IF(AND(A202=1,Tabla14[[#This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2" s="21"/>
      <c r="AD202" s="21">
        <f>IF(Tabla14[[#This Row],[Disponible stock sin venta]]&gt;0,Tabla14[[#This Row],[Disponible stock sin venta]]+Tabla14[[#This Row],[Ajuste stock sin venta]],0)</f>
        <v>0</v>
      </c>
      <c r="AE202" s="5">
        <f>IFERROR(VLOOKUP(Tabla14[[#This Row],[Llave]],[2]Hoja2!$B:$E,4,FALSE),0)</f>
        <v>0</v>
      </c>
      <c r="AF20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202" s="5">
        <v>48000</v>
      </c>
      <c r="AH202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202" s="21">
        <f>+Tabla14[[#This Row],[Plan Ajustado]]-Tabla14[[#This Row],[Plan Irrestricto (DATO)]]</f>
        <v>0</v>
      </c>
      <c r="AJ202" s="5"/>
      <c r="AK202" s="5"/>
    </row>
    <row r="203" spans="1:37" ht="15.5" x14ac:dyDescent="0.35">
      <c r="A203">
        <v>1</v>
      </c>
      <c r="B203" t="str">
        <f>Tabla14[[#This Row],[Oficina]]&amp;Tabla14[[#This Row],[Material]]</f>
        <v>Agro Sudamerica1020869</v>
      </c>
      <c r="C203" t="s">
        <v>84</v>
      </c>
      <c r="D203" t="s">
        <v>37</v>
      </c>
      <c r="E203">
        <v>1020869</v>
      </c>
      <c r="F203" t="s">
        <v>293</v>
      </c>
      <c r="G203" t="s">
        <v>152</v>
      </c>
      <c r="H203" t="s">
        <v>153</v>
      </c>
      <c r="I203">
        <f>IFERROR(VLOOKUP(Tabla14[[#This Row],[Material]],[1]Hoja1!$A:$B,2,FALSE),0)</f>
        <v>0</v>
      </c>
      <c r="J203" s="7">
        <v>0</v>
      </c>
      <c r="K203" s="7">
        <v>0</v>
      </c>
      <c r="L203" s="16">
        <v>0.42519388037153194</v>
      </c>
      <c r="M203" s="7">
        <v>0</v>
      </c>
      <c r="N203" s="7">
        <v>46924</v>
      </c>
      <c r="O203" s="7">
        <v>0</v>
      </c>
      <c r="P203" s="7">
        <v>0</v>
      </c>
      <c r="Q203" s="17">
        <f>SUM(Tabla14[[#This Row],[Producción disponible]],Tabla14[[#This Row],[Stock al día]],(Tabla14[[#This Row],[Por producir mes N]]))-Tabla14[[#This Row],[Producción por despachar mes N]]</f>
        <v>46924</v>
      </c>
      <c r="R203" s="7">
        <v>48000</v>
      </c>
      <c r="S203" s="18">
        <v>24000</v>
      </c>
      <c r="T203" s="19">
        <f t="shared" ref="T203:T266" si="3">IF(AND(Q203&gt;R203,R203&gt;0),R203,IF(AND(Q203&lt;R203,R203&gt;0),(ROUNDDOWN(Q203/S203,0)*S203),0))</f>
        <v>24000</v>
      </c>
      <c r="U203" s="20"/>
      <c r="V203" s="19">
        <f>+Tabla14[[#This Row],[Atraso a facturar]]+Tabla14[[#This Row],[Ajuste atraso]]</f>
        <v>24000</v>
      </c>
      <c r="W203" s="5">
        <f>+Tabla14[[#This Row],[Total disponible]]-Tabla14[[#This Row],[Facturación atraso]]</f>
        <v>22924</v>
      </c>
      <c r="X203" s="21">
        <f>IFERROR(IF(AND(W203&gt;S203,K203&gt;=S203),ROUNDDOWN((Tabla14[[#This Row],[Producción para venta nueva]])/S203,0)*S203,0),0)</f>
        <v>0</v>
      </c>
      <c r="Y203" s="20"/>
      <c r="Z203" s="21">
        <f>IF(Tabla14[[#This Row],[Venta del mes]]&gt;0,Tabla14[[#This Row],[Venta del mes]]+Tabla14[[#This Row],[Ajuste venta nueva]],0)</f>
        <v>0</v>
      </c>
      <c r="AA203" s="21">
        <f>+Tabla14[[#This Row],[Producción para venta nueva]]-Tabla14[[#This Row],[Facturación Venta nueva]]</f>
        <v>22924</v>
      </c>
      <c r="AB203" s="21">
        <f>IF(AND(A203=1,Tabla14[[#This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3" s="21"/>
      <c r="AD203" s="21">
        <f>IF(Tabla14[[#This Row],[Disponible stock sin venta]]&gt;0,Tabla14[[#This Row],[Disponible stock sin venta]]+Tabla14[[#This Row],[Ajuste stock sin venta]],0)</f>
        <v>0</v>
      </c>
      <c r="AE203" s="5">
        <f>IFERROR(VLOOKUP(Tabla14[[#This Row],[Llave]],[2]Hoja2!$B:$E,4,FALSE),0)</f>
        <v>0</v>
      </c>
      <c r="AF20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203" s="5">
        <v>24000</v>
      </c>
      <c r="AH203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203" s="21">
        <f>+Tabla14[[#This Row],[Plan Ajustado]]-Tabla14[[#This Row],[Plan Irrestricto (DATO)]]</f>
        <v>0</v>
      </c>
      <c r="AJ203" s="5"/>
      <c r="AK203" s="5"/>
    </row>
    <row r="204" spans="1:37" ht="15.5" x14ac:dyDescent="0.35">
      <c r="A204">
        <v>1</v>
      </c>
      <c r="B204" t="str">
        <f>Tabla14[[#This Row],[Oficina]]&amp;Tabla14[[#This Row],[Material]]</f>
        <v>Agrosuper Asia1020861</v>
      </c>
      <c r="C204" t="s">
        <v>84</v>
      </c>
      <c r="D204" t="s">
        <v>76</v>
      </c>
      <c r="E204">
        <v>1020861</v>
      </c>
      <c r="F204" t="s">
        <v>294</v>
      </c>
      <c r="G204" t="s">
        <v>125</v>
      </c>
      <c r="H204" t="s">
        <v>126</v>
      </c>
      <c r="I204">
        <f>IFERROR(VLOOKUP(Tabla14[[#This Row],[Material]],[1]Hoja1!$A:$B,2,FALSE),0)</f>
        <v>0</v>
      </c>
      <c r="J204" s="7">
        <v>45770</v>
      </c>
      <c r="K204" s="7">
        <v>44000</v>
      </c>
      <c r="L204" s="16">
        <v>0.42519388037153194</v>
      </c>
      <c r="M204" s="7">
        <v>19461.123904605018</v>
      </c>
      <c r="N204" s="7">
        <v>10871</v>
      </c>
      <c r="O204" s="7">
        <v>8829.1111461228556</v>
      </c>
      <c r="P204" s="7">
        <v>0</v>
      </c>
      <c r="Q204" s="17">
        <f>SUM(Tabla14[[#This Row],[Producción disponible]],Tabla14[[#This Row],[Stock al día]],(Tabla14[[#This Row],[Por producir mes N]]))-Tabla14[[#This Row],[Producción por despachar mes N]]</f>
        <v>39161.235050727875</v>
      </c>
      <c r="R204" s="7">
        <v>22000</v>
      </c>
      <c r="S204" s="18">
        <v>22000</v>
      </c>
      <c r="T204" s="19">
        <f t="shared" si="3"/>
        <v>22000</v>
      </c>
      <c r="U204" s="20"/>
      <c r="V204" s="19">
        <f>+Tabla14[[#This Row],[Atraso a facturar]]+Tabla14[[#This Row],[Ajuste atraso]]</f>
        <v>22000</v>
      </c>
      <c r="W204" s="5">
        <f>+Tabla14[[#This Row],[Total disponible]]-Tabla14[[#This Row],[Facturación atraso]]</f>
        <v>17161.235050727875</v>
      </c>
      <c r="X204" s="21">
        <f>IFERROR(IF(AND(W204&gt;S204,K204&gt;=S204),ROUNDDOWN((Tabla14[[#This Row],[Producción para venta nueva]])/S204,0)*S204,0),0)</f>
        <v>0</v>
      </c>
      <c r="Y204" s="20"/>
      <c r="Z204" s="21">
        <f>IF(Tabla14[[#This Row],[Venta del mes]]&gt;0,Tabla14[[#This Row],[Venta del mes]]+Tabla14[[#This Row],[Ajuste venta nueva]],0)</f>
        <v>0</v>
      </c>
      <c r="AA204" s="21">
        <f>+Tabla14[[#This Row],[Producción para venta nueva]]-Tabla14[[#This Row],[Facturación Venta nueva]]</f>
        <v>17161.235050727875</v>
      </c>
      <c r="AB204" s="21">
        <f>IF(AND(A204=1,Tabla14[[#This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4" s="21"/>
      <c r="AD204" s="21">
        <f>IF(Tabla14[[#This Row],[Disponible stock sin venta]]&gt;0,Tabla14[[#This Row],[Disponible stock sin venta]]+Tabla14[[#This Row],[Ajuste stock sin venta]],0)</f>
        <v>0</v>
      </c>
      <c r="AE204" s="5">
        <f>IFERROR(VLOOKUP(Tabla14[[#This Row],[Llave]],[2]Hoja2!$B:$E,4,FALSE),0)</f>
        <v>0</v>
      </c>
      <c r="AF20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204" s="5">
        <v>22000</v>
      </c>
      <c r="AH204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204" s="21">
        <f>+Tabla14[[#This Row],[Plan Ajustado]]-Tabla14[[#This Row],[Plan Irrestricto (DATO)]]</f>
        <v>0</v>
      </c>
      <c r="AJ204" s="5"/>
      <c r="AK204" s="5"/>
    </row>
    <row r="205" spans="1:37" ht="15.5" x14ac:dyDescent="0.35">
      <c r="A205">
        <v>1</v>
      </c>
      <c r="B205" t="str">
        <f>Tabla14[[#This Row],[Oficina]]&amp;Tabla14[[#This Row],[Material]]</f>
        <v>Agrosuper Asia1020860</v>
      </c>
      <c r="C205" t="s">
        <v>84</v>
      </c>
      <c r="D205" t="s">
        <v>76</v>
      </c>
      <c r="E205">
        <v>1020860</v>
      </c>
      <c r="F205" t="s">
        <v>295</v>
      </c>
      <c r="G205" t="s">
        <v>125</v>
      </c>
      <c r="H205" t="s">
        <v>126</v>
      </c>
      <c r="I205">
        <f>IFERROR(VLOOKUP(Tabla14[[#This Row],[Material]],[1]Hoja1!$A:$B,2,FALSE),0)</f>
        <v>11213.861477310489</v>
      </c>
      <c r="J205" s="7">
        <v>41876</v>
      </c>
      <c r="K205" s="7">
        <v>44000</v>
      </c>
      <c r="L205" s="16">
        <v>0.42519388037153194</v>
      </c>
      <c r="M205" s="7">
        <v>17805.418934438272</v>
      </c>
      <c r="N205" s="7">
        <v>28252</v>
      </c>
      <c r="O205" s="7">
        <v>0</v>
      </c>
      <c r="P205" s="7">
        <v>0</v>
      </c>
      <c r="Q205" s="17">
        <f>SUM(Tabla14[[#This Row],[Producción disponible]],Tabla14[[#This Row],[Stock al día]],(Tabla14[[#This Row],[Por producir mes N]]))-Tabla14[[#This Row],[Producción por despachar mes N]]</f>
        <v>46057.418934438276</v>
      </c>
      <c r="R205" s="7">
        <v>22000</v>
      </c>
      <c r="S205" s="18">
        <v>22000</v>
      </c>
      <c r="T205" s="19">
        <f t="shared" si="3"/>
        <v>22000</v>
      </c>
      <c r="U205" s="20"/>
      <c r="V205" s="19">
        <f>+Tabla14[[#This Row],[Atraso a facturar]]+Tabla14[[#This Row],[Ajuste atraso]]</f>
        <v>22000</v>
      </c>
      <c r="W205" s="5">
        <f>+Tabla14[[#This Row],[Total disponible]]-Tabla14[[#This Row],[Facturación atraso]]</f>
        <v>24057.418934438276</v>
      </c>
      <c r="X205" s="21">
        <f>IFERROR(IF(AND(W205&gt;S205,K205&gt;=S205),ROUNDDOWN((Tabla14[[#This Row],[Producción para venta nueva]])/S205,0)*S205,0),0)</f>
        <v>22000</v>
      </c>
      <c r="Y205" s="20"/>
      <c r="Z205" s="21">
        <f>IF(Tabla14[[#This Row],[Venta del mes]]&gt;0,Tabla14[[#This Row],[Venta del mes]]+Tabla14[[#This Row],[Ajuste venta nueva]],0)</f>
        <v>22000</v>
      </c>
      <c r="AA205" s="21">
        <f>+Tabla14[[#This Row],[Producción para venta nueva]]-Tabla14[[#This Row],[Facturación Venta nueva]]</f>
        <v>2057.4189344382758</v>
      </c>
      <c r="AB205" s="21">
        <f>IF(AND(A205=1,Tabla14[[#This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5" s="21"/>
      <c r="AD205" s="21">
        <f>IF(Tabla14[[#This Row],[Disponible stock sin venta]]&gt;0,Tabla14[[#This Row],[Disponible stock sin venta]]+Tabla14[[#This Row],[Ajuste stock sin venta]],0)</f>
        <v>0</v>
      </c>
      <c r="AE205" s="5">
        <f>IFERROR(VLOOKUP(Tabla14[[#This Row],[Llave]],[2]Hoja2!$B:$E,4,FALSE),0)</f>
        <v>22004.55</v>
      </c>
      <c r="AF20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66004.55</v>
      </c>
      <c r="AG205" s="5">
        <v>66004.55</v>
      </c>
      <c r="AH205" s="21">
        <f>IF(Tabla14[[#This Row],[Plan Irrestricto (DATO)]]&gt;0,SUM(Tabla14[[#This Row],[Facturación atraso]],Tabla14[[#This Row],[Facturación Venta nueva]],Tabla14[[#This Row],[Facturación stock]],Tabla14[[#This Row],[En puerto a facturar]]),0)</f>
        <v>66004.55</v>
      </c>
      <c r="AI205" s="21">
        <f>+Tabla14[[#This Row],[Plan Ajustado]]-Tabla14[[#This Row],[Plan Irrestricto (DATO)]]</f>
        <v>0</v>
      </c>
      <c r="AJ205" s="20"/>
      <c r="AK205" s="20"/>
    </row>
    <row r="206" spans="1:37" ht="15.5" x14ac:dyDescent="0.35">
      <c r="A206">
        <v>1</v>
      </c>
      <c r="B206" t="str">
        <f>Tabla14[[#This Row],[Oficina]]&amp;Tabla14[[#This Row],[Material]]</f>
        <v>Agro Sudamerica1020848</v>
      </c>
      <c r="C206" t="s">
        <v>84</v>
      </c>
      <c r="D206" t="s">
        <v>37</v>
      </c>
      <c r="E206">
        <v>1020848</v>
      </c>
      <c r="F206" t="s">
        <v>296</v>
      </c>
      <c r="G206" t="s">
        <v>125</v>
      </c>
      <c r="H206" t="s">
        <v>128</v>
      </c>
      <c r="I206">
        <f>IFERROR(VLOOKUP(Tabla14[[#This Row],[Material]],[1]Hoja1!$A:$B,2,FALSE),0)</f>
        <v>23922.126762623699</v>
      </c>
      <c r="J206" s="7">
        <v>72000</v>
      </c>
      <c r="K206" s="7">
        <v>96000</v>
      </c>
      <c r="L206" s="16">
        <v>0.42519388037153194</v>
      </c>
      <c r="M206" s="7">
        <v>30613.959386750299</v>
      </c>
      <c r="N206" s="7">
        <v>86916</v>
      </c>
      <c r="O206" s="7">
        <v>16283.042544281279</v>
      </c>
      <c r="P206" s="7">
        <v>0</v>
      </c>
      <c r="Q206" s="17">
        <f>SUM(Tabla14[[#This Row],[Producción disponible]],Tabla14[[#This Row],[Stock al día]],(Tabla14[[#This Row],[Por producir mes N]]))-Tabla14[[#This Row],[Producción por despachar mes N]]</f>
        <v>133813.00193103158</v>
      </c>
      <c r="R206" s="7">
        <v>118000</v>
      </c>
      <c r="S206" s="18">
        <v>24000</v>
      </c>
      <c r="T206" s="19">
        <f t="shared" si="3"/>
        <v>118000</v>
      </c>
      <c r="U206" s="20"/>
      <c r="V206" s="19">
        <f>+Tabla14[[#This Row],[Atraso a facturar]]+Tabla14[[#This Row],[Ajuste atraso]]</f>
        <v>118000</v>
      </c>
      <c r="W206" s="5">
        <f>+Tabla14[[#This Row],[Total disponible]]-Tabla14[[#This Row],[Facturación atraso]]</f>
        <v>15813.001931031584</v>
      </c>
      <c r="X206" s="21">
        <f>IFERROR(IF(AND(W206&gt;S206,K206&gt;=S206),ROUNDDOWN((Tabla14[[#This Row],[Producción para venta nueva]])/S206,0)*S206,0),0)</f>
        <v>0</v>
      </c>
      <c r="Y206" s="20"/>
      <c r="Z206" s="21">
        <f>IF(Tabla14[[#This Row],[Venta del mes]]&gt;0,Tabla14[[#This Row],[Venta del mes]]+Tabla14[[#This Row],[Ajuste venta nueva]],0)</f>
        <v>0</v>
      </c>
      <c r="AA206" s="21">
        <f>+Tabla14[[#This Row],[Producción para venta nueva]]-Tabla14[[#This Row],[Facturación Venta nueva]]</f>
        <v>15813.001931031584</v>
      </c>
      <c r="AB206" s="21">
        <f>IF(AND(A206=1,Tabla14[[#This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6" s="21"/>
      <c r="AD206" s="21">
        <f>IF(Tabla14[[#This Row],[Disponible stock sin venta]]&gt;0,Tabla14[[#This Row],[Disponible stock sin venta]]+Tabla14[[#This Row],[Ajuste stock sin venta]],0)</f>
        <v>0</v>
      </c>
      <c r="AE206" s="5">
        <f>IFERROR(VLOOKUP(Tabla14[[#This Row],[Llave]],[2]Hoja2!$B:$E,4,FALSE),0)</f>
        <v>0</v>
      </c>
      <c r="AF20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118000</v>
      </c>
      <c r="AG206" s="5">
        <v>118000</v>
      </c>
      <c r="AH206" s="21">
        <f>IF(Tabla14[[#This Row],[Plan Irrestricto (DATO)]]&gt;0,SUM(Tabla14[[#This Row],[Facturación atraso]],Tabla14[[#This Row],[Facturación Venta nueva]],Tabla14[[#This Row],[Facturación stock]],Tabla14[[#This Row],[En puerto a facturar]]),0)</f>
        <v>118000</v>
      </c>
      <c r="AI206" s="21">
        <f>+Tabla14[[#This Row],[Plan Ajustado]]-Tabla14[[#This Row],[Plan Irrestricto (DATO)]]</f>
        <v>0</v>
      </c>
      <c r="AJ206" s="5"/>
      <c r="AK206" s="5"/>
    </row>
    <row r="207" spans="1:37" ht="15.5" x14ac:dyDescent="0.35">
      <c r="A207">
        <v>1</v>
      </c>
      <c r="B207" t="str">
        <f>Tabla14[[#This Row],[Oficina]]&amp;Tabla14[[#This Row],[Material]]</f>
        <v>Exportacion Directa1020810</v>
      </c>
      <c r="C207" t="s">
        <v>84</v>
      </c>
      <c r="D207" t="s">
        <v>105</v>
      </c>
      <c r="E207">
        <v>1020810</v>
      </c>
      <c r="F207" t="s">
        <v>297</v>
      </c>
      <c r="G207" t="s">
        <v>92</v>
      </c>
      <c r="H207" t="s">
        <v>147</v>
      </c>
      <c r="I207">
        <f>IFERROR(VLOOKUP(Tabla14[[#This Row],[Material]],[1]Hoja1!$A:$B,2,FALSE),0)</f>
        <v>0</v>
      </c>
      <c r="J207" s="7">
        <v>5000</v>
      </c>
      <c r="K207" s="7">
        <v>5000</v>
      </c>
      <c r="L207" s="16">
        <v>0.71259694018576591</v>
      </c>
      <c r="M207" s="7">
        <v>3562.9847009288296</v>
      </c>
      <c r="N207" s="7">
        <v>890</v>
      </c>
      <c r="O207" s="7">
        <v>380.8</v>
      </c>
      <c r="P207" s="7">
        <v>0</v>
      </c>
      <c r="Q207" s="17">
        <f>SUM(Tabla14[[#This Row],[Producción disponible]],Tabla14[[#This Row],[Stock al día]],(Tabla14[[#This Row],[Por producir mes N]]))-Tabla14[[#This Row],[Producción por despachar mes N]]</f>
        <v>4833.7847009288298</v>
      </c>
      <c r="R207" s="7">
        <v>3000</v>
      </c>
      <c r="S207" s="18">
        <v>1000</v>
      </c>
      <c r="T207" s="19">
        <f t="shared" si="3"/>
        <v>3000</v>
      </c>
      <c r="U207" s="20"/>
      <c r="V207" s="19">
        <f>+Tabla14[[#This Row],[Atraso a facturar]]+Tabla14[[#This Row],[Ajuste atraso]]</f>
        <v>3000</v>
      </c>
      <c r="W207" s="5">
        <f>+Tabla14[[#This Row],[Total disponible]]-Tabla14[[#This Row],[Facturación atraso]]</f>
        <v>1833.7847009288298</v>
      </c>
      <c r="X207" s="21">
        <f>IFERROR(IF(AND(W207&gt;S207,K207&gt;=S207),ROUNDDOWN((Tabla14[[#This Row],[Producción para venta nueva]])/S207,0)*S207,0),0)</f>
        <v>1000</v>
      </c>
      <c r="Y207" s="20"/>
      <c r="Z207" s="21">
        <f>IF(Tabla14[[#This Row],[Venta del mes]]&gt;0,Tabla14[[#This Row],[Venta del mes]]+Tabla14[[#This Row],[Ajuste venta nueva]],0)</f>
        <v>1000</v>
      </c>
      <c r="AA207" s="21">
        <f>+Tabla14[[#This Row],[Producción para venta nueva]]-Tabla14[[#This Row],[Facturación Venta nueva]]</f>
        <v>833.78470092882981</v>
      </c>
      <c r="AB207" s="21">
        <f>IF(AND(A207=1,Tabla14[[#This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7" s="21"/>
      <c r="AD207" s="21">
        <f>IF(Tabla14[[#This Row],[Disponible stock sin venta]]&gt;0,Tabla14[[#This Row],[Disponible stock sin venta]]+Tabla14[[#This Row],[Ajuste stock sin venta]],0)</f>
        <v>0</v>
      </c>
      <c r="AE207" s="5">
        <f>IFERROR(VLOOKUP(Tabla14[[#This Row],[Llave]],[2]Hoja2!$B:$E,4,FALSE),0)</f>
        <v>0</v>
      </c>
      <c r="AF20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4000</v>
      </c>
      <c r="AG207" s="5">
        <v>4000</v>
      </c>
      <c r="AH207" s="21">
        <f>IF(Tabla14[[#This Row],[Plan Irrestricto (DATO)]]&gt;0,SUM(Tabla14[[#This Row],[Facturación atraso]],Tabla14[[#This Row],[Facturación Venta nueva]],Tabla14[[#This Row],[Facturación stock]],Tabla14[[#This Row],[En puerto a facturar]]),0)</f>
        <v>4000</v>
      </c>
      <c r="AI207" s="21">
        <f>+Tabla14[[#This Row],[Plan Ajustado]]-Tabla14[[#This Row],[Plan Irrestricto (DATO)]]</f>
        <v>0</v>
      </c>
      <c r="AJ207" s="5"/>
      <c r="AK207" s="5"/>
    </row>
    <row r="208" spans="1:37" ht="15.5" x14ac:dyDescent="0.35">
      <c r="A208">
        <v>1</v>
      </c>
      <c r="B208" t="str">
        <f>Tabla14[[#This Row],[Oficina]]&amp;Tabla14[[#This Row],[Material]]</f>
        <v>Exportacion Directa1020802</v>
      </c>
      <c r="C208" t="s">
        <v>84</v>
      </c>
      <c r="D208" t="s">
        <v>105</v>
      </c>
      <c r="E208">
        <v>1020802</v>
      </c>
      <c r="F208" t="s">
        <v>298</v>
      </c>
      <c r="G208" t="s">
        <v>121</v>
      </c>
      <c r="H208" t="s">
        <v>122</v>
      </c>
      <c r="I208">
        <f>IFERROR(VLOOKUP(Tabla14[[#This Row],[Material]],[1]Hoja1!$A:$B,2,FALSE),0)</f>
        <v>2079.2980791775308</v>
      </c>
      <c r="J208" s="7">
        <v>57690</v>
      </c>
      <c r="K208" s="7">
        <v>45000</v>
      </c>
      <c r="L208" s="16">
        <v>0.71259694018576591</v>
      </c>
      <c r="M208" s="7">
        <v>41109.717479316838</v>
      </c>
      <c r="N208" s="7">
        <v>24911</v>
      </c>
      <c r="O208" s="7">
        <v>0</v>
      </c>
      <c r="P208" s="7">
        <v>7400</v>
      </c>
      <c r="Q208" s="17">
        <f>SUM(Tabla14[[#This Row],[Producción disponible]],Tabla14[[#This Row],[Stock al día]],(Tabla14[[#This Row],[Por producir mes N]]))-Tabla14[[#This Row],[Producción por despachar mes N]]</f>
        <v>58620.717479316838</v>
      </c>
      <c r="R208" s="7">
        <v>30200</v>
      </c>
      <c r="S208" s="18">
        <v>4923</v>
      </c>
      <c r="T208" s="19">
        <f t="shared" si="3"/>
        <v>30200</v>
      </c>
      <c r="U208" s="20"/>
      <c r="V208" s="19">
        <f>+Tabla14[[#This Row],[Atraso a facturar]]+Tabla14[[#This Row],[Ajuste atraso]]</f>
        <v>30200</v>
      </c>
      <c r="W208" s="5">
        <f>+Tabla14[[#This Row],[Total disponible]]-Tabla14[[#This Row],[Facturación atraso]]</f>
        <v>28420.717479316838</v>
      </c>
      <c r="X208" s="21">
        <f>IFERROR(IF(AND(W208&gt;S208,K208&gt;=S208),ROUNDDOWN((Tabla14[[#This Row],[Producción para venta nueva]])/S208,0)*S208,0),0)</f>
        <v>24615</v>
      </c>
      <c r="Y208" s="20"/>
      <c r="Z208" s="21">
        <f>IF(Tabla14[[#This Row],[Venta del mes]]&gt;0,Tabla14[[#This Row],[Venta del mes]]+Tabla14[[#This Row],[Ajuste venta nueva]],0)</f>
        <v>24615</v>
      </c>
      <c r="AA208" s="21">
        <f>+Tabla14[[#This Row],[Producción para venta nueva]]-Tabla14[[#This Row],[Facturación Venta nueva]]</f>
        <v>3805.7174793168379</v>
      </c>
      <c r="AB208" s="21">
        <f>IF(AND(A208=1,Tabla14[[#This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8" s="21"/>
      <c r="AD208" s="21">
        <f>IF(Tabla14[[#This Row],[Disponible stock sin venta]]&gt;0,Tabla14[[#This Row],[Disponible stock sin venta]]+Tabla14[[#This Row],[Ajuste stock sin venta]],0)</f>
        <v>0</v>
      </c>
      <c r="AE208" s="5">
        <f>IFERROR(VLOOKUP(Tabla14[[#This Row],[Llave]],[2]Hoja2!$B:$E,4,FALSE),0)</f>
        <v>0</v>
      </c>
      <c r="AF20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54815</v>
      </c>
      <c r="AG208" s="5">
        <v>54815</v>
      </c>
      <c r="AH208" s="21">
        <f>IF(Tabla14[[#This Row],[Plan Irrestricto (DATO)]]&gt;0,SUM(Tabla14[[#This Row],[Facturación atraso]],Tabla14[[#This Row],[Facturación Venta nueva]],Tabla14[[#This Row],[Facturación stock]],Tabla14[[#This Row],[En puerto a facturar]]),0)</f>
        <v>54815</v>
      </c>
      <c r="AI208" s="21">
        <f>+Tabla14[[#This Row],[Plan Ajustado]]-Tabla14[[#This Row],[Plan Irrestricto (DATO)]]</f>
        <v>0</v>
      </c>
      <c r="AJ208" s="5"/>
      <c r="AK208" s="5"/>
    </row>
    <row r="209" spans="1:37" ht="15.5" x14ac:dyDescent="0.35">
      <c r="A209">
        <v>2</v>
      </c>
      <c r="B209" t="str">
        <f>Tabla14[[#This Row],[Oficina]]&amp;Tabla14[[#This Row],[Material]]</f>
        <v>Exportacion Directa1020774</v>
      </c>
      <c r="C209" t="s">
        <v>84</v>
      </c>
      <c r="D209" t="s">
        <v>105</v>
      </c>
      <c r="E209">
        <v>1020774</v>
      </c>
      <c r="F209" t="s">
        <v>299</v>
      </c>
      <c r="G209" t="s">
        <v>202</v>
      </c>
      <c r="H209" t="s">
        <v>223</v>
      </c>
      <c r="I209">
        <f>IFERROR(VLOOKUP(Tabla14[[#This Row],[Material]],[1]Hoja1!$A:$B,2,FALSE),0)</f>
        <v>0</v>
      </c>
      <c r="J209" s="7">
        <v>7803</v>
      </c>
      <c r="K209" s="7">
        <v>7000</v>
      </c>
      <c r="L209" s="16">
        <v>0.71259694018576591</v>
      </c>
      <c r="M209" s="7">
        <v>5560.3939242695315</v>
      </c>
      <c r="N209" s="7">
        <v>7825</v>
      </c>
      <c r="O209" s="7">
        <v>2478.4</v>
      </c>
      <c r="P209" s="7">
        <v>0</v>
      </c>
      <c r="Q209" s="17">
        <f>SUM(Tabla14[[#This Row],[Producción disponible]],Tabla14[[#This Row],[Stock al día]],(Tabla14[[#This Row],[Por producir mes N]]))-Tabla14[[#This Row],[Producción por despachar mes N]]</f>
        <v>15863.79392426953</v>
      </c>
      <c r="R209" s="7">
        <v>12000</v>
      </c>
      <c r="S209" s="18">
        <v>2300</v>
      </c>
      <c r="T209" s="19">
        <f t="shared" si="3"/>
        <v>12000</v>
      </c>
      <c r="U209" s="20"/>
      <c r="V209" s="19">
        <f>+Tabla14[[#This Row],[Atraso a facturar]]+Tabla14[[#This Row],[Ajuste atraso]]</f>
        <v>12000</v>
      </c>
      <c r="W209" s="5">
        <f>+Tabla14[[#This Row],[Total disponible]]-Tabla14[[#This Row],[Facturación atraso]]</f>
        <v>3863.7939242695302</v>
      </c>
      <c r="X209" s="21">
        <f>IFERROR(IF(AND(W209&gt;S209,K209&gt;=S209),ROUNDDOWN((Tabla14[[#This Row],[Producción para venta nueva]])/S209,0)*S209,0),0)</f>
        <v>2300</v>
      </c>
      <c r="Y209" s="20"/>
      <c r="Z209" s="21">
        <f>IF(Tabla14[[#This Row],[Venta del mes]]&gt;0,Tabla14[[#This Row],[Venta del mes]]+Tabla14[[#This Row],[Ajuste venta nueva]],0)</f>
        <v>2300</v>
      </c>
      <c r="AA209" s="21">
        <f>+Tabla14[[#This Row],[Producción para venta nueva]]-Tabla14[[#This Row],[Facturación Venta nueva]]</f>
        <v>1563.7939242695302</v>
      </c>
      <c r="AB209" s="21">
        <f>IF(AND(A209=1,Tabla14[[#This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09" s="21"/>
      <c r="AD209" s="21">
        <f>IF(Tabla14[[#This Row],[Disponible stock sin venta]]&gt;0,Tabla14[[#This Row],[Disponible stock sin venta]]+Tabla14[[#This Row],[Ajuste stock sin venta]],0)</f>
        <v>0</v>
      </c>
      <c r="AE209" s="5">
        <f>IFERROR(VLOOKUP(Tabla14[[#This Row],[Llave]],[2]Hoja2!$B:$E,4,FALSE),0)</f>
        <v>0</v>
      </c>
      <c r="AF20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14300</v>
      </c>
      <c r="AG209" s="5">
        <v>14300</v>
      </c>
      <c r="AH209" s="21">
        <f>IF(Tabla14[[#This Row],[Plan Irrestricto (DATO)]]&gt;0,SUM(Tabla14[[#This Row],[Facturación atraso]],Tabla14[[#This Row],[Facturación Venta nueva]],Tabla14[[#This Row],[Facturación stock]],Tabla14[[#This Row],[En puerto a facturar]]),0)</f>
        <v>14300</v>
      </c>
      <c r="AI209" s="21">
        <f>+Tabla14[[#This Row],[Plan Ajustado]]-Tabla14[[#This Row],[Plan Irrestricto (DATO)]]</f>
        <v>0</v>
      </c>
      <c r="AJ209" s="5"/>
      <c r="AK209" s="5"/>
    </row>
    <row r="210" spans="1:37" ht="15.5" x14ac:dyDescent="0.35">
      <c r="A210">
        <v>2</v>
      </c>
      <c r="B210" t="str">
        <f>Tabla14[[#This Row],[Oficina]]&amp;Tabla14[[#This Row],[Material]]</f>
        <v>Exportacion Directa1020758</v>
      </c>
      <c r="C210" t="s">
        <v>84</v>
      </c>
      <c r="D210" t="s">
        <v>105</v>
      </c>
      <c r="E210">
        <v>1020758</v>
      </c>
      <c r="F210" t="s">
        <v>300</v>
      </c>
      <c r="G210" t="s">
        <v>125</v>
      </c>
      <c r="H210" t="s">
        <v>126</v>
      </c>
      <c r="I210">
        <f>IFERROR(VLOOKUP(Tabla14[[#This Row],[Material]],[1]Hoja1!$A:$B,2,FALSE),0)</f>
        <v>0</v>
      </c>
      <c r="J210" s="7">
        <v>10735</v>
      </c>
      <c r="K210" s="7">
        <v>7000</v>
      </c>
      <c r="L210" s="16">
        <v>0.71259694018576591</v>
      </c>
      <c r="M210" s="7">
        <v>7649.7281528941967</v>
      </c>
      <c r="N210" s="7">
        <v>4667</v>
      </c>
      <c r="O210" s="7">
        <v>0</v>
      </c>
      <c r="P210" s="7">
        <v>0</v>
      </c>
      <c r="Q210" s="17">
        <f>SUM(Tabla14[[#This Row],[Producción disponible]],Tabla14[[#This Row],[Stock al día]],(Tabla14[[#This Row],[Por producir mes N]]))-Tabla14[[#This Row],[Producción por despachar mes N]]</f>
        <v>12316.728152894197</v>
      </c>
      <c r="R210" s="7">
        <v>8400</v>
      </c>
      <c r="S210" s="18">
        <v>2556</v>
      </c>
      <c r="T210" s="19">
        <f t="shared" si="3"/>
        <v>8400</v>
      </c>
      <c r="U210" s="20"/>
      <c r="V210" s="19">
        <f>+Tabla14[[#This Row],[Atraso a facturar]]+Tabla14[[#This Row],[Ajuste atraso]]</f>
        <v>8400</v>
      </c>
      <c r="W210" s="5">
        <f>+Tabla14[[#This Row],[Total disponible]]-Tabla14[[#This Row],[Facturación atraso]]</f>
        <v>3916.7281528941967</v>
      </c>
      <c r="X210" s="21">
        <f>IFERROR(IF(AND(W210&gt;S210,K210&gt;=S210),ROUNDDOWN((Tabla14[[#This Row],[Producción para venta nueva]])/S210,0)*S210,0),0)</f>
        <v>2556</v>
      </c>
      <c r="Y210" s="20"/>
      <c r="Z210" s="21">
        <f>IF(Tabla14[[#This Row],[Venta del mes]]&gt;0,Tabla14[[#This Row],[Venta del mes]]+Tabla14[[#This Row],[Ajuste venta nueva]],0)</f>
        <v>2556</v>
      </c>
      <c r="AA210" s="21">
        <f>+Tabla14[[#This Row],[Producción para venta nueva]]-Tabla14[[#This Row],[Facturación Venta nueva]]</f>
        <v>1360.7281528941967</v>
      </c>
      <c r="AB210" s="21">
        <f>IF(AND(A210=1,Tabla14[[#This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0" s="21"/>
      <c r="AD210" s="21">
        <f>IF(Tabla14[[#This Row],[Disponible stock sin venta]]&gt;0,Tabla14[[#This Row],[Disponible stock sin venta]]+Tabla14[[#This Row],[Ajuste stock sin venta]],0)</f>
        <v>0</v>
      </c>
      <c r="AE210" s="5">
        <f>IFERROR(VLOOKUP(Tabla14[[#This Row],[Llave]],[2]Hoja2!$B:$E,4,FALSE),0)</f>
        <v>0</v>
      </c>
      <c r="AF21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10956</v>
      </c>
      <c r="AG210" s="5">
        <v>10956</v>
      </c>
      <c r="AH210" s="21">
        <f>IF(Tabla14[[#This Row],[Plan Irrestricto (DATO)]]&gt;0,SUM(Tabla14[[#This Row],[Facturación atraso]],Tabla14[[#This Row],[Facturación Venta nueva]],Tabla14[[#This Row],[Facturación stock]],Tabla14[[#This Row],[En puerto a facturar]]),0)</f>
        <v>10956</v>
      </c>
      <c r="AI210" s="21">
        <f>+Tabla14[[#This Row],[Plan Ajustado]]-Tabla14[[#This Row],[Plan Irrestricto (DATO)]]</f>
        <v>0</v>
      </c>
      <c r="AJ210" s="5"/>
      <c r="AK210" s="5"/>
    </row>
    <row r="211" spans="1:37" ht="15.5" x14ac:dyDescent="0.35">
      <c r="A211">
        <v>2</v>
      </c>
      <c r="B211" t="str">
        <f>Tabla14[[#This Row],[Oficina]]&amp;Tabla14[[#This Row],[Material]]</f>
        <v>Exportacion Directa1020731</v>
      </c>
      <c r="C211" t="s">
        <v>84</v>
      </c>
      <c r="D211" t="s">
        <v>105</v>
      </c>
      <c r="E211">
        <v>1020731</v>
      </c>
      <c r="F211" t="s">
        <v>301</v>
      </c>
      <c r="G211" t="s">
        <v>121</v>
      </c>
      <c r="H211" t="s">
        <v>122</v>
      </c>
      <c r="I211">
        <f>IFERROR(VLOOKUP(Tabla14[[#This Row],[Material]],[1]Hoja1!$A:$B,2,FALSE),0)</f>
        <v>1794.6361136958319</v>
      </c>
      <c r="J211" s="7">
        <v>17000</v>
      </c>
      <c r="K211" s="7">
        <v>17000</v>
      </c>
      <c r="L211" s="16">
        <v>0.71259694018576591</v>
      </c>
      <c r="M211" s="7">
        <v>12114.14798315802</v>
      </c>
      <c r="N211" s="7">
        <v>23648</v>
      </c>
      <c r="O211" s="7">
        <v>7163.853076481686</v>
      </c>
      <c r="P211" s="7">
        <v>17000</v>
      </c>
      <c r="Q211" s="17">
        <f>SUM(Tabla14[[#This Row],[Producción disponible]],Tabla14[[#This Row],[Stock al día]],(Tabla14[[#This Row],[Por producir mes N]]))-Tabla14[[#This Row],[Producción por despachar mes N]]</f>
        <v>25926.001059639704</v>
      </c>
      <c r="R211" s="7">
        <v>17000</v>
      </c>
      <c r="S211" s="18">
        <v>3933</v>
      </c>
      <c r="T211" s="19">
        <f t="shared" si="3"/>
        <v>17000</v>
      </c>
      <c r="U211" s="20"/>
      <c r="V211" s="19">
        <f>+Tabla14[[#This Row],[Atraso a facturar]]+Tabla14[[#This Row],[Ajuste atraso]]</f>
        <v>17000</v>
      </c>
      <c r="W211" s="5">
        <f>+Tabla14[[#This Row],[Total disponible]]-Tabla14[[#This Row],[Facturación atraso]]</f>
        <v>8926.0010596397042</v>
      </c>
      <c r="X211" s="21">
        <f>IFERROR(IF(AND(W211&gt;S211,K211&gt;=S211),ROUNDDOWN((Tabla14[[#This Row],[Producción para venta nueva]])/S211,0)*S211,0),0)</f>
        <v>7866</v>
      </c>
      <c r="Y211" s="20"/>
      <c r="Z211" s="21">
        <f>IF(Tabla14[[#This Row],[Venta del mes]]&gt;0,Tabla14[[#This Row],[Venta del mes]]+Tabla14[[#This Row],[Ajuste venta nueva]],0)</f>
        <v>7866</v>
      </c>
      <c r="AA211" s="21">
        <f>+Tabla14[[#This Row],[Producción para venta nueva]]-Tabla14[[#This Row],[Facturación Venta nueva]]</f>
        <v>1060.0010596397042</v>
      </c>
      <c r="AB211" s="21">
        <f>IF(AND(A211=1,Tabla14[[#This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1" s="21"/>
      <c r="AD211" s="21">
        <f>IF(Tabla14[[#This Row],[Disponible stock sin venta]]&gt;0,Tabla14[[#This Row],[Disponible stock sin venta]]+Tabla14[[#This Row],[Ajuste stock sin venta]],0)</f>
        <v>0</v>
      </c>
      <c r="AE211" s="5">
        <f>IFERROR(VLOOKUP(Tabla14[[#This Row],[Llave]],[2]Hoja2!$B:$E,4,FALSE),0)</f>
        <v>0</v>
      </c>
      <c r="AF21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24866</v>
      </c>
      <c r="AG211" s="5">
        <v>24866</v>
      </c>
      <c r="AH211" s="21">
        <f>IF(Tabla14[[#This Row],[Plan Irrestricto (DATO)]]&gt;0,SUM(Tabla14[[#This Row],[Facturación atraso]],Tabla14[[#This Row],[Facturación Venta nueva]],Tabla14[[#This Row],[Facturación stock]],Tabla14[[#This Row],[En puerto a facturar]]),0)</f>
        <v>24866</v>
      </c>
      <c r="AI211" s="21">
        <f>+Tabla14[[#This Row],[Plan Ajustado]]-Tabla14[[#This Row],[Plan Irrestricto (DATO)]]</f>
        <v>0</v>
      </c>
      <c r="AJ211" s="5"/>
      <c r="AK211" s="5"/>
    </row>
    <row r="212" spans="1:37" ht="15.5" x14ac:dyDescent="0.35">
      <c r="A212">
        <v>1</v>
      </c>
      <c r="B212" t="str">
        <f>Tabla14[[#This Row],[Oficina]]&amp;Tabla14[[#This Row],[Material]]</f>
        <v>Exportacion Directa1020715</v>
      </c>
      <c r="C212" t="s">
        <v>84</v>
      </c>
      <c r="D212" t="s">
        <v>105</v>
      </c>
      <c r="E212">
        <v>1020715</v>
      </c>
      <c r="F212" t="s">
        <v>302</v>
      </c>
      <c r="G212" t="s">
        <v>121</v>
      </c>
      <c r="H212" t="s">
        <v>289</v>
      </c>
      <c r="I212">
        <f>IFERROR(VLOOKUP(Tabla14[[#This Row],[Material]],[1]Hoja1!$A:$B,2,FALSE),0)</f>
        <v>0</v>
      </c>
      <c r="J212" s="7">
        <v>326</v>
      </c>
      <c r="K212" s="7">
        <v>1000</v>
      </c>
      <c r="L212" s="16">
        <v>0.71259694018576591</v>
      </c>
      <c r="M212" s="7">
        <v>232.30660250055968</v>
      </c>
      <c r="N212" s="7">
        <v>2656</v>
      </c>
      <c r="O212" s="7">
        <v>0</v>
      </c>
      <c r="P212" s="7">
        <v>1000</v>
      </c>
      <c r="Q212" s="17">
        <f>SUM(Tabla14[[#This Row],[Producción disponible]],Tabla14[[#This Row],[Stock al día]],(Tabla14[[#This Row],[Por producir mes N]]))-Tabla14[[#This Row],[Producción por despachar mes N]]</f>
        <v>1888.3066025005596</v>
      </c>
      <c r="R212" s="7">
        <v>1000</v>
      </c>
      <c r="S212" s="18">
        <v>1333</v>
      </c>
      <c r="T212" s="19">
        <f t="shared" si="3"/>
        <v>1000</v>
      </c>
      <c r="U212" s="20"/>
      <c r="V212" s="19">
        <f>+Tabla14[[#This Row],[Atraso a facturar]]+Tabla14[[#This Row],[Ajuste atraso]]</f>
        <v>1000</v>
      </c>
      <c r="W212" s="5">
        <f>+Tabla14[[#This Row],[Total disponible]]-Tabla14[[#This Row],[Facturación atraso]]</f>
        <v>888.30660250055962</v>
      </c>
      <c r="X212" s="21">
        <f>IFERROR(IF(AND(W212&gt;S212,K212&gt;=S212),ROUNDDOWN((Tabla14[[#This Row],[Producción para venta nueva]])/S212,0)*S212,0),0)</f>
        <v>0</v>
      </c>
      <c r="Y212" s="20"/>
      <c r="Z212" s="21">
        <f>IF(Tabla14[[#This Row],[Venta del mes]]&gt;0,Tabla14[[#This Row],[Venta del mes]]+Tabla14[[#This Row],[Ajuste venta nueva]],0)</f>
        <v>0</v>
      </c>
      <c r="AA212" s="21">
        <f>+Tabla14[[#This Row],[Producción para venta nueva]]-Tabla14[[#This Row],[Facturación Venta nueva]]</f>
        <v>888.30660250055962</v>
      </c>
      <c r="AB212" s="21">
        <f>IF(AND(A212=1,Tabla14[[#This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2" s="21"/>
      <c r="AD212" s="21">
        <f>IF(Tabla14[[#This Row],[Disponible stock sin venta]]&gt;0,Tabla14[[#This Row],[Disponible stock sin venta]]+Tabla14[[#This Row],[Ajuste stock sin venta]],0)</f>
        <v>0</v>
      </c>
      <c r="AE212" s="5">
        <f>IFERROR(VLOOKUP(Tabla14[[#This Row],[Llave]],[2]Hoja2!$B:$E,4,FALSE),0)</f>
        <v>0</v>
      </c>
      <c r="AF21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1000</v>
      </c>
      <c r="AG212" s="5">
        <v>1000</v>
      </c>
      <c r="AH212" s="21">
        <f>IF(Tabla14[[#This Row],[Plan Irrestricto (DATO)]]&gt;0,SUM(Tabla14[[#This Row],[Facturación atraso]],Tabla14[[#This Row],[Facturación Venta nueva]],Tabla14[[#This Row],[Facturación stock]],Tabla14[[#This Row],[En puerto a facturar]]),0)</f>
        <v>1000</v>
      </c>
      <c r="AI212" s="21">
        <f>+Tabla14[[#This Row],[Plan Ajustado]]-Tabla14[[#This Row],[Plan Irrestricto (DATO)]]</f>
        <v>0</v>
      </c>
      <c r="AJ212" s="5"/>
      <c r="AK212" s="5"/>
    </row>
    <row r="213" spans="1:37" ht="15.5" x14ac:dyDescent="0.35">
      <c r="A213">
        <v>1</v>
      </c>
      <c r="B213" t="str">
        <f>Tabla14[[#This Row],[Oficina]]&amp;Tabla14[[#This Row],[Material]]</f>
        <v>Exportacion Directa1020704</v>
      </c>
      <c r="C213" t="s">
        <v>84</v>
      </c>
      <c r="D213" t="s">
        <v>105</v>
      </c>
      <c r="E213">
        <v>1020704</v>
      </c>
      <c r="F213" t="s">
        <v>303</v>
      </c>
      <c r="G213" t="s">
        <v>140</v>
      </c>
      <c r="H213" t="s">
        <v>141</v>
      </c>
      <c r="I213">
        <f>IFERROR(VLOOKUP(Tabla14[[#This Row],[Material]],[1]Hoja1!$A:$B,2,FALSE),0)</f>
        <v>0</v>
      </c>
      <c r="J213" s="7">
        <v>1726</v>
      </c>
      <c r="K213" s="7">
        <v>1000</v>
      </c>
      <c r="L213" s="16">
        <v>0.71259694018576591</v>
      </c>
      <c r="M213" s="7">
        <v>1229.9423187606319</v>
      </c>
      <c r="N213" s="7">
        <v>760</v>
      </c>
      <c r="O213" s="7">
        <v>407.83230471545096</v>
      </c>
      <c r="P213" s="7">
        <v>1000</v>
      </c>
      <c r="Q213" s="17">
        <f>SUM(Tabla14[[#This Row],[Producción disponible]],Tabla14[[#This Row],[Stock al día]],(Tabla14[[#This Row],[Por producir mes N]]))-Tabla14[[#This Row],[Producción por despachar mes N]]</f>
        <v>1397.774623476083</v>
      </c>
      <c r="R213" s="7">
        <v>1000</v>
      </c>
      <c r="S213" s="18">
        <v>1000</v>
      </c>
      <c r="T213" s="19">
        <f t="shared" si="3"/>
        <v>1000</v>
      </c>
      <c r="U213" s="20"/>
      <c r="V213" s="19">
        <f>+Tabla14[[#This Row],[Atraso a facturar]]+Tabla14[[#This Row],[Ajuste atraso]]</f>
        <v>1000</v>
      </c>
      <c r="W213" s="5">
        <f>+Tabla14[[#This Row],[Total disponible]]-Tabla14[[#This Row],[Facturación atraso]]</f>
        <v>397.77462347608298</v>
      </c>
      <c r="X213" s="21">
        <f>IFERROR(IF(AND(W213&gt;S213,K213&gt;=S213),ROUNDDOWN((Tabla14[[#This Row],[Producción para venta nueva]])/S213,0)*S213,0),0)</f>
        <v>0</v>
      </c>
      <c r="Y213" s="20"/>
      <c r="Z213" s="21">
        <f>IF(Tabla14[[#This Row],[Venta del mes]]&gt;0,Tabla14[[#This Row],[Venta del mes]]+Tabla14[[#This Row],[Ajuste venta nueva]],0)</f>
        <v>0</v>
      </c>
      <c r="AA213" s="21">
        <f>+Tabla14[[#This Row],[Producción para venta nueva]]-Tabla14[[#This Row],[Facturación Venta nueva]]</f>
        <v>397.77462347608298</v>
      </c>
      <c r="AB213" s="21">
        <f>IF(AND(A213=1,Tabla14[[#This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3" s="21"/>
      <c r="AD213" s="21">
        <f>IF(Tabla14[[#This Row],[Disponible stock sin venta]]&gt;0,Tabla14[[#This Row],[Disponible stock sin venta]]+Tabla14[[#This Row],[Ajuste stock sin venta]],0)</f>
        <v>0</v>
      </c>
      <c r="AE213" s="5">
        <f>IFERROR(VLOOKUP(Tabla14[[#This Row],[Llave]],[2]Hoja2!$B:$E,4,FALSE),0)</f>
        <v>0</v>
      </c>
      <c r="AF21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1000</v>
      </c>
      <c r="AG213" s="5">
        <v>1000</v>
      </c>
      <c r="AH213" s="21">
        <f>IF(Tabla14[[#This Row],[Plan Irrestricto (DATO)]]&gt;0,SUM(Tabla14[[#This Row],[Facturación atraso]],Tabla14[[#This Row],[Facturación Venta nueva]],Tabla14[[#This Row],[Facturación stock]],Tabla14[[#This Row],[En puerto a facturar]]),0)</f>
        <v>1000</v>
      </c>
      <c r="AI213" s="21">
        <f>+Tabla14[[#This Row],[Plan Ajustado]]-Tabla14[[#This Row],[Plan Irrestricto (DATO)]]</f>
        <v>0</v>
      </c>
      <c r="AJ213" s="5"/>
      <c r="AK213" s="5"/>
    </row>
    <row r="214" spans="1:37" ht="15.5" x14ac:dyDescent="0.35">
      <c r="A214">
        <v>1</v>
      </c>
      <c r="B214" t="str">
        <f>Tabla14[[#This Row],[Oficina]]&amp;Tabla14[[#This Row],[Material]]</f>
        <v>Exportacion Directa1020681</v>
      </c>
      <c r="C214" t="s">
        <v>84</v>
      </c>
      <c r="D214" t="s">
        <v>105</v>
      </c>
      <c r="E214">
        <v>1020681</v>
      </c>
      <c r="F214" t="s">
        <v>304</v>
      </c>
      <c r="G214" t="s">
        <v>125</v>
      </c>
      <c r="H214" t="s">
        <v>175</v>
      </c>
      <c r="I214">
        <f>IFERROR(VLOOKUP(Tabla14[[#This Row],[Material]],[1]Hoja1!$A:$B,2,FALSE),0)</f>
        <v>0</v>
      </c>
      <c r="J214" s="7">
        <v>16053</v>
      </c>
      <c r="K214" s="7">
        <v>10000</v>
      </c>
      <c r="L214" s="16">
        <v>0.71259694018576591</v>
      </c>
      <c r="M214" s="7">
        <v>11439.3186808021</v>
      </c>
      <c r="N214" s="7">
        <v>5764</v>
      </c>
      <c r="O214" s="7">
        <v>2734.9554328552122</v>
      </c>
      <c r="P214" s="7">
        <v>7300</v>
      </c>
      <c r="Q214" s="17">
        <f>SUM(Tabla14[[#This Row],[Producción disponible]],Tabla14[[#This Row],[Stock al día]],(Tabla14[[#This Row],[Por producir mes N]]))-Tabla14[[#This Row],[Producción por despachar mes N]]</f>
        <v>12638.274113657309</v>
      </c>
      <c r="R214" s="7">
        <v>8000</v>
      </c>
      <c r="S214" s="18">
        <v>3000</v>
      </c>
      <c r="T214" s="19">
        <f t="shared" si="3"/>
        <v>8000</v>
      </c>
      <c r="U214" s="20"/>
      <c r="V214" s="19">
        <f>+Tabla14[[#This Row],[Atraso a facturar]]+Tabla14[[#This Row],[Ajuste atraso]]</f>
        <v>8000</v>
      </c>
      <c r="W214" s="5">
        <f>+Tabla14[[#This Row],[Total disponible]]-Tabla14[[#This Row],[Facturación atraso]]</f>
        <v>4638.2741136573095</v>
      </c>
      <c r="X214" s="21">
        <f>IFERROR(IF(AND(W214&gt;S214,K214&gt;=S214),ROUNDDOWN((Tabla14[[#This Row],[Producción para venta nueva]])/S214,0)*S214,0),0)</f>
        <v>3000</v>
      </c>
      <c r="Y214" s="20"/>
      <c r="Z214" s="21">
        <f>IF(Tabla14[[#This Row],[Venta del mes]]&gt;0,Tabla14[[#This Row],[Venta del mes]]+Tabla14[[#This Row],[Ajuste venta nueva]],0)</f>
        <v>3000</v>
      </c>
      <c r="AA214" s="21">
        <f>+Tabla14[[#This Row],[Producción para venta nueva]]-Tabla14[[#This Row],[Facturación Venta nueva]]</f>
        <v>1638.2741136573095</v>
      </c>
      <c r="AB214" s="21">
        <f>IF(AND(A214=1,Tabla14[[#This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4" s="21"/>
      <c r="AD214" s="21">
        <f>IF(Tabla14[[#This Row],[Disponible stock sin venta]]&gt;0,Tabla14[[#This Row],[Disponible stock sin venta]]+Tabla14[[#This Row],[Ajuste stock sin venta]],0)</f>
        <v>0</v>
      </c>
      <c r="AE214" s="5">
        <f>IFERROR(VLOOKUP(Tabla14[[#This Row],[Llave]],[2]Hoja2!$B:$E,4,FALSE),0)</f>
        <v>0</v>
      </c>
      <c r="AF21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11000</v>
      </c>
      <c r="AG214" s="5">
        <v>11000</v>
      </c>
      <c r="AH214" s="21">
        <f>IF(Tabla14[[#This Row],[Plan Irrestricto (DATO)]]&gt;0,SUM(Tabla14[[#This Row],[Facturación atraso]],Tabla14[[#This Row],[Facturación Venta nueva]],Tabla14[[#This Row],[Facturación stock]],Tabla14[[#This Row],[En puerto a facturar]]),0)</f>
        <v>11000</v>
      </c>
      <c r="AI214" s="21">
        <f>+Tabla14[[#This Row],[Plan Ajustado]]-Tabla14[[#This Row],[Plan Irrestricto (DATO)]]</f>
        <v>0</v>
      </c>
      <c r="AJ214" s="5"/>
      <c r="AK214" s="5"/>
    </row>
    <row r="215" spans="1:37" ht="15.5" x14ac:dyDescent="0.35">
      <c r="A215">
        <v>1</v>
      </c>
      <c r="B215" t="str">
        <f>Tabla14[[#This Row],[Oficina]]&amp;Tabla14[[#This Row],[Material]]</f>
        <v>Exportacion Directa1020678</v>
      </c>
      <c r="C215" t="s">
        <v>84</v>
      </c>
      <c r="D215" t="s">
        <v>105</v>
      </c>
      <c r="E215">
        <v>1020678</v>
      </c>
      <c r="F215" t="s">
        <v>305</v>
      </c>
      <c r="G215" t="s">
        <v>125</v>
      </c>
      <c r="H215" t="s">
        <v>128</v>
      </c>
      <c r="I215">
        <f>IFERROR(VLOOKUP(Tabla14[[#This Row],[Material]],[1]Hoja1!$A:$B,2,FALSE),0)</f>
        <v>0</v>
      </c>
      <c r="J215" s="7">
        <v>800</v>
      </c>
      <c r="K215" s="7">
        <v>500</v>
      </c>
      <c r="L215" s="16">
        <v>0.71259694018576591</v>
      </c>
      <c r="M215" s="7">
        <v>570.07755214861277</v>
      </c>
      <c r="N215" s="7">
        <v>0</v>
      </c>
      <c r="O215" s="7">
        <v>0</v>
      </c>
      <c r="P215" s="7">
        <v>0</v>
      </c>
      <c r="Q215" s="17">
        <f>SUM(Tabla14[[#This Row],[Producción disponible]],Tabla14[[#This Row],[Stock al día]],(Tabla14[[#This Row],[Por producir mes N]]))-Tabla14[[#This Row],[Producción por despachar mes N]]</f>
        <v>570.07755214861277</v>
      </c>
      <c r="R215" s="7">
        <v>300</v>
      </c>
      <c r="S215" s="18">
        <v>300</v>
      </c>
      <c r="T215" s="19">
        <f t="shared" si="3"/>
        <v>300</v>
      </c>
      <c r="U215" s="20"/>
      <c r="V215" s="19">
        <f>+Tabla14[[#This Row],[Atraso a facturar]]+Tabla14[[#This Row],[Ajuste atraso]]</f>
        <v>300</v>
      </c>
      <c r="W215" s="5">
        <f>+Tabla14[[#This Row],[Total disponible]]-Tabla14[[#This Row],[Facturación atraso]]</f>
        <v>270.07755214861277</v>
      </c>
      <c r="X215" s="21">
        <f>IFERROR(IF(AND(W215&gt;S215,K215&gt;=S215),ROUNDDOWN((Tabla14[[#This Row],[Producción para venta nueva]])/S215,0)*S215,0),0)</f>
        <v>0</v>
      </c>
      <c r="Y215" s="20"/>
      <c r="Z215" s="21">
        <f>IF(Tabla14[[#This Row],[Venta del mes]]&gt;0,Tabla14[[#This Row],[Venta del mes]]+Tabla14[[#This Row],[Ajuste venta nueva]],0)</f>
        <v>0</v>
      </c>
      <c r="AA215" s="21">
        <f>+Tabla14[[#This Row],[Producción para venta nueva]]-Tabla14[[#This Row],[Facturación Venta nueva]]</f>
        <v>270.07755214861277</v>
      </c>
      <c r="AB215" s="21">
        <f>IF(AND(A215=1,Tabla14[[#This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5" s="21"/>
      <c r="AD215" s="21">
        <f>IF(Tabla14[[#This Row],[Disponible stock sin venta]]&gt;0,Tabla14[[#This Row],[Disponible stock sin venta]]+Tabla14[[#This Row],[Ajuste stock sin venta]],0)</f>
        <v>0</v>
      </c>
      <c r="AE215" s="5">
        <f>IFERROR(VLOOKUP(Tabla14[[#This Row],[Llave]],[2]Hoja2!$B:$E,4,FALSE),0)</f>
        <v>0</v>
      </c>
      <c r="AF21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300</v>
      </c>
      <c r="AG215" s="5">
        <v>300</v>
      </c>
      <c r="AH215" s="21">
        <f>IF(Tabla14[[#This Row],[Plan Irrestricto (DATO)]]&gt;0,SUM(Tabla14[[#This Row],[Facturación atraso]],Tabla14[[#This Row],[Facturación Venta nueva]],Tabla14[[#This Row],[Facturación stock]],Tabla14[[#This Row],[En puerto a facturar]]),0)</f>
        <v>300</v>
      </c>
      <c r="AI215" s="21">
        <f>+Tabla14[[#This Row],[Plan Ajustado]]-Tabla14[[#This Row],[Plan Irrestricto (DATO)]]</f>
        <v>0</v>
      </c>
      <c r="AJ215" s="5"/>
      <c r="AK215" s="5"/>
    </row>
    <row r="216" spans="1:37" ht="15.5" x14ac:dyDescent="0.35">
      <c r="A216">
        <v>2</v>
      </c>
      <c r="B216" t="str">
        <f>Tabla14[[#This Row],[Oficina]]&amp;Tabla14[[#This Row],[Material]]</f>
        <v>Exportacion Directa1020665</v>
      </c>
      <c r="C216" t="s">
        <v>84</v>
      </c>
      <c r="D216" t="s">
        <v>105</v>
      </c>
      <c r="E216">
        <v>1020665</v>
      </c>
      <c r="F216" t="s">
        <v>306</v>
      </c>
      <c r="G216" t="s">
        <v>103</v>
      </c>
      <c r="H216" t="s">
        <v>238</v>
      </c>
      <c r="I216">
        <f>IFERROR(VLOOKUP(Tabla14[[#This Row],[Material]],[1]Hoja1!$A:$B,2,FALSE),0)</f>
        <v>0</v>
      </c>
      <c r="J216" s="7">
        <v>8989</v>
      </c>
      <c r="K216" s="7">
        <v>9000</v>
      </c>
      <c r="L216" s="16">
        <v>0.71259694018576591</v>
      </c>
      <c r="M216" s="7">
        <v>6405.5338953298497</v>
      </c>
      <c r="N216" s="7">
        <v>6250</v>
      </c>
      <c r="O216" s="7">
        <v>4176.72</v>
      </c>
      <c r="P216" s="7">
        <v>6000</v>
      </c>
      <c r="Q216" s="17">
        <f>SUM(Tabla14[[#This Row],[Producción disponible]],Tabla14[[#This Row],[Stock al día]],(Tabla14[[#This Row],[Por producir mes N]]))-Tabla14[[#This Row],[Producción por despachar mes N]]</f>
        <v>10832.25389532985</v>
      </c>
      <c r="R216" s="7">
        <v>6000</v>
      </c>
      <c r="S216" s="18">
        <v>2700</v>
      </c>
      <c r="T216" s="19">
        <f t="shared" si="3"/>
        <v>6000</v>
      </c>
      <c r="U216" s="20"/>
      <c r="V216" s="19">
        <f>+Tabla14[[#This Row],[Atraso a facturar]]+Tabla14[[#This Row],[Ajuste atraso]]</f>
        <v>6000</v>
      </c>
      <c r="W216" s="5">
        <f>+Tabla14[[#This Row],[Total disponible]]-Tabla14[[#This Row],[Facturación atraso]]</f>
        <v>4832.2538953298499</v>
      </c>
      <c r="X216" s="21">
        <f>IFERROR(IF(AND(W216&gt;S216,K216&gt;=S216),ROUNDDOWN((Tabla14[[#This Row],[Producción para venta nueva]])/S216,0)*S216,0),0)</f>
        <v>2700</v>
      </c>
      <c r="Y216" s="20"/>
      <c r="Z216" s="21">
        <f>IF(Tabla14[[#This Row],[Venta del mes]]&gt;0,Tabla14[[#This Row],[Venta del mes]]+Tabla14[[#This Row],[Ajuste venta nueva]],0)</f>
        <v>2700</v>
      </c>
      <c r="AA216" s="21">
        <f>+Tabla14[[#This Row],[Producción para venta nueva]]-Tabla14[[#This Row],[Facturación Venta nueva]]</f>
        <v>2132.2538953298499</v>
      </c>
      <c r="AB216" s="21">
        <f>IF(AND(A216=1,Tabla14[[#This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6" s="21"/>
      <c r="AD216" s="21">
        <f>IF(Tabla14[[#This Row],[Disponible stock sin venta]]&gt;0,Tabla14[[#This Row],[Disponible stock sin venta]]+Tabla14[[#This Row],[Ajuste stock sin venta]],0)</f>
        <v>0</v>
      </c>
      <c r="AE216" s="5">
        <f>IFERROR(VLOOKUP(Tabla14[[#This Row],[Llave]],[2]Hoja2!$B:$E,4,FALSE),0)</f>
        <v>0</v>
      </c>
      <c r="AF21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8700</v>
      </c>
      <c r="AG216" s="5">
        <v>8700</v>
      </c>
      <c r="AH216" s="21">
        <f>IF(Tabla14[[#This Row],[Plan Irrestricto (DATO)]]&gt;0,SUM(Tabla14[[#This Row],[Facturación atraso]],Tabla14[[#This Row],[Facturación Venta nueva]],Tabla14[[#This Row],[Facturación stock]],Tabla14[[#This Row],[En puerto a facturar]]),0)</f>
        <v>8700</v>
      </c>
      <c r="AI216" s="21">
        <f>+Tabla14[[#This Row],[Plan Ajustado]]-Tabla14[[#This Row],[Plan Irrestricto (DATO)]]</f>
        <v>0</v>
      </c>
      <c r="AJ216" s="5"/>
      <c r="AK216" s="5"/>
    </row>
    <row r="217" spans="1:37" ht="15.5" x14ac:dyDescent="0.35">
      <c r="A217">
        <v>2</v>
      </c>
      <c r="B217" t="str">
        <f>Tabla14[[#This Row],[Oficina]]&amp;Tabla14[[#This Row],[Material]]</f>
        <v>Exportacion Directa1020664</v>
      </c>
      <c r="C217" t="s">
        <v>84</v>
      </c>
      <c r="D217" t="s">
        <v>105</v>
      </c>
      <c r="E217">
        <v>1020664</v>
      </c>
      <c r="F217" t="s">
        <v>307</v>
      </c>
      <c r="G217" t="s">
        <v>103</v>
      </c>
      <c r="H217" t="s">
        <v>238</v>
      </c>
      <c r="I217">
        <f>IFERROR(VLOOKUP(Tabla14[[#This Row],[Material]],[1]Hoja1!$A:$B,2,FALSE),0)</f>
        <v>406.1</v>
      </c>
      <c r="J217" s="7">
        <v>10925</v>
      </c>
      <c r="K217" s="7">
        <v>9000</v>
      </c>
      <c r="L217" s="16">
        <v>0.71259694018576591</v>
      </c>
      <c r="M217" s="7">
        <v>7785.1215715294929</v>
      </c>
      <c r="N217" s="7">
        <v>2575</v>
      </c>
      <c r="O217" s="7">
        <v>0</v>
      </c>
      <c r="P217" s="7">
        <v>2000</v>
      </c>
      <c r="Q217" s="17">
        <f>SUM(Tabla14[[#This Row],[Producción disponible]],Tabla14[[#This Row],[Stock al día]],(Tabla14[[#This Row],[Por producir mes N]]))-Tabla14[[#This Row],[Producción por despachar mes N]]</f>
        <v>8360.1215715294929</v>
      </c>
      <c r="R217" s="7">
        <v>4000</v>
      </c>
      <c r="S217" s="18">
        <v>3429</v>
      </c>
      <c r="T217" s="19">
        <f t="shared" si="3"/>
        <v>4000</v>
      </c>
      <c r="U217" s="20"/>
      <c r="V217" s="19">
        <f>+Tabla14[[#This Row],[Atraso a facturar]]+Tabla14[[#This Row],[Ajuste atraso]]</f>
        <v>4000</v>
      </c>
      <c r="W217" s="5">
        <f>+Tabla14[[#This Row],[Total disponible]]-Tabla14[[#This Row],[Facturación atraso]]</f>
        <v>4360.1215715294929</v>
      </c>
      <c r="X217" s="21">
        <f>IFERROR(IF(AND(W217&gt;S217,K217&gt;=S217),ROUNDDOWN((Tabla14[[#This Row],[Producción para venta nueva]])/S217,0)*S217,0),0)</f>
        <v>3429</v>
      </c>
      <c r="Y217" s="20"/>
      <c r="Z217" s="21">
        <f>IF(Tabla14[[#This Row],[Venta del mes]]&gt;0,Tabla14[[#This Row],[Venta del mes]]+Tabla14[[#This Row],[Ajuste venta nueva]],0)</f>
        <v>3429</v>
      </c>
      <c r="AA217" s="21">
        <f>+Tabla14[[#This Row],[Producción para venta nueva]]-Tabla14[[#This Row],[Facturación Venta nueva]]</f>
        <v>931.12157152949294</v>
      </c>
      <c r="AB217" s="21">
        <f>IF(AND(A217=1,Tabla14[[#This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7" s="21"/>
      <c r="AD217" s="21">
        <f>IF(Tabla14[[#This Row],[Disponible stock sin venta]]&gt;0,Tabla14[[#This Row],[Disponible stock sin venta]]+Tabla14[[#This Row],[Ajuste stock sin venta]],0)</f>
        <v>0</v>
      </c>
      <c r="AE217" s="5">
        <f>IFERROR(VLOOKUP(Tabla14[[#This Row],[Llave]],[2]Hoja2!$B:$E,4,FALSE),0)</f>
        <v>0</v>
      </c>
      <c r="AF21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7429</v>
      </c>
      <c r="AG217" s="5">
        <v>7429</v>
      </c>
      <c r="AH217" s="21">
        <f>IF(Tabla14[[#This Row],[Plan Irrestricto (DATO)]]&gt;0,SUM(Tabla14[[#This Row],[Facturación atraso]],Tabla14[[#This Row],[Facturación Venta nueva]],Tabla14[[#This Row],[Facturación stock]],Tabla14[[#This Row],[En puerto a facturar]]),0)</f>
        <v>7429</v>
      </c>
      <c r="AI217" s="21">
        <f>+Tabla14[[#This Row],[Plan Ajustado]]-Tabla14[[#This Row],[Plan Irrestricto (DATO)]]</f>
        <v>0</v>
      </c>
      <c r="AJ217" s="5"/>
      <c r="AK217" s="5"/>
    </row>
    <row r="218" spans="1:37" ht="15.5" x14ac:dyDescent="0.35">
      <c r="A218">
        <v>2</v>
      </c>
      <c r="B218" t="str">
        <f>Tabla14[[#This Row],[Oficina]]&amp;Tabla14[[#This Row],[Material]]</f>
        <v>Exportacion Directa1020662</v>
      </c>
      <c r="C218" t="s">
        <v>84</v>
      </c>
      <c r="D218" t="s">
        <v>105</v>
      </c>
      <c r="E218">
        <v>1020662</v>
      </c>
      <c r="F218" t="s">
        <v>308</v>
      </c>
      <c r="G218" t="s">
        <v>103</v>
      </c>
      <c r="H218" t="s">
        <v>238</v>
      </c>
      <c r="I218">
        <f>IFERROR(VLOOKUP(Tabla14[[#This Row],[Material]],[1]Hoja1!$A:$B,2,FALSE),0)</f>
        <v>1202.5800000000002</v>
      </c>
      <c r="J218" s="7">
        <v>19362</v>
      </c>
      <c r="K218" s="7">
        <v>20000</v>
      </c>
      <c r="L218" s="16">
        <v>0.71259694018576591</v>
      </c>
      <c r="M218" s="7">
        <v>13797.301955876799</v>
      </c>
      <c r="N218" s="7">
        <v>35638</v>
      </c>
      <c r="O218" s="7">
        <v>0</v>
      </c>
      <c r="P218" s="7">
        <v>10000</v>
      </c>
      <c r="Q218" s="17">
        <f>SUM(Tabla14[[#This Row],[Producción disponible]],Tabla14[[#This Row],[Stock al día]],(Tabla14[[#This Row],[Por producir mes N]]))-Tabla14[[#This Row],[Producción por despachar mes N]]</f>
        <v>39435.301955876799</v>
      </c>
      <c r="R218" s="7">
        <v>25000</v>
      </c>
      <c r="S218" s="18">
        <v>5000</v>
      </c>
      <c r="T218" s="19">
        <f t="shared" si="3"/>
        <v>25000</v>
      </c>
      <c r="U218" s="20"/>
      <c r="V218" s="19">
        <f>+Tabla14[[#This Row],[Atraso a facturar]]+Tabla14[[#This Row],[Ajuste atraso]]</f>
        <v>25000</v>
      </c>
      <c r="W218" s="5">
        <f>+Tabla14[[#This Row],[Total disponible]]-Tabla14[[#This Row],[Facturación atraso]]</f>
        <v>14435.301955876799</v>
      </c>
      <c r="X218" s="21">
        <f>IFERROR(IF(AND(W218&gt;S218,K218&gt;=S218),ROUNDDOWN((Tabla14[[#This Row],[Producción para venta nueva]])/S218,0)*S218,0),0)</f>
        <v>10000</v>
      </c>
      <c r="Y218" s="20"/>
      <c r="Z218" s="21">
        <f>IF(Tabla14[[#This Row],[Venta del mes]]&gt;0,Tabla14[[#This Row],[Venta del mes]]+Tabla14[[#This Row],[Ajuste venta nueva]],0)</f>
        <v>10000</v>
      </c>
      <c r="AA218" s="21">
        <f>+Tabla14[[#This Row],[Producción para venta nueva]]-Tabla14[[#This Row],[Facturación Venta nueva]]</f>
        <v>4435.3019558767992</v>
      </c>
      <c r="AB218" s="21">
        <f>IF(AND(A218=1,Tabla14[[#This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8" s="21"/>
      <c r="AD218" s="21">
        <f>IF(Tabla14[[#This Row],[Disponible stock sin venta]]&gt;0,Tabla14[[#This Row],[Disponible stock sin venta]]+Tabla14[[#This Row],[Ajuste stock sin venta]],0)</f>
        <v>0</v>
      </c>
      <c r="AE218" s="5">
        <f>IFERROR(VLOOKUP(Tabla14[[#This Row],[Llave]],[2]Hoja2!$B:$E,4,FALSE),0)</f>
        <v>0</v>
      </c>
      <c r="AF21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35000</v>
      </c>
      <c r="AG218" s="5">
        <v>35000</v>
      </c>
      <c r="AH218" s="21">
        <f>IF(Tabla14[[#This Row],[Plan Irrestricto (DATO)]]&gt;0,SUM(Tabla14[[#This Row],[Facturación atraso]],Tabla14[[#This Row],[Facturación Venta nueva]],Tabla14[[#This Row],[Facturación stock]],Tabla14[[#This Row],[En puerto a facturar]]),0)</f>
        <v>35000</v>
      </c>
      <c r="AI218" s="21">
        <f>+Tabla14[[#This Row],[Plan Ajustado]]-Tabla14[[#This Row],[Plan Irrestricto (DATO)]]</f>
        <v>0</v>
      </c>
      <c r="AJ218" s="5"/>
      <c r="AK218" s="5"/>
    </row>
    <row r="219" spans="1:37" ht="15.5" x14ac:dyDescent="0.35">
      <c r="A219">
        <v>2</v>
      </c>
      <c r="B219" t="str">
        <f>Tabla14[[#This Row],[Oficina]]&amp;Tabla14[[#This Row],[Material]]</f>
        <v>Agro Sudamerica1020660</v>
      </c>
      <c r="C219" t="s">
        <v>84</v>
      </c>
      <c r="D219" t="s">
        <v>37</v>
      </c>
      <c r="E219">
        <v>1020660</v>
      </c>
      <c r="F219" t="s">
        <v>309</v>
      </c>
      <c r="G219" t="str">
        <f>VLOOKUP(Tabla14[[#This Row],[Material]],'[3]Base Pedidos'!$D:$AD,25,FALSE)</f>
        <v>PERNIL PIERNA</v>
      </c>
      <c r="H219" t="str">
        <f>VLOOKUP(Tabla14[[#This Row],[Material]],'[3]Base Pedidos'!$D:$AD,26,FALSE)</f>
        <v>PERNIL PIERNA NORMAL</v>
      </c>
      <c r="I219">
        <f>IFERROR(VLOOKUP(Tabla14[[#This Row],[Material]],[1]Hoja1!$A:$B,2,FALSE),0)</f>
        <v>0</v>
      </c>
      <c r="J219" s="7">
        <v>0</v>
      </c>
      <c r="K219" s="7">
        <v>0</v>
      </c>
      <c r="L219" s="16">
        <v>0.42519388037153194</v>
      </c>
      <c r="M219" s="7">
        <v>0</v>
      </c>
      <c r="N219" s="7">
        <v>0</v>
      </c>
      <c r="O219" s="7">
        <v>0</v>
      </c>
      <c r="P219" s="7">
        <v>0</v>
      </c>
      <c r="Q219" s="17">
        <f>SUM(Tabla14[[#This Row],[Producción disponible]],Tabla14[[#This Row],[Stock al día]],(Tabla14[[#This Row],[Por producir mes N]]))-Tabla14[[#This Row],[Producción por despachar mes N]]</f>
        <v>0</v>
      </c>
      <c r="R219" s="7">
        <v>24000</v>
      </c>
      <c r="S219" s="18">
        <v>24000</v>
      </c>
      <c r="T219" s="19">
        <f t="shared" si="3"/>
        <v>0</v>
      </c>
      <c r="U219" s="20"/>
      <c r="V219" s="19">
        <f>+Tabla14[[#This Row],[Atraso a facturar]]+Tabla14[[#This Row],[Ajuste atraso]]</f>
        <v>0</v>
      </c>
      <c r="W219" s="5">
        <f>+Tabla14[[#This Row],[Total disponible]]-Tabla14[[#This Row],[Facturación atraso]]</f>
        <v>0</v>
      </c>
      <c r="X219" s="21">
        <f>IFERROR(IF(AND(W219&gt;S219,K219&gt;=S219),ROUNDDOWN((Tabla14[[#This Row],[Producción para venta nueva]])/S219,0)*S219,0),0)</f>
        <v>0</v>
      </c>
      <c r="Y219" s="20"/>
      <c r="Z219" s="21">
        <f>IF(Tabla14[[#This Row],[Venta del mes]]&gt;0,Tabla14[[#This Row],[Venta del mes]]+Tabla14[[#This Row],[Ajuste venta nueva]],0)</f>
        <v>0</v>
      </c>
      <c r="AA219" s="21">
        <f>+Tabla14[[#This Row],[Producción para venta nueva]]-Tabla14[[#This Row],[Facturación Venta nueva]]</f>
        <v>0</v>
      </c>
      <c r="AB219" s="21">
        <f>IF(AND(A219=1,Tabla14[[#This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19" s="21"/>
      <c r="AD219" s="21">
        <f>IF(Tabla14[[#This Row],[Disponible stock sin venta]]&gt;0,Tabla14[[#This Row],[Disponible stock sin venta]]+Tabla14[[#This Row],[Ajuste stock sin venta]],0)</f>
        <v>0</v>
      </c>
      <c r="AE219" s="5">
        <f>IFERROR(VLOOKUP(Tabla14[[#This Row],[Llave]],[2]Hoja2!$B:$E,4,FALSE),0)</f>
        <v>0</v>
      </c>
      <c r="AF21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19" s="5" t="b">
        <v>0</v>
      </c>
      <c r="AH21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19" s="21">
        <f>+Tabla14[[#This Row],[Plan Ajustado]]-Tabla14[[#This Row],[Plan Irrestricto (DATO)]]</f>
        <v>0</v>
      </c>
      <c r="AJ219" s="5"/>
      <c r="AK219" s="5"/>
    </row>
    <row r="220" spans="1:37" ht="15.5" x14ac:dyDescent="0.35">
      <c r="A220">
        <v>2</v>
      </c>
      <c r="B220" t="str">
        <f>Tabla14[[#This Row],[Oficina]]&amp;Tabla14[[#This Row],[Material]]</f>
        <v>Exportacion Directa1020637</v>
      </c>
      <c r="C220" t="s">
        <v>84</v>
      </c>
      <c r="D220" t="s">
        <v>105</v>
      </c>
      <c r="E220">
        <v>1020637</v>
      </c>
      <c r="F220" t="s">
        <v>310</v>
      </c>
      <c r="G220" t="s">
        <v>121</v>
      </c>
      <c r="H220" t="s">
        <v>122</v>
      </c>
      <c r="I220">
        <f>IFERROR(VLOOKUP(Tabla14[[#This Row],[Material]],[1]Hoja1!$A:$B,2,FALSE),0)</f>
        <v>2496.8194053581828</v>
      </c>
      <c r="J220" s="7">
        <v>321822</v>
      </c>
      <c r="K220" s="7">
        <v>220000</v>
      </c>
      <c r="L220" s="16">
        <v>0.71259694018576591</v>
      </c>
      <c r="M220" s="7">
        <v>229329.37248446356</v>
      </c>
      <c r="N220" s="7">
        <v>94464</v>
      </c>
      <c r="O220" s="7">
        <v>22845.697765524856</v>
      </c>
      <c r="P220" s="7">
        <v>55800</v>
      </c>
      <c r="Q220" s="17">
        <f>SUM(Tabla14[[#This Row],[Producción disponible]],Tabla14[[#This Row],[Stock al día]],(Tabla14[[#This Row],[Por producir mes N]]))-Tabla14[[#This Row],[Producción por despachar mes N]]</f>
        <v>290839.07024998841</v>
      </c>
      <c r="R220" s="7">
        <v>182700</v>
      </c>
      <c r="S220" s="18">
        <v>5454</v>
      </c>
      <c r="T220" s="19">
        <f t="shared" si="3"/>
        <v>182700</v>
      </c>
      <c r="U220" s="20"/>
      <c r="V220" s="19">
        <f>+Tabla14[[#This Row],[Atraso a facturar]]+Tabla14[[#This Row],[Ajuste atraso]]</f>
        <v>182700</v>
      </c>
      <c r="W220" s="5">
        <f>+Tabla14[[#This Row],[Total disponible]]-Tabla14[[#This Row],[Facturación atraso]]</f>
        <v>108139.07024998841</v>
      </c>
      <c r="X220" s="21">
        <f>IFERROR(IF(AND(W220&gt;S220,K220&gt;=S220),ROUNDDOWN((Tabla14[[#This Row],[Producción para venta nueva]])/S220,0)*S220,0),0)</f>
        <v>103626</v>
      </c>
      <c r="Y220" s="20"/>
      <c r="Z220" s="21">
        <f>IF(Tabla14[[#This Row],[Venta del mes]]&gt;0,Tabla14[[#This Row],[Venta del mes]]+Tabla14[[#This Row],[Ajuste venta nueva]],0)</f>
        <v>103626</v>
      </c>
      <c r="AA220" s="21">
        <f>+Tabla14[[#This Row],[Producción para venta nueva]]-Tabla14[[#This Row],[Facturación Venta nueva]]</f>
        <v>4513.0702499884064</v>
      </c>
      <c r="AB220" s="21">
        <f>IF(AND(A220=1,Tabla14[[#This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0" s="21"/>
      <c r="AD220" s="21">
        <f>IF(Tabla14[[#This Row],[Disponible stock sin venta]]&gt;0,Tabla14[[#This Row],[Disponible stock sin venta]]+Tabla14[[#This Row],[Ajuste stock sin venta]],0)</f>
        <v>0</v>
      </c>
      <c r="AE220" s="5">
        <f>IFERROR(VLOOKUP(Tabla14[[#This Row],[Llave]],[2]Hoja2!$B:$E,4,FALSE),0)</f>
        <v>0</v>
      </c>
      <c r="AF22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286326</v>
      </c>
      <c r="AG220" s="5">
        <v>286326</v>
      </c>
      <c r="AH220" s="21">
        <f>IF(Tabla14[[#This Row],[Plan Irrestricto (DATO)]]&gt;0,SUM(Tabla14[[#This Row],[Facturación atraso]],Tabla14[[#This Row],[Facturación Venta nueva]],Tabla14[[#This Row],[Facturación stock]],Tabla14[[#This Row],[En puerto a facturar]]),0)</f>
        <v>286326</v>
      </c>
      <c r="AI220" s="21">
        <f>+Tabla14[[#This Row],[Plan Ajustado]]-Tabla14[[#This Row],[Plan Irrestricto (DATO)]]</f>
        <v>0</v>
      </c>
      <c r="AJ220" s="5"/>
      <c r="AK220" s="5"/>
    </row>
    <row r="221" spans="1:37" ht="15.5" x14ac:dyDescent="0.35">
      <c r="A221">
        <v>2</v>
      </c>
      <c r="B221" t="str">
        <f>Tabla14[[#This Row],[Oficina]]&amp;Tabla14[[#This Row],[Material]]</f>
        <v>Exportacion Directa1020636</v>
      </c>
      <c r="C221" t="s">
        <v>84</v>
      </c>
      <c r="D221" t="s">
        <v>105</v>
      </c>
      <c r="E221">
        <v>1020636</v>
      </c>
      <c r="F221" t="s">
        <v>311</v>
      </c>
      <c r="G221" t="s">
        <v>140</v>
      </c>
      <c r="H221" t="s">
        <v>141</v>
      </c>
      <c r="I221">
        <f>IFERROR(VLOOKUP(Tabla14[[#This Row],[Material]],[1]Hoja1!$A:$B,2,FALSE),0)</f>
        <v>915.13520737807664</v>
      </c>
      <c r="J221" s="7">
        <v>21390</v>
      </c>
      <c r="K221" s="7">
        <v>20000</v>
      </c>
      <c r="L221" s="16">
        <v>0.71259694018576591</v>
      </c>
      <c r="M221" s="7">
        <v>15242.448550573534</v>
      </c>
      <c r="N221" s="7">
        <v>10732</v>
      </c>
      <c r="O221" s="7">
        <v>7473.4781400016982</v>
      </c>
      <c r="P221" s="7">
        <v>0</v>
      </c>
      <c r="Q221" s="17">
        <f>SUM(Tabla14[[#This Row],[Producción disponible]],Tabla14[[#This Row],[Stock al día]],(Tabla14[[#This Row],[Por producir mes N]]))-Tabla14[[#This Row],[Producción por despachar mes N]]</f>
        <v>33447.92669057523</v>
      </c>
      <c r="R221" s="7">
        <v>21000</v>
      </c>
      <c r="S221" s="18">
        <v>3158</v>
      </c>
      <c r="T221" s="19">
        <f t="shared" si="3"/>
        <v>21000</v>
      </c>
      <c r="U221" s="20"/>
      <c r="V221" s="19">
        <f>+Tabla14[[#This Row],[Atraso a facturar]]+Tabla14[[#This Row],[Ajuste atraso]]</f>
        <v>21000</v>
      </c>
      <c r="W221" s="5">
        <f>+Tabla14[[#This Row],[Total disponible]]-Tabla14[[#This Row],[Facturación atraso]]</f>
        <v>12447.92669057523</v>
      </c>
      <c r="X221" s="21">
        <f>IFERROR(IF(AND(W221&gt;S221,K221&gt;=S221),ROUNDDOWN((Tabla14[[#This Row],[Producción para venta nueva]])/S221,0)*S221,0),0)</f>
        <v>9474</v>
      </c>
      <c r="Y221" s="20"/>
      <c r="Z221" s="21">
        <f>IF(Tabla14[[#This Row],[Venta del mes]]&gt;0,Tabla14[[#This Row],[Venta del mes]]+Tabla14[[#This Row],[Ajuste venta nueva]],0)</f>
        <v>9474</v>
      </c>
      <c r="AA221" s="21">
        <f>+Tabla14[[#This Row],[Producción para venta nueva]]-Tabla14[[#This Row],[Facturación Venta nueva]]</f>
        <v>2973.9266905752302</v>
      </c>
      <c r="AB221" s="21">
        <f>IF(AND(A221=1,Tabla14[[#This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1" s="21"/>
      <c r="AD221" s="21">
        <f>IF(Tabla14[[#This Row],[Disponible stock sin venta]]&gt;0,Tabla14[[#This Row],[Disponible stock sin venta]]+Tabla14[[#This Row],[Ajuste stock sin venta]],0)</f>
        <v>0</v>
      </c>
      <c r="AE221" s="5">
        <f>IFERROR(VLOOKUP(Tabla14[[#This Row],[Llave]],[2]Hoja2!$B:$E,4,FALSE),0)</f>
        <v>0</v>
      </c>
      <c r="AF22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30474</v>
      </c>
      <c r="AG221" s="5">
        <v>30474</v>
      </c>
      <c r="AH221" s="21">
        <f>IF(Tabla14[[#This Row],[Plan Irrestricto (DATO)]]&gt;0,SUM(Tabla14[[#This Row],[Facturación atraso]],Tabla14[[#This Row],[Facturación Venta nueva]],Tabla14[[#This Row],[Facturación stock]],Tabla14[[#This Row],[En puerto a facturar]]),0)</f>
        <v>30474</v>
      </c>
      <c r="AI221" s="21">
        <f>+Tabla14[[#This Row],[Plan Ajustado]]-Tabla14[[#This Row],[Plan Irrestricto (DATO)]]</f>
        <v>0</v>
      </c>
      <c r="AJ221" s="5"/>
      <c r="AK221" s="5"/>
    </row>
    <row r="222" spans="1:37" ht="15.5" x14ac:dyDescent="0.35">
      <c r="A222">
        <v>2</v>
      </c>
      <c r="B222" t="str">
        <f>Tabla14[[#This Row],[Oficina]]&amp;Tabla14[[#This Row],[Material]]</f>
        <v>Exportacion Directa1020620</v>
      </c>
      <c r="C222" t="s">
        <v>84</v>
      </c>
      <c r="D222" t="s">
        <v>105</v>
      </c>
      <c r="E222">
        <v>1020620</v>
      </c>
      <c r="F222" t="s">
        <v>312</v>
      </c>
      <c r="G222" t="s">
        <v>125</v>
      </c>
      <c r="H222" t="s">
        <v>126</v>
      </c>
      <c r="I222">
        <f>IFERROR(VLOOKUP(Tabla14[[#This Row],[Material]],[1]Hoja1!$A:$B,2,FALSE),0)</f>
        <v>4785.2112319567586</v>
      </c>
      <c r="J222" s="7">
        <v>52283</v>
      </c>
      <c r="K222" s="7">
        <v>40000</v>
      </c>
      <c r="L222" s="16">
        <v>0.71259694018576591</v>
      </c>
      <c r="M222" s="7">
        <v>37256.705823732402</v>
      </c>
      <c r="N222" s="7">
        <v>30292</v>
      </c>
      <c r="O222" s="7">
        <v>6240.7833636398864</v>
      </c>
      <c r="P222" s="7">
        <v>15500</v>
      </c>
      <c r="Q222" s="17">
        <f>SUM(Tabla14[[#This Row],[Producción disponible]],Tabla14[[#This Row],[Stock al día]],(Tabla14[[#This Row],[Por producir mes N]]))-Tabla14[[#This Row],[Producción por despachar mes N]]</f>
        <v>58289.489187372281</v>
      </c>
      <c r="R222" s="7">
        <v>34500</v>
      </c>
      <c r="S222" s="18">
        <v>3810</v>
      </c>
      <c r="T222" s="19">
        <f t="shared" si="3"/>
        <v>34500</v>
      </c>
      <c r="U222" s="20"/>
      <c r="V222" s="19">
        <f>+Tabla14[[#This Row],[Atraso a facturar]]+Tabla14[[#This Row],[Ajuste atraso]]</f>
        <v>34500</v>
      </c>
      <c r="W222" s="5">
        <f>+Tabla14[[#This Row],[Total disponible]]-Tabla14[[#This Row],[Facturación atraso]]</f>
        <v>23789.489187372281</v>
      </c>
      <c r="X222" s="21">
        <f>IFERROR(IF(AND(W222&gt;S222,K222&gt;=S222),ROUNDDOWN((Tabla14[[#This Row],[Producción para venta nueva]])/S222,0)*S222,0),0)</f>
        <v>22860</v>
      </c>
      <c r="Y222" s="20"/>
      <c r="Z222" s="21">
        <f>IF(Tabla14[[#This Row],[Venta del mes]]&gt;0,Tabla14[[#This Row],[Venta del mes]]+Tabla14[[#This Row],[Ajuste venta nueva]],0)</f>
        <v>22860</v>
      </c>
      <c r="AA222" s="21">
        <f>+Tabla14[[#This Row],[Producción para venta nueva]]-Tabla14[[#This Row],[Facturación Venta nueva]]</f>
        <v>929.48918737228087</v>
      </c>
      <c r="AB222" s="21">
        <f>IF(AND(A222=1,Tabla14[[#This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2" s="21"/>
      <c r="AD222" s="21">
        <f>IF(Tabla14[[#This Row],[Disponible stock sin venta]]&gt;0,Tabla14[[#This Row],[Disponible stock sin venta]]+Tabla14[[#This Row],[Ajuste stock sin venta]],0)</f>
        <v>0</v>
      </c>
      <c r="AE222" s="5">
        <f>IFERROR(VLOOKUP(Tabla14[[#This Row],[Llave]],[2]Hoja2!$B:$E,4,FALSE),0)</f>
        <v>0</v>
      </c>
      <c r="AF22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57360</v>
      </c>
      <c r="AG222" s="5">
        <v>57360</v>
      </c>
      <c r="AH222" s="21">
        <f>IF(Tabla14[[#This Row],[Plan Irrestricto (DATO)]]&gt;0,SUM(Tabla14[[#This Row],[Facturación atraso]],Tabla14[[#This Row],[Facturación Venta nueva]],Tabla14[[#This Row],[Facturación stock]],Tabla14[[#This Row],[En puerto a facturar]]),0)</f>
        <v>57360</v>
      </c>
      <c r="AI222" s="21">
        <f>+Tabla14[[#This Row],[Plan Ajustado]]-Tabla14[[#This Row],[Plan Irrestricto (DATO)]]</f>
        <v>0</v>
      </c>
      <c r="AJ222" s="5"/>
      <c r="AK222" s="5"/>
    </row>
    <row r="223" spans="1:37" ht="15.5" x14ac:dyDescent="0.35">
      <c r="A223">
        <v>2</v>
      </c>
      <c r="B223" t="str">
        <f>Tabla14[[#This Row],[Oficina]]&amp;Tabla14[[#This Row],[Material]]</f>
        <v>Exportacion Directa1020592</v>
      </c>
      <c r="C223" t="s">
        <v>84</v>
      </c>
      <c r="D223" t="s">
        <v>105</v>
      </c>
      <c r="E223">
        <v>1020592</v>
      </c>
      <c r="F223" t="s">
        <v>313</v>
      </c>
      <c r="G223" t="s">
        <v>125</v>
      </c>
      <c r="H223" t="s">
        <v>126</v>
      </c>
      <c r="I223">
        <f>IFERROR(VLOOKUP(Tabla14[[#This Row],[Material]],[1]Hoja1!$A:$B,2,FALSE),0)</f>
        <v>10908.283824833528</v>
      </c>
      <c r="J223" s="7">
        <v>303429</v>
      </c>
      <c r="K223" s="7">
        <v>200000</v>
      </c>
      <c r="L223" s="16">
        <v>0.71259694018576591</v>
      </c>
      <c r="M223" s="7">
        <v>216222.57696362678</v>
      </c>
      <c r="N223" s="7">
        <v>62289</v>
      </c>
      <c r="O223" s="7">
        <v>87417.510510469467</v>
      </c>
      <c r="P223" s="7">
        <v>77100</v>
      </c>
      <c r="Q223" s="17">
        <f>SUM(Tabla14[[#This Row],[Producción disponible]],Tabla14[[#This Row],[Stock al día]],(Tabla14[[#This Row],[Por producir mes N]]))-Tabla14[[#This Row],[Producción por despachar mes N]]</f>
        <v>288829.08747409622</v>
      </c>
      <c r="R223" s="7">
        <v>195000</v>
      </c>
      <c r="S223" s="18">
        <v>4450</v>
      </c>
      <c r="T223" s="19">
        <f t="shared" si="3"/>
        <v>195000</v>
      </c>
      <c r="U223" s="20"/>
      <c r="V223" s="19">
        <f>+Tabla14[[#This Row],[Atraso a facturar]]+Tabla14[[#This Row],[Ajuste atraso]]</f>
        <v>195000</v>
      </c>
      <c r="W223" s="5">
        <f>+Tabla14[[#This Row],[Total disponible]]-Tabla14[[#This Row],[Facturación atraso]]</f>
        <v>93829.087474096217</v>
      </c>
      <c r="X223" s="21">
        <f>IFERROR(IF(AND(W223&gt;S223,K223&gt;=S223),ROUNDDOWN((Tabla14[[#This Row],[Producción para venta nueva]])/S223,0)*S223,0),0)</f>
        <v>93450</v>
      </c>
      <c r="Y223" s="20"/>
      <c r="Z223" s="21">
        <f>IF(Tabla14[[#This Row],[Venta del mes]]&gt;0,Tabla14[[#This Row],[Venta del mes]]+Tabla14[[#This Row],[Ajuste venta nueva]],0)</f>
        <v>93450</v>
      </c>
      <c r="AA223" s="21">
        <f>+Tabla14[[#This Row],[Producción para venta nueva]]-Tabla14[[#This Row],[Facturación Venta nueva]]</f>
        <v>379.08747409621719</v>
      </c>
      <c r="AB223" s="21">
        <f>IF(AND(A223=1,Tabla14[[#This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3" s="21"/>
      <c r="AD223" s="21">
        <f>IF(Tabla14[[#This Row],[Disponible stock sin venta]]&gt;0,Tabla14[[#This Row],[Disponible stock sin venta]]+Tabla14[[#This Row],[Ajuste stock sin venta]],0)</f>
        <v>0</v>
      </c>
      <c r="AE223" s="5">
        <f>IFERROR(VLOOKUP(Tabla14[[#This Row],[Llave]],[2]Hoja2!$B:$E,4,FALSE),0)</f>
        <v>0</v>
      </c>
      <c r="AF22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288450</v>
      </c>
      <c r="AG223" s="5">
        <v>288450</v>
      </c>
      <c r="AH223" s="21">
        <f>IF(Tabla14[[#This Row],[Plan Irrestricto (DATO)]]&gt;0,SUM(Tabla14[[#This Row],[Facturación atraso]],Tabla14[[#This Row],[Facturación Venta nueva]],Tabla14[[#This Row],[Facturación stock]],Tabla14[[#This Row],[En puerto a facturar]]),0)</f>
        <v>288450</v>
      </c>
      <c r="AI223" s="21">
        <f>+Tabla14[[#This Row],[Plan Ajustado]]-Tabla14[[#This Row],[Plan Irrestricto (DATO)]]</f>
        <v>0</v>
      </c>
      <c r="AJ223" s="5"/>
      <c r="AK223" s="5"/>
    </row>
    <row r="224" spans="1:37" ht="15.5" x14ac:dyDescent="0.35">
      <c r="A224">
        <v>2</v>
      </c>
      <c r="B224" t="str">
        <f>Tabla14[[#This Row],[Oficina]]&amp;Tabla14[[#This Row],[Material]]</f>
        <v>Exportacion Directa1020589</v>
      </c>
      <c r="C224" t="s">
        <v>84</v>
      </c>
      <c r="D224" t="s">
        <v>105</v>
      </c>
      <c r="E224">
        <v>1020589</v>
      </c>
      <c r="F224" t="s">
        <v>314</v>
      </c>
      <c r="G224" t="s">
        <v>125</v>
      </c>
      <c r="H224" t="s">
        <v>175</v>
      </c>
      <c r="I224">
        <f>IFERROR(VLOOKUP(Tabla14[[#This Row],[Material]],[1]Hoja1!$A:$B,2,FALSE),0)</f>
        <v>6887.497884892432</v>
      </c>
      <c r="J224" s="7">
        <v>161677</v>
      </c>
      <c r="K224" s="7">
        <v>130000</v>
      </c>
      <c r="L224" s="16">
        <v>0.71259694018576591</v>
      </c>
      <c r="M224" s="7">
        <v>115210.53549841407</v>
      </c>
      <c r="N224" s="7">
        <v>53249</v>
      </c>
      <c r="O224" s="7">
        <v>30023.309704533262</v>
      </c>
      <c r="P224" s="7">
        <v>30000</v>
      </c>
      <c r="Q224" s="17">
        <f>SUM(Tabla14[[#This Row],[Producción disponible]],Tabla14[[#This Row],[Stock al día]],(Tabla14[[#This Row],[Por producir mes N]]))-Tabla14[[#This Row],[Producción por despachar mes N]]</f>
        <v>168482.84520294733</v>
      </c>
      <c r="R224" s="7">
        <v>89700</v>
      </c>
      <c r="S224" s="18">
        <v>5065</v>
      </c>
      <c r="T224" s="19">
        <f t="shared" si="3"/>
        <v>89700</v>
      </c>
      <c r="U224" s="20"/>
      <c r="V224" s="19">
        <f>+Tabla14[[#This Row],[Atraso a facturar]]+Tabla14[[#This Row],[Ajuste atraso]]</f>
        <v>89700</v>
      </c>
      <c r="W224" s="5">
        <f>+Tabla14[[#This Row],[Total disponible]]-Tabla14[[#This Row],[Facturación atraso]]</f>
        <v>78782.845202947326</v>
      </c>
      <c r="X224" s="21">
        <f>IFERROR(IF(AND(W224&gt;S224,K224&gt;=S224),ROUNDDOWN((Tabla14[[#This Row],[Producción para venta nueva]])/S224,0)*S224,0),0)</f>
        <v>75975</v>
      </c>
      <c r="Y224" s="20"/>
      <c r="Z224" s="21">
        <f>IF(Tabla14[[#This Row],[Venta del mes]]&gt;0,Tabla14[[#This Row],[Venta del mes]]+Tabla14[[#This Row],[Ajuste venta nueva]],0)</f>
        <v>75975</v>
      </c>
      <c r="AA224" s="21">
        <f>+Tabla14[[#This Row],[Producción para venta nueva]]-Tabla14[[#This Row],[Facturación Venta nueva]]</f>
        <v>2807.8452029473265</v>
      </c>
      <c r="AB224" s="21">
        <f>IF(AND(A224=1,Tabla14[[#This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4" s="21"/>
      <c r="AD224" s="21">
        <f>IF(Tabla14[[#This Row],[Disponible stock sin venta]]&gt;0,Tabla14[[#This Row],[Disponible stock sin venta]]+Tabla14[[#This Row],[Ajuste stock sin venta]],0)</f>
        <v>0</v>
      </c>
      <c r="AE224" s="5">
        <f>IFERROR(VLOOKUP(Tabla14[[#This Row],[Llave]],[2]Hoja2!$B:$E,4,FALSE),0)</f>
        <v>0</v>
      </c>
      <c r="AF22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165675</v>
      </c>
      <c r="AG224" s="5">
        <v>165675</v>
      </c>
      <c r="AH224" s="21">
        <f>IF(Tabla14[[#This Row],[Plan Irrestricto (DATO)]]&gt;0,SUM(Tabla14[[#This Row],[Facturación atraso]],Tabla14[[#This Row],[Facturación Venta nueva]],Tabla14[[#This Row],[Facturación stock]],Tabla14[[#This Row],[En puerto a facturar]]),0)</f>
        <v>165675</v>
      </c>
      <c r="AI224" s="21">
        <f>+Tabla14[[#This Row],[Plan Ajustado]]-Tabla14[[#This Row],[Plan Irrestricto (DATO)]]</f>
        <v>0</v>
      </c>
      <c r="AJ224" s="5"/>
      <c r="AK224" s="5"/>
    </row>
    <row r="225" spans="1:37" ht="15.5" x14ac:dyDescent="0.35">
      <c r="A225">
        <v>2</v>
      </c>
      <c r="B225" t="str">
        <f>Tabla14[[#This Row],[Oficina]]&amp;Tabla14[[#This Row],[Material]]</f>
        <v>Agro Sudamerica1020412</v>
      </c>
      <c r="C225" t="s">
        <v>84</v>
      </c>
      <c r="D225" t="s">
        <v>37</v>
      </c>
      <c r="E225">
        <v>1020412</v>
      </c>
      <c r="F225" t="s">
        <v>315</v>
      </c>
      <c r="G225" t="s">
        <v>70</v>
      </c>
      <c r="H225" t="s">
        <v>171</v>
      </c>
      <c r="I225">
        <f>IFERROR(VLOOKUP(Tabla14[[#This Row],[Material]],[1]Hoja1!$A:$B,2,FALSE),0)</f>
        <v>2488.2428531999999</v>
      </c>
      <c r="J225" s="7">
        <v>222165</v>
      </c>
      <c r="K225" s="7">
        <v>216000</v>
      </c>
      <c r="L225" s="16">
        <v>0.42519388037153194</v>
      </c>
      <c r="M225" s="7">
        <v>94463.198432741396</v>
      </c>
      <c r="N225" s="7">
        <v>23405</v>
      </c>
      <c r="O225" s="7">
        <v>0</v>
      </c>
      <c r="P225" s="7">
        <v>0</v>
      </c>
      <c r="Q225" s="17">
        <f>SUM(Tabla14[[#This Row],[Producción disponible]],Tabla14[[#This Row],[Stock al día]],(Tabla14[[#This Row],[Por producir mes N]]))-Tabla14[[#This Row],[Producción por despachar mes N]]</f>
        <v>117868.1984327414</v>
      </c>
      <c r="R225" s="7">
        <v>24000</v>
      </c>
      <c r="S225" s="18">
        <v>24000</v>
      </c>
      <c r="T225" s="19">
        <f t="shared" si="3"/>
        <v>24000</v>
      </c>
      <c r="U225" s="20"/>
      <c r="V225" s="19">
        <f>+Tabla14[[#This Row],[Atraso a facturar]]+Tabla14[[#This Row],[Ajuste atraso]]</f>
        <v>24000</v>
      </c>
      <c r="W225" s="5">
        <f>+Tabla14[[#This Row],[Total disponible]]-Tabla14[[#This Row],[Facturación atraso]]</f>
        <v>93868.198432741396</v>
      </c>
      <c r="X225" s="21">
        <f>IFERROR(IF(AND(W225&gt;S225,K225&gt;=S225),ROUNDDOWN((Tabla14[[#This Row],[Producción para venta nueva]])/S225,0)*S225,0),0)</f>
        <v>72000</v>
      </c>
      <c r="Y225" s="20"/>
      <c r="Z225" s="21">
        <f>IF(Tabla14[[#This Row],[Venta del mes]]&gt;0,Tabla14[[#This Row],[Venta del mes]]+Tabla14[[#This Row],[Ajuste venta nueva]],0)</f>
        <v>72000</v>
      </c>
      <c r="AA225" s="21">
        <f>+Tabla14[[#This Row],[Producción para venta nueva]]-Tabla14[[#This Row],[Facturación Venta nueva]]</f>
        <v>21868.198432741396</v>
      </c>
      <c r="AB225" s="21">
        <f>IF(AND(A225=1,Tabla14[[#This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5" s="21"/>
      <c r="AD225" s="21">
        <f>IF(Tabla14[[#This Row],[Disponible stock sin venta]]&gt;0,Tabla14[[#This Row],[Disponible stock sin venta]]+Tabla14[[#This Row],[Ajuste stock sin venta]],0)</f>
        <v>0</v>
      </c>
      <c r="AE225" s="5">
        <f>IFERROR(VLOOKUP(Tabla14[[#This Row],[Llave]],[2]Hoja2!$B:$E,4,FALSE),0)</f>
        <v>0</v>
      </c>
      <c r="AF22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225" s="5">
        <v>96000</v>
      </c>
      <c r="AH225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225" s="21">
        <f>+Tabla14[[#This Row],[Plan Ajustado]]-Tabla14[[#This Row],[Plan Irrestricto (DATO)]]</f>
        <v>0</v>
      </c>
      <c r="AJ225" s="5"/>
      <c r="AK225" s="5"/>
    </row>
    <row r="226" spans="1:37" ht="15.5" x14ac:dyDescent="0.35">
      <c r="A226">
        <v>1</v>
      </c>
      <c r="B226" t="str">
        <f>Tabla14[[#This Row],[Oficina]]&amp;Tabla14[[#This Row],[Material]]</f>
        <v>Agro Sudamerica1020367</v>
      </c>
      <c r="C226" t="s">
        <v>84</v>
      </c>
      <c r="D226" t="s">
        <v>37</v>
      </c>
      <c r="E226">
        <v>1020367</v>
      </c>
      <c r="F226" t="s">
        <v>316</v>
      </c>
      <c r="G226" t="s">
        <v>107</v>
      </c>
      <c r="H226" t="s">
        <v>112</v>
      </c>
      <c r="I226">
        <f>IFERROR(VLOOKUP(Tabla14[[#This Row],[Material]],[1]Hoja1!$A:$B,2,FALSE),0)</f>
        <v>11756.0424</v>
      </c>
      <c r="J226" s="7">
        <v>202617</v>
      </c>
      <c r="K226" s="7">
        <v>192000</v>
      </c>
      <c r="L226" s="16">
        <v>0.42519388037153194</v>
      </c>
      <c r="M226" s="7">
        <v>86151.508459238685</v>
      </c>
      <c r="N226" s="7">
        <v>70015</v>
      </c>
      <c r="O226" s="7">
        <v>48211.902599296009</v>
      </c>
      <c r="P226" s="7">
        <v>0</v>
      </c>
      <c r="Q226" s="17">
        <f>SUM(Tabla14[[#This Row],[Producción disponible]],Tabla14[[#This Row],[Stock al día]],(Tabla14[[#This Row],[Por producir mes N]]))-Tabla14[[#This Row],[Producción por despachar mes N]]</f>
        <v>204378.41105853469</v>
      </c>
      <c r="R226" s="7">
        <v>137000</v>
      </c>
      <c r="S226" s="18">
        <v>24000</v>
      </c>
      <c r="T226" s="19">
        <f t="shared" si="3"/>
        <v>137000</v>
      </c>
      <c r="U226" s="20"/>
      <c r="V226" s="19">
        <f>+Tabla14[[#This Row],[Atraso a facturar]]+Tabla14[[#This Row],[Ajuste atraso]]</f>
        <v>137000</v>
      </c>
      <c r="W226" s="5">
        <f>+Tabla14[[#This Row],[Total disponible]]-Tabla14[[#This Row],[Facturación atraso]]</f>
        <v>67378.411058534693</v>
      </c>
      <c r="X226" s="21">
        <f>IFERROR(IF(AND(W226&gt;S226,K226&gt;=S226),ROUNDDOWN((Tabla14[[#This Row],[Producción para venta nueva]])/S226,0)*S226,0),0)</f>
        <v>48000</v>
      </c>
      <c r="Y226" s="20"/>
      <c r="Z226" s="21">
        <f>IF(Tabla14[[#This Row],[Venta del mes]]&gt;0,Tabla14[[#This Row],[Venta del mes]]+Tabla14[[#This Row],[Ajuste venta nueva]],0)</f>
        <v>48000</v>
      </c>
      <c r="AA226" s="21">
        <f>+Tabla14[[#This Row],[Producción para venta nueva]]-Tabla14[[#This Row],[Facturación Venta nueva]]</f>
        <v>19378.411058534693</v>
      </c>
      <c r="AB226" s="21">
        <f>IF(AND(A226=1,Tabla14[[#This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6" s="21"/>
      <c r="AD226" s="21">
        <f>IF(Tabla14[[#This Row],[Disponible stock sin venta]]&gt;0,Tabla14[[#This Row],[Disponible stock sin venta]]+Tabla14[[#This Row],[Ajuste stock sin venta]],0)</f>
        <v>0</v>
      </c>
      <c r="AE226" s="5">
        <f>IFERROR(VLOOKUP(Tabla14[[#This Row],[Llave]],[2]Hoja2!$B:$E,4,FALSE),0)</f>
        <v>0</v>
      </c>
      <c r="AF22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185000</v>
      </c>
      <c r="AG226" s="5">
        <v>185000</v>
      </c>
      <c r="AH226" s="21">
        <f>IF(Tabla14[[#This Row],[Plan Irrestricto (DATO)]]&gt;0,SUM(Tabla14[[#This Row],[Facturación atraso]],Tabla14[[#This Row],[Facturación Venta nueva]],Tabla14[[#This Row],[Facturación stock]],Tabla14[[#This Row],[En puerto a facturar]]),0)</f>
        <v>185000</v>
      </c>
      <c r="AI226" s="21">
        <f>+Tabla14[[#This Row],[Plan Ajustado]]-Tabla14[[#This Row],[Plan Irrestricto (DATO)]]</f>
        <v>0</v>
      </c>
      <c r="AJ226" s="5"/>
      <c r="AK226" s="5"/>
    </row>
    <row r="227" spans="1:37" ht="15.5" x14ac:dyDescent="0.35">
      <c r="A227">
        <v>1</v>
      </c>
      <c r="B227" t="str">
        <f>Tabla14[[#This Row],[Oficina]]&amp;Tabla14[[#This Row],[Material]]</f>
        <v>Agro Sudamerica1020352</v>
      </c>
      <c r="C227" t="s">
        <v>84</v>
      </c>
      <c r="D227" t="s">
        <v>37</v>
      </c>
      <c r="E227">
        <v>1020352</v>
      </c>
      <c r="F227" t="s">
        <v>317</v>
      </c>
      <c r="G227" t="s">
        <v>131</v>
      </c>
      <c r="H227" t="s">
        <v>318</v>
      </c>
      <c r="I227">
        <f>IFERROR(VLOOKUP(Tabla14[[#This Row],[Material]],[1]Hoja1!$A:$B,2,FALSE),0)</f>
        <v>1499</v>
      </c>
      <c r="J227" s="7">
        <v>54915</v>
      </c>
      <c r="K227" s="7">
        <v>48000</v>
      </c>
      <c r="L227" s="16">
        <v>0.42519388037153194</v>
      </c>
      <c r="M227" s="7">
        <v>23349.521940602677</v>
      </c>
      <c r="N227" s="7">
        <v>40320</v>
      </c>
      <c r="O227" s="7">
        <v>2352.7454656000004</v>
      </c>
      <c r="P227" s="7">
        <v>0</v>
      </c>
      <c r="Q227" s="17">
        <f>SUM(Tabla14[[#This Row],[Producción disponible]],Tabla14[[#This Row],[Stock al día]],(Tabla14[[#This Row],[Por producir mes N]]))-Tabla14[[#This Row],[Producción por despachar mes N]]</f>
        <v>66022.267406202678</v>
      </c>
      <c r="R227" s="7">
        <v>42600</v>
      </c>
      <c r="S227" s="18">
        <v>24000</v>
      </c>
      <c r="T227" s="19">
        <f t="shared" si="3"/>
        <v>42600</v>
      </c>
      <c r="U227" s="20"/>
      <c r="V227" s="19">
        <f>+Tabla14[[#This Row],[Atraso a facturar]]+Tabla14[[#This Row],[Ajuste atraso]]</f>
        <v>42600</v>
      </c>
      <c r="W227" s="5">
        <f>+Tabla14[[#This Row],[Total disponible]]-Tabla14[[#This Row],[Facturación atraso]]</f>
        <v>23422.267406202678</v>
      </c>
      <c r="X227" s="21">
        <f>IFERROR(IF(AND(W227&gt;S227,K227&gt;=S227),ROUNDDOWN((Tabla14[[#This Row],[Producción para venta nueva]])/S227,0)*S227,0),0)</f>
        <v>0</v>
      </c>
      <c r="Y227" s="20"/>
      <c r="Z227" s="21">
        <f>IF(Tabla14[[#This Row],[Venta del mes]]&gt;0,Tabla14[[#This Row],[Venta del mes]]+Tabla14[[#This Row],[Ajuste venta nueva]],0)</f>
        <v>0</v>
      </c>
      <c r="AA227" s="21">
        <f>+Tabla14[[#This Row],[Producción para venta nueva]]-Tabla14[[#This Row],[Facturación Venta nueva]]</f>
        <v>23422.267406202678</v>
      </c>
      <c r="AB227" s="21">
        <f>IF(AND(A227=1,Tabla14[[#This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7" s="21"/>
      <c r="AD227" s="21">
        <f>IF(Tabla14[[#This Row],[Disponible stock sin venta]]&gt;0,Tabla14[[#This Row],[Disponible stock sin venta]]+Tabla14[[#This Row],[Ajuste stock sin venta]],0)</f>
        <v>0</v>
      </c>
      <c r="AE227" s="5">
        <f>IFERROR(VLOOKUP(Tabla14[[#This Row],[Llave]],[2]Hoja2!$B:$E,4,FALSE),0)</f>
        <v>0</v>
      </c>
      <c r="AF22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42600</v>
      </c>
      <c r="AG227" s="5">
        <v>42600</v>
      </c>
      <c r="AH227" s="21">
        <f>IF(Tabla14[[#This Row],[Plan Irrestricto (DATO)]]&gt;0,SUM(Tabla14[[#This Row],[Facturación atraso]],Tabla14[[#This Row],[Facturación Venta nueva]],Tabla14[[#This Row],[Facturación stock]],Tabla14[[#This Row],[En puerto a facturar]]),0)</f>
        <v>42600</v>
      </c>
      <c r="AI227" s="21">
        <f>+Tabla14[[#This Row],[Plan Ajustado]]-Tabla14[[#This Row],[Plan Irrestricto (DATO)]]</f>
        <v>0</v>
      </c>
      <c r="AJ227" s="5"/>
      <c r="AK227" s="5"/>
    </row>
    <row r="228" spans="1:37" ht="15.5" x14ac:dyDescent="0.35">
      <c r="A228">
        <v>1</v>
      </c>
      <c r="B228" t="str">
        <f>Tabla14[[#This Row],[Oficina]]&amp;Tabla14[[#This Row],[Material]]</f>
        <v>Agro Sudamerica1020349</v>
      </c>
      <c r="C228" t="s">
        <v>84</v>
      </c>
      <c r="D228" t="s">
        <v>37</v>
      </c>
      <c r="E228">
        <v>1020349</v>
      </c>
      <c r="F228" t="s">
        <v>319</v>
      </c>
      <c r="G228" t="s">
        <v>100</v>
      </c>
      <c r="H228" t="s">
        <v>101</v>
      </c>
      <c r="I228">
        <f>IFERROR(VLOOKUP(Tabla14[[#This Row],[Material]],[1]Hoja1!$A:$B,2,FALSE),0)</f>
        <v>0</v>
      </c>
      <c r="J228" s="7">
        <v>0</v>
      </c>
      <c r="K228" s="7">
        <v>0</v>
      </c>
      <c r="L228" s="16">
        <v>0.42519388037153194</v>
      </c>
      <c r="M228" s="7">
        <v>0</v>
      </c>
      <c r="N228" s="7">
        <v>6023</v>
      </c>
      <c r="O228" s="7">
        <v>0</v>
      </c>
      <c r="P228" s="7">
        <v>0</v>
      </c>
      <c r="Q228" s="17">
        <f>SUM(Tabla14[[#This Row],[Producción disponible]],Tabla14[[#This Row],[Stock al día]],(Tabla14[[#This Row],[Por producir mes N]]))-Tabla14[[#This Row],[Producción por despachar mes N]]</f>
        <v>6023</v>
      </c>
      <c r="R228" s="7">
        <v>0</v>
      </c>
      <c r="S228" s="18">
        <v>24000</v>
      </c>
      <c r="T228" s="19">
        <f t="shared" si="3"/>
        <v>0</v>
      </c>
      <c r="U228" s="20"/>
      <c r="V228" s="19">
        <f>+Tabla14[[#This Row],[Atraso a facturar]]+Tabla14[[#This Row],[Ajuste atraso]]</f>
        <v>0</v>
      </c>
      <c r="W228" s="5">
        <f>+Tabla14[[#This Row],[Total disponible]]-Tabla14[[#This Row],[Facturación atraso]]</f>
        <v>6023</v>
      </c>
      <c r="X228" s="21">
        <f>IFERROR(IF(AND(W228&gt;S228,K228&gt;=S228),ROUNDDOWN((Tabla14[[#This Row],[Producción para venta nueva]])/S228,0)*S228,0),0)</f>
        <v>0</v>
      </c>
      <c r="Y228" s="20"/>
      <c r="Z228" s="21">
        <f>IF(Tabla14[[#This Row],[Venta del mes]]&gt;0,Tabla14[[#This Row],[Venta del mes]]+Tabla14[[#This Row],[Ajuste venta nueva]],0)</f>
        <v>0</v>
      </c>
      <c r="AA228" s="21">
        <f>+Tabla14[[#This Row],[Producción para venta nueva]]-Tabla14[[#This Row],[Facturación Venta nueva]]</f>
        <v>6023</v>
      </c>
      <c r="AB228" s="21">
        <f>IF(AND(A228=1,Tabla14[[#This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8" s="21"/>
      <c r="AD228" s="21">
        <f>IF(Tabla14[[#This Row],[Disponible stock sin venta]]&gt;0,Tabla14[[#This Row],[Disponible stock sin venta]]+Tabla14[[#This Row],[Ajuste stock sin venta]],0)</f>
        <v>0</v>
      </c>
      <c r="AE228" s="5">
        <f>IFERROR(VLOOKUP(Tabla14[[#This Row],[Llave]],[2]Hoja2!$B:$E,4,FALSE),0)</f>
        <v>0</v>
      </c>
      <c r="AF22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28" s="5">
        <v>0</v>
      </c>
      <c r="AH22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28" s="21">
        <f>+Tabla14[[#This Row],[Plan Ajustado]]-Tabla14[[#This Row],[Plan Irrestricto (DATO)]]</f>
        <v>0</v>
      </c>
      <c r="AJ228" s="5"/>
      <c r="AK228" s="5"/>
    </row>
    <row r="229" spans="1:37" ht="15.5" x14ac:dyDescent="0.35">
      <c r="A229">
        <v>1</v>
      </c>
      <c r="B229" t="str">
        <f>Tabla14[[#This Row],[Oficina]]&amp;Tabla14[[#This Row],[Material]]</f>
        <v>Agro Sudamerica1020339</v>
      </c>
      <c r="C229" t="s">
        <v>84</v>
      </c>
      <c r="D229" t="s">
        <v>37</v>
      </c>
      <c r="E229">
        <v>1020339</v>
      </c>
      <c r="F229" t="s">
        <v>263</v>
      </c>
      <c r="G229" t="s">
        <v>107</v>
      </c>
      <c r="H229" t="s">
        <v>108</v>
      </c>
      <c r="I229">
        <f>IFERROR(VLOOKUP(Tabla14[[#This Row],[Material]],[1]Hoja1!$A:$B,2,FALSE),0)</f>
        <v>0</v>
      </c>
      <c r="J229" s="7">
        <v>39933</v>
      </c>
      <c r="K229" s="7">
        <v>48000</v>
      </c>
      <c r="L229" s="16">
        <v>0.42519388037153194</v>
      </c>
      <c r="M229" s="7">
        <v>16979.267224876385</v>
      </c>
      <c r="N229" s="7">
        <v>23790</v>
      </c>
      <c r="O229" s="7">
        <v>0</v>
      </c>
      <c r="P229" s="7">
        <v>0</v>
      </c>
      <c r="Q229" s="17">
        <f>SUM(Tabla14[[#This Row],[Producción disponible]],Tabla14[[#This Row],[Stock al día]],(Tabla14[[#This Row],[Por producir mes N]]))-Tabla14[[#This Row],[Producción por despachar mes N]]</f>
        <v>40769.267224876385</v>
      </c>
      <c r="R229" s="7">
        <v>17000</v>
      </c>
      <c r="S229" s="18">
        <v>24000</v>
      </c>
      <c r="T229" s="19">
        <f t="shared" si="3"/>
        <v>17000</v>
      </c>
      <c r="U229" s="20"/>
      <c r="V229" s="19">
        <f>+Tabla14[[#This Row],[Atraso a facturar]]+Tabla14[[#This Row],[Ajuste atraso]]</f>
        <v>17000</v>
      </c>
      <c r="W229" s="5">
        <f>+Tabla14[[#This Row],[Total disponible]]-Tabla14[[#This Row],[Facturación atraso]]</f>
        <v>23769.267224876385</v>
      </c>
      <c r="X229" s="21">
        <f>IFERROR(IF(AND(W229&gt;S229,K229&gt;=S229),ROUNDDOWN((Tabla14[[#This Row],[Producción para venta nueva]])/S229,0)*S229,0),0)</f>
        <v>0</v>
      </c>
      <c r="Y229" s="20"/>
      <c r="Z229" s="21">
        <f>IF(Tabla14[[#This Row],[Venta del mes]]&gt;0,Tabla14[[#This Row],[Venta del mes]]+Tabla14[[#This Row],[Ajuste venta nueva]],0)</f>
        <v>0</v>
      </c>
      <c r="AA229" s="21">
        <f>+Tabla14[[#This Row],[Producción para venta nueva]]-Tabla14[[#This Row],[Facturación Venta nueva]]</f>
        <v>23769.267224876385</v>
      </c>
      <c r="AB229" s="21">
        <f>IF(AND(A229=1,Tabla14[[#This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29" s="21"/>
      <c r="AD229" s="21">
        <f>IF(Tabla14[[#This Row],[Disponible stock sin venta]]&gt;0,Tabla14[[#This Row],[Disponible stock sin venta]]+Tabla14[[#This Row],[Ajuste stock sin venta]],0)</f>
        <v>0</v>
      </c>
      <c r="AE229" s="5">
        <f>IFERROR(VLOOKUP(Tabla14[[#This Row],[Llave]],[2]Hoja2!$B:$E,4,FALSE),0)</f>
        <v>0</v>
      </c>
      <c r="AF22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17000</v>
      </c>
      <c r="AG229" s="5">
        <v>17000</v>
      </c>
      <c r="AH229" s="21">
        <f>IF(Tabla14[[#This Row],[Plan Irrestricto (DATO)]]&gt;0,SUM(Tabla14[[#This Row],[Facturación atraso]],Tabla14[[#This Row],[Facturación Venta nueva]],Tabla14[[#This Row],[Facturación stock]],Tabla14[[#This Row],[En puerto a facturar]]),0)</f>
        <v>17000</v>
      </c>
      <c r="AI229" s="21">
        <f>+Tabla14[[#This Row],[Plan Ajustado]]-Tabla14[[#This Row],[Plan Irrestricto (DATO)]]</f>
        <v>0</v>
      </c>
      <c r="AJ229" s="5"/>
      <c r="AK229" s="5"/>
    </row>
    <row r="230" spans="1:37" ht="15.5" x14ac:dyDescent="0.35">
      <c r="A230">
        <v>1</v>
      </c>
      <c r="B230" t="str">
        <f>Tabla14[[#This Row],[Oficina]]&amp;Tabla14[[#This Row],[Material]]</f>
        <v>Exportacion Directa1020326</v>
      </c>
      <c r="C230" t="s">
        <v>84</v>
      </c>
      <c r="D230" t="s">
        <v>105</v>
      </c>
      <c r="E230">
        <v>1020326</v>
      </c>
      <c r="F230" t="s">
        <v>320</v>
      </c>
      <c r="G230" t="s">
        <v>115</v>
      </c>
      <c r="H230" t="s">
        <v>218</v>
      </c>
      <c r="I230">
        <f>IFERROR(VLOOKUP(Tabla14[[#This Row],[Material]],[1]Hoja1!$A:$B,2,FALSE),0)</f>
        <v>33300</v>
      </c>
      <c r="J230" s="7">
        <v>247986</v>
      </c>
      <c r="K230" s="7">
        <v>240000</v>
      </c>
      <c r="L230" s="16">
        <v>0.71259694018576591</v>
      </c>
      <c r="M230" s="7">
        <v>176714.06480890734</v>
      </c>
      <c r="N230" s="7">
        <v>84250</v>
      </c>
      <c r="O230" s="7">
        <v>0</v>
      </c>
      <c r="P230" s="7">
        <v>96000</v>
      </c>
      <c r="Q230" s="17">
        <f>SUM(Tabla14[[#This Row],[Producción disponible]],Tabla14[[#This Row],[Stock al día]],(Tabla14[[#This Row],[Por producir mes N]]))-Tabla14[[#This Row],[Producción por despachar mes N]]</f>
        <v>164964.06480890734</v>
      </c>
      <c r="R230" s="7">
        <v>0</v>
      </c>
      <c r="S230" s="18">
        <v>21818</v>
      </c>
      <c r="T230" s="19">
        <f t="shared" si="3"/>
        <v>0</v>
      </c>
      <c r="U230" s="20"/>
      <c r="V230" s="19">
        <f>+Tabla14[[#This Row],[Atraso a facturar]]+Tabla14[[#This Row],[Ajuste atraso]]</f>
        <v>0</v>
      </c>
      <c r="W230" s="5">
        <f>+Tabla14[[#This Row],[Total disponible]]-Tabla14[[#This Row],[Facturación atraso]]</f>
        <v>164964.06480890734</v>
      </c>
      <c r="X230" s="21">
        <f>IFERROR(IF(AND(W230&gt;S230,K230&gt;=S230),ROUNDDOWN((Tabla14[[#This Row],[Producción para venta nueva]])/S230,0)*S230,0),0)</f>
        <v>152726</v>
      </c>
      <c r="Y230" s="20"/>
      <c r="Z230" s="21">
        <f>IF(Tabla14[[#This Row],[Venta del mes]]&gt;0,Tabla14[[#This Row],[Venta del mes]]+Tabla14[[#This Row],[Ajuste venta nueva]],0)</f>
        <v>152726</v>
      </c>
      <c r="AA230" s="21">
        <f>+Tabla14[[#This Row],[Producción para venta nueva]]-Tabla14[[#This Row],[Facturación Venta nueva]]</f>
        <v>12238.064808907337</v>
      </c>
      <c r="AB230" s="21">
        <f>IF(AND(A230=1,Tabla14[[#This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0" s="21"/>
      <c r="AD230" s="21">
        <f>IF(Tabla14[[#This Row],[Disponible stock sin venta]]&gt;0,Tabla14[[#This Row],[Disponible stock sin venta]]+Tabla14[[#This Row],[Ajuste stock sin venta]],0)</f>
        <v>0</v>
      </c>
      <c r="AE230" s="5">
        <f>IFERROR(VLOOKUP(Tabla14[[#This Row],[Llave]],[2]Hoja2!$B:$E,4,FALSE),0)</f>
        <v>0</v>
      </c>
      <c r="AF23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152726</v>
      </c>
      <c r="AG230" s="5">
        <v>152726</v>
      </c>
      <c r="AH230" s="21">
        <f>IF(Tabla14[[#This Row],[Plan Irrestricto (DATO)]]&gt;0,SUM(Tabla14[[#This Row],[Facturación atraso]],Tabla14[[#This Row],[Facturación Venta nueva]],Tabla14[[#This Row],[Facturación stock]],Tabla14[[#This Row],[En puerto a facturar]]),0)</f>
        <v>152726</v>
      </c>
      <c r="AI230" s="21">
        <f>+Tabla14[[#This Row],[Plan Ajustado]]-Tabla14[[#This Row],[Plan Irrestricto (DATO)]]</f>
        <v>0</v>
      </c>
      <c r="AJ230" s="5"/>
      <c r="AK230" s="5"/>
    </row>
    <row r="231" spans="1:37" ht="15.5" x14ac:dyDescent="0.35">
      <c r="A231">
        <v>1</v>
      </c>
      <c r="B231" t="str">
        <f>Tabla14[[#This Row],[Oficina]]&amp;Tabla14[[#This Row],[Material]]</f>
        <v>Exportacion Directa1020284</v>
      </c>
      <c r="C231" t="s">
        <v>84</v>
      </c>
      <c r="D231" t="s">
        <v>105</v>
      </c>
      <c r="E231">
        <v>1020284</v>
      </c>
      <c r="F231" t="s">
        <v>321</v>
      </c>
      <c r="G231" t="s">
        <v>103</v>
      </c>
      <c r="H231" t="s">
        <v>238</v>
      </c>
      <c r="I231">
        <f>IFERROR(VLOOKUP(Tabla14[[#This Row],[Material]],[1]Hoja1!$A:$B,2,FALSE),0)</f>
        <v>0</v>
      </c>
      <c r="J231" s="7">
        <v>7312</v>
      </c>
      <c r="K231" s="7">
        <v>9000</v>
      </c>
      <c r="L231" s="16">
        <v>0.71259694018576591</v>
      </c>
      <c r="M231" s="7">
        <v>5210.50882663832</v>
      </c>
      <c r="N231" s="7">
        <v>11500</v>
      </c>
      <c r="O231" s="7">
        <v>3887.8559999999998</v>
      </c>
      <c r="P231" s="7">
        <v>7000</v>
      </c>
      <c r="Q231" s="17">
        <f>SUM(Tabla14[[#This Row],[Producción disponible]],Tabla14[[#This Row],[Stock al día]],(Tabla14[[#This Row],[Por producir mes N]]))-Tabla14[[#This Row],[Producción por despachar mes N]]</f>
        <v>13598.364826638321</v>
      </c>
      <c r="R231" s="7">
        <v>8000</v>
      </c>
      <c r="S231" s="18">
        <v>2556</v>
      </c>
      <c r="T231" s="19">
        <f t="shared" si="3"/>
        <v>8000</v>
      </c>
      <c r="U231" s="20"/>
      <c r="V231" s="19">
        <f>+Tabla14[[#This Row],[Atraso a facturar]]+Tabla14[[#This Row],[Ajuste atraso]]</f>
        <v>8000</v>
      </c>
      <c r="W231" s="5">
        <f>+Tabla14[[#This Row],[Total disponible]]-Tabla14[[#This Row],[Facturación atraso]]</f>
        <v>5598.3648266383207</v>
      </c>
      <c r="X231" s="21">
        <f>IFERROR(IF(AND(W231&gt;S231,K231&gt;=S231),ROUNDDOWN((Tabla14[[#This Row],[Producción para venta nueva]])/S231,0)*S231,0),0)</f>
        <v>5112</v>
      </c>
      <c r="Y231" s="20"/>
      <c r="Z231" s="21">
        <f>IF(Tabla14[[#This Row],[Venta del mes]]&gt;0,Tabla14[[#This Row],[Venta del mes]]+Tabla14[[#This Row],[Ajuste venta nueva]],0)</f>
        <v>5112</v>
      </c>
      <c r="AA231" s="21">
        <f>+Tabla14[[#This Row],[Producción para venta nueva]]-Tabla14[[#This Row],[Facturación Venta nueva]]</f>
        <v>486.36482663832066</v>
      </c>
      <c r="AB231" s="21">
        <f>IF(AND(A231=1,Tabla14[[#This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1" s="21"/>
      <c r="AD231" s="21">
        <f>IF(Tabla14[[#This Row],[Disponible stock sin venta]]&gt;0,Tabla14[[#This Row],[Disponible stock sin venta]]+Tabla14[[#This Row],[Ajuste stock sin venta]],0)</f>
        <v>0</v>
      </c>
      <c r="AE231" s="5">
        <f>IFERROR(VLOOKUP(Tabla14[[#This Row],[Llave]],[2]Hoja2!$B:$E,4,FALSE),0)</f>
        <v>0</v>
      </c>
      <c r="AF23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13112</v>
      </c>
      <c r="AG231" s="5">
        <v>13112</v>
      </c>
      <c r="AH231" s="21">
        <f>IF(Tabla14[[#This Row],[Plan Irrestricto (DATO)]]&gt;0,SUM(Tabla14[[#This Row],[Facturación atraso]],Tabla14[[#This Row],[Facturación Venta nueva]],Tabla14[[#This Row],[Facturación stock]],Tabla14[[#This Row],[En puerto a facturar]]),0)</f>
        <v>13112</v>
      </c>
      <c r="AI231" s="21">
        <f>+Tabla14[[#This Row],[Plan Ajustado]]-Tabla14[[#This Row],[Plan Irrestricto (DATO)]]</f>
        <v>0</v>
      </c>
      <c r="AJ231" s="5"/>
      <c r="AK231" s="5"/>
    </row>
    <row r="232" spans="1:37" ht="15.5" x14ac:dyDescent="0.35">
      <c r="A232">
        <v>1</v>
      </c>
      <c r="B232" t="str">
        <f>Tabla14[[#This Row],[Oficina]]&amp;Tabla14[[#This Row],[Material]]</f>
        <v>Exportacion Directa1020110</v>
      </c>
      <c r="C232" t="s">
        <v>84</v>
      </c>
      <c r="D232" t="s">
        <v>105</v>
      </c>
      <c r="E232">
        <v>1020110</v>
      </c>
      <c r="F232" t="s">
        <v>322</v>
      </c>
      <c r="G232" t="s">
        <v>125</v>
      </c>
      <c r="H232" t="s">
        <v>175</v>
      </c>
      <c r="I232">
        <f>IFERROR(VLOOKUP(Tabla14[[#This Row],[Material]],[1]Hoja1!$A:$B,2,FALSE),0)</f>
        <v>17948.995510865701</v>
      </c>
      <c r="J232" s="7">
        <v>358322</v>
      </c>
      <c r="K232" s="7">
        <v>350000</v>
      </c>
      <c r="L232" s="16">
        <v>0.71259694018576591</v>
      </c>
      <c r="M232" s="7">
        <v>255339.16080124403</v>
      </c>
      <c r="N232" s="7">
        <v>418882</v>
      </c>
      <c r="O232" s="7">
        <v>84253.323204508604</v>
      </c>
      <c r="P232" s="7">
        <v>122050</v>
      </c>
      <c r="Q232" s="17">
        <f>SUM(Tabla14[[#This Row],[Producción disponible]],Tabla14[[#This Row],[Stock al día]],(Tabla14[[#This Row],[Por producir mes N]]))-Tabla14[[#This Row],[Producción por despachar mes N]]</f>
        <v>636424.4840057526</v>
      </c>
      <c r="R232" s="7">
        <v>409150</v>
      </c>
      <c r="S232" s="18">
        <v>7147</v>
      </c>
      <c r="T232" s="19">
        <f t="shared" si="3"/>
        <v>409150</v>
      </c>
      <c r="U232" s="20"/>
      <c r="V232" s="19">
        <f>+Tabla14[[#This Row],[Atraso a facturar]]+Tabla14[[#This Row],[Ajuste atraso]]</f>
        <v>409150</v>
      </c>
      <c r="W232" s="5">
        <f>+Tabla14[[#This Row],[Total disponible]]-Tabla14[[#This Row],[Facturación atraso]]</f>
        <v>227274.4840057526</v>
      </c>
      <c r="X232" s="21">
        <f>IFERROR(IF(AND(W232&gt;S232,K232&gt;=S232),ROUNDDOWN((Tabla14[[#This Row],[Producción para venta nueva]])/S232,0)*S232,0),0)</f>
        <v>221557</v>
      </c>
      <c r="Y232" s="20"/>
      <c r="Z232" s="21">
        <f>IF(Tabla14[[#This Row],[Venta del mes]]&gt;0,Tabla14[[#This Row],[Venta del mes]]+Tabla14[[#This Row],[Ajuste venta nueva]],0)</f>
        <v>221557</v>
      </c>
      <c r="AA232" s="21">
        <f>+Tabla14[[#This Row],[Producción para venta nueva]]-Tabla14[[#This Row],[Facturación Venta nueva]]</f>
        <v>5717.4840057526017</v>
      </c>
      <c r="AB232" s="21">
        <f>IF(AND(A232=1,Tabla14[[#This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2" s="21"/>
      <c r="AD232" s="21">
        <f>IF(Tabla14[[#This Row],[Disponible stock sin venta]]&gt;0,Tabla14[[#This Row],[Disponible stock sin venta]]+Tabla14[[#This Row],[Ajuste stock sin venta]],0)</f>
        <v>0</v>
      </c>
      <c r="AE232" s="5">
        <f>IFERROR(VLOOKUP(Tabla14[[#This Row],[Llave]],[2]Hoja2!$B:$E,4,FALSE),0)</f>
        <v>0</v>
      </c>
      <c r="AF23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630707</v>
      </c>
      <c r="AG232" s="5">
        <v>630707</v>
      </c>
      <c r="AH232" s="21">
        <f>IF(Tabla14[[#This Row],[Plan Irrestricto (DATO)]]&gt;0,SUM(Tabla14[[#This Row],[Facturación atraso]],Tabla14[[#This Row],[Facturación Venta nueva]],Tabla14[[#This Row],[Facturación stock]],Tabla14[[#This Row],[En puerto a facturar]]),0)</f>
        <v>630707</v>
      </c>
      <c r="AI232" s="21">
        <f>+Tabla14[[#This Row],[Plan Ajustado]]-Tabla14[[#This Row],[Plan Irrestricto (DATO)]]</f>
        <v>0</v>
      </c>
      <c r="AJ232" s="5"/>
      <c r="AK232" s="5"/>
    </row>
    <row r="233" spans="1:37" ht="15.5" x14ac:dyDescent="0.35">
      <c r="A233">
        <v>1</v>
      </c>
      <c r="B233" t="str">
        <f>Tabla14[[#This Row],[Oficina]]&amp;Tabla14[[#This Row],[Material]]</f>
        <v>Exportacion Directa1020105</v>
      </c>
      <c r="C233" t="s">
        <v>84</v>
      </c>
      <c r="D233" t="s">
        <v>105</v>
      </c>
      <c r="E233">
        <v>1020105</v>
      </c>
      <c r="F233" t="s">
        <v>323</v>
      </c>
      <c r="G233" t="s">
        <v>125</v>
      </c>
      <c r="H233" t="s">
        <v>128</v>
      </c>
      <c r="I233">
        <f>IFERROR(VLOOKUP(Tabla14[[#This Row],[Material]],[1]Hoja1!$A:$B,2,FALSE),0)</f>
        <v>3580.7525954175549</v>
      </c>
      <c r="J233" s="7">
        <v>95566</v>
      </c>
      <c r="K233" s="7">
        <v>95000</v>
      </c>
      <c r="L233" s="16">
        <v>0.71259694018576591</v>
      </c>
      <c r="M233" s="7">
        <v>68100.039185792906</v>
      </c>
      <c r="N233" s="7">
        <v>50086</v>
      </c>
      <c r="O233" s="7">
        <v>28371.22792734309</v>
      </c>
      <c r="P233" s="7">
        <v>21000</v>
      </c>
      <c r="Q233" s="17">
        <f>SUM(Tabla14[[#This Row],[Producción disponible]],Tabla14[[#This Row],[Stock al día]],(Tabla14[[#This Row],[Por producir mes N]]))-Tabla14[[#This Row],[Producción por despachar mes N]]</f>
        <v>125557.26711313601</v>
      </c>
      <c r="R233" s="7">
        <v>63500</v>
      </c>
      <c r="S233" s="18">
        <v>3552</v>
      </c>
      <c r="T233" s="19">
        <f t="shared" si="3"/>
        <v>63500</v>
      </c>
      <c r="U233" s="20"/>
      <c r="V233" s="19">
        <f>+Tabla14[[#This Row],[Atraso a facturar]]+Tabla14[[#This Row],[Ajuste atraso]]</f>
        <v>63500</v>
      </c>
      <c r="W233" s="5">
        <f>+Tabla14[[#This Row],[Total disponible]]-Tabla14[[#This Row],[Facturación atraso]]</f>
        <v>62057.267113136011</v>
      </c>
      <c r="X233" s="21">
        <f>IFERROR(IF(AND(W233&gt;S233,K233&gt;=S233),ROUNDDOWN((Tabla14[[#This Row],[Producción para venta nueva]])/S233,0)*S233,0),0)</f>
        <v>60384</v>
      </c>
      <c r="Y233" s="20"/>
      <c r="Z233" s="21">
        <f>IF(Tabla14[[#This Row],[Venta del mes]]&gt;0,Tabla14[[#This Row],[Venta del mes]]+Tabla14[[#This Row],[Ajuste venta nueva]],0)</f>
        <v>60384</v>
      </c>
      <c r="AA233" s="21">
        <f>+Tabla14[[#This Row],[Producción para venta nueva]]-Tabla14[[#This Row],[Facturación Venta nueva]]</f>
        <v>1673.2671131360112</v>
      </c>
      <c r="AB233" s="21">
        <f>IF(AND(A233=1,Tabla14[[#This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3" s="21"/>
      <c r="AD233" s="21">
        <f>IF(Tabla14[[#This Row],[Disponible stock sin venta]]&gt;0,Tabla14[[#This Row],[Disponible stock sin venta]]+Tabla14[[#This Row],[Ajuste stock sin venta]],0)</f>
        <v>0</v>
      </c>
      <c r="AE233" s="5">
        <f>IFERROR(VLOOKUP(Tabla14[[#This Row],[Llave]],[2]Hoja2!$B:$E,4,FALSE),0)</f>
        <v>0</v>
      </c>
      <c r="AF23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123884</v>
      </c>
      <c r="AG233" s="5">
        <v>123884</v>
      </c>
      <c r="AH233" s="21">
        <f>IF(Tabla14[[#This Row],[Plan Irrestricto (DATO)]]&gt;0,SUM(Tabla14[[#This Row],[Facturación atraso]],Tabla14[[#This Row],[Facturación Venta nueva]],Tabla14[[#This Row],[Facturación stock]],Tabla14[[#This Row],[En puerto a facturar]]),0)</f>
        <v>123884</v>
      </c>
      <c r="AI233" s="21">
        <f>+Tabla14[[#This Row],[Plan Ajustado]]-Tabla14[[#This Row],[Plan Irrestricto (DATO)]]</f>
        <v>0</v>
      </c>
      <c r="AJ233" s="5"/>
      <c r="AK233" s="5"/>
    </row>
    <row r="234" spans="1:37" ht="15.5" x14ac:dyDescent="0.35">
      <c r="A234">
        <v>1</v>
      </c>
      <c r="B234" t="str">
        <f>Tabla14[[#This Row],[Oficina]]&amp;Tabla14[[#This Row],[Material]]</f>
        <v>Agro Sudamerica1020086</v>
      </c>
      <c r="C234" t="s">
        <v>84</v>
      </c>
      <c r="D234" t="s">
        <v>37</v>
      </c>
      <c r="E234">
        <v>1020086</v>
      </c>
      <c r="F234" t="s">
        <v>324</v>
      </c>
      <c r="G234" t="s">
        <v>125</v>
      </c>
      <c r="H234" t="s">
        <v>128</v>
      </c>
      <c r="I234">
        <f>IFERROR(VLOOKUP(Tabla14[[#This Row],[Material]],[1]Hoja1!$A:$B,2,FALSE),0)</f>
        <v>0</v>
      </c>
      <c r="J234" s="7">
        <v>0</v>
      </c>
      <c r="K234" s="7">
        <v>48000</v>
      </c>
      <c r="L234" s="16">
        <v>0.42519388037153194</v>
      </c>
      <c r="M234" s="7">
        <v>0</v>
      </c>
      <c r="N234" s="7">
        <v>57810</v>
      </c>
      <c r="O234" s="7">
        <v>0</v>
      </c>
      <c r="P234" s="7">
        <v>0</v>
      </c>
      <c r="Q234" s="17">
        <f>SUM(Tabla14[[#This Row],[Producción disponible]],Tabla14[[#This Row],[Stock al día]],(Tabla14[[#This Row],[Por producir mes N]]))-Tabla14[[#This Row],[Producción por despachar mes N]]</f>
        <v>57810</v>
      </c>
      <c r="R234" s="7">
        <v>29000</v>
      </c>
      <c r="S234" s="18">
        <v>24000</v>
      </c>
      <c r="T234" s="19">
        <f t="shared" si="3"/>
        <v>29000</v>
      </c>
      <c r="U234" s="20"/>
      <c r="V234" s="19">
        <f>+Tabla14[[#This Row],[Atraso a facturar]]+Tabla14[[#This Row],[Ajuste atraso]]</f>
        <v>29000</v>
      </c>
      <c r="W234" s="5">
        <f>+Tabla14[[#This Row],[Total disponible]]-Tabla14[[#This Row],[Facturación atraso]]</f>
        <v>28810</v>
      </c>
      <c r="X234" s="21">
        <f>IFERROR(IF(AND(W234&gt;S234,K234&gt;=S234),ROUNDDOWN((Tabla14[[#This Row],[Producción para venta nueva]])/S234,0)*S234,0),0)</f>
        <v>24000</v>
      </c>
      <c r="Y234" s="20"/>
      <c r="Z234" s="21">
        <f>IF(Tabla14[[#This Row],[Venta del mes]]&gt;0,Tabla14[[#This Row],[Venta del mes]]+Tabla14[[#This Row],[Ajuste venta nueva]],0)</f>
        <v>24000</v>
      </c>
      <c r="AA234" s="21">
        <f>+Tabla14[[#This Row],[Producción para venta nueva]]-Tabla14[[#This Row],[Facturación Venta nueva]]</f>
        <v>4810</v>
      </c>
      <c r="AB234" s="21">
        <f>IF(AND(A234=1,Tabla14[[#This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4" s="21"/>
      <c r="AD234" s="21">
        <f>IF(Tabla14[[#This Row],[Disponible stock sin venta]]&gt;0,Tabla14[[#This Row],[Disponible stock sin venta]]+Tabla14[[#This Row],[Ajuste stock sin venta]],0)</f>
        <v>0</v>
      </c>
      <c r="AE234" s="5">
        <f>IFERROR(VLOOKUP(Tabla14[[#This Row],[Llave]],[2]Hoja2!$B:$E,4,FALSE),0)</f>
        <v>0</v>
      </c>
      <c r="AF23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53000</v>
      </c>
      <c r="AG234" s="5">
        <v>53000</v>
      </c>
      <c r="AH234" s="21">
        <f>IF(Tabla14[[#This Row],[Plan Irrestricto (DATO)]]&gt;0,SUM(Tabla14[[#This Row],[Facturación atraso]],Tabla14[[#This Row],[Facturación Venta nueva]],Tabla14[[#This Row],[Facturación stock]],Tabla14[[#This Row],[En puerto a facturar]]),0)</f>
        <v>53000</v>
      </c>
      <c r="AI234" s="21">
        <f>+Tabla14[[#This Row],[Plan Ajustado]]-Tabla14[[#This Row],[Plan Irrestricto (DATO)]]</f>
        <v>0</v>
      </c>
      <c r="AJ234" s="5"/>
      <c r="AK234" s="5"/>
    </row>
    <row r="235" spans="1:37" ht="15.5" x14ac:dyDescent="0.35">
      <c r="A235">
        <v>1</v>
      </c>
      <c r="B235" t="str">
        <f>Tabla14[[#This Row],[Oficina]]&amp;Tabla14[[#This Row],[Material]]</f>
        <v>Agro Sudamerica1020017</v>
      </c>
      <c r="C235" t="s">
        <v>84</v>
      </c>
      <c r="D235" t="s">
        <v>37</v>
      </c>
      <c r="E235">
        <v>1020017</v>
      </c>
      <c r="F235" t="s">
        <v>325</v>
      </c>
      <c r="G235" t="s">
        <v>208</v>
      </c>
      <c r="H235" t="s">
        <v>326</v>
      </c>
      <c r="I235">
        <f>IFERROR(VLOOKUP(Tabla14[[#This Row],[Material]],[1]Hoja1!$A:$B,2,FALSE),0)</f>
        <v>0</v>
      </c>
      <c r="J235" s="7">
        <v>146669</v>
      </c>
      <c r="K235" s="7">
        <v>144000</v>
      </c>
      <c r="L235" s="16">
        <v>0.42519388037153194</v>
      </c>
      <c r="M235" s="7">
        <v>62362.761240212218</v>
      </c>
      <c r="N235" s="7">
        <v>29857</v>
      </c>
      <c r="O235" s="7">
        <v>9203.6419675202324</v>
      </c>
      <c r="P235" s="7">
        <v>0</v>
      </c>
      <c r="Q235" s="17">
        <f>SUM(Tabla14[[#This Row],[Producción disponible]],Tabla14[[#This Row],[Stock al día]],(Tabla14[[#This Row],[Por producir mes N]]))-Tabla14[[#This Row],[Producción por despachar mes N]]</f>
        <v>101423.40320773245</v>
      </c>
      <c r="R235" s="7">
        <v>31000</v>
      </c>
      <c r="S235" s="18">
        <v>24000</v>
      </c>
      <c r="T235" s="19">
        <f t="shared" si="3"/>
        <v>31000</v>
      </c>
      <c r="U235" s="20"/>
      <c r="V235" s="19">
        <f>+Tabla14[[#This Row],[Atraso a facturar]]+Tabla14[[#This Row],[Ajuste atraso]]</f>
        <v>31000</v>
      </c>
      <c r="W235" s="5">
        <f>+Tabla14[[#This Row],[Total disponible]]-Tabla14[[#This Row],[Facturación atraso]]</f>
        <v>70423.403207732452</v>
      </c>
      <c r="X235" s="21">
        <f>IFERROR(IF(AND(W235&gt;S235,K235&gt;=S235),ROUNDDOWN((Tabla14[[#This Row],[Producción para venta nueva]])/S235,0)*S235,0),0)</f>
        <v>48000</v>
      </c>
      <c r="Y235" s="20"/>
      <c r="Z235" s="21">
        <f>IF(Tabla14[[#This Row],[Venta del mes]]&gt;0,Tabla14[[#This Row],[Venta del mes]]+Tabla14[[#This Row],[Ajuste venta nueva]],0)</f>
        <v>48000</v>
      </c>
      <c r="AA235" s="21">
        <f>+Tabla14[[#This Row],[Producción para venta nueva]]-Tabla14[[#This Row],[Facturación Venta nueva]]</f>
        <v>22423.403207732452</v>
      </c>
      <c r="AB235" s="21">
        <f>IF(AND(A235=1,Tabla14[[#This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5" s="21"/>
      <c r="AD235" s="21">
        <f>IF(Tabla14[[#This Row],[Disponible stock sin venta]]&gt;0,Tabla14[[#This Row],[Disponible stock sin venta]]+Tabla14[[#This Row],[Ajuste stock sin venta]],0)</f>
        <v>0</v>
      </c>
      <c r="AE235" s="5">
        <f>IFERROR(VLOOKUP(Tabla14[[#This Row],[Llave]],[2]Hoja2!$B:$E,4,FALSE),0)</f>
        <v>0</v>
      </c>
      <c r="AF23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79000</v>
      </c>
      <c r="AG235" s="5">
        <v>79000</v>
      </c>
      <c r="AH235" s="21">
        <f>IF(Tabla14[[#This Row],[Plan Irrestricto (DATO)]]&gt;0,SUM(Tabla14[[#This Row],[Facturación atraso]],Tabla14[[#This Row],[Facturación Venta nueva]],Tabla14[[#This Row],[Facturación stock]],Tabla14[[#This Row],[En puerto a facturar]]),0)</f>
        <v>79000</v>
      </c>
      <c r="AI235" s="21">
        <f>+Tabla14[[#This Row],[Plan Ajustado]]-Tabla14[[#This Row],[Plan Irrestricto (DATO)]]</f>
        <v>0</v>
      </c>
      <c r="AJ235" s="5"/>
      <c r="AK235" s="20"/>
    </row>
    <row r="236" spans="1:37" ht="15.5" x14ac:dyDescent="0.35">
      <c r="A236">
        <v>2</v>
      </c>
      <c r="B236" t="str">
        <f>Tabla14[[#This Row],[Oficina]]&amp;Tabla14[[#This Row],[Material]]</f>
        <v>Agro Sudamerica1012819</v>
      </c>
      <c r="C236" t="s">
        <v>327</v>
      </c>
      <c r="D236" t="s">
        <v>37</v>
      </c>
      <c r="E236">
        <v>1012819</v>
      </c>
      <c r="F236" t="s">
        <v>328</v>
      </c>
      <c r="G236" t="str">
        <f>VLOOKUP(Tabla14[[#This Row],[Material]],'[3]Base Pedidos'!$D:$AD,25,FALSE)</f>
        <v>CARNE RECUPERADA PULPA</v>
      </c>
      <c r="H236" t="str">
        <f>VLOOKUP(Tabla14[[#This Row],[Material]],'[3]Base Pedidos'!$D:$AD,26,FALSE)</f>
        <v>CARNE RECUPERADA PULPA ESPECIAL</v>
      </c>
      <c r="I236">
        <f>IFERROR(VLOOKUP(Tabla14[[#This Row],[Material]],[1]Hoja1!$A:$B,2,FALSE),0)</f>
        <v>0</v>
      </c>
      <c r="J236" s="7">
        <v>0</v>
      </c>
      <c r="K236" s="7">
        <v>0</v>
      </c>
      <c r="L236" s="16">
        <v>0.56140395452786862</v>
      </c>
      <c r="M236" s="7">
        <v>0</v>
      </c>
      <c r="N236" s="7">
        <v>43</v>
      </c>
      <c r="O236" s="7">
        <v>0</v>
      </c>
      <c r="P236" s="7">
        <v>0</v>
      </c>
      <c r="Q236" s="17">
        <f>SUM(Tabla14[[#This Row],[Producción disponible]],Tabla14[[#This Row],[Stock al día]],(Tabla14[[#This Row],[Por producir mes N]]))-Tabla14[[#This Row],[Producción por despachar mes N]]</f>
        <v>43</v>
      </c>
      <c r="R236" s="7">
        <v>0</v>
      </c>
      <c r="S236" s="18">
        <v>24000</v>
      </c>
      <c r="T236" s="19">
        <f t="shared" si="3"/>
        <v>0</v>
      </c>
      <c r="U236" s="20"/>
      <c r="V236" s="19">
        <f>+Tabla14[[#This Row],[Atraso a facturar]]+Tabla14[[#This Row],[Ajuste atraso]]</f>
        <v>0</v>
      </c>
      <c r="W236" s="5">
        <f>+Tabla14[[#This Row],[Total disponible]]-Tabla14[[#This Row],[Facturación atraso]]</f>
        <v>43</v>
      </c>
      <c r="X236" s="21">
        <f>IFERROR(IF(AND(W236&gt;S236,K236&gt;=S236),ROUNDDOWN((Tabla14[[#This Row],[Producción para venta nueva]])/S236,0)*S236,0),0)</f>
        <v>0</v>
      </c>
      <c r="Y236" s="20"/>
      <c r="Z236" s="21">
        <f>IF(Tabla14[[#This Row],[Venta del mes]]&gt;0,Tabla14[[#This Row],[Venta del mes]]+Tabla14[[#This Row],[Ajuste venta nueva]],0)</f>
        <v>0</v>
      </c>
      <c r="AA236" s="21">
        <f>+Tabla14[[#This Row],[Producción para venta nueva]]-Tabla14[[#This Row],[Facturación Venta nueva]]</f>
        <v>43</v>
      </c>
      <c r="AB236" s="21">
        <f>IF(AND(A236=1,Tabla14[[#This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6" s="21"/>
      <c r="AD236" s="21">
        <f>IF(Tabla14[[#This Row],[Disponible stock sin venta]]&gt;0,Tabla14[[#This Row],[Disponible stock sin venta]]+Tabla14[[#This Row],[Ajuste stock sin venta]],0)</f>
        <v>0</v>
      </c>
      <c r="AE236" s="5">
        <f>IFERROR(VLOOKUP(Tabla14[[#This Row],[Llave]],[2]Hoja2!$B:$E,4,FALSE),0)</f>
        <v>0</v>
      </c>
      <c r="AF23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36" s="5">
        <v>0</v>
      </c>
      <c r="AH23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36" s="21">
        <f>+Tabla14[[#This Row],[Plan Ajustado]]-Tabla14[[#This Row],[Plan Irrestricto (DATO)]]</f>
        <v>0</v>
      </c>
      <c r="AJ236" s="5"/>
      <c r="AK236" s="5"/>
    </row>
    <row r="237" spans="1:37" ht="15.5" x14ac:dyDescent="0.35">
      <c r="A237">
        <v>1</v>
      </c>
      <c r="B237" t="str">
        <f>Tabla14[[#This Row],[Oficina]]&amp;Tabla14[[#This Row],[Material]]</f>
        <v>Agro Sudamerica1012798</v>
      </c>
      <c r="C237" t="s">
        <v>327</v>
      </c>
      <c r="D237" t="s">
        <v>37</v>
      </c>
      <c r="E237">
        <v>1012798</v>
      </c>
      <c r="F237" t="s">
        <v>329</v>
      </c>
      <c r="G237" t="str">
        <f>VLOOKUP(Tabla14[[#This Row],[Material]],'[3]Base Pedidos'!$D:$AD,25,FALSE)</f>
        <v>PATAS GARRAS</v>
      </c>
      <c r="H237" t="str">
        <f>VLOOKUP(Tabla14[[#This Row],[Material]],'[3]Base Pedidos'!$D:$AD,26,FALSE)</f>
        <v>PATAS GARRAS EXP</v>
      </c>
      <c r="I237">
        <f>IFERROR(VLOOKUP(Tabla14[[#This Row],[Material]],[1]Hoja1!$A:$B,2,FALSE),0)</f>
        <v>0</v>
      </c>
      <c r="J237" s="7">
        <v>0</v>
      </c>
      <c r="K237" s="7">
        <v>0</v>
      </c>
      <c r="L237" s="16">
        <v>0.56140395452786862</v>
      </c>
      <c r="M237" s="7">
        <v>0</v>
      </c>
      <c r="N237" s="7">
        <v>100</v>
      </c>
      <c r="O237" s="7">
        <v>0</v>
      </c>
      <c r="P237" s="7">
        <v>0</v>
      </c>
      <c r="Q237" s="17">
        <f>SUM(Tabla14[[#This Row],[Producción disponible]],Tabla14[[#This Row],[Stock al día]],(Tabla14[[#This Row],[Por producir mes N]]))-Tabla14[[#This Row],[Producción por despachar mes N]]</f>
        <v>100</v>
      </c>
      <c r="R237" s="7">
        <v>0</v>
      </c>
      <c r="S237" s="18">
        <v>24000</v>
      </c>
      <c r="T237" s="19">
        <f t="shared" si="3"/>
        <v>0</v>
      </c>
      <c r="U237" s="20"/>
      <c r="V237" s="19">
        <f>+Tabla14[[#This Row],[Atraso a facturar]]+Tabla14[[#This Row],[Ajuste atraso]]</f>
        <v>0</v>
      </c>
      <c r="W237" s="5">
        <f>+Tabla14[[#This Row],[Total disponible]]-Tabla14[[#This Row],[Facturación atraso]]</f>
        <v>100</v>
      </c>
      <c r="X237" s="21">
        <f>IFERROR(IF(AND(W237&gt;S237,K237&gt;=S237),ROUNDDOWN((Tabla14[[#This Row],[Producción para venta nueva]])/S237,0)*S237,0),0)</f>
        <v>0</v>
      </c>
      <c r="Y237" s="20"/>
      <c r="Z237" s="21">
        <f>IF(Tabla14[[#This Row],[Venta del mes]]&gt;0,Tabla14[[#This Row],[Venta del mes]]+Tabla14[[#This Row],[Ajuste venta nueva]],0)</f>
        <v>0</v>
      </c>
      <c r="AA237" s="21">
        <f>+Tabla14[[#This Row],[Producción para venta nueva]]-Tabla14[[#This Row],[Facturación Venta nueva]]</f>
        <v>100</v>
      </c>
      <c r="AB237" s="21">
        <f>IF(AND(A237=1,Tabla14[[#This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7" s="21"/>
      <c r="AD237" s="21">
        <f>IF(Tabla14[[#This Row],[Disponible stock sin venta]]&gt;0,Tabla14[[#This Row],[Disponible stock sin venta]]+Tabla14[[#This Row],[Ajuste stock sin venta]],0)</f>
        <v>0</v>
      </c>
      <c r="AE237" s="5">
        <f>IFERROR(VLOOKUP(Tabla14[[#This Row],[Llave]],[2]Hoja2!$B:$E,4,FALSE),0)</f>
        <v>0</v>
      </c>
      <c r="AF23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37" s="5">
        <v>0</v>
      </c>
      <c r="AH23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37" s="21">
        <f>+Tabla14[[#This Row],[Plan Ajustado]]-Tabla14[[#This Row],[Plan Irrestricto (DATO)]]</f>
        <v>0</v>
      </c>
      <c r="AJ237" s="5"/>
      <c r="AK237" s="5"/>
    </row>
    <row r="238" spans="1:37" ht="15.5" x14ac:dyDescent="0.35">
      <c r="A238">
        <v>2</v>
      </c>
      <c r="B238" t="str">
        <f>Tabla14[[#This Row],[Oficina]]&amp;Tabla14[[#This Row],[Material]]</f>
        <v>Agro Sudamerica1012782</v>
      </c>
      <c r="C238" t="s">
        <v>327</v>
      </c>
      <c r="D238" t="s">
        <v>37</v>
      </c>
      <c r="E238">
        <v>1012782</v>
      </c>
      <c r="F238" t="s">
        <v>330</v>
      </c>
      <c r="G238" t="s">
        <v>92</v>
      </c>
      <c r="H238" t="s">
        <v>331</v>
      </c>
      <c r="I238">
        <f>IFERROR(VLOOKUP(Tabla14[[#This Row],[Material]],[1]Hoja1!$A:$B,2,FALSE),0)</f>
        <v>0</v>
      </c>
      <c r="J238" s="7">
        <v>24000</v>
      </c>
      <c r="K238" s="7">
        <v>0</v>
      </c>
      <c r="L238" s="16">
        <v>0.56140395452786862</v>
      </c>
      <c r="M238" s="7">
        <v>13473.694908668847</v>
      </c>
      <c r="N238" s="7">
        <v>0</v>
      </c>
      <c r="O238" s="7">
        <v>0</v>
      </c>
      <c r="P238" s="7">
        <v>0</v>
      </c>
      <c r="Q238" s="17">
        <f>SUM(Tabla14[[#This Row],[Producción disponible]],Tabla14[[#This Row],[Stock al día]],(Tabla14[[#This Row],[Por producir mes N]]))-Tabla14[[#This Row],[Producción por despachar mes N]]</f>
        <v>13473.694908668847</v>
      </c>
      <c r="R238" s="7">
        <v>24000</v>
      </c>
      <c r="S238" s="18">
        <v>24000</v>
      </c>
      <c r="T238" s="19">
        <f t="shared" si="3"/>
        <v>0</v>
      </c>
      <c r="U238" s="20"/>
      <c r="V238" s="19">
        <f>+Tabla14[[#This Row],[Atraso a facturar]]+Tabla14[[#This Row],[Ajuste atraso]]</f>
        <v>0</v>
      </c>
      <c r="W238" s="5">
        <f>+Tabla14[[#This Row],[Total disponible]]-Tabla14[[#This Row],[Facturación atraso]]</f>
        <v>13473.694908668847</v>
      </c>
      <c r="X238" s="21">
        <f>IFERROR(IF(AND(W238&gt;S238,K238&gt;=S238),ROUNDDOWN((Tabla14[[#This Row],[Producción para venta nueva]])/S238,0)*S238,0),0)</f>
        <v>0</v>
      </c>
      <c r="Y238" s="20"/>
      <c r="Z238" s="21">
        <f>IF(Tabla14[[#This Row],[Venta del mes]]&gt;0,Tabla14[[#This Row],[Venta del mes]]+Tabla14[[#This Row],[Ajuste venta nueva]],0)</f>
        <v>0</v>
      </c>
      <c r="AA238" s="21">
        <f>+Tabla14[[#This Row],[Producción para venta nueva]]-Tabla14[[#This Row],[Facturación Venta nueva]]</f>
        <v>13473.694908668847</v>
      </c>
      <c r="AB238" s="21">
        <f>IF(AND(A238=1,Tabla14[[#This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8" s="21"/>
      <c r="AD238" s="21">
        <f>IF(Tabla14[[#This Row],[Disponible stock sin venta]]&gt;0,Tabla14[[#This Row],[Disponible stock sin venta]]+Tabla14[[#This Row],[Ajuste stock sin venta]],0)</f>
        <v>0</v>
      </c>
      <c r="AE238" s="5">
        <f>IFERROR(VLOOKUP(Tabla14[[#This Row],[Llave]],[2]Hoja2!$B:$E,4,FALSE),0)</f>
        <v>0</v>
      </c>
      <c r="AF23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38" s="5">
        <v>0</v>
      </c>
      <c r="AH23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38" s="21">
        <f>+Tabla14[[#This Row],[Plan Ajustado]]-Tabla14[[#This Row],[Plan Irrestricto (DATO)]]</f>
        <v>0</v>
      </c>
      <c r="AJ238" s="5"/>
      <c r="AK238" s="5"/>
    </row>
    <row r="239" spans="1:37" ht="15.5" x14ac:dyDescent="0.35">
      <c r="A239">
        <v>2</v>
      </c>
      <c r="B239" t="str">
        <f>Tabla14[[#This Row],[Oficina]]&amp;Tabla14[[#This Row],[Material]]</f>
        <v>Agro Sudamerica1012778</v>
      </c>
      <c r="C239" t="s">
        <v>327</v>
      </c>
      <c r="D239" t="s">
        <v>37</v>
      </c>
      <c r="E239">
        <v>1012778</v>
      </c>
      <c r="F239" t="s">
        <v>332</v>
      </c>
      <c r="G239" t="s">
        <v>79</v>
      </c>
      <c r="H239" t="s">
        <v>333</v>
      </c>
      <c r="I239">
        <f>IFERROR(VLOOKUP(Tabla14[[#This Row],[Material]],[1]Hoja1!$A:$B,2,FALSE),0)</f>
        <v>0</v>
      </c>
      <c r="J239" s="7">
        <v>0</v>
      </c>
      <c r="K239" s="7">
        <v>0</v>
      </c>
      <c r="L239" s="16">
        <v>0.56140395452786862</v>
      </c>
      <c r="M239" s="7">
        <v>0</v>
      </c>
      <c r="N239" s="7">
        <v>50764</v>
      </c>
      <c r="O239" s="7">
        <v>0</v>
      </c>
      <c r="P239" s="7">
        <v>0</v>
      </c>
      <c r="Q239" s="17">
        <f>SUM(Tabla14[[#This Row],[Producción disponible]],Tabla14[[#This Row],[Stock al día]],(Tabla14[[#This Row],[Por producir mes N]]))-Tabla14[[#This Row],[Producción por despachar mes N]]</f>
        <v>50764</v>
      </c>
      <c r="R239" s="7">
        <v>26000</v>
      </c>
      <c r="S239" s="18">
        <v>24000</v>
      </c>
      <c r="T239" s="19">
        <f t="shared" si="3"/>
        <v>26000</v>
      </c>
      <c r="U239" s="20"/>
      <c r="V239" s="19">
        <f>+Tabla14[[#This Row],[Atraso a facturar]]+Tabla14[[#This Row],[Ajuste atraso]]</f>
        <v>26000</v>
      </c>
      <c r="W239" s="5">
        <f>+Tabla14[[#This Row],[Total disponible]]-Tabla14[[#This Row],[Facturación atraso]]</f>
        <v>24764</v>
      </c>
      <c r="X239" s="21">
        <f>IFERROR(IF(AND(W239&gt;S239,K239&gt;=S239),ROUNDDOWN((Tabla14[[#This Row],[Producción para venta nueva]])/S239,0)*S239,0),0)</f>
        <v>0</v>
      </c>
      <c r="Y239" s="20"/>
      <c r="Z239" s="21">
        <f>IF(Tabla14[[#This Row],[Venta del mes]]&gt;0,Tabla14[[#This Row],[Venta del mes]]+Tabla14[[#This Row],[Ajuste venta nueva]],0)</f>
        <v>0</v>
      </c>
      <c r="AA239" s="21">
        <f>+Tabla14[[#This Row],[Producción para venta nueva]]-Tabla14[[#This Row],[Facturación Venta nueva]]</f>
        <v>24764</v>
      </c>
      <c r="AB239" s="21">
        <f>IF(AND(A239=1,Tabla14[[#This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39" s="21"/>
      <c r="AD239" s="21">
        <f>IF(Tabla14[[#This Row],[Disponible stock sin venta]]&gt;0,Tabla14[[#This Row],[Disponible stock sin venta]]+Tabla14[[#This Row],[Ajuste stock sin venta]],0)</f>
        <v>0</v>
      </c>
      <c r="AE239" s="5">
        <f>IFERROR(VLOOKUP(Tabla14[[#This Row],[Llave]],[2]Hoja2!$B:$E,4,FALSE),0)</f>
        <v>0</v>
      </c>
      <c r="AF23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26000</v>
      </c>
      <c r="AG239" s="5">
        <v>26000</v>
      </c>
      <c r="AH239" s="21">
        <f>IF(Tabla14[[#This Row],[Plan Irrestricto (DATO)]]&gt;0,SUM(Tabla14[[#This Row],[Facturación atraso]],Tabla14[[#This Row],[Facturación Venta nueva]],Tabla14[[#This Row],[Facturación stock]],Tabla14[[#This Row],[En puerto a facturar]]),0)</f>
        <v>26000</v>
      </c>
      <c r="AI239" s="21">
        <f>+Tabla14[[#This Row],[Plan Ajustado]]-Tabla14[[#This Row],[Plan Irrestricto (DATO)]]</f>
        <v>0</v>
      </c>
      <c r="AJ239" s="5"/>
      <c r="AK239" s="5"/>
    </row>
    <row r="240" spans="1:37" ht="15.5" x14ac:dyDescent="0.35">
      <c r="A240">
        <v>2</v>
      </c>
      <c r="B240" t="str">
        <f>Tabla14[[#This Row],[Oficina]]&amp;Tabla14[[#This Row],[Material]]</f>
        <v>Agro Mexico1012764</v>
      </c>
      <c r="C240" t="s">
        <v>327</v>
      </c>
      <c r="D240" t="s">
        <v>55</v>
      </c>
      <c r="E240">
        <v>1012764</v>
      </c>
      <c r="F240" t="s">
        <v>334</v>
      </c>
      <c r="G240" t="s">
        <v>57</v>
      </c>
      <c r="H240" t="s">
        <v>335</v>
      </c>
      <c r="I240">
        <f>IFERROR(VLOOKUP(Tabla14[[#This Row],[Material]],[1]Hoja1!$A:$B,2,FALSE),0)</f>
        <v>0</v>
      </c>
      <c r="J240" s="7">
        <v>0</v>
      </c>
      <c r="K240" s="7">
        <v>240000</v>
      </c>
      <c r="L240" s="16">
        <v>0.56140395452786862</v>
      </c>
      <c r="M240" s="7">
        <v>0</v>
      </c>
      <c r="N240" s="7">
        <v>24351</v>
      </c>
      <c r="O240" s="7">
        <v>0</v>
      </c>
      <c r="P240" s="7">
        <v>0</v>
      </c>
      <c r="Q240" s="17">
        <f>SUM(Tabla14[[#This Row],[Producción disponible]],Tabla14[[#This Row],[Stock al día]],(Tabla14[[#This Row],[Por producir mes N]]))-Tabla14[[#This Row],[Producción por despachar mes N]]</f>
        <v>24351</v>
      </c>
      <c r="R240" s="7">
        <v>240000</v>
      </c>
      <c r="S240" s="18">
        <v>24000</v>
      </c>
      <c r="T240" s="19">
        <f t="shared" si="3"/>
        <v>24000</v>
      </c>
      <c r="U240" s="20"/>
      <c r="V240" s="19">
        <f>+Tabla14[[#This Row],[Atraso a facturar]]+Tabla14[[#This Row],[Ajuste atraso]]</f>
        <v>24000</v>
      </c>
      <c r="W240" s="5">
        <f>+Tabla14[[#This Row],[Total disponible]]-Tabla14[[#This Row],[Facturación atraso]]</f>
        <v>351</v>
      </c>
      <c r="X240" s="21">
        <f>IFERROR(IF(AND(W240&gt;S240,K240&gt;=S240),ROUNDDOWN((Tabla14[[#This Row],[Producción para venta nueva]])/S240,0)*S240,0),0)</f>
        <v>0</v>
      </c>
      <c r="Y240" s="20"/>
      <c r="Z240" s="21">
        <f>IF(Tabla14[[#This Row],[Venta del mes]]&gt;0,Tabla14[[#This Row],[Venta del mes]]+Tabla14[[#This Row],[Ajuste venta nueva]],0)</f>
        <v>0</v>
      </c>
      <c r="AA240" s="21">
        <f>+Tabla14[[#This Row],[Producción para venta nueva]]-Tabla14[[#This Row],[Facturación Venta nueva]]</f>
        <v>351</v>
      </c>
      <c r="AB240" s="21">
        <f>IF(AND(A240=1,Tabla14[[#This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0" s="21"/>
      <c r="AD240" s="21">
        <f>IF(Tabla14[[#This Row],[Disponible stock sin venta]]&gt;0,Tabla14[[#This Row],[Disponible stock sin venta]]+Tabla14[[#This Row],[Ajuste stock sin venta]],0)</f>
        <v>0</v>
      </c>
      <c r="AE240" s="5">
        <f>IFERROR(VLOOKUP(Tabla14[[#This Row],[Llave]],[2]Hoja2!$B:$E,4,FALSE),0)</f>
        <v>0</v>
      </c>
      <c r="AF24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</v>
      </c>
      <c r="AG240" s="5">
        <v>24000</v>
      </c>
      <c r="AH240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</v>
      </c>
      <c r="AI240" s="21">
        <f>+Tabla14[[#This Row],[Plan Ajustado]]-Tabla14[[#This Row],[Plan Irrestricto (DATO)]]</f>
        <v>0</v>
      </c>
      <c r="AJ240" s="5"/>
      <c r="AK240" s="5"/>
    </row>
    <row r="241" spans="1:37" ht="15.5" x14ac:dyDescent="0.35">
      <c r="A241">
        <v>2</v>
      </c>
      <c r="B241" t="str">
        <f>Tabla14[[#This Row],[Oficina]]&amp;Tabla14[[#This Row],[Material]]</f>
        <v>Agro Sudamerica1012763</v>
      </c>
      <c r="C241" t="s">
        <v>327</v>
      </c>
      <c r="D241" t="s">
        <v>37</v>
      </c>
      <c r="E241">
        <v>1012763</v>
      </c>
      <c r="F241" t="s">
        <v>336</v>
      </c>
      <c r="G241" t="s">
        <v>79</v>
      </c>
      <c r="H241" t="s">
        <v>337</v>
      </c>
      <c r="I241">
        <f>IFERROR(VLOOKUP(Tabla14[[#This Row],[Material]],[1]Hoja1!$A:$B,2,FALSE),0)</f>
        <v>0</v>
      </c>
      <c r="J241" s="7">
        <v>0</v>
      </c>
      <c r="K241" s="7">
        <v>0</v>
      </c>
      <c r="L241" s="16">
        <v>0.56140395452786862</v>
      </c>
      <c r="M241" s="7">
        <v>0</v>
      </c>
      <c r="N241" s="7">
        <v>2131</v>
      </c>
      <c r="O241" s="7">
        <v>0</v>
      </c>
      <c r="P241" s="7">
        <v>0</v>
      </c>
      <c r="Q241" s="17">
        <f>SUM(Tabla14[[#This Row],[Producción disponible]],Tabla14[[#This Row],[Stock al día]],(Tabla14[[#This Row],[Por producir mes N]]))-Tabla14[[#This Row],[Producción por despachar mes N]]</f>
        <v>2131</v>
      </c>
      <c r="R241" s="7">
        <v>0</v>
      </c>
      <c r="S241" s="18">
        <v>24000</v>
      </c>
      <c r="T241" s="19">
        <f t="shared" si="3"/>
        <v>0</v>
      </c>
      <c r="U241" s="20"/>
      <c r="V241" s="19">
        <f>+Tabla14[[#This Row],[Atraso a facturar]]+Tabla14[[#This Row],[Ajuste atraso]]</f>
        <v>0</v>
      </c>
      <c r="W241" s="5">
        <f>+Tabla14[[#This Row],[Total disponible]]-Tabla14[[#This Row],[Facturación atraso]]</f>
        <v>2131</v>
      </c>
      <c r="X241" s="21">
        <f>IFERROR(IF(AND(W241&gt;S241,K241&gt;=S241),ROUNDDOWN((Tabla14[[#This Row],[Producción para venta nueva]])/S241,0)*S241,0),0)</f>
        <v>0</v>
      </c>
      <c r="Y241" s="20"/>
      <c r="Z241" s="21">
        <f>IF(Tabla14[[#This Row],[Venta del mes]]&gt;0,Tabla14[[#This Row],[Venta del mes]]+Tabla14[[#This Row],[Ajuste venta nueva]],0)</f>
        <v>0</v>
      </c>
      <c r="AA241" s="21">
        <f>+Tabla14[[#This Row],[Producción para venta nueva]]-Tabla14[[#This Row],[Facturación Venta nueva]]</f>
        <v>2131</v>
      </c>
      <c r="AB241" s="21">
        <f>IF(AND(A241=1,Tabla14[[#This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1" s="21"/>
      <c r="AD241" s="21">
        <f>IF(Tabla14[[#This Row],[Disponible stock sin venta]]&gt;0,Tabla14[[#This Row],[Disponible stock sin venta]]+Tabla14[[#This Row],[Ajuste stock sin venta]],0)</f>
        <v>0</v>
      </c>
      <c r="AE241" s="5">
        <f>IFERROR(VLOOKUP(Tabla14[[#This Row],[Llave]],[2]Hoja2!$B:$E,4,FALSE),0)</f>
        <v>0</v>
      </c>
      <c r="AF24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1" s="5">
        <v>0</v>
      </c>
      <c r="AH24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1" s="21">
        <f>+Tabla14[[#This Row],[Plan Ajustado]]-Tabla14[[#This Row],[Plan Irrestricto (DATO)]]</f>
        <v>0</v>
      </c>
      <c r="AJ241" s="5"/>
      <c r="AK241" s="5"/>
    </row>
    <row r="242" spans="1:37" ht="15.5" x14ac:dyDescent="0.35">
      <c r="A242">
        <v>2</v>
      </c>
      <c r="B242" t="str">
        <f>Tabla14[[#This Row],[Oficina]]&amp;Tabla14[[#This Row],[Material]]</f>
        <v>Agro Sudamerica1012744</v>
      </c>
      <c r="C242" t="s">
        <v>327</v>
      </c>
      <c r="D242" t="s">
        <v>37</v>
      </c>
      <c r="E242">
        <v>1012744</v>
      </c>
      <c r="F242" t="s">
        <v>338</v>
      </c>
      <c r="G242" t="s">
        <v>339</v>
      </c>
      <c r="H242" t="s">
        <v>340</v>
      </c>
      <c r="I242">
        <f>IFERROR(VLOOKUP(Tabla14[[#This Row],[Material]],[1]Hoja1!$A:$B,2,FALSE),0)</f>
        <v>0</v>
      </c>
      <c r="J242" s="7">
        <v>29232</v>
      </c>
      <c r="K242" s="7">
        <v>9786</v>
      </c>
      <c r="L242" s="16">
        <v>0.56140395452786862</v>
      </c>
      <c r="M242" s="7">
        <v>16410.960398758656</v>
      </c>
      <c r="N242" s="7">
        <v>51274</v>
      </c>
      <c r="O242" s="7">
        <v>40000</v>
      </c>
      <c r="P242" s="7">
        <v>0</v>
      </c>
      <c r="Q242" s="17">
        <f>SUM(Tabla14[[#This Row],[Producción disponible]],Tabla14[[#This Row],[Stock al día]],(Tabla14[[#This Row],[Por producir mes N]]))-Tabla14[[#This Row],[Producción por despachar mes N]]</f>
        <v>107684.96039875866</v>
      </c>
      <c r="R242" s="7">
        <v>96000</v>
      </c>
      <c r="S242" s="18">
        <v>24000</v>
      </c>
      <c r="T242" s="19">
        <f t="shared" si="3"/>
        <v>96000</v>
      </c>
      <c r="U242" s="20"/>
      <c r="V242" s="19">
        <f>+Tabla14[[#This Row],[Atraso a facturar]]+Tabla14[[#This Row],[Ajuste atraso]]</f>
        <v>96000</v>
      </c>
      <c r="W242" s="5">
        <f>+Tabla14[[#This Row],[Total disponible]]-Tabla14[[#This Row],[Facturación atraso]]</f>
        <v>11684.96039875866</v>
      </c>
      <c r="X242" s="21">
        <f>IFERROR(IF(AND(W242&gt;S242,K242&gt;=S242),ROUNDDOWN((Tabla14[[#This Row],[Producción para venta nueva]])/S242,0)*S242,0),0)</f>
        <v>0</v>
      </c>
      <c r="Y242" s="20"/>
      <c r="Z242" s="21">
        <f>IF(Tabla14[[#This Row],[Venta del mes]]&gt;0,Tabla14[[#This Row],[Venta del mes]]+Tabla14[[#This Row],[Ajuste venta nueva]],0)</f>
        <v>0</v>
      </c>
      <c r="AA242" s="21">
        <f>+Tabla14[[#This Row],[Producción para venta nueva]]-Tabla14[[#This Row],[Facturación Venta nueva]]</f>
        <v>11684.96039875866</v>
      </c>
      <c r="AB242" s="21">
        <f>IF(AND(A242=1,Tabla14[[#This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2" s="21"/>
      <c r="AD242" s="21">
        <f>IF(Tabla14[[#This Row],[Disponible stock sin venta]]&gt;0,Tabla14[[#This Row],[Disponible stock sin venta]]+Tabla14[[#This Row],[Ajuste stock sin venta]],0)</f>
        <v>0</v>
      </c>
      <c r="AE242" s="5">
        <f>IFERROR(VLOOKUP(Tabla14[[#This Row],[Llave]],[2]Hoja2!$B:$E,4,FALSE),0)</f>
        <v>0</v>
      </c>
      <c r="AF24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242" s="5">
        <v>96000</v>
      </c>
      <c r="AH242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242" s="21">
        <f>+Tabla14[[#This Row],[Plan Ajustado]]-Tabla14[[#This Row],[Plan Irrestricto (DATO)]]</f>
        <v>0</v>
      </c>
      <c r="AJ242" s="5"/>
      <c r="AK242" s="5"/>
    </row>
    <row r="243" spans="1:37" ht="15.5" x14ac:dyDescent="0.35">
      <c r="A243">
        <v>2</v>
      </c>
      <c r="B243" t="str">
        <f>Tabla14[[#This Row],[Oficina]]&amp;Tabla14[[#This Row],[Material]]</f>
        <v>Agro Sudamerica1012719</v>
      </c>
      <c r="C243" t="s">
        <v>327</v>
      </c>
      <c r="D243" t="s">
        <v>37</v>
      </c>
      <c r="E243">
        <v>1012719</v>
      </c>
      <c r="F243" t="s">
        <v>341</v>
      </c>
      <c r="G243" t="s">
        <v>57</v>
      </c>
      <c r="H243" t="s">
        <v>342</v>
      </c>
      <c r="I243">
        <f>IFERROR(VLOOKUP(Tabla14[[#This Row],[Material]],[1]Hoja1!$A:$B,2,FALSE),0)</f>
        <v>0</v>
      </c>
      <c r="J243" s="7">
        <v>236000</v>
      </c>
      <c r="K243" s="7">
        <v>275965</v>
      </c>
      <c r="L243" s="16">
        <v>0.56140395452786862</v>
      </c>
      <c r="M243" s="7">
        <v>132491.333268577</v>
      </c>
      <c r="N243" s="7">
        <v>42379</v>
      </c>
      <c r="O243" s="7">
        <v>86960.8</v>
      </c>
      <c r="P243" s="7">
        <v>0</v>
      </c>
      <c r="Q243" s="17">
        <f>SUM(Tabla14[[#This Row],[Producción disponible]],Tabla14[[#This Row],[Stock al día]],(Tabla14[[#This Row],[Por producir mes N]]))-Tabla14[[#This Row],[Producción por despachar mes N]]</f>
        <v>261831.13326857699</v>
      </c>
      <c r="R243" s="7">
        <v>191900</v>
      </c>
      <c r="S243" s="18">
        <v>24000</v>
      </c>
      <c r="T243" s="19">
        <f t="shared" si="3"/>
        <v>191900</v>
      </c>
      <c r="U243" s="20"/>
      <c r="V243" s="19">
        <f>+Tabla14[[#This Row],[Atraso a facturar]]+Tabla14[[#This Row],[Ajuste atraso]]</f>
        <v>191900</v>
      </c>
      <c r="W243" s="5">
        <f>+Tabla14[[#This Row],[Total disponible]]-Tabla14[[#This Row],[Facturación atraso]]</f>
        <v>69931.133268576988</v>
      </c>
      <c r="X243" s="21">
        <f>IFERROR(IF(AND(W243&gt;S243,K243&gt;=S243),ROUNDDOWN((Tabla14[[#This Row],[Producción para venta nueva]])/S243,0)*S243,0),0)</f>
        <v>48000</v>
      </c>
      <c r="Y243" s="20"/>
      <c r="Z243" s="21">
        <f>IF(Tabla14[[#This Row],[Venta del mes]]&gt;0,Tabla14[[#This Row],[Venta del mes]]+Tabla14[[#This Row],[Ajuste venta nueva]],0)</f>
        <v>48000</v>
      </c>
      <c r="AA243" s="21">
        <f>+Tabla14[[#This Row],[Producción para venta nueva]]-Tabla14[[#This Row],[Facturación Venta nueva]]</f>
        <v>21931.133268576988</v>
      </c>
      <c r="AB243" s="21">
        <f>IF(AND(A243=1,Tabla14[[#This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3" s="21"/>
      <c r="AD243" s="21">
        <f>IF(Tabla14[[#This Row],[Disponible stock sin venta]]&gt;0,Tabla14[[#This Row],[Disponible stock sin venta]]+Tabla14[[#This Row],[Ajuste stock sin venta]],0)</f>
        <v>0</v>
      </c>
      <c r="AE243" s="5">
        <f>IFERROR(VLOOKUP(Tabla14[[#This Row],[Llave]],[2]Hoja2!$B:$E,4,FALSE),0)</f>
        <v>0</v>
      </c>
      <c r="AF24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239900</v>
      </c>
      <c r="AG243" s="5">
        <v>239900</v>
      </c>
      <c r="AH243" s="21">
        <f>IF(Tabla14[[#This Row],[Plan Irrestricto (DATO)]]&gt;0,SUM(Tabla14[[#This Row],[Facturación atraso]],Tabla14[[#This Row],[Facturación Venta nueva]],Tabla14[[#This Row],[Facturación stock]],Tabla14[[#This Row],[En puerto a facturar]]),0)</f>
        <v>239900</v>
      </c>
      <c r="AI243" s="21">
        <f>+Tabla14[[#This Row],[Plan Ajustado]]-Tabla14[[#This Row],[Plan Irrestricto (DATO)]]</f>
        <v>0</v>
      </c>
      <c r="AJ243" s="5"/>
      <c r="AK243" s="5"/>
    </row>
    <row r="244" spans="1:37" ht="15.5" x14ac:dyDescent="0.35">
      <c r="A244">
        <v>1</v>
      </c>
      <c r="B244" t="str">
        <f>Tabla14[[#This Row],[Oficina]]&amp;Tabla14[[#This Row],[Material]]</f>
        <v>Agro Sudamerica1012699</v>
      </c>
      <c r="C244" t="s">
        <v>327</v>
      </c>
      <c r="D244" t="s">
        <v>37</v>
      </c>
      <c r="E244">
        <v>1012699</v>
      </c>
      <c r="F244" t="s">
        <v>343</v>
      </c>
      <c r="G244" t="s">
        <v>50</v>
      </c>
      <c r="H244" t="s">
        <v>51</v>
      </c>
      <c r="I244">
        <f>IFERROR(VLOOKUP(Tabla14[[#This Row],[Material]],[1]Hoja1!$A:$B,2,FALSE),0)</f>
        <v>0</v>
      </c>
      <c r="J244" s="7">
        <v>0</v>
      </c>
      <c r="K244" s="7">
        <v>0</v>
      </c>
      <c r="L244" s="16">
        <v>0.56140395452786862</v>
      </c>
      <c r="M244" s="7">
        <v>0</v>
      </c>
      <c r="N244" s="7">
        <v>0</v>
      </c>
      <c r="O244" s="7">
        <v>0</v>
      </c>
      <c r="P244" s="7">
        <v>0</v>
      </c>
      <c r="Q244" s="17">
        <f>SUM(Tabla14[[#This Row],[Producción disponible]],Tabla14[[#This Row],[Stock al día]],(Tabla14[[#This Row],[Por producir mes N]]))-Tabla14[[#This Row],[Producción por despachar mes N]]</f>
        <v>0</v>
      </c>
      <c r="R244" s="7">
        <v>0</v>
      </c>
      <c r="S244" s="18">
        <v>24000</v>
      </c>
      <c r="T244" s="19">
        <f t="shared" si="3"/>
        <v>0</v>
      </c>
      <c r="U244" s="20"/>
      <c r="V244" s="19">
        <f>+Tabla14[[#This Row],[Atraso a facturar]]+Tabla14[[#This Row],[Ajuste atraso]]</f>
        <v>0</v>
      </c>
      <c r="W244" s="5">
        <f>+Tabla14[[#This Row],[Total disponible]]-Tabla14[[#This Row],[Facturación atraso]]</f>
        <v>0</v>
      </c>
      <c r="X244" s="21">
        <f>IFERROR(IF(AND(W244&gt;S244,K244&gt;=S244),ROUNDDOWN((Tabla14[[#This Row],[Producción para venta nueva]])/S244,0)*S244,0),0)</f>
        <v>0</v>
      </c>
      <c r="Y244" s="20"/>
      <c r="Z244" s="21">
        <f>IF(Tabla14[[#This Row],[Venta del mes]]&gt;0,Tabla14[[#This Row],[Venta del mes]]+Tabla14[[#This Row],[Ajuste venta nueva]],0)</f>
        <v>0</v>
      </c>
      <c r="AA244" s="21">
        <f>+Tabla14[[#This Row],[Producción para venta nueva]]-Tabla14[[#This Row],[Facturación Venta nueva]]</f>
        <v>0</v>
      </c>
      <c r="AB244" s="21">
        <f>IF(AND(A244=1,Tabla14[[#This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4" s="21"/>
      <c r="AD244" s="21">
        <f>IF(Tabla14[[#This Row],[Disponible stock sin venta]]&gt;0,Tabla14[[#This Row],[Disponible stock sin venta]]+Tabla14[[#This Row],[Ajuste stock sin venta]],0)</f>
        <v>0</v>
      </c>
      <c r="AE244" s="5">
        <f>IFERROR(VLOOKUP(Tabla14[[#This Row],[Llave]],[2]Hoja2!$B:$E,4,FALSE),0)</f>
        <v>0</v>
      </c>
      <c r="AF244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4" s="5" t="b">
        <v>0</v>
      </c>
      <c r="AH24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4" s="21">
        <f>+Tabla14[[#This Row],[Plan Ajustado]]-Tabla14[[#This Row],[Plan Irrestricto (DATO)]]</f>
        <v>0</v>
      </c>
      <c r="AJ244" s="5"/>
      <c r="AK244" s="5"/>
    </row>
    <row r="245" spans="1:37" ht="15.5" x14ac:dyDescent="0.35">
      <c r="A245">
        <v>1</v>
      </c>
      <c r="B245" t="str">
        <f>Tabla14[[#This Row],[Oficina]]&amp;Tabla14[[#This Row],[Material]]</f>
        <v>Agro Sudamerica1012698</v>
      </c>
      <c r="C245" t="s">
        <v>327</v>
      </c>
      <c r="D245" t="s">
        <v>37</v>
      </c>
      <c r="E245">
        <v>1012698</v>
      </c>
      <c r="F245" t="s">
        <v>344</v>
      </c>
      <c r="G245" t="s">
        <v>140</v>
      </c>
      <c r="H245" t="s">
        <v>140</v>
      </c>
      <c r="I245">
        <f>IFERROR(VLOOKUP(Tabla14[[#This Row],[Material]],[1]Hoja1!$A:$B,2,FALSE),0)</f>
        <v>0</v>
      </c>
      <c r="J245" s="7">
        <v>0</v>
      </c>
      <c r="K245" s="7">
        <v>0</v>
      </c>
      <c r="L245" s="16">
        <v>0.56140395452786862</v>
      </c>
      <c r="M245" s="7">
        <v>0</v>
      </c>
      <c r="N245" s="7">
        <v>0</v>
      </c>
      <c r="O245" s="7">
        <v>0</v>
      </c>
      <c r="P245" s="7">
        <v>0</v>
      </c>
      <c r="Q245" s="17">
        <f>SUM(Tabla14[[#This Row],[Producción disponible]],Tabla14[[#This Row],[Stock al día]],(Tabla14[[#This Row],[Por producir mes N]]))-Tabla14[[#This Row],[Producción por despachar mes N]]</f>
        <v>0</v>
      </c>
      <c r="R245" s="7">
        <v>0</v>
      </c>
      <c r="S245" s="18">
        <v>24000</v>
      </c>
      <c r="T245" s="19">
        <f t="shared" si="3"/>
        <v>0</v>
      </c>
      <c r="U245" s="20"/>
      <c r="V245" s="19">
        <f>+Tabla14[[#This Row],[Atraso a facturar]]+Tabla14[[#This Row],[Ajuste atraso]]</f>
        <v>0</v>
      </c>
      <c r="W245" s="5">
        <f>+Tabla14[[#This Row],[Total disponible]]-Tabla14[[#This Row],[Facturación atraso]]</f>
        <v>0</v>
      </c>
      <c r="X245" s="21">
        <f>IFERROR(IF(AND(W245&gt;S245,K245&gt;=S245),ROUNDDOWN((Tabla14[[#This Row],[Producción para venta nueva]])/S245,0)*S245,0),0)</f>
        <v>0</v>
      </c>
      <c r="Y245" s="20"/>
      <c r="Z245" s="21">
        <f>IF(Tabla14[[#This Row],[Venta del mes]]&gt;0,Tabla14[[#This Row],[Venta del mes]]+Tabla14[[#This Row],[Ajuste venta nueva]],0)</f>
        <v>0</v>
      </c>
      <c r="AA245" s="21">
        <f>+Tabla14[[#This Row],[Producción para venta nueva]]-Tabla14[[#This Row],[Facturación Venta nueva]]</f>
        <v>0</v>
      </c>
      <c r="AB245" s="21">
        <f>IF(AND(A245=1,Tabla14[[#This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5" s="21"/>
      <c r="AD245" s="21">
        <f>IF(Tabla14[[#This Row],[Disponible stock sin venta]]&gt;0,Tabla14[[#This Row],[Disponible stock sin venta]]+Tabla14[[#This Row],[Ajuste stock sin venta]],0)</f>
        <v>0</v>
      </c>
      <c r="AE245" s="5">
        <f>IFERROR(VLOOKUP(Tabla14[[#This Row],[Llave]],[2]Hoja2!$B:$E,4,FALSE),0)</f>
        <v>0</v>
      </c>
      <c r="AF24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5" s="5" t="b">
        <v>0</v>
      </c>
      <c r="AH24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5" s="21">
        <f>+Tabla14[[#This Row],[Plan Ajustado]]-Tabla14[[#This Row],[Plan Irrestricto (DATO)]]</f>
        <v>0</v>
      </c>
      <c r="AJ245" s="5"/>
      <c r="AK245" s="5"/>
    </row>
    <row r="246" spans="1:37" ht="15.5" x14ac:dyDescent="0.35">
      <c r="A246">
        <v>1</v>
      </c>
      <c r="B246" t="str">
        <f>Tabla14[[#This Row],[Oficina]]&amp;Tabla14[[#This Row],[Material]]</f>
        <v>Agrosuper Brasil1012674</v>
      </c>
      <c r="C246" t="s">
        <v>327</v>
      </c>
      <c r="D246" t="s">
        <v>63</v>
      </c>
      <c r="E246">
        <v>1012674</v>
      </c>
      <c r="F246" t="s">
        <v>345</v>
      </c>
      <c r="G246" t="s">
        <v>79</v>
      </c>
      <c r="H246" t="s">
        <v>333</v>
      </c>
      <c r="I246">
        <f>IFERROR(VLOOKUP(Tabla14[[#This Row],[Material]],[1]Hoja1!$A:$B,2,FALSE),0)</f>
        <v>0</v>
      </c>
      <c r="J246" s="7">
        <v>48000</v>
      </c>
      <c r="K246" s="7">
        <v>47070</v>
      </c>
      <c r="L246" s="16">
        <v>0.80340365628999044</v>
      </c>
      <c r="M246" s="7">
        <v>38563.375501919538</v>
      </c>
      <c r="N246" s="7">
        <v>30584</v>
      </c>
      <c r="O246" s="7">
        <v>12000</v>
      </c>
      <c r="P246" s="7">
        <v>0</v>
      </c>
      <c r="Q246" s="17">
        <f>SUM(Tabla14[[#This Row],[Producción disponible]],Tabla14[[#This Row],[Stock al día]],(Tabla14[[#This Row],[Por producir mes N]]))-Tabla14[[#This Row],[Producción por despachar mes N]]</f>
        <v>81147.375501919538</v>
      </c>
      <c r="R246" s="7">
        <v>48000</v>
      </c>
      <c r="S246" s="18">
        <v>24000</v>
      </c>
      <c r="T246" s="19">
        <f t="shared" si="3"/>
        <v>48000</v>
      </c>
      <c r="U246" s="20"/>
      <c r="V246" s="19">
        <f>+Tabla14[[#This Row],[Atraso a facturar]]+Tabla14[[#This Row],[Ajuste atraso]]</f>
        <v>48000</v>
      </c>
      <c r="W246" s="5">
        <f>+Tabla14[[#This Row],[Total disponible]]-Tabla14[[#This Row],[Facturación atraso]]</f>
        <v>33147.375501919538</v>
      </c>
      <c r="X246" s="21">
        <f>IFERROR(IF(AND(W246&gt;S246,K246&gt;=S246),ROUNDDOWN((Tabla14[[#This Row],[Producción para venta nueva]])/S246,0)*S246,0),0)</f>
        <v>24000</v>
      </c>
      <c r="Y246" s="20"/>
      <c r="Z246" s="21">
        <f>IF(Tabla14[[#This Row],[Venta del mes]]&gt;0,Tabla14[[#This Row],[Venta del mes]]+Tabla14[[#This Row],[Ajuste venta nueva]],0)</f>
        <v>24000</v>
      </c>
      <c r="AA246" s="21">
        <f>+Tabla14[[#This Row],[Producción para venta nueva]]-Tabla14[[#This Row],[Facturación Venta nueva]]</f>
        <v>9147.3755019195378</v>
      </c>
      <c r="AB246" s="21">
        <f>IF(AND(A246=1,Tabla14[[#This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6" s="21"/>
      <c r="AD246" s="21">
        <f>IF(Tabla14[[#This Row],[Disponible stock sin venta]]&gt;0,Tabla14[[#This Row],[Disponible stock sin venta]]+Tabla14[[#This Row],[Ajuste stock sin venta]],0)</f>
        <v>0</v>
      </c>
      <c r="AE246" s="5">
        <f>IFERROR(VLOOKUP(Tabla14[[#This Row],[Llave]],[2]Hoja2!$B:$E,4,FALSE),0)</f>
        <v>0</v>
      </c>
      <c r="AF24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72000</v>
      </c>
      <c r="AG246" s="5">
        <v>72000</v>
      </c>
      <c r="AH246" s="21">
        <f>IF(Tabla14[[#This Row],[Plan Irrestricto (DATO)]]&gt;0,SUM(Tabla14[[#This Row],[Facturación atraso]],Tabla14[[#This Row],[Facturación Venta nueva]],Tabla14[[#This Row],[Facturación stock]],Tabla14[[#This Row],[En puerto a facturar]]),0)</f>
        <v>72000</v>
      </c>
      <c r="AI246" s="21">
        <f>+Tabla14[[#This Row],[Plan Ajustado]]-Tabla14[[#This Row],[Plan Irrestricto (DATO)]]</f>
        <v>0</v>
      </c>
      <c r="AJ246" s="5"/>
      <c r="AK246" s="5"/>
    </row>
    <row r="247" spans="1:37" ht="15.5" x14ac:dyDescent="0.35">
      <c r="A247">
        <v>2</v>
      </c>
      <c r="B247" t="str">
        <f>Tabla14[[#This Row],[Oficina]]&amp;Tabla14[[#This Row],[Material]]</f>
        <v>Agrosuper Asia1012612</v>
      </c>
      <c r="C247" t="s">
        <v>327</v>
      </c>
      <c r="D247" t="s">
        <v>76</v>
      </c>
      <c r="E247">
        <v>1012612</v>
      </c>
      <c r="F247" t="s">
        <v>346</v>
      </c>
      <c r="G247" t="s">
        <v>57</v>
      </c>
      <c r="H247" t="s">
        <v>347</v>
      </c>
      <c r="I247">
        <f>IFERROR(VLOOKUP(Tabla14[[#This Row],[Material]],[1]Hoja1!$A:$B,2,FALSE),0)</f>
        <v>0</v>
      </c>
      <c r="J247" s="7">
        <v>500000</v>
      </c>
      <c r="K247" s="7">
        <v>300000</v>
      </c>
      <c r="L247" s="16">
        <v>0.56140395452786862</v>
      </c>
      <c r="M247" s="7">
        <v>280701.97726393433</v>
      </c>
      <c r="N247" s="7">
        <v>62910</v>
      </c>
      <c r="O247" s="7">
        <v>100000</v>
      </c>
      <c r="P247" s="7">
        <v>0</v>
      </c>
      <c r="Q247" s="17">
        <f>SUM(Tabla14[[#This Row],[Producción disponible]],Tabla14[[#This Row],[Stock al día]],(Tabla14[[#This Row],[Por producir mes N]]))-Tabla14[[#This Row],[Producción por despachar mes N]]</f>
        <v>443611.97726393433</v>
      </c>
      <c r="R247" s="7">
        <v>825000</v>
      </c>
      <c r="S247" s="18">
        <v>25000</v>
      </c>
      <c r="T247" s="19">
        <f t="shared" si="3"/>
        <v>425000</v>
      </c>
      <c r="U247" s="20"/>
      <c r="V247" s="19">
        <f>+Tabla14[[#This Row],[Atraso a facturar]]+Tabla14[[#This Row],[Ajuste atraso]]</f>
        <v>425000</v>
      </c>
      <c r="W247" s="5">
        <f>+Tabla14[[#This Row],[Total disponible]]-Tabla14[[#This Row],[Facturación atraso]]</f>
        <v>18611.977263934328</v>
      </c>
      <c r="X247" s="21">
        <f>IFERROR(IF(AND(W247&gt;S247,K247&gt;=S247),ROUNDDOWN((Tabla14[[#This Row],[Producción para venta nueva]])/S247,0)*S247,0),0)</f>
        <v>0</v>
      </c>
      <c r="Y247" s="20"/>
      <c r="Z247" s="21">
        <f>IF(Tabla14[[#This Row],[Venta del mes]]&gt;0,Tabla14[[#This Row],[Venta del mes]]+Tabla14[[#This Row],[Ajuste venta nueva]],0)</f>
        <v>0</v>
      </c>
      <c r="AA247" s="21">
        <f>+Tabla14[[#This Row],[Producción para venta nueva]]-Tabla14[[#This Row],[Facturación Venta nueva]]</f>
        <v>18611.977263934328</v>
      </c>
      <c r="AB247" s="21">
        <f>IF(AND(A247=1,Tabla14[[#This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7" s="21"/>
      <c r="AD247" s="21">
        <f>IF(Tabla14[[#This Row],[Disponible stock sin venta]]&gt;0,Tabla14[[#This Row],[Disponible stock sin venta]]+Tabla14[[#This Row],[Ajuste stock sin venta]],0)</f>
        <v>0</v>
      </c>
      <c r="AE247" s="5">
        <f>IFERROR(VLOOKUP(Tabla14[[#This Row],[Llave]],[2]Hoja2!$B:$E,4,FALSE),0)</f>
        <v>48903.46</v>
      </c>
      <c r="AF24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473903.46</v>
      </c>
      <c r="AG247" s="5">
        <v>473903.46</v>
      </c>
      <c r="AH247" s="21">
        <f>IF(Tabla14[[#This Row],[Plan Irrestricto (DATO)]]&gt;0,SUM(Tabla14[[#This Row],[Facturación atraso]],Tabla14[[#This Row],[Facturación Venta nueva]],Tabla14[[#This Row],[Facturación stock]],Tabla14[[#This Row],[En puerto a facturar]]),0)</f>
        <v>473903.46</v>
      </c>
      <c r="AI247" s="21">
        <f>+Tabla14[[#This Row],[Plan Ajustado]]-Tabla14[[#This Row],[Plan Irrestricto (DATO)]]</f>
        <v>0</v>
      </c>
      <c r="AJ247" s="5"/>
      <c r="AK247" s="5"/>
    </row>
    <row r="248" spans="1:37" ht="15.5" x14ac:dyDescent="0.35">
      <c r="A248">
        <v>1</v>
      </c>
      <c r="B248" t="str">
        <f>Tabla14[[#This Row],[Oficina]]&amp;Tabla14[[#This Row],[Material]]</f>
        <v>Agro Sudamerica1012602</v>
      </c>
      <c r="C248" t="s">
        <v>327</v>
      </c>
      <c r="D248" t="s">
        <v>37</v>
      </c>
      <c r="E248">
        <v>1012602</v>
      </c>
      <c r="F248" t="s">
        <v>348</v>
      </c>
      <c r="G248" t="s">
        <v>50</v>
      </c>
      <c r="H248" t="s">
        <v>349</v>
      </c>
      <c r="I248">
        <f>IFERROR(VLOOKUP(Tabla14[[#This Row],[Material]],[1]Hoja1!$A:$B,2,FALSE),0)</f>
        <v>0</v>
      </c>
      <c r="J248" s="7">
        <v>0</v>
      </c>
      <c r="K248" s="7">
        <v>0</v>
      </c>
      <c r="L248" s="16">
        <v>0.56140395452786862</v>
      </c>
      <c r="M248" s="7">
        <v>0</v>
      </c>
      <c r="N248" s="7">
        <v>0</v>
      </c>
      <c r="O248" s="7">
        <v>0</v>
      </c>
      <c r="P248" s="7">
        <v>0</v>
      </c>
      <c r="Q248" s="17">
        <f>SUM(Tabla14[[#This Row],[Producción disponible]],Tabla14[[#This Row],[Stock al día]],(Tabla14[[#This Row],[Por producir mes N]]))-Tabla14[[#This Row],[Producción por despachar mes N]]</f>
        <v>0</v>
      </c>
      <c r="R248" s="7">
        <v>0</v>
      </c>
      <c r="S248" s="18">
        <v>24000</v>
      </c>
      <c r="T248" s="19">
        <f t="shared" si="3"/>
        <v>0</v>
      </c>
      <c r="U248" s="20"/>
      <c r="V248" s="19">
        <f>+Tabla14[[#This Row],[Atraso a facturar]]+Tabla14[[#This Row],[Ajuste atraso]]</f>
        <v>0</v>
      </c>
      <c r="W248" s="5">
        <f>+Tabla14[[#This Row],[Total disponible]]-Tabla14[[#This Row],[Facturación atraso]]</f>
        <v>0</v>
      </c>
      <c r="X248" s="21">
        <f>IFERROR(IF(AND(W248&gt;S248,K248&gt;=S248),ROUNDDOWN((Tabla14[[#This Row],[Producción para venta nueva]])/S248,0)*S248,0),0)</f>
        <v>0</v>
      </c>
      <c r="Y248" s="20"/>
      <c r="Z248" s="21">
        <f>IF(Tabla14[[#This Row],[Venta del mes]]&gt;0,Tabla14[[#This Row],[Venta del mes]]+Tabla14[[#This Row],[Ajuste venta nueva]],0)</f>
        <v>0</v>
      </c>
      <c r="AA248" s="21">
        <f>+Tabla14[[#This Row],[Producción para venta nueva]]-Tabla14[[#This Row],[Facturación Venta nueva]]</f>
        <v>0</v>
      </c>
      <c r="AB248" s="21">
        <f>IF(AND(A248=1,Tabla14[[#This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8" s="21"/>
      <c r="AD248" s="21">
        <f>IF(Tabla14[[#This Row],[Disponible stock sin venta]]&gt;0,Tabla14[[#This Row],[Disponible stock sin venta]]+Tabla14[[#This Row],[Ajuste stock sin venta]],0)</f>
        <v>0</v>
      </c>
      <c r="AE248" s="5">
        <f>IFERROR(VLOOKUP(Tabla14[[#This Row],[Llave]],[2]Hoja2!$B:$E,4,FALSE),0)</f>
        <v>0</v>
      </c>
      <c r="AF24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8" s="5" t="b">
        <v>0</v>
      </c>
      <c r="AH24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8" s="21">
        <f>+Tabla14[[#This Row],[Plan Ajustado]]-Tabla14[[#This Row],[Plan Irrestricto (DATO)]]</f>
        <v>0</v>
      </c>
      <c r="AJ248" s="5"/>
      <c r="AK248" s="5"/>
    </row>
    <row r="249" spans="1:37" ht="15.5" x14ac:dyDescent="0.35">
      <c r="A249">
        <v>1</v>
      </c>
      <c r="B249" t="str">
        <f>Tabla14[[#This Row],[Oficina]]&amp;Tabla14[[#This Row],[Material]]</f>
        <v>Agro Sudamerica1012601</v>
      </c>
      <c r="C249" t="s">
        <v>327</v>
      </c>
      <c r="D249" t="s">
        <v>37</v>
      </c>
      <c r="E249">
        <v>1012601</v>
      </c>
      <c r="F249" t="s">
        <v>350</v>
      </c>
      <c r="G249" t="str">
        <f>VLOOKUP(Tabla14[[#This Row],[Material]],'[3]Base Pedidos'!$D:$AD,25,FALSE)</f>
        <v>MENUDENCIAS PANA</v>
      </c>
      <c r="H249" t="str">
        <f>VLOOKUP(Tabla14[[#This Row],[Material]],'[3]Base Pedidos'!$D:$AD,26,FALSE)</f>
        <v>MENUDENCIAS PANA S/CORAZÓN</v>
      </c>
      <c r="I249">
        <f>IFERROR(VLOOKUP(Tabla14[[#This Row],[Material]],[1]Hoja1!$A:$B,2,FALSE),0)</f>
        <v>0</v>
      </c>
      <c r="J249" s="7">
        <v>0</v>
      </c>
      <c r="K249" s="7">
        <v>0</v>
      </c>
      <c r="L249" s="16">
        <v>0.56140395452786862</v>
      </c>
      <c r="M249" s="7">
        <v>0</v>
      </c>
      <c r="N249" s="7">
        <v>0</v>
      </c>
      <c r="O249" s="7">
        <v>0</v>
      </c>
      <c r="P249" s="7">
        <v>0</v>
      </c>
      <c r="Q249" s="17">
        <f>SUM(Tabla14[[#This Row],[Producción disponible]],Tabla14[[#This Row],[Stock al día]],(Tabla14[[#This Row],[Por producir mes N]]))-Tabla14[[#This Row],[Producción por despachar mes N]]</f>
        <v>0</v>
      </c>
      <c r="R249" s="7">
        <v>0</v>
      </c>
      <c r="S249" s="18">
        <v>24000</v>
      </c>
      <c r="T249" s="19">
        <f t="shared" si="3"/>
        <v>0</v>
      </c>
      <c r="U249" s="20"/>
      <c r="V249" s="19">
        <f>+Tabla14[[#This Row],[Atraso a facturar]]+Tabla14[[#This Row],[Ajuste atraso]]</f>
        <v>0</v>
      </c>
      <c r="W249" s="5">
        <f>+Tabla14[[#This Row],[Total disponible]]-Tabla14[[#This Row],[Facturación atraso]]</f>
        <v>0</v>
      </c>
      <c r="X249" s="21">
        <f>IFERROR(IF(AND(W249&gt;S249,K249&gt;=S249),ROUNDDOWN((Tabla14[[#This Row],[Producción para venta nueva]])/S249,0)*S249,0),0)</f>
        <v>0</v>
      </c>
      <c r="Y249" s="20"/>
      <c r="Z249" s="21">
        <f>IF(Tabla14[[#This Row],[Venta del mes]]&gt;0,Tabla14[[#This Row],[Venta del mes]]+Tabla14[[#This Row],[Ajuste venta nueva]],0)</f>
        <v>0</v>
      </c>
      <c r="AA249" s="21">
        <f>+Tabla14[[#This Row],[Producción para venta nueva]]-Tabla14[[#This Row],[Facturación Venta nueva]]</f>
        <v>0</v>
      </c>
      <c r="AB249" s="21">
        <f>IF(AND(A249=1,Tabla14[[#This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49" s="21"/>
      <c r="AD249" s="21">
        <f>IF(Tabla14[[#This Row],[Disponible stock sin venta]]&gt;0,Tabla14[[#This Row],[Disponible stock sin venta]]+Tabla14[[#This Row],[Ajuste stock sin venta]],0)</f>
        <v>0</v>
      </c>
      <c r="AE249" s="5">
        <f>IFERROR(VLOOKUP(Tabla14[[#This Row],[Llave]],[2]Hoja2!$B:$E,4,FALSE),0)</f>
        <v>0</v>
      </c>
      <c r="AF24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49" s="5" t="b">
        <v>0</v>
      </c>
      <c r="AH24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49" s="21">
        <f>+Tabla14[[#This Row],[Plan Ajustado]]-Tabla14[[#This Row],[Plan Irrestricto (DATO)]]</f>
        <v>0</v>
      </c>
      <c r="AJ249" s="5"/>
      <c r="AK249" s="5"/>
    </row>
    <row r="250" spans="1:37" ht="15.5" x14ac:dyDescent="0.35">
      <c r="B250" t="str">
        <f>Tabla14[[#This Row],[Oficina]]&amp;Tabla14[[#This Row],[Material]]</f>
        <v>Agro Sudamerica1012556</v>
      </c>
      <c r="C250" t="s">
        <v>327</v>
      </c>
      <c r="D250" t="s">
        <v>37</v>
      </c>
      <c r="E250">
        <v>1012556</v>
      </c>
      <c r="F250" t="s">
        <v>351</v>
      </c>
      <c r="G250" t="s">
        <v>57</v>
      </c>
      <c r="H250" t="s">
        <v>342</v>
      </c>
      <c r="I250">
        <f>IFERROR(VLOOKUP(Tabla14[[#This Row],[Material]],[1]Hoja1!$A:$B,2,FALSE),0)</f>
        <v>0</v>
      </c>
      <c r="J250" s="7">
        <v>252000</v>
      </c>
      <c r="K250" s="7">
        <v>217713</v>
      </c>
      <c r="L250" s="16">
        <v>0.56140395452786862</v>
      </c>
      <c r="M250" s="7">
        <v>141473.79654102289</v>
      </c>
      <c r="N250" s="7">
        <v>38410</v>
      </c>
      <c r="O250" s="7">
        <v>0</v>
      </c>
      <c r="P250" s="7">
        <v>0</v>
      </c>
      <c r="Q250" s="17">
        <f>SUM(Tabla14[[#This Row],[Producción disponible]],Tabla14[[#This Row],[Stock al día]],(Tabla14[[#This Row],[Por producir mes N]]))-Tabla14[[#This Row],[Producción por despachar mes N]]</f>
        <v>179883.79654102289</v>
      </c>
      <c r="R250" s="7">
        <v>48000</v>
      </c>
      <c r="S250" s="18">
        <v>24000</v>
      </c>
      <c r="T250" s="19">
        <f t="shared" si="3"/>
        <v>48000</v>
      </c>
      <c r="U250" s="20"/>
      <c r="V250" s="19">
        <f>+Tabla14[[#This Row],[Atraso a facturar]]+Tabla14[[#This Row],[Ajuste atraso]]</f>
        <v>48000</v>
      </c>
      <c r="W250" s="5">
        <f>+Tabla14[[#This Row],[Total disponible]]-Tabla14[[#This Row],[Facturación atraso]]</f>
        <v>131883.79654102289</v>
      </c>
      <c r="X250" s="21">
        <f>IFERROR(IF(AND(W250&gt;S250,K250&gt;=S250),ROUNDDOWN((Tabla14[[#This Row],[Producción para venta nueva]])/S250,0)*S250,0),0)</f>
        <v>120000</v>
      </c>
      <c r="Y250" s="20"/>
      <c r="Z250" s="21">
        <f>IF(Tabla14[[#This Row],[Venta del mes]]&gt;0,Tabla14[[#This Row],[Venta del mes]]+Tabla14[[#This Row],[Ajuste venta nueva]],0)</f>
        <v>120000</v>
      </c>
      <c r="AA250" s="21">
        <f>+Tabla14[[#This Row],[Producción para venta nueva]]-Tabla14[[#This Row],[Facturación Venta nueva]]</f>
        <v>11883.796541022894</v>
      </c>
      <c r="AB250" s="21">
        <f>IF(AND(A250=1,Tabla14[[#This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0" s="21"/>
      <c r="AD250" s="21">
        <f>IF(Tabla14[[#This Row],[Disponible stock sin venta]]&gt;0,Tabla14[[#This Row],[Disponible stock sin venta]]+Tabla14[[#This Row],[Ajuste stock sin venta]],0)</f>
        <v>0</v>
      </c>
      <c r="AE250" s="5">
        <f>IFERROR(VLOOKUP(Tabla14[[#This Row],[Llave]],[2]Hoja2!$B:$E,4,FALSE),0)</f>
        <v>0</v>
      </c>
      <c r="AF25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168000</v>
      </c>
      <c r="AG250" s="5">
        <v>168000</v>
      </c>
      <c r="AH250" s="21">
        <f>IF(Tabla14[[#This Row],[Plan Irrestricto (DATO)]]&gt;0,SUM(Tabla14[[#This Row],[Facturación atraso]],Tabla14[[#This Row],[Facturación Venta nueva]],Tabla14[[#This Row],[Facturación stock]],Tabla14[[#This Row],[En puerto a facturar]]),0)</f>
        <v>168000</v>
      </c>
      <c r="AI250" s="21">
        <f>+Tabla14[[#This Row],[Plan Ajustado]]-Tabla14[[#This Row],[Plan Irrestricto (DATO)]]</f>
        <v>0</v>
      </c>
      <c r="AJ250" s="5"/>
      <c r="AK250" s="5"/>
    </row>
    <row r="251" spans="1:37" ht="15.5" x14ac:dyDescent="0.35">
      <c r="A251">
        <v>1</v>
      </c>
      <c r="B251" t="str">
        <f>Tabla14[[#This Row],[Oficina]]&amp;Tabla14[[#This Row],[Material]]</f>
        <v>Agro Sudamerica1012552</v>
      </c>
      <c r="C251" t="s">
        <v>327</v>
      </c>
      <c r="D251" t="s">
        <v>37</v>
      </c>
      <c r="E251">
        <v>1012552</v>
      </c>
      <c r="F251" t="s">
        <v>352</v>
      </c>
      <c r="G251" t="s">
        <v>339</v>
      </c>
      <c r="H251" t="s">
        <v>340</v>
      </c>
      <c r="I251">
        <f>IFERROR(VLOOKUP(Tabla14[[#This Row],[Material]],[1]Hoja1!$A:$B,2,FALSE),0)</f>
        <v>0</v>
      </c>
      <c r="J251" s="7">
        <v>30870</v>
      </c>
      <c r="K251" s="7">
        <v>72000</v>
      </c>
      <c r="L251" s="16">
        <v>0.56140395452786862</v>
      </c>
      <c r="M251" s="7">
        <v>17330.540076275305</v>
      </c>
      <c r="N251" s="7">
        <v>94090</v>
      </c>
      <c r="O251" s="7">
        <v>0</v>
      </c>
      <c r="P251" s="7">
        <v>24000</v>
      </c>
      <c r="Q251" s="17">
        <f>SUM(Tabla14[[#This Row],[Producción disponible]],Tabla14[[#This Row],[Stock al día]],(Tabla14[[#This Row],[Por producir mes N]]))-Tabla14[[#This Row],[Producción por despachar mes N]]</f>
        <v>87420.540076275298</v>
      </c>
      <c r="R251" s="7">
        <v>70000</v>
      </c>
      <c r="S251" s="18">
        <v>23000</v>
      </c>
      <c r="T251" s="19">
        <f t="shared" si="3"/>
        <v>70000</v>
      </c>
      <c r="U251" s="20"/>
      <c r="V251" s="19">
        <f>+Tabla14[[#This Row],[Atraso a facturar]]+Tabla14[[#This Row],[Ajuste atraso]]</f>
        <v>70000</v>
      </c>
      <c r="W251" s="5">
        <f>+Tabla14[[#This Row],[Total disponible]]-Tabla14[[#This Row],[Facturación atraso]]</f>
        <v>17420.540076275298</v>
      </c>
      <c r="X251" s="21">
        <f>IFERROR(IF(AND(W251&gt;S251,K251&gt;=S251),ROUNDDOWN((Tabla14[[#This Row],[Producción para venta nueva]])/S251,0)*S251,0),0)</f>
        <v>0</v>
      </c>
      <c r="Y251" s="20"/>
      <c r="Z251" s="21">
        <f>IF(Tabla14[[#This Row],[Venta del mes]]&gt;0,Tabla14[[#This Row],[Venta del mes]]+Tabla14[[#This Row],[Ajuste venta nueva]],0)</f>
        <v>0</v>
      </c>
      <c r="AA251" s="21">
        <f>+Tabla14[[#This Row],[Producción para venta nueva]]-Tabla14[[#This Row],[Facturación Venta nueva]]</f>
        <v>17420.540076275298</v>
      </c>
      <c r="AB251" s="21">
        <f>IF(AND(A251=1,Tabla14[[#This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1" s="21"/>
      <c r="AD251" s="21">
        <f>IF(Tabla14[[#This Row],[Disponible stock sin venta]]&gt;0,Tabla14[[#This Row],[Disponible stock sin venta]]+Tabla14[[#This Row],[Ajuste stock sin venta]],0)</f>
        <v>0</v>
      </c>
      <c r="AE251" s="5">
        <f>IFERROR(VLOOKUP(Tabla14[[#This Row],[Llave]],[2]Hoja2!$B:$E,4,FALSE),0)</f>
        <v>0</v>
      </c>
      <c r="AF25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70000</v>
      </c>
      <c r="AG251" s="5">
        <v>70000</v>
      </c>
      <c r="AH251" s="21">
        <f>IF(Tabla14[[#This Row],[Plan Irrestricto (DATO)]]&gt;0,SUM(Tabla14[[#This Row],[Facturación atraso]],Tabla14[[#This Row],[Facturación Venta nueva]],Tabla14[[#This Row],[Facturación stock]],Tabla14[[#This Row],[En puerto a facturar]]),0)</f>
        <v>70000</v>
      </c>
      <c r="AI251" s="21">
        <f>+Tabla14[[#This Row],[Plan Ajustado]]-Tabla14[[#This Row],[Plan Irrestricto (DATO)]]</f>
        <v>0</v>
      </c>
      <c r="AJ251" s="5"/>
      <c r="AK251" s="5"/>
    </row>
    <row r="252" spans="1:37" ht="15.5" x14ac:dyDescent="0.35">
      <c r="B252" t="str">
        <f>Tabla14[[#This Row],[Oficina]]&amp;Tabla14[[#This Row],[Material]]</f>
        <v>Agrosuper Asia1012469</v>
      </c>
      <c r="C252" t="s">
        <v>327</v>
      </c>
      <c r="D252" t="s">
        <v>76</v>
      </c>
      <c r="E252">
        <v>1012469</v>
      </c>
      <c r="F252" t="s">
        <v>353</v>
      </c>
      <c r="G252" t="s">
        <v>50</v>
      </c>
      <c r="H252" t="s">
        <v>354</v>
      </c>
      <c r="I252">
        <f>IFERROR(VLOOKUP(Tabla14[[#This Row],[Material]],[1]Hoja1!$A:$B,2,FALSE),0)</f>
        <v>0</v>
      </c>
      <c r="J252" s="7">
        <v>0</v>
      </c>
      <c r="K252" s="7">
        <v>0</v>
      </c>
      <c r="L252" s="16">
        <v>0.56140395452786862</v>
      </c>
      <c r="M252" s="7">
        <v>0</v>
      </c>
      <c r="N252" s="7">
        <v>0</v>
      </c>
      <c r="O252" s="7">
        <v>0</v>
      </c>
      <c r="P252" s="7">
        <v>0</v>
      </c>
      <c r="Q252" s="17">
        <f>SUM(Tabla14[[#This Row],[Producción disponible]],Tabla14[[#This Row],[Stock al día]],(Tabla14[[#This Row],[Por producir mes N]]))-Tabla14[[#This Row],[Producción por despachar mes N]]</f>
        <v>0</v>
      </c>
      <c r="R252" s="7">
        <v>0</v>
      </c>
      <c r="S252" s="18">
        <v>24000</v>
      </c>
      <c r="T252" s="19">
        <f t="shared" si="3"/>
        <v>0</v>
      </c>
      <c r="U252" s="20"/>
      <c r="V252" s="19">
        <f>+Tabla14[[#This Row],[Atraso a facturar]]+Tabla14[[#This Row],[Ajuste atraso]]</f>
        <v>0</v>
      </c>
      <c r="W252" s="5">
        <f>+Tabla14[[#This Row],[Total disponible]]-Tabla14[[#This Row],[Facturación atraso]]</f>
        <v>0</v>
      </c>
      <c r="X252" s="21">
        <f>IFERROR(IF(AND(W252&gt;S252,K252&gt;=S252),ROUNDDOWN((Tabla14[[#This Row],[Producción para venta nueva]])/S252,0)*S252,0),0)</f>
        <v>0</v>
      </c>
      <c r="Y252" s="20"/>
      <c r="Z252" s="21">
        <f>IF(Tabla14[[#This Row],[Venta del mes]]&gt;0,Tabla14[[#This Row],[Venta del mes]]+Tabla14[[#This Row],[Ajuste venta nueva]],0)</f>
        <v>0</v>
      </c>
      <c r="AA252" s="21">
        <f>+Tabla14[[#This Row],[Producción para venta nueva]]-Tabla14[[#This Row],[Facturación Venta nueva]]</f>
        <v>0</v>
      </c>
      <c r="AB252" s="21">
        <f>IF(AND(A252=1,Tabla14[[#This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2" s="21"/>
      <c r="AD252" s="21">
        <f>IF(Tabla14[[#This Row],[Disponible stock sin venta]]&gt;0,Tabla14[[#This Row],[Disponible stock sin venta]]+Tabla14[[#This Row],[Ajuste stock sin venta]],0)</f>
        <v>0</v>
      </c>
      <c r="AE252" s="5">
        <f>IFERROR(VLOOKUP(Tabla14[[#This Row],[Llave]],[2]Hoja2!$B:$E,4,FALSE),0)</f>
        <v>0</v>
      </c>
      <c r="AF25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2" s="5" t="b">
        <v>0</v>
      </c>
      <c r="AH25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2" s="21">
        <f>+Tabla14[[#This Row],[Plan Ajustado]]-Tabla14[[#This Row],[Plan Irrestricto (DATO)]]</f>
        <v>0</v>
      </c>
      <c r="AJ252" s="5"/>
      <c r="AK252" s="5"/>
    </row>
    <row r="253" spans="1:37" ht="15.5" x14ac:dyDescent="0.35">
      <c r="B253" t="str">
        <f>Tabla14[[#This Row],[Oficina]]&amp;Tabla14[[#This Row],[Material]]</f>
        <v>Agro Sudamerica1012375</v>
      </c>
      <c r="C253" t="s">
        <v>327</v>
      </c>
      <c r="D253" t="s">
        <v>37</v>
      </c>
      <c r="E253">
        <v>1012375</v>
      </c>
      <c r="F253" t="s">
        <v>355</v>
      </c>
      <c r="G253" t="s">
        <v>356</v>
      </c>
      <c r="H253" t="s">
        <v>357</v>
      </c>
      <c r="I253">
        <f>IFERROR(VLOOKUP(Tabla14[[#This Row],[Material]],[1]Hoja1!$A:$B,2,FALSE),0)</f>
        <v>0</v>
      </c>
      <c r="J253" s="7">
        <v>0</v>
      </c>
      <c r="K253" s="7">
        <v>0</v>
      </c>
      <c r="L253" s="16">
        <v>0.56140395452786862</v>
      </c>
      <c r="M253" s="7">
        <v>0</v>
      </c>
      <c r="N253" s="7">
        <v>0</v>
      </c>
      <c r="O253" s="7">
        <v>0</v>
      </c>
      <c r="P253" s="7">
        <v>0</v>
      </c>
      <c r="Q253" s="17">
        <f>SUM(Tabla14[[#This Row],[Producción disponible]],Tabla14[[#This Row],[Stock al día]],(Tabla14[[#This Row],[Por producir mes N]]))-Tabla14[[#This Row],[Producción por despachar mes N]]</f>
        <v>0</v>
      </c>
      <c r="R253" s="7">
        <v>0</v>
      </c>
      <c r="S253" s="18">
        <v>24000</v>
      </c>
      <c r="T253" s="19">
        <f t="shared" si="3"/>
        <v>0</v>
      </c>
      <c r="U253" s="20"/>
      <c r="V253" s="19">
        <f>+Tabla14[[#This Row],[Atraso a facturar]]+Tabla14[[#This Row],[Ajuste atraso]]</f>
        <v>0</v>
      </c>
      <c r="W253" s="5">
        <f>+Tabla14[[#This Row],[Total disponible]]-Tabla14[[#This Row],[Facturación atraso]]</f>
        <v>0</v>
      </c>
      <c r="X253" s="21">
        <f>IFERROR(IF(AND(W253&gt;S253,K253&gt;=S253),ROUNDDOWN((Tabla14[[#This Row],[Producción para venta nueva]])/S253,0)*S253,0),0)</f>
        <v>0</v>
      </c>
      <c r="Y253" s="20"/>
      <c r="Z253" s="21">
        <f>IF(Tabla14[[#This Row],[Venta del mes]]&gt;0,Tabla14[[#This Row],[Venta del mes]]+Tabla14[[#This Row],[Ajuste venta nueva]],0)</f>
        <v>0</v>
      </c>
      <c r="AA253" s="21">
        <f>+Tabla14[[#This Row],[Producción para venta nueva]]-Tabla14[[#This Row],[Facturación Venta nueva]]</f>
        <v>0</v>
      </c>
      <c r="AB253" s="21">
        <f>IF(AND(A253=1,Tabla14[[#This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3" s="21"/>
      <c r="AD253" s="21">
        <f>IF(Tabla14[[#This Row],[Disponible stock sin venta]]&gt;0,Tabla14[[#This Row],[Disponible stock sin venta]]+Tabla14[[#This Row],[Ajuste stock sin venta]],0)</f>
        <v>0</v>
      </c>
      <c r="AE253" s="5">
        <f>IFERROR(VLOOKUP(Tabla14[[#This Row],[Llave]],[2]Hoja2!$B:$E,4,FALSE),0)</f>
        <v>0</v>
      </c>
      <c r="AF253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3" s="5" t="b">
        <v>0</v>
      </c>
      <c r="AH25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3" s="21">
        <f>+Tabla14[[#This Row],[Plan Ajustado]]-Tabla14[[#This Row],[Plan Irrestricto (DATO)]]</f>
        <v>0</v>
      </c>
      <c r="AJ253" s="5"/>
      <c r="AK253" s="5"/>
    </row>
    <row r="254" spans="1:37" ht="15.5" x14ac:dyDescent="0.35">
      <c r="B254" t="str">
        <f>Tabla14[[#This Row],[Oficina]]&amp;Tabla14[[#This Row],[Material]]</f>
        <v>Agrosuper Brasil1012362</v>
      </c>
      <c r="C254" t="s">
        <v>327</v>
      </c>
      <c r="D254" t="s">
        <v>63</v>
      </c>
      <c r="E254">
        <v>1012362</v>
      </c>
      <c r="F254" t="s">
        <v>358</v>
      </c>
      <c r="G254" t="s">
        <v>79</v>
      </c>
      <c r="H254" t="s">
        <v>333</v>
      </c>
      <c r="I254">
        <f>IFERROR(VLOOKUP(Tabla14[[#This Row],[Material]],[1]Hoja1!$A:$B,2,FALSE),0)</f>
        <v>0</v>
      </c>
      <c r="J254" s="7">
        <v>72000</v>
      </c>
      <c r="K254" s="7">
        <v>72000</v>
      </c>
      <c r="L254" s="16">
        <v>0.80340365628999044</v>
      </c>
      <c r="M254" s="7">
        <v>57845.063252879314</v>
      </c>
      <c r="N254" s="7">
        <v>0</v>
      </c>
      <c r="O254" s="7">
        <v>0</v>
      </c>
      <c r="P254" s="7">
        <v>0</v>
      </c>
      <c r="Q254" s="17">
        <f>SUM(Tabla14[[#This Row],[Producción disponible]],Tabla14[[#This Row],[Stock al día]],(Tabla14[[#This Row],[Por producir mes N]]))-Tabla14[[#This Row],[Producción por despachar mes N]]</f>
        <v>57845.063252879314</v>
      </c>
      <c r="R254" s="7">
        <v>72000</v>
      </c>
      <c r="S254" s="18">
        <v>24000</v>
      </c>
      <c r="T254" s="19">
        <f t="shared" si="3"/>
        <v>48000</v>
      </c>
      <c r="U254" s="20"/>
      <c r="V254" s="19">
        <f>+Tabla14[[#This Row],[Atraso a facturar]]+Tabla14[[#This Row],[Ajuste atraso]]</f>
        <v>48000</v>
      </c>
      <c r="W254" s="5">
        <f>+Tabla14[[#This Row],[Total disponible]]-Tabla14[[#This Row],[Facturación atraso]]</f>
        <v>9845.0632528793139</v>
      </c>
      <c r="X254" s="21">
        <f>IFERROR(IF(AND(W254&gt;S254,K254&gt;=S254),ROUNDDOWN((Tabla14[[#This Row],[Producción para venta nueva]])/S254,0)*S254,0),0)</f>
        <v>0</v>
      </c>
      <c r="Y254" s="20"/>
      <c r="Z254" s="21">
        <f>IF(Tabla14[[#This Row],[Venta del mes]]&gt;0,Tabla14[[#This Row],[Venta del mes]]+Tabla14[[#This Row],[Ajuste venta nueva]],0)</f>
        <v>0</v>
      </c>
      <c r="AA254" s="21">
        <f>+Tabla14[[#This Row],[Producción para venta nueva]]-Tabla14[[#This Row],[Facturación Venta nueva]]</f>
        <v>9845.0632528793139</v>
      </c>
      <c r="AB254" s="21">
        <f>IF(AND(A254=1,Tabla14[[#This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4" s="21"/>
      <c r="AD254" s="21">
        <f>IF(Tabla14[[#This Row],[Disponible stock sin venta]]&gt;0,Tabla14[[#This Row],[Disponible stock sin venta]]+Tabla14[[#This Row],[Ajuste stock sin venta]],0)</f>
        <v>0</v>
      </c>
      <c r="AE254" s="5">
        <f>IFERROR(VLOOKUP(Tabla14[[#This Row],[Llave]],[2]Hoja2!$B:$E,4,FALSE),0)</f>
        <v>0</v>
      </c>
      <c r="AF25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254" s="5">
        <v>48000</v>
      </c>
      <c r="AH254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254" s="21">
        <f>+Tabla14[[#This Row],[Plan Ajustado]]-Tabla14[[#This Row],[Plan Irrestricto (DATO)]]</f>
        <v>0</v>
      </c>
      <c r="AJ254" s="5"/>
      <c r="AK254" s="5"/>
    </row>
    <row r="255" spans="1:37" ht="15.5" x14ac:dyDescent="0.35">
      <c r="B255" t="str">
        <f>Tabla14[[#This Row],[Oficina]]&amp;Tabla14[[#This Row],[Material]]</f>
        <v>Agro Sudamerica1012342</v>
      </c>
      <c r="C255" t="s">
        <v>327</v>
      </c>
      <c r="D255" t="s">
        <v>37</v>
      </c>
      <c r="E255">
        <v>1012342</v>
      </c>
      <c r="F255" t="s">
        <v>358</v>
      </c>
      <c r="G255" t="s">
        <v>79</v>
      </c>
      <c r="H255" t="s">
        <v>333</v>
      </c>
      <c r="I255">
        <f>IFERROR(VLOOKUP(Tabla14[[#This Row],[Material]],[1]Hoja1!$A:$B,2,FALSE),0)</f>
        <v>0</v>
      </c>
      <c r="J255" s="7">
        <v>0</v>
      </c>
      <c r="K255" s="7">
        <v>0</v>
      </c>
      <c r="L255" s="16">
        <v>0.56140395452786862</v>
      </c>
      <c r="M255" s="7">
        <v>0</v>
      </c>
      <c r="N255" s="7">
        <v>0</v>
      </c>
      <c r="O255" s="7">
        <v>0</v>
      </c>
      <c r="P255" s="7">
        <v>0</v>
      </c>
      <c r="Q255" s="17">
        <f>SUM(Tabla14[[#This Row],[Producción disponible]],Tabla14[[#This Row],[Stock al día]],(Tabla14[[#This Row],[Por producir mes N]]))-Tabla14[[#This Row],[Producción por despachar mes N]]</f>
        <v>0</v>
      </c>
      <c r="R255" s="7">
        <v>0</v>
      </c>
      <c r="S255" s="18">
        <v>24000</v>
      </c>
      <c r="T255" s="19">
        <f t="shared" si="3"/>
        <v>0</v>
      </c>
      <c r="U255" s="20"/>
      <c r="V255" s="19">
        <f>+Tabla14[[#This Row],[Atraso a facturar]]+Tabla14[[#This Row],[Ajuste atraso]]</f>
        <v>0</v>
      </c>
      <c r="W255" s="5">
        <f>+Tabla14[[#This Row],[Total disponible]]-Tabla14[[#This Row],[Facturación atraso]]</f>
        <v>0</v>
      </c>
      <c r="X255" s="21">
        <f>IFERROR(IF(AND(W255&gt;S255,K255&gt;=S255),ROUNDDOWN((Tabla14[[#This Row],[Producción para venta nueva]])/S255,0)*S255,0),0)</f>
        <v>0</v>
      </c>
      <c r="Y255" s="20"/>
      <c r="Z255" s="21">
        <f>IF(Tabla14[[#This Row],[Venta del mes]]&gt;0,Tabla14[[#This Row],[Venta del mes]]+Tabla14[[#This Row],[Ajuste venta nueva]],0)</f>
        <v>0</v>
      </c>
      <c r="AA255" s="21">
        <f>+Tabla14[[#This Row],[Producción para venta nueva]]-Tabla14[[#This Row],[Facturación Venta nueva]]</f>
        <v>0</v>
      </c>
      <c r="AB255" s="21">
        <f>IF(AND(A255=1,Tabla14[[#This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5" s="21"/>
      <c r="AD255" s="21">
        <f>IF(Tabla14[[#This Row],[Disponible stock sin venta]]&gt;0,Tabla14[[#This Row],[Disponible stock sin venta]]+Tabla14[[#This Row],[Ajuste stock sin venta]],0)</f>
        <v>0</v>
      </c>
      <c r="AE255" s="5">
        <f>IFERROR(VLOOKUP(Tabla14[[#This Row],[Llave]],[2]Hoja2!$B:$E,4,FALSE),0)</f>
        <v>0</v>
      </c>
      <c r="AF255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5" s="5" t="b">
        <v>0</v>
      </c>
      <c r="AH255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5" s="21">
        <f>+Tabla14[[#This Row],[Plan Ajustado]]-Tabla14[[#This Row],[Plan Irrestricto (DATO)]]</f>
        <v>0</v>
      </c>
      <c r="AJ255" s="5"/>
      <c r="AK255" s="5"/>
    </row>
    <row r="256" spans="1:37" ht="15.5" x14ac:dyDescent="0.35">
      <c r="B256" t="str">
        <f>Tabla14[[#This Row],[Oficina]]&amp;Tabla14[[#This Row],[Material]]</f>
        <v>Agro Sudamerica1012283</v>
      </c>
      <c r="C256" t="s">
        <v>327</v>
      </c>
      <c r="D256" t="s">
        <v>37</v>
      </c>
      <c r="E256">
        <v>1012283</v>
      </c>
      <c r="F256" t="s">
        <v>359</v>
      </c>
      <c r="G256" t="s">
        <v>79</v>
      </c>
      <c r="H256" t="s">
        <v>337</v>
      </c>
      <c r="I256">
        <f>IFERROR(VLOOKUP(Tabla14[[#This Row],[Material]],[1]Hoja1!$A:$B,2,FALSE),0)</f>
        <v>0</v>
      </c>
      <c r="J256" s="7">
        <v>0</v>
      </c>
      <c r="K256" s="7">
        <v>0</v>
      </c>
      <c r="L256" s="16">
        <v>0.56140395452786862</v>
      </c>
      <c r="M256" s="7">
        <v>0</v>
      </c>
      <c r="N256" s="7">
        <v>543</v>
      </c>
      <c r="O256" s="7">
        <v>0</v>
      </c>
      <c r="P256" s="7">
        <v>0</v>
      </c>
      <c r="Q256" s="17">
        <f>SUM(Tabla14[[#This Row],[Producción disponible]],Tabla14[[#This Row],[Stock al día]],(Tabla14[[#This Row],[Por producir mes N]]))-Tabla14[[#This Row],[Producción por despachar mes N]]</f>
        <v>543</v>
      </c>
      <c r="R256" s="7">
        <v>0</v>
      </c>
      <c r="S256" s="18">
        <v>24000</v>
      </c>
      <c r="T256" s="19">
        <f t="shared" si="3"/>
        <v>0</v>
      </c>
      <c r="U256" s="20"/>
      <c r="V256" s="19">
        <f>+Tabla14[[#This Row],[Atraso a facturar]]+Tabla14[[#This Row],[Ajuste atraso]]</f>
        <v>0</v>
      </c>
      <c r="W256" s="5">
        <f>+Tabla14[[#This Row],[Total disponible]]-Tabla14[[#This Row],[Facturación atraso]]</f>
        <v>543</v>
      </c>
      <c r="X256" s="21">
        <f>IFERROR(IF(AND(W256&gt;S256,K256&gt;=S256),ROUNDDOWN((Tabla14[[#This Row],[Producción para venta nueva]])/S256,0)*S256,0),0)</f>
        <v>0</v>
      </c>
      <c r="Y256" s="20"/>
      <c r="Z256" s="21">
        <f>IF(Tabla14[[#This Row],[Venta del mes]]&gt;0,Tabla14[[#This Row],[Venta del mes]]+Tabla14[[#This Row],[Ajuste venta nueva]],0)</f>
        <v>0</v>
      </c>
      <c r="AA256" s="21">
        <f>+Tabla14[[#This Row],[Producción para venta nueva]]-Tabla14[[#This Row],[Facturación Venta nueva]]</f>
        <v>543</v>
      </c>
      <c r="AB256" s="21">
        <f>IF(AND(A256=1,Tabla14[[#This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6" s="21"/>
      <c r="AD256" s="21">
        <f>IF(Tabla14[[#This Row],[Disponible stock sin venta]]&gt;0,Tabla14[[#This Row],[Disponible stock sin venta]]+Tabla14[[#This Row],[Ajuste stock sin venta]],0)</f>
        <v>0</v>
      </c>
      <c r="AE256" s="5">
        <f>IFERROR(VLOOKUP(Tabla14[[#This Row],[Llave]],[2]Hoja2!$B:$E,4,FALSE),0)</f>
        <v>0</v>
      </c>
      <c r="AF256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6" s="5">
        <v>0</v>
      </c>
      <c r="AH25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6" s="21">
        <f>+Tabla14[[#This Row],[Plan Ajustado]]-Tabla14[[#This Row],[Plan Irrestricto (DATO)]]</f>
        <v>0</v>
      </c>
      <c r="AJ256" s="5"/>
      <c r="AK256" s="5"/>
    </row>
    <row r="257" spans="2:37" ht="15.5" x14ac:dyDescent="0.35">
      <c r="B257" t="str">
        <f>Tabla14[[#This Row],[Oficina]]&amp;Tabla14[[#This Row],[Material]]</f>
        <v>Agro Sudamerica1012208</v>
      </c>
      <c r="C257" t="s">
        <v>327</v>
      </c>
      <c r="D257" t="s">
        <v>37</v>
      </c>
      <c r="E257">
        <v>1012208</v>
      </c>
      <c r="F257" t="s">
        <v>360</v>
      </c>
      <c r="G257" t="s">
        <v>361</v>
      </c>
      <c r="H257" t="s">
        <v>362</v>
      </c>
      <c r="I257">
        <f>IFERROR(VLOOKUP(Tabla14[[#This Row],[Material]],[1]Hoja1!$A:$B,2,FALSE),0)</f>
        <v>0</v>
      </c>
      <c r="J257" s="7">
        <v>416000</v>
      </c>
      <c r="K257" s="7">
        <v>416000</v>
      </c>
      <c r="L257" s="16">
        <v>0.56140395452786862</v>
      </c>
      <c r="M257" s="7">
        <v>233544.04508359334</v>
      </c>
      <c r="N257" s="7">
        <v>12377</v>
      </c>
      <c r="O257" s="7">
        <v>2400</v>
      </c>
      <c r="P257" s="7">
        <v>0</v>
      </c>
      <c r="Q257" s="17">
        <f>SUM(Tabla14[[#This Row],[Producción disponible]],Tabla14[[#This Row],[Stock al día]],(Tabla14[[#This Row],[Por producir mes N]]))-Tabla14[[#This Row],[Producción por despachar mes N]]</f>
        <v>248321.04508359334</v>
      </c>
      <c r="R257" s="7">
        <v>0</v>
      </c>
      <c r="S257" s="18">
        <v>24000</v>
      </c>
      <c r="T257" s="19">
        <f t="shared" si="3"/>
        <v>0</v>
      </c>
      <c r="U257" s="20"/>
      <c r="V257" s="19">
        <f>+Tabla14[[#This Row],[Atraso a facturar]]+Tabla14[[#This Row],[Ajuste atraso]]</f>
        <v>0</v>
      </c>
      <c r="W257" s="5">
        <f>+Tabla14[[#This Row],[Total disponible]]-Tabla14[[#This Row],[Facturación atraso]]</f>
        <v>248321.04508359334</v>
      </c>
      <c r="X257" s="21">
        <f>IFERROR(IF(AND(W257&gt;S257,K257&gt;=S257),ROUNDDOWN((Tabla14[[#This Row],[Producción para venta nueva]])/S257,0)*S257,0),0)</f>
        <v>240000</v>
      </c>
      <c r="Y257" s="20"/>
      <c r="Z257" s="21">
        <f>IF(Tabla14[[#This Row],[Venta del mes]]&gt;0,Tabla14[[#This Row],[Venta del mes]]+Tabla14[[#This Row],[Ajuste venta nueva]],0)</f>
        <v>240000</v>
      </c>
      <c r="AA257" s="21">
        <f>+Tabla14[[#This Row],[Producción para venta nueva]]-Tabla14[[#This Row],[Facturación Venta nueva]]</f>
        <v>8321.0450835933443</v>
      </c>
      <c r="AB257" s="21">
        <f>IF(AND(A257=1,Tabla14[[#This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7" s="21"/>
      <c r="AD257" s="21">
        <f>IF(Tabla14[[#This Row],[Disponible stock sin venta]]&gt;0,Tabla14[[#This Row],[Disponible stock sin venta]]+Tabla14[[#This Row],[Ajuste stock sin venta]],0)</f>
        <v>0</v>
      </c>
      <c r="AE257" s="5">
        <f>IFERROR(VLOOKUP(Tabla14[[#This Row],[Llave]],[2]Hoja2!$B:$E,4,FALSE),0)</f>
        <v>0</v>
      </c>
      <c r="AF257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240000</v>
      </c>
      <c r="AG257" s="5">
        <v>240000</v>
      </c>
      <c r="AH257" s="21">
        <f>IF(Tabla14[[#This Row],[Plan Irrestricto (DATO)]]&gt;0,SUM(Tabla14[[#This Row],[Facturación atraso]],Tabla14[[#This Row],[Facturación Venta nueva]],Tabla14[[#This Row],[Facturación stock]],Tabla14[[#This Row],[En puerto a facturar]]),0)</f>
        <v>240000</v>
      </c>
      <c r="AI257" s="21">
        <f>+Tabla14[[#This Row],[Plan Ajustado]]-Tabla14[[#This Row],[Plan Irrestricto (DATO)]]</f>
        <v>0</v>
      </c>
      <c r="AJ257" s="5"/>
      <c r="AK257" s="5"/>
    </row>
    <row r="258" spans="2:37" ht="15.5" x14ac:dyDescent="0.35">
      <c r="B258" t="str">
        <f>Tabla14[[#This Row],[Oficina]]&amp;Tabla14[[#This Row],[Material]]</f>
        <v>Agro Sudamerica1012207</v>
      </c>
      <c r="C258" t="s">
        <v>327</v>
      </c>
      <c r="D258" t="s">
        <v>37</v>
      </c>
      <c r="E258">
        <v>1012207</v>
      </c>
      <c r="F258" t="s">
        <v>363</v>
      </c>
      <c r="G258" t="s">
        <v>79</v>
      </c>
      <c r="H258" t="s">
        <v>80</v>
      </c>
      <c r="I258">
        <f>IFERROR(VLOOKUP(Tabla14[[#This Row],[Material]],[1]Hoja1!$A:$B,2,FALSE),0)</f>
        <v>0</v>
      </c>
      <c r="J258" s="7">
        <v>0</v>
      </c>
      <c r="K258" s="7">
        <v>0</v>
      </c>
      <c r="L258" s="16">
        <v>0.56140395452786862</v>
      </c>
      <c r="M258" s="7">
        <v>0</v>
      </c>
      <c r="N258" s="7">
        <v>0</v>
      </c>
      <c r="O258" s="7">
        <v>0</v>
      </c>
      <c r="P258" s="7">
        <v>0</v>
      </c>
      <c r="Q258" s="17">
        <f>SUM(Tabla14[[#This Row],[Producción disponible]],Tabla14[[#This Row],[Stock al día]],(Tabla14[[#This Row],[Por producir mes N]]))-Tabla14[[#This Row],[Producción por despachar mes N]]</f>
        <v>0</v>
      </c>
      <c r="R258" s="7">
        <v>0</v>
      </c>
      <c r="S258" s="18">
        <v>24000</v>
      </c>
      <c r="T258" s="19">
        <f t="shared" si="3"/>
        <v>0</v>
      </c>
      <c r="U258" s="20"/>
      <c r="V258" s="19">
        <f>+Tabla14[[#This Row],[Atraso a facturar]]+Tabla14[[#This Row],[Ajuste atraso]]</f>
        <v>0</v>
      </c>
      <c r="W258" s="5">
        <f>+Tabla14[[#This Row],[Total disponible]]-Tabla14[[#This Row],[Facturación atraso]]</f>
        <v>0</v>
      </c>
      <c r="X258" s="21">
        <f>IFERROR(IF(AND(W258&gt;S258,K258&gt;=S258),ROUNDDOWN((Tabla14[[#This Row],[Producción para venta nueva]])/S258,0)*S258,0),0)</f>
        <v>0</v>
      </c>
      <c r="Y258" s="20"/>
      <c r="Z258" s="21">
        <f>IF(Tabla14[[#This Row],[Venta del mes]]&gt;0,Tabla14[[#This Row],[Venta del mes]]+Tabla14[[#This Row],[Ajuste venta nueva]],0)</f>
        <v>0</v>
      </c>
      <c r="AA258" s="21">
        <f>+Tabla14[[#This Row],[Producción para venta nueva]]-Tabla14[[#This Row],[Facturación Venta nueva]]</f>
        <v>0</v>
      </c>
      <c r="AB258" s="21">
        <f>IF(AND(A258=1,Tabla14[[#This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8" s="21"/>
      <c r="AD258" s="21">
        <f>IF(Tabla14[[#This Row],[Disponible stock sin venta]]&gt;0,Tabla14[[#This Row],[Disponible stock sin venta]]+Tabla14[[#This Row],[Ajuste stock sin venta]],0)</f>
        <v>0</v>
      </c>
      <c r="AE258" s="5">
        <f>IFERROR(VLOOKUP(Tabla14[[#This Row],[Llave]],[2]Hoja2!$B:$E,4,FALSE),0)</f>
        <v>0</v>
      </c>
      <c r="AF25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8" s="5" t="b">
        <v>0</v>
      </c>
      <c r="AH25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8" s="21">
        <f>+Tabla14[[#This Row],[Plan Ajustado]]-Tabla14[[#This Row],[Plan Irrestricto (DATO)]]</f>
        <v>0</v>
      </c>
      <c r="AJ258" s="5"/>
      <c r="AK258" s="5"/>
    </row>
    <row r="259" spans="2:37" ht="15.5" x14ac:dyDescent="0.35">
      <c r="B259" t="str">
        <f>Tabla14[[#This Row],[Oficina]]&amp;Tabla14[[#This Row],[Material]]</f>
        <v>Agro Sudamerica1012058</v>
      </c>
      <c r="C259" t="s">
        <v>327</v>
      </c>
      <c r="D259" t="s">
        <v>37</v>
      </c>
      <c r="E259">
        <v>1012058</v>
      </c>
      <c r="F259" t="s">
        <v>364</v>
      </c>
      <c r="G259" t="str">
        <f>VLOOKUP(Tabla14[[#This Row],[Material]],'[3]Base Pedidos'!$D:$AD,25,FALSE)</f>
        <v>MUESTRA</v>
      </c>
      <c r="H259" t="str">
        <f>VLOOKUP(Tabla14[[#This Row],[Material]],'[3]Base Pedidos'!$D:$AD,26,FALSE)</f>
        <v>MUESTRA</v>
      </c>
      <c r="I259">
        <f>IFERROR(VLOOKUP(Tabla14[[#This Row],[Material]],[1]Hoja1!$A:$B,2,FALSE),0)</f>
        <v>0</v>
      </c>
      <c r="J259" s="7">
        <v>0</v>
      </c>
      <c r="K259" s="7">
        <v>0</v>
      </c>
      <c r="L259" s="16">
        <v>0.56140395452786862</v>
      </c>
      <c r="M259" s="7">
        <v>0</v>
      </c>
      <c r="N259" s="7">
        <v>166</v>
      </c>
      <c r="O259" s="7">
        <v>0</v>
      </c>
      <c r="P259" s="7">
        <v>0</v>
      </c>
      <c r="Q259" s="17">
        <f>SUM(Tabla14[[#This Row],[Producción disponible]],Tabla14[[#This Row],[Stock al día]],(Tabla14[[#This Row],[Por producir mes N]]))-Tabla14[[#This Row],[Producción por despachar mes N]]</f>
        <v>166</v>
      </c>
      <c r="R259" s="7">
        <v>0</v>
      </c>
      <c r="S259" s="18">
        <v>24000</v>
      </c>
      <c r="T259" s="19">
        <f t="shared" si="3"/>
        <v>0</v>
      </c>
      <c r="U259" s="20"/>
      <c r="V259" s="19">
        <f>+Tabla14[[#This Row],[Atraso a facturar]]+Tabla14[[#This Row],[Ajuste atraso]]</f>
        <v>0</v>
      </c>
      <c r="W259" s="5">
        <f>+Tabla14[[#This Row],[Total disponible]]-Tabla14[[#This Row],[Facturación atraso]]</f>
        <v>166</v>
      </c>
      <c r="X259" s="21">
        <f>IFERROR(IF(AND(W259&gt;S259,K259&gt;=S259),ROUNDDOWN((Tabla14[[#This Row],[Producción para venta nueva]])/S259,0)*S259,0),0)</f>
        <v>0</v>
      </c>
      <c r="Y259" s="20"/>
      <c r="Z259" s="21">
        <f>IF(Tabla14[[#This Row],[Venta del mes]]&gt;0,Tabla14[[#This Row],[Venta del mes]]+Tabla14[[#This Row],[Ajuste venta nueva]],0)</f>
        <v>0</v>
      </c>
      <c r="AA259" s="21">
        <f>+Tabla14[[#This Row],[Producción para venta nueva]]-Tabla14[[#This Row],[Facturación Venta nueva]]</f>
        <v>166</v>
      </c>
      <c r="AB259" s="21">
        <f>IF(AND(A259=1,Tabla14[[#This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59" s="21"/>
      <c r="AD259" s="21">
        <f>IF(Tabla14[[#This Row],[Disponible stock sin venta]]&gt;0,Tabla14[[#This Row],[Disponible stock sin venta]]+Tabla14[[#This Row],[Ajuste stock sin venta]],0)</f>
        <v>0</v>
      </c>
      <c r="AE259" s="5">
        <f>IFERROR(VLOOKUP(Tabla14[[#This Row],[Llave]],[2]Hoja2!$B:$E,4,FALSE),0)</f>
        <v>0</v>
      </c>
      <c r="AF259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59" s="5">
        <v>0</v>
      </c>
      <c r="AH25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59" s="21">
        <f>+Tabla14[[#This Row],[Plan Ajustado]]-Tabla14[[#This Row],[Plan Irrestricto (DATO)]]</f>
        <v>0</v>
      </c>
      <c r="AJ259" s="5"/>
      <c r="AK259" s="5"/>
    </row>
    <row r="260" spans="2:37" ht="15.5" x14ac:dyDescent="0.35">
      <c r="B260" t="str">
        <f>Tabla14[[#This Row],[Oficina]]&amp;Tabla14[[#This Row],[Material]]</f>
        <v>Agrosuper Asia1012012</v>
      </c>
      <c r="C260" t="s">
        <v>327</v>
      </c>
      <c r="D260" t="s">
        <v>76</v>
      </c>
      <c r="E260">
        <v>1012012</v>
      </c>
      <c r="F260" t="s">
        <v>365</v>
      </c>
      <c r="G260" t="s">
        <v>50</v>
      </c>
      <c r="H260" t="s">
        <v>349</v>
      </c>
      <c r="I260">
        <f>IFERROR(VLOOKUP(Tabla14[[#This Row],[Material]],[1]Hoja1!$A:$B,2,FALSE),0)</f>
        <v>0</v>
      </c>
      <c r="J260" s="7">
        <v>20000</v>
      </c>
      <c r="K260" s="7">
        <v>20000</v>
      </c>
      <c r="L260" s="16">
        <v>0.56140395452786862</v>
      </c>
      <c r="M260" s="7">
        <v>11228.079090557372</v>
      </c>
      <c r="N260" s="7">
        <v>599</v>
      </c>
      <c r="O260" s="7">
        <v>0</v>
      </c>
      <c r="P260" s="7">
        <v>0</v>
      </c>
      <c r="Q260" s="17">
        <f>SUM(Tabla14[[#This Row],[Producción disponible]],Tabla14[[#This Row],[Stock al día]],(Tabla14[[#This Row],[Por producir mes N]]))-Tabla14[[#This Row],[Producción por despachar mes N]]</f>
        <v>11827.079090557372</v>
      </c>
      <c r="R260" s="7">
        <v>0</v>
      </c>
      <c r="S260" s="18">
        <v>24000</v>
      </c>
      <c r="T260" s="19">
        <f t="shared" si="3"/>
        <v>0</v>
      </c>
      <c r="U260" s="20"/>
      <c r="V260" s="19">
        <f>+Tabla14[[#This Row],[Atraso a facturar]]+Tabla14[[#This Row],[Ajuste atraso]]</f>
        <v>0</v>
      </c>
      <c r="W260" s="5">
        <f>+Tabla14[[#This Row],[Total disponible]]-Tabla14[[#This Row],[Facturación atraso]]</f>
        <v>11827.079090557372</v>
      </c>
      <c r="X260" s="21">
        <f>IFERROR(IF(AND(W260&gt;S260,K260&gt;=S260),ROUNDDOWN((Tabla14[[#This Row],[Producción para venta nueva]])/S260,0)*S260,0),0)</f>
        <v>0</v>
      </c>
      <c r="Y260" s="20"/>
      <c r="Z260" s="21">
        <f>IF(Tabla14[[#This Row],[Venta del mes]]&gt;0,Tabla14[[#This Row],[Venta del mes]]+Tabla14[[#This Row],[Ajuste venta nueva]],0)</f>
        <v>0</v>
      </c>
      <c r="AA260" s="21">
        <f>+Tabla14[[#This Row],[Producción para venta nueva]]-Tabla14[[#This Row],[Facturación Venta nueva]]</f>
        <v>11827.079090557372</v>
      </c>
      <c r="AB260" s="21">
        <f>IF(AND(A260=1,Tabla14[[#This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0" s="21"/>
      <c r="AD260" s="21">
        <f>IF(Tabla14[[#This Row],[Disponible stock sin venta]]&gt;0,Tabla14[[#This Row],[Disponible stock sin venta]]+Tabla14[[#This Row],[Ajuste stock sin venta]],0)</f>
        <v>0</v>
      </c>
      <c r="AE260" s="5">
        <f>IFERROR(VLOOKUP(Tabla14[[#This Row],[Llave]],[2]Hoja2!$B:$E,4,FALSE),0)</f>
        <v>0</v>
      </c>
      <c r="AF26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0" s="5">
        <v>0</v>
      </c>
      <c r="AH26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0" s="21">
        <f>+Tabla14[[#This Row],[Plan Ajustado]]-Tabla14[[#This Row],[Plan Irrestricto (DATO)]]</f>
        <v>0</v>
      </c>
      <c r="AJ260" s="5"/>
      <c r="AK260" s="5"/>
    </row>
    <row r="261" spans="2:37" ht="15.5" x14ac:dyDescent="0.35">
      <c r="B261" t="str">
        <f>Tabla14[[#This Row],[Oficina]]&amp;Tabla14[[#This Row],[Material]]</f>
        <v>Agro Sudamerica1011939</v>
      </c>
      <c r="C261" t="s">
        <v>327</v>
      </c>
      <c r="D261" t="s">
        <v>37</v>
      </c>
      <c r="E261">
        <v>1011939</v>
      </c>
      <c r="F261" t="s">
        <v>366</v>
      </c>
      <c r="G261" t="s">
        <v>47</v>
      </c>
      <c r="H261" t="s">
        <v>48</v>
      </c>
      <c r="I261">
        <f>IFERROR(VLOOKUP(Tabla14[[#This Row],[Material]],[1]Hoja1!$A:$B,2,FALSE),0)</f>
        <v>0</v>
      </c>
      <c r="J261" s="7">
        <v>0</v>
      </c>
      <c r="K261" s="7">
        <v>0</v>
      </c>
      <c r="L261" s="16">
        <v>0.56140395452786862</v>
      </c>
      <c r="M261" s="7">
        <v>0</v>
      </c>
      <c r="N261" s="7">
        <v>0</v>
      </c>
      <c r="O261" s="7">
        <v>0</v>
      </c>
      <c r="P261" s="7">
        <v>0</v>
      </c>
      <c r="Q261" s="17">
        <f>SUM(Tabla14[[#This Row],[Producción disponible]],Tabla14[[#This Row],[Stock al día]],(Tabla14[[#This Row],[Por producir mes N]]))-Tabla14[[#This Row],[Producción por despachar mes N]]</f>
        <v>0</v>
      </c>
      <c r="R261" s="7">
        <v>0</v>
      </c>
      <c r="S261" s="18">
        <v>24000</v>
      </c>
      <c r="T261" s="19">
        <f t="shared" si="3"/>
        <v>0</v>
      </c>
      <c r="U261" s="20"/>
      <c r="V261" s="19">
        <f>+Tabla14[[#This Row],[Atraso a facturar]]+Tabla14[[#This Row],[Ajuste atraso]]</f>
        <v>0</v>
      </c>
      <c r="W261" s="5">
        <f>+Tabla14[[#This Row],[Total disponible]]-Tabla14[[#This Row],[Facturación atraso]]</f>
        <v>0</v>
      </c>
      <c r="X261" s="21">
        <f>IFERROR(IF(AND(W261&gt;S261,K261&gt;=S261),ROUNDDOWN((Tabla14[[#This Row],[Producción para venta nueva]])/S261,0)*S261,0),0)</f>
        <v>0</v>
      </c>
      <c r="Y261" s="20"/>
      <c r="Z261" s="21">
        <f>IF(Tabla14[[#This Row],[Venta del mes]]&gt;0,Tabla14[[#This Row],[Venta del mes]]+Tabla14[[#This Row],[Ajuste venta nueva]],0)</f>
        <v>0</v>
      </c>
      <c r="AA261" s="21">
        <f>+Tabla14[[#This Row],[Producción para venta nueva]]-Tabla14[[#This Row],[Facturación Venta nueva]]</f>
        <v>0</v>
      </c>
      <c r="AB261" s="21">
        <f>IF(AND(A261=1,Tabla14[[#This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1" s="21"/>
      <c r="AD261" s="21">
        <f>IF(Tabla14[[#This Row],[Disponible stock sin venta]]&gt;0,Tabla14[[#This Row],[Disponible stock sin venta]]+Tabla14[[#This Row],[Ajuste stock sin venta]],0)</f>
        <v>0</v>
      </c>
      <c r="AE261" s="5">
        <f>IFERROR(VLOOKUP(Tabla14[[#This Row],[Llave]],[2]Hoja2!$B:$E,4,FALSE),0)</f>
        <v>0</v>
      </c>
      <c r="AF26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1" s="5" t="b">
        <v>0</v>
      </c>
      <c r="AH26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1" s="21">
        <f>+Tabla14[[#This Row],[Plan Ajustado]]-Tabla14[[#This Row],[Plan Irrestricto (DATO)]]</f>
        <v>0</v>
      </c>
      <c r="AJ261" s="5"/>
      <c r="AK261" s="5"/>
    </row>
    <row r="262" spans="2:37" ht="15.5" x14ac:dyDescent="0.35">
      <c r="B262" t="str">
        <f>Tabla14[[#This Row],[Oficina]]&amp;Tabla14[[#This Row],[Material]]</f>
        <v>Agro Sudamerica1011888</v>
      </c>
      <c r="C262" t="s">
        <v>327</v>
      </c>
      <c r="D262" t="s">
        <v>37</v>
      </c>
      <c r="E262">
        <v>1011888</v>
      </c>
      <c r="F262" t="s">
        <v>367</v>
      </c>
      <c r="G262" t="s">
        <v>92</v>
      </c>
      <c r="H262" t="s">
        <v>331</v>
      </c>
      <c r="I262">
        <f>IFERROR(VLOOKUP(Tabla14[[#This Row],[Material]],[1]Hoja1!$A:$B,2,FALSE),0)</f>
        <v>0</v>
      </c>
      <c r="J262" s="7">
        <v>0</v>
      </c>
      <c r="K262" s="7">
        <v>0</v>
      </c>
      <c r="L262" s="16">
        <v>0.56140395452786862</v>
      </c>
      <c r="M262" s="7">
        <v>0</v>
      </c>
      <c r="N262" s="7">
        <v>0</v>
      </c>
      <c r="O262" s="7">
        <v>0</v>
      </c>
      <c r="P262" s="7">
        <v>0</v>
      </c>
      <c r="Q262" s="17">
        <f>SUM(Tabla14[[#This Row],[Producción disponible]],Tabla14[[#This Row],[Stock al día]],(Tabla14[[#This Row],[Por producir mes N]]))-Tabla14[[#This Row],[Producción por despachar mes N]]</f>
        <v>0</v>
      </c>
      <c r="R262" s="7">
        <v>0</v>
      </c>
      <c r="S262" s="18">
        <v>24000</v>
      </c>
      <c r="T262" s="19">
        <f t="shared" si="3"/>
        <v>0</v>
      </c>
      <c r="U262" s="20"/>
      <c r="V262" s="19">
        <f>+Tabla14[[#This Row],[Atraso a facturar]]+Tabla14[[#This Row],[Ajuste atraso]]</f>
        <v>0</v>
      </c>
      <c r="W262" s="5">
        <f>+Tabla14[[#This Row],[Total disponible]]-Tabla14[[#This Row],[Facturación atraso]]</f>
        <v>0</v>
      </c>
      <c r="X262" s="21">
        <f>IFERROR(IF(AND(W262&gt;S262,K262&gt;=S262),ROUNDDOWN((Tabla14[[#This Row],[Producción para venta nueva]])/S262,0)*S262,0),0)</f>
        <v>0</v>
      </c>
      <c r="Y262" s="20"/>
      <c r="Z262" s="21">
        <f>IF(Tabla14[[#This Row],[Venta del mes]]&gt;0,Tabla14[[#This Row],[Venta del mes]]+Tabla14[[#This Row],[Ajuste venta nueva]],0)</f>
        <v>0</v>
      </c>
      <c r="AA262" s="21">
        <f>+Tabla14[[#This Row],[Producción para venta nueva]]-Tabla14[[#This Row],[Facturación Venta nueva]]</f>
        <v>0</v>
      </c>
      <c r="AB262" s="21">
        <f>IF(AND(A262=1,Tabla14[[#This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2" s="21"/>
      <c r="AD262" s="21">
        <f>IF(Tabla14[[#This Row],[Disponible stock sin venta]]&gt;0,Tabla14[[#This Row],[Disponible stock sin venta]]+Tabla14[[#This Row],[Ajuste stock sin venta]],0)</f>
        <v>0</v>
      </c>
      <c r="AE262" s="5">
        <f>IFERROR(VLOOKUP(Tabla14[[#This Row],[Llave]],[2]Hoja2!$B:$E,4,FALSE),0)</f>
        <v>0</v>
      </c>
      <c r="AF26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2" s="5" t="b">
        <v>0</v>
      </c>
      <c r="AH26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2" s="21">
        <f>+Tabla14[[#This Row],[Plan Ajustado]]-Tabla14[[#This Row],[Plan Irrestricto (DATO)]]</f>
        <v>0</v>
      </c>
      <c r="AJ262" s="5"/>
      <c r="AK262" s="5"/>
    </row>
    <row r="263" spans="2:37" ht="15.5" x14ac:dyDescent="0.35">
      <c r="B263" t="str">
        <f>Tabla14[[#This Row],[Oficina]]&amp;Tabla14[[#This Row],[Material]]</f>
        <v>Agro Sudamerica1011582</v>
      </c>
      <c r="C263" t="s">
        <v>327</v>
      </c>
      <c r="D263" t="s">
        <v>37</v>
      </c>
      <c r="E263">
        <v>1011582</v>
      </c>
      <c r="F263" t="s">
        <v>368</v>
      </c>
      <c r="G263" t="s">
        <v>361</v>
      </c>
      <c r="H263" t="s">
        <v>362</v>
      </c>
      <c r="I263">
        <f>IFERROR(VLOOKUP(Tabla14[[#This Row],[Material]],[1]Hoja1!$A:$B,2,FALSE),0)</f>
        <v>0</v>
      </c>
      <c r="J263" s="7">
        <v>96000</v>
      </c>
      <c r="K263" s="7">
        <v>96000</v>
      </c>
      <c r="L263" s="16">
        <v>0.56140395452786862</v>
      </c>
      <c r="M263" s="7">
        <v>53894.779634675389</v>
      </c>
      <c r="N263" s="7">
        <v>0</v>
      </c>
      <c r="O263" s="7">
        <v>0</v>
      </c>
      <c r="P263" s="7">
        <v>0</v>
      </c>
      <c r="Q263" s="17">
        <f>SUM(Tabla14[[#This Row],[Producción disponible]],Tabla14[[#This Row],[Stock al día]],(Tabla14[[#This Row],[Por producir mes N]]))-Tabla14[[#This Row],[Producción por despachar mes N]]</f>
        <v>53894.779634675389</v>
      </c>
      <c r="R263" s="7">
        <v>0</v>
      </c>
      <c r="S263" s="18">
        <v>24000</v>
      </c>
      <c r="T263" s="19">
        <f t="shared" si="3"/>
        <v>0</v>
      </c>
      <c r="U263" s="20"/>
      <c r="V263" s="19">
        <f>+Tabla14[[#This Row],[Atraso a facturar]]+Tabla14[[#This Row],[Ajuste atraso]]</f>
        <v>0</v>
      </c>
      <c r="W263" s="5">
        <f>+Tabla14[[#This Row],[Total disponible]]-Tabla14[[#This Row],[Facturación atraso]]</f>
        <v>53894.779634675389</v>
      </c>
      <c r="X263" s="21">
        <f>IFERROR(IF(AND(W263&gt;S263,K263&gt;=S263),ROUNDDOWN((Tabla14[[#This Row],[Producción para venta nueva]])/S263,0)*S263,0),0)</f>
        <v>48000</v>
      </c>
      <c r="Y263" s="20"/>
      <c r="Z263" s="21">
        <f>IF(Tabla14[[#This Row],[Venta del mes]]&gt;0,Tabla14[[#This Row],[Venta del mes]]+Tabla14[[#This Row],[Ajuste venta nueva]],0)</f>
        <v>48000</v>
      </c>
      <c r="AA263" s="21">
        <f>+Tabla14[[#This Row],[Producción para venta nueva]]-Tabla14[[#This Row],[Facturación Venta nueva]]</f>
        <v>5894.7796346753894</v>
      </c>
      <c r="AB263" s="21">
        <f>IF(AND(A263=1,Tabla14[[#This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3" s="21"/>
      <c r="AD263" s="21">
        <f>IF(Tabla14[[#This Row],[Disponible stock sin venta]]&gt;0,Tabla14[[#This Row],[Disponible stock sin venta]]+Tabla14[[#This Row],[Ajuste stock sin venta]],0)</f>
        <v>0</v>
      </c>
      <c r="AE263" s="5">
        <f>IFERROR(VLOOKUP(Tabla14[[#This Row],[Llave]],[2]Hoja2!$B:$E,4,FALSE),0)</f>
        <v>0</v>
      </c>
      <c r="AF26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263" s="5">
        <v>48000</v>
      </c>
      <c r="AH263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263" s="21">
        <f>+Tabla14[[#This Row],[Plan Ajustado]]-Tabla14[[#This Row],[Plan Irrestricto (DATO)]]</f>
        <v>0</v>
      </c>
      <c r="AJ263" s="5"/>
      <c r="AK263" s="5"/>
    </row>
    <row r="264" spans="2:37" ht="15.5" x14ac:dyDescent="0.35">
      <c r="B264" t="str">
        <f>Tabla14[[#This Row],[Oficina]]&amp;Tabla14[[#This Row],[Material]]</f>
        <v>Agrosuper Brasil1011560</v>
      </c>
      <c r="C264" t="s">
        <v>327</v>
      </c>
      <c r="D264" t="s">
        <v>63</v>
      </c>
      <c r="E264">
        <v>1011560</v>
      </c>
      <c r="F264" t="s">
        <v>369</v>
      </c>
      <c r="G264" t="s">
        <v>79</v>
      </c>
      <c r="H264" t="s">
        <v>333</v>
      </c>
      <c r="I264">
        <f>IFERROR(VLOOKUP(Tabla14[[#This Row],[Material]],[1]Hoja1!$A:$B,2,FALSE),0)</f>
        <v>0</v>
      </c>
      <c r="J264" s="7">
        <v>21837</v>
      </c>
      <c r="K264" s="7">
        <v>9122</v>
      </c>
      <c r="L264" s="16">
        <v>0.80340365628999044</v>
      </c>
      <c r="M264" s="7">
        <v>17543.92564240452</v>
      </c>
      <c r="N264" s="7">
        <v>28314</v>
      </c>
      <c r="O264" s="7">
        <v>9520</v>
      </c>
      <c r="P264" s="7">
        <v>0</v>
      </c>
      <c r="Q264" s="17">
        <f>SUM(Tabla14[[#This Row],[Producción disponible]],Tabla14[[#This Row],[Stock al día]],(Tabla14[[#This Row],[Por producir mes N]]))-Tabla14[[#This Row],[Producción por despachar mes N]]</f>
        <v>55377.925642404516</v>
      </c>
      <c r="R264" s="7">
        <v>48000</v>
      </c>
      <c r="S264" s="18">
        <v>24000</v>
      </c>
      <c r="T264" s="19">
        <f t="shared" si="3"/>
        <v>48000</v>
      </c>
      <c r="U264" s="20"/>
      <c r="V264" s="19">
        <f>+Tabla14[[#This Row],[Atraso a facturar]]+Tabla14[[#This Row],[Ajuste atraso]]</f>
        <v>48000</v>
      </c>
      <c r="W264" s="5">
        <f>+Tabla14[[#This Row],[Total disponible]]-Tabla14[[#This Row],[Facturación atraso]]</f>
        <v>7377.9256424045161</v>
      </c>
      <c r="X264" s="21">
        <f>IFERROR(IF(AND(W264&gt;S264,K264&gt;=S264),ROUNDDOWN((Tabla14[[#This Row],[Producción para venta nueva]])/S264,0)*S264,0),0)</f>
        <v>0</v>
      </c>
      <c r="Y264" s="20"/>
      <c r="Z264" s="21">
        <f>IF(Tabla14[[#This Row],[Venta del mes]]&gt;0,Tabla14[[#This Row],[Venta del mes]]+Tabla14[[#This Row],[Ajuste venta nueva]],0)</f>
        <v>0</v>
      </c>
      <c r="AA264" s="21">
        <f>+Tabla14[[#This Row],[Producción para venta nueva]]-Tabla14[[#This Row],[Facturación Venta nueva]]</f>
        <v>7377.9256424045161</v>
      </c>
      <c r="AB264" s="21">
        <f>IF(AND(A264=1,Tabla14[[#This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4" s="21"/>
      <c r="AD264" s="21">
        <f>IF(Tabla14[[#This Row],[Disponible stock sin venta]]&gt;0,Tabla14[[#This Row],[Disponible stock sin venta]]+Tabla14[[#This Row],[Ajuste stock sin venta]],0)</f>
        <v>0</v>
      </c>
      <c r="AE264" s="5">
        <f>IFERROR(VLOOKUP(Tabla14[[#This Row],[Llave]],[2]Hoja2!$B:$E,4,FALSE),0)</f>
        <v>0</v>
      </c>
      <c r="AF26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48000</v>
      </c>
      <c r="AG264" s="5">
        <v>48000</v>
      </c>
      <c r="AH264" s="21">
        <f>IF(Tabla14[[#This Row],[Plan Irrestricto (DATO)]]&gt;0,SUM(Tabla14[[#This Row],[Facturación atraso]],Tabla14[[#This Row],[Facturación Venta nueva]],Tabla14[[#This Row],[Facturación stock]],Tabla14[[#This Row],[En puerto a facturar]]),0)</f>
        <v>48000</v>
      </c>
      <c r="AI264" s="21">
        <f>+Tabla14[[#This Row],[Plan Ajustado]]-Tabla14[[#This Row],[Plan Irrestricto (DATO)]]</f>
        <v>0</v>
      </c>
      <c r="AJ264" s="5"/>
      <c r="AK264" s="5"/>
    </row>
    <row r="265" spans="2:37" ht="15.5" x14ac:dyDescent="0.35">
      <c r="B265" t="str">
        <f>Tabla14[[#This Row],[Oficina]]&amp;Tabla14[[#This Row],[Material]]</f>
        <v>Agro Sudamerica1011558</v>
      </c>
      <c r="C265" t="s">
        <v>327</v>
      </c>
      <c r="D265" t="s">
        <v>37</v>
      </c>
      <c r="E265">
        <v>1011558</v>
      </c>
      <c r="F265" t="s">
        <v>370</v>
      </c>
      <c r="G265" t="s">
        <v>57</v>
      </c>
      <c r="H265" t="s">
        <v>347</v>
      </c>
      <c r="I265">
        <f>IFERROR(VLOOKUP(Tabla14[[#This Row],[Material]],[1]Hoja1!$A:$B,2,FALSE),0)</f>
        <v>0</v>
      </c>
      <c r="J265" s="7">
        <v>240000</v>
      </c>
      <c r="K265" s="7">
        <v>240000</v>
      </c>
      <c r="L265" s="16">
        <v>0.56140395452786862</v>
      </c>
      <c r="M265" s="7">
        <v>134736.94908668846</v>
      </c>
      <c r="N265" s="7">
        <v>39797</v>
      </c>
      <c r="O265" s="7">
        <v>160000</v>
      </c>
      <c r="P265" s="7">
        <v>0</v>
      </c>
      <c r="Q265" s="17">
        <f>SUM(Tabla14[[#This Row],[Producción disponible]],Tabla14[[#This Row],[Stock al día]],(Tabla14[[#This Row],[Por producir mes N]]))-Tabla14[[#This Row],[Producción por despachar mes N]]</f>
        <v>334533.94908668846</v>
      </c>
      <c r="R265" s="7">
        <v>456000</v>
      </c>
      <c r="S265" s="18">
        <v>24000</v>
      </c>
      <c r="T265" s="19">
        <f t="shared" si="3"/>
        <v>312000</v>
      </c>
      <c r="U265" s="20"/>
      <c r="V265" s="19">
        <f>+Tabla14[[#This Row],[Atraso a facturar]]+Tabla14[[#This Row],[Ajuste atraso]]</f>
        <v>312000</v>
      </c>
      <c r="W265" s="5">
        <f>+Tabla14[[#This Row],[Total disponible]]-Tabla14[[#This Row],[Facturación atraso]]</f>
        <v>22533.949086688459</v>
      </c>
      <c r="X265" s="21">
        <f>IFERROR(IF(AND(W265&gt;S265,K265&gt;=S265),ROUNDDOWN((Tabla14[[#This Row],[Producción para venta nueva]])/S265,0)*S265,0),0)</f>
        <v>0</v>
      </c>
      <c r="Y265" s="20"/>
      <c r="Z265" s="21">
        <f>IF(Tabla14[[#This Row],[Venta del mes]]&gt;0,Tabla14[[#This Row],[Venta del mes]]+Tabla14[[#This Row],[Ajuste venta nueva]],0)</f>
        <v>0</v>
      </c>
      <c r="AA265" s="21">
        <f>+Tabla14[[#This Row],[Producción para venta nueva]]-Tabla14[[#This Row],[Facturación Venta nueva]]</f>
        <v>22533.949086688459</v>
      </c>
      <c r="AB265" s="21">
        <f>IF(AND(A265=1,Tabla14[[#This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5" s="21"/>
      <c r="AD265" s="21">
        <f>IF(Tabla14[[#This Row],[Disponible stock sin venta]]&gt;0,Tabla14[[#This Row],[Disponible stock sin venta]]+Tabla14[[#This Row],[Ajuste stock sin venta]],0)</f>
        <v>0</v>
      </c>
      <c r="AE265" s="5">
        <f>IFERROR(VLOOKUP(Tabla14[[#This Row],[Llave]],[2]Hoja2!$B:$E,4,FALSE),0)</f>
        <v>0</v>
      </c>
      <c r="AF26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312000</v>
      </c>
      <c r="AG265" s="5">
        <v>312000</v>
      </c>
      <c r="AH265" s="21">
        <f>IF(Tabla14[[#This Row],[Plan Irrestricto (DATO)]]&gt;0,SUM(Tabla14[[#This Row],[Facturación atraso]],Tabla14[[#This Row],[Facturación Venta nueva]],Tabla14[[#This Row],[Facturación stock]],Tabla14[[#This Row],[En puerto a facturar]]),0)</f>
        <v>312000</v>
      </c>
      <c r="AI265" s="21">
        <f>+Tabla14[[#This Row],[Plan Ajustado]]-Tabla14[[#This Row],[Plan Irrestricto (DATO)]]</f>
        <v>0</v>
      </c>
      <c r="AJ265" s="5"/>
      <c r="AK265" s="5"/>
    </row>
    <row r="266" spans="2:37" ht="15.5" x14ac:dyDescent="0.35">
      <c r="B266" t="str">
        <f>Tabla14[[#This Row],[Oficina]]&amp;Tabla14[[#This Row],[Material]]</f>
        <v>Agro Sudamerica1011431</v>
      </c>
      <c r="C266" t="s">
        <v>327</v>
      </c>
      <c r="D266" t="s">
        <v>37</v>
      </c>
      <c r="E266">
        <v>1011431</v>
      </c>
      <c r="F266" t="s">
        <v>371</v>
      </c>
      <c r="G266" t="s">
        <v>79</v>
      </c>
      <c r="H266" t="s">
        <v>333</v>
      </c>
      <c r="I266">
        <f>IFERROR(VLOOKUP(Tabla14[[#This Row],[Material]],[1]Hoja1!$A:$B,2,FALSE),0)</f>
        <v>0</v>
      </c>
      <c r="J266" s="7">
        <v>0</v>
      </c>
      <c r="K266" s="7">
        <v>0</v>
      </c>
      <c r="L266" s="16">
        <v>0.56140395452786862</v>
      </c>
      <c r="M266" s="7">
        <v>0</v>
      </c>
      <c r="N266" s="7">
        <v>0</v>
      </c>
      <c r="O266" s="7">
        <v>0</v>
      </c>
      <c r="P266" s="7">
        <v>0</v>
      </c>
      <c r="Q266" s="17">
        <f>SUM(Tabla14[[#This Row],[Producción disponible]],Tabla14[[#This Row],[Stock al día]],(Tabla14[[#This Row],[Por producir mes N]]))-Tabla14[[#This Row],[Producción por despachar mes N]]</f>
        <v>0</v>
      </c>
      <c r="R266" s="7">
        <v>0</v>
      </c>
      <c r="S266" s="18">
        <v>24000</v>
      </c>
      <c r="T266" s="19">
        <f t="shared" si="3"/>
        <v>0</v>
      </c>
      <c r="U266" s="20"/>
      <c r="V266" s="19">
        <f>+Tabla14[[#This Row],[Atraso a facturar]]+Tabla14[[#This Row],[Ajuste atraso]]</f>
        <v>0</v>
      </c>
      <c r="W266" s="5">
        <f>+Tabla14[[#This Row],[Total disponible]]-Tabla14[[#This Row],[Facturación atraso]]</f>
        <v>0</v>
      </c>
      <c r="X266" s="21">
        <f>IFERROR(IF(AND(W266&gt;S266,K266&gt;=S266),ROUNDDOWN((Tabla14[[#This Row],[Producción para venta nueva]])/S266,0)*S266,0),0)</f>
        <v>0</v>
      </c>
      <c r="Y266" s="20"/>
      <c r="Z266" s="21">
        <f>IF(Tabla14[[#This Row],[Venta del mes]]&gt;0,Tabla14[[#This Row],[Venta del mes]]+Tabla14[[#This Row],[Ajuste venta nueva]],0)</f>
        <v>0</v>
      </c>
      <c r="AA266" s="21">
        <f>+Tabla14[[#This Row],[Producción para venta nueva]]-Tabla14[[#This Row],[Facturación Venta nueva]]</f>
        <v>0</v>
      </c>
      <c r="AB266" s="21">
        <f>IF(AND(A266=1,Tabla14[[#This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6" s="21"/>
      <c r="AD266" s="21">
        <f>IF(Tabla14[[#This Row],[Disponible stock sin venta]]&gt;0,Tabla14[[#This Row],[Disponible stock sin venta]]+Tabla14[[#This Row],[Ajuste stock sin venta]],0)</f>
        <v>0</v>
      </c>
      <c r="AE266" s="5">
        <f>IFERROR(VLOOKUP(Tabla14[[#This Row],[Llave]],[2]Hoja2!$B:$E,4,FALSE),0)</f>
        <v>0</v>
      </c>
      <c r="AF26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6" s="5" t="b">
        <v>0</v>
      </c>
      <c r="AH26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6" s="21">
        <f>+Tabla14[[#This Row],[Plan Ajustado]]-Tabla14[[#This Row],[Plan Irrestricto (DATO)]]</f>
        <v>0</v>
      </c>
      <c r="AJ266" s="5"/>
      <c r="AK266" s="5"/>
    </row>
    <row r="267" spans="2:37" ht="15.5" x14ac:dyDescent="0.35">
      <c r="B267" t="str">
        <f>Tabla14[[#This Row],[Oficina]]&amp;Tabla14[[#This Row],[Material]]</f>
        <v>Agro Sudamerica1011422</v>
      </c>
      <c r="C267" t="s">
        <v>327</v>
      </c>
      <c r="D267" t="s">
        <v>37</v>
      </c>
      <c r="E267">
        <v>1011422</v>
      </c>
      <c r="F267" t="s">
        <v>372</v>
      </c>
      <c r="G267" t="s">
        <v>92</v>
      </c>
      <c r="H267" t="s">
        <v>331</v>
      </c>
      <c r="I267">
        <f>IFERROR(VLOOKUP(Tabla14[[#This Row],[Material]],[1]Hoja1!$A:$B,2,FALSE),0)</f>
        <v>0</v>
      </c>
      <c r="J267" s="7">
        <v>0</v>
      </c>
      <c r="K267" s="7">
        <v>0</v>
      </c>
      <c r="L267" s="16">
        <v>0.56140395452786862</v>
      </c>
      <c r="M267" s="7">
        <v>0</v>
      </c>
      <c r="N267" s="7">
        <v>0</v>
      </c>
      <c r="O267" s="7">
        <v>0</v>
      </c>
      <c r="P267" s="7">
        <v>0</v>
      </c>
      <c r="Q267" s="17">
        <f>SUM(Tabla14[[#This Row],[Producción disponible]],Tabla14[[#This Row],[Stock al día]],(Tabla14[[#This Row],[Por producir mes N]]))-Tabla14[[#This Row],[Producción por despachar mes N]]</f>
        <v>0</v>
      </c>
      <c r="R267" s="7">
        <v>0</v>
      </c>
      <c r="S267" s="18">
        <v>24000</v>
      </c>
      <c r="T267" s="19">
        <f t="shared" ref="T267:T283" si="4">IF(AND(Q267&gt;R267,R267&gt;0),R267,IF(AND(Q267&lt;R267,R267&gt;0),(ROUNDDOWN(Q267/S267,0)*S267),0))</f>
        <v>0</v>
      </c>
      <c r="U267" s="20"/>
      <c r="V267" s="19">
        <f>+Tabla14[[#This Row],[Atraso a facturar]]+Tabla14[[#This Row],[Ajuste atraso]]</f>
        <v>0</v>
      </c>
      <c r="W267" s="5">
        <f>+Tabla14[[#This Row],[Total disponible]]-Tabla14[[#This Row],[Facturación atraso]]</f>
        <v>0</v>
      </c>
      <c r="X267" s="21">
        <f>IFERROR(IF(AND(W267&gt;S267,K267&gt;=S267),ROUNDDOWN((Tabla14[[#This Row],[Producción para venta nueva]])/S267,0)*S267,0),0)</f>
        <v>0</v>
      </c>
      <c r="Y267" s="20"/>
      <c r="Z267" s="21">
        <f>IF(Tabla14[[#This Row],[Venta del mes]]&gt;0,Tabla14[[#This Row],[Venta del mes]]+Tabla14[[#This Row],[Ajuste venta nueva]],0)</f>
        <v>0</v>
      </c>
      <c r="AA267" s="21">
        <f>+Tabla14[[#This Row],[Producción para venta nueva]]-Tabla14[[#This Row],[Facturación Venta nueva]]</f>
        <v>0</v>
      </c>
      <c r="AB267" s="21">
        <f>IF(AND(A267=1,Tabla14[[#This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7" s="21"/>
      <c r="AD267" s="21">
        <f>IF(Tabla14[[#This Row],[Disponible stock sin venta]]&gt;0,Tabla14[[#This Row],[Disponible stock sin venta]]+Tabla14[[#This Row],[Ajuste stock sin venta]],0)</f>
        <v>0</v>
      </c>
      <c r="AE267" s="5">
        <f>IFERROR(VLOOKUP(Tabla14[[#This Row],[Llave]],[2]Hoja2!$B:$E,4,FALSE),0)</f>
        <v>0</v>
      </c>
      <c r="AF26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7" s="5" t="b">
        <v>0</v>
      </c>
      <c r="AH26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7" s="21">
        <f>+Tabla14[[#This Row],[Plan Ajustado]]-Tabla14[[#This Row],[Plan Irrestricto (DATO)]]</f>
        <v>0</v>
      </c>
      <c r="AJ267" s="5"/>
      <c r="AK267" s="5"/>
    </row>
    <row r="268" spans="2:37" ht="15.5" x14ac:dyDescent="0.35">
      <c r="B268" t="str">
        <f>Tabla14[[#This Row],[Oficina]]&amp;Tabla14[[#This Row],[Material]]</f>
        <v>Agro Sudamerica1011421</v>
      </c>
      <c r="C268" t="s">
        <v>327</v>
      </c>
      <c r="D268" t="s">
        <v>37</v>
      </c>
      <c r="E268">
        <v>1011421</v>
      </c>
      <c r="F268" t="s">
        <v>373</v>
      </c>
      <c r="G268" t="s">
        <v>57</v>
      </c>
      <c r="H268" t="s">
        <v>347</v>
      </c>
      <c r="I268">
        <f>IFERROR(VLOOKUP(Tabla14[[#This Row],[Material]],[1]Hoja1!$A:$B,2,FALSE),0)</f>
        <v>0</v>
      </c>
      <c r="J268" s="7">
        <v>1620000</v>
      </c>
      <c r="K268" s="7">
        <v>896231</v>
      </c>
      <c r="L268" s="16">
        <v>0.56140395452786862</v>
      </c>
      <c r="M268" s="7">
        <v>909474.40633514721</v>
      </c>
      <c r="N268" s="7">
        <v>16206</v>
      </c>
      <c r="O268" s="7">
        <v>160000</v>
      </c>
      <c r="P268" s="7">
        <v>0</v>
      </c>
      <c r="Q268" s="17">
        <f>SUM(Tabla14[[#This Row],[Producción disponible]],Tabla14[[#This Row],[Stock al día]],(Tabla14[[#This Row],[Por producir mes N]]))-Tabla14[[#This Row],[Producción por despachar mes N]]</f>
        <v>1085680.4063351471</v>
      </c>
      <c r="R268" s="7">
        <v>504000</v>
      </c>
      <c r="S268" s="18">
        <v>24000</v>
      </c>
      <c r="T268" s="19">
        <f t="shared" si="4"/>
        <v>504000</v>
      </c>
      <c r="U268" s="20"/>
      <c r="V268" s="19">
        <f>+Tabla14[[#This Row],[Atraso a facturar]]+Tabla14[[#This Row],[Ajuste atraso]]</f>
        <v>504000</v>
      </c>
      <c r="W268" s="5">
        <f>+Tabla14[[#This Row],[Total disponible]]-Tabla14[[#This Row],[Facturación atraso]]</f>
        <v>581680.4063351471</v>
      </c>
      <c r="X268" s="21">
        <f>IFERROR(IF(AND(W268&gt;S268,K268&gt;=S268),ROUNDDOWN((Tabla14[[#This Row],[Producción para venta nueva]])/S268,0)*S268,0),0)</f>
        <v>576000</v>
      </c>
      <c r="Y268" s="20"/>
      <c r="Z268" s="21">
        <f>IF(Tabla14[[#This Row],[Venta del mes]]&gt;0,Tabla14[[#This Row],[Venta del mes]]+Tabla14[[#This Row],[Ajuste venta nueva]],0)</f>
        <v>576000</v>
      </c>
      <c r="AA268" s="21">
        <f>+Tabla14[[#This Row],[Producción para venta nueva]]-Tabla14[[#This Row],[Facturación Venta nueva]]</f>
        <v>5680.4063351470977</v>
      </c>
      <c r="AB268" s="21">
        <f>IF(AND(A268=1,Tabla14[[#This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8" s="21"/>
      <c r="AD268" s="21">
        <f>IF(Tabla14[[#This Row],[Disponible stock sin venta]]&gt;0,Tabla14[[#This Row],[Disponible stock sin venta]]+Tabla14[[#This Row],[Ajuste stock sin venta]],0)</f>
        <v>0</v>
      </c>
      <c r="AE268" s="5">
        <f>IFERROR(VLOOKUP(Tabla14[[#This Row],[Llave]],[2]Hoja2!$B:$E,4,FALSE),0)</f>
        <v>0</v>
      </c>
      <c r="AF268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1080000</v>
      </c>
      <c r="AG268" s="5">
        <v>1080000</v>
      </c>
      <c r="AH268" s="21">
        <f>IF(Tabla14[[#This Row],[Plan Irrestricto (DATO)]]&gt;0,SUM(Tabla14[[#This Row],[Facturación atraso]],Tabla14[[#This Row],[Facturación Venta nueva]],Tabla14[[#This Row],[Facturación stock]],Tabla14[[#This Row],[En puerto a facturar]]),0)</f>
        <v>1080000</v>
      </c>
      <c r="AI268" s="21">
        <f>+Tabla14[[#This Row],[Plan Ajustado]]-Tabla14[[#This Row],[Plan Irrestricto (DATO)]]</f>
        <v>0</v>
      </c>
      <c r="AJ268" s="5"/>
      <c r="AK268" s="5"/>
    </row>
    <row r="269" spans="2:37" ht="15.5" x14ac:dyDescent="0.35">
      <c r="B269" t="str">
        <f>Tabla14[[#This Row],[Oficina]]&amp;Tabla14[[#This Row],[Material]]</f>
        <v>Agro Sudamerica1011290</v>
      </c>
      <c r="C269" t="s">
        <v>327</v>
      </c>
      <c r="D269" t="s">
        <v>37</v>
      </c>
      <c r="E269">
        <v>1011290</v>
      </c>
      <c r="F269" t="s">
        <v>374</v>
      </c>
      <c r="G269" t="s">
        <v>92</v>
      </c>
      <c r="H269" t="s">
        <v>331</v>
      </c>
      <c r="I269">
        <f>IFERROR(VLOOKUP(Tabla14[[#This Row],[Material]],[1]Hoja1!$A:$B,2,FALSE),0)</f>
        <v>0</v>
      </c>
      <c r="J269" s="7">
        <v>0</v>
      </c>
      <c r="K269" s="7">
        <v>0</v>
      </c>
      <c r="L269" s="16">
        <v>0.56140395452786862</v>
      </c>
      <c r="M269" s="7">
        <v>0</v>
      </c>
      <c r="N269" s="7">
        <v>0</v>
      </c>
      <c r="O269" s="7">
        <v>0</v>
      </c>
      <c r="P269" s="7">
        <v>0</v>
      </c>
      <c r="Q269" s="17">
        <f>SUM(Tabla14[[#This Row],[Producción disponible]],Tabla14[[#This Row],[Stock al día]],(Tabla14[[#This Row],[Por producir mes N]]))-Tabla14[[#This Row],[Producción por despachar mes N]]</f>
        <v>0</v>
      </c>
      <c r="R269" s="7">
        <v>0</v>
      </c>
      <c r="S269" s="18">
        <v>24000</v>
      </c>
      <c r="T269" s="19">
        <f t="shared" si="4"/>
        <v>0</v>
      </c>
      <c r="U269" s="20"/>
      <c r="V269" s="19">
        <f>+Tabla14[[#This Row],[Atraso a facturar]]+Tabla14[[#This Row],[Ajuste atraso]]</f>
        <v>0</v>
      </c>
      <c r="W269" s="5">
        <f>+Tabla14[[#This Row],[Total disponible]]-Tabla14[[#This Row],[Facturación atraso]]</f>
        <v>0</v>
      </c>
      <c r="X269" s="21">
        <f>IFERROR(IF(AND(W269&gt;S269,K269&gt;=S269),ROUNDDOWN((Tabla14[[#This Row],[Producción para venta nueva]])/S269,0)*S269,0),0)</f>
        <v>0</v>
      </c>
      <c r="Y269" s="20"/>
      <c r="Z269" s="21">
        <f>IF(Tabla14[[#This Row],[Venta del mes]]&gt;0,Tabla14[[#This Row],[Venta del mes]]+Tabla14[[#This Row],[Ajuste venta nueva]],0)</f>
        <v>0</v>
      </c>
      <c r="AA269" s="21">
        <f>+Tabla14[[#This Row],[Producción para venta nueva]]-Tabla14[[#This Row],[Facturación Venta nueva]]</f>
        <v>0</v>
      </c>
      <c r="AB269" s="21">
        <f>IF(AND(A269=1,Tabla14[[#This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69" s="21"/>
      <c r="AD269" s="21">
        <f>IF(Tabla14[[#This Row],[Disponible stock sin venta]]&gt;0,Tabla14[[#This Row],[Disponible stock sin venta]]+Tabla14[[#This Row],[Ajuste stock sin venta]],0)</f>
        <v>0</v>
      </c>
      <c r="AE269" s="5">
        <f>IFERROR(VLOOKUP(Tabla14[[#This Row],[Llave]],[2]Hoja2!$B:$E,4,FALSE),0)</f>
        <v>0</v>
      </c>
      <c r="AF26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69" s="5" t="b">
        <v>0</v>
      </c>
      <c r="AH26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69" s="21">
        <f>+Tabla14[[#This Row],[Plan Ajustado]]-Tabla14[[#This Row],[Plan Irrestricto (DATO)]]</f>
        <v>0</v>
      </c>
      <c r="AJ269" s="5"/>
      <c r="AK269" s="5"/>
    </row>
    <row r="270" spans="2:37" ht="15.5" x14ac:dyDescent="0.35">
      <c r="B270" t="str">
        <f>Tabla14[[#This Row],[Oficina]]&amp;Tabla14[[#This Row],[Material]]</f>
        <v>Agro Sudamerica1011250</v>
      </c>
      <c r="C270" t="s">
        <v>327</v>
      </c>
      <c r="D270" t="s">
        <v>37</v>
      </c>
      <c r="E270">
        <v>1011250</v>
      </c>
      <c r="F270" t="s">
        <v>375</v>
      </c>
      <c r="G270" t="s">
        <v>339</v>
      </c>
      <c r="H270" t="s">
        <v>340</v>
      </c>
      <c r="I270">
        <f>IFERROR(VLOOKUP(Tabla14[[#This Row],[Material]],[1]Hoja1!$A:$B,2,FALSE),0)</f>
        <v>0</v>
      </c>
      <c r="J270" s="7">
        <v>0</v>
      </c>
      <c r="K270" s="7">
        <v>0</v>
      </c>
      <c r="L270" s="16">
        <v>0.56140395452786862</v>
      </c>
      <c r="M270" s="7">
        <v>0</v>
      </c>
      <c r="N270" s="7">
        <v>0</v>
      </c>
      <c r="O270" s="7">
        <v>0</v>
      </c>
      <c r="P270" s="7">
        <v>0</v>
      </c>
      <c r="Q270" s="17">
        <f>SUM(Tabla14[[#This Row],[Producción disponible]],Tabla14[[#This Row],[Stock al día]],(Tabla14[[#This Row],[Por producir mes N]]))-Tabla14[[#This Row],[Producción por despachar mes N]]</f>
        <v>0</v>
      </c>
      <c r="R270" s="7">
        <v>0</v>
      </c>
      <c r="S270" s="18">
        <v>24000</v>
      </c>
      <c r="T270" s="19">
        <f t="shared" si="4"/>
        <v>0</v>
      </c>
      <c r="U270" s="20"/>
      <c r="V270" s="19">
        <f>+Tabla14[[#This Row],[Atraso a facturar]]+Tabla14[[#This Row],[Ajuste atraso]]</f>
        <v>0</v>
      </c>
      <c r="W270" s="5">
        <f>+Tabla14[[#This Row],[Total disponible]]-Tabla14[[#This Row],[Facturación atraso]]</f>
        <v>0</v>
      </c>
      <c r="X270" s="21">
        <f>IFERROR(IF(AND(W270&gt;S270,K270&gt;=S270),ROUNDDOWN((Tabla14[[#This Row],[Producción para venta nueva]])/S270,0)*S270,0),0)</f>
        <v>0</v>
      </c>
      <c r="Y270" s="20"/>
      <c r="Z270" s="21">
        <f>IF(Tabla14[[#This Row],[Venta del mes]]&gt;0,Tabla14[[#This Row],[Venta del mes]]+Tabla14[[#This Row],[Ajuste venta nueva]],0)</f>
        <v>0</v>
      </c>
      <c r="AA270" s="21">
        <f>+Tabla14[[#This Row],[Producción para venta nueva]]-Tabla14[[#This Row],[Facturación Venta nueva]]</f>
        <v>0</v>
      </c>
      <c r="AB270" s="21">
        <f>IF(AND(A270=1,Tabla14[[#This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0" s="21"/>
      <c r="AD270" s="21">
        <f>IF(Tabla14[[#This Row],[Disponible stock sin venta]]&gt;0,Tabla14[[#This Row],[Disponible stock sin venta]]+Tabla14[[#This Row],[Ajuste stock sin venta]],0)</f>
        <v>0</v>
      </c>
      <c r="AE270" s="5">
        <f>IFERROR(VLOOKUP(Tabla14[[#This Row],[Llave]],[2]Hoja2!$B:$E,4,FALSE),0)</f>
        <v>0</v>
      </c>
      <c r="AF270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0" s="5" t="b">
        <v>0</v>
      </c>
      <c r="AH27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0" s="21">
        <f>+Tabla14[[#This Row],[Plan Ajustado]]-Tabla14[[#This Row],[Plan Irrestricto (DATO)]]</f>
        <v>0</v>
      </c>
      <c r="AJ270" s="5"/>
      <c r="AK270" s="5"/>
    </row>
    <row r="271" spans="2:37" ht="15.5" x14ac:dyDescent="0.35">
      <c r="B271" t="str">
        <f>Tabla14[[#This Row],[Oficina]]&amp;Tabla14[[#This Row],[Material]]</f>
        <v>Agro Sudamerica1011105</v>
      </c>
      <c r="C271" t="s">
        <v>327</v>
      </c>
      <c r="D271" t="s">
        <v>37</v>
      </c>
      <c r="E271">
        <v>1011105</v>
      </c>
      <c r="F271" t="s">
        <v>376</v>
      </c>
      <c r="G271" t="s">
        <v>47</v>
      </c>
      <c r="H271" t="s">
        <v>48</v>
      </c>
      <c r="I271">
        <f>IFERROR(VLOOKUP(Tabla14[[#This Row],[Material]],[1]Hoja1!$A:$B,2,FALSE),0)</f>
        <v>0</v>
      </c>
      <c r="J271" s="7">
        <v>0</v>
      </c>
      <c r="K271" s="7">
        <v>0</v>
      </c>
      <c r="L271" s="16">
        <v>0.56140395452786862</v>
      </c>
      <c r="M271" s="7">
        <v>0</v>
      </c>
      <c r="N271" s="7">
        <v>0</v>
      </c>
      <c r="O271" s="7">
        <v>0</v>
      </c>
      <c r="P271" s="7">
        <v>0</v>
      </c>
      <c r="Q271" s="17">
        <f>SUM(Tabla14[[#This Row],[Producción disponible]],Tabla14[[#This Row],[Stock al día]],(Tabla14[[#This Row],[Por producir mes N]]))-Tabla14[[#This Row],[Producción por despachar mes N]]</f>
        <v>0</v>
      </c>
      <c r="R271" s="7">
        <v>0</v>
      </c>
      <c r="S271" s="18">
        <v>24000</v>
      </c>
      <c r="T271" s="19">
        <f t="shared" si="4"/>
        <v>0</v>
      </c>
      <c r="U271" s="20"/>
      <c r="V271" s="19">
        <f>+Tabla14[[#This Row],[Atraso a facturar]]+Tabla14[[#This Row],[Ajuste atraso]]</f>
        <v>0</v>
      </c>
      <c r="W271" s="5">
        <f>+Tabla14[[#This Row],[Total disponible]]-Tabla14[[#This Row],[Facturación atraso]]</f>
        <v>0</v>
      </c>
      <c r="X271" s="21">
        <f>IFERROR(IF(AND(W271&gt;S271,K271&gt;=S271),ROUNDDOWN((Tabla14[[#This Row],[Producción para venta nueva]])/S271,0)*S271,0),0)</f>
        <v>0</v>
      </c>
      <c r="Y271" s="20"/>
      <c r="Z271" s="21">
        <f>IF(Tabla14[[#This Row],[Venta del mes]]&gt;0,Tabla14[[#This Row],[Venta del mes]]+Tabla14[[#This Row],[Ajuste venta nueva]],0)</f>
        <v>0</v>
      </c>
      <c r="AA271" s="21">
        <f>+Tabla14[[#This Row],[Producción para venta nueva]]-Tabla14[[#This Row],[Facturación Venta nueva]]</f>
        <v>0</v>
      </c>
      <c r="AB271" s="21">
        <f>IF(AND(A271=1,Tabla14[[#This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1" s="21"/>
      <c r="AD271" s="21">
        <f>IF(Tabla14[[#This Row],[Disponible stock sin venta]]&gt;0,Tabla14[[#This Row],[Disponible stock sin venta]]+Tabla14[[#This Row],[Ajuste stock sin venta]],0)</f>
        <v>0</v>
      </c>
      <c r="AE271" s="5">
        <f>IFERROR(VLOOKUP(Tabla14[[#This Row],[Llave]],[2]Hoja2!$B:$E,4,FALSE),0)</f>
        <v>0</v>
      </c>
      <c r="AF271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1" s="5" t="b">
        <v>0</v>
      </c>
      <c r="AH27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1" s="21">
        <f>+Tabla14[[#This Row],[Plan Ajustado]]-Tabla14[[#This Row],[Plan Irrestricto (DATO)]]</f>
        <v>0</v>
      </c>
      <c r="AJ271" s="5"/>
      <c r="AK271" s="5"/>
    </row>
    <row r="272" spans="2:37" ht="15.5" x14ac:dyDescent="0.35">
      <c r="B272" t="str">
        <f>Tabla14[[#This Row],[Oficina]]&amp;Tabla14[[#This Row],[Material]]</f>
        <v>Agro Sudamerica1011047</v>
      </c>
      <c r="C272" t="s">
        <v>327</v>
      </c>
      <c r="D272" t="s">
        <v>37</v>
      </c>
      <c r="E272">
        <v>1011047</v>
      </c>
      <c r="F272" t="s">
        <v>377</v>
      </c>
      <c r="G272" t="s">
        <v>339</v>
      </c>
      <c r="H272" t="s">
        <v>340</v>
      </c>
      <c r="I272">
        <f>IFERROR(VLOOKUP(Tabla14[[#This Row],[Material]],[1]Hoja1!$A:$B,2,FALSE),0)</f>
        <v>0</v>
      </c>
      <c r="J272" s="7">
        <v>0</v>
      </c>
      <c r="K272" s="7">
        <v>0</v>
      </c>
      <c r="L272" s="16">
        <v>0.56140395452786862</v>
      </c>
      <c r="M272" s="7">
        <v>0</v>
      </c>
      <c r="N272" s="7">
        <v>0</v>
      </c>
      <c r="O272" s="7">
        <v>0</v>
      </c>
      <c r="P272" s="7">
        <v>0</v>
      </c>
      <c r="Q272" s="17">
        <f>SUM(Tabla14[[#This Row],[Producción disponible]],Tabla14[[#This Row],[Stock al día]],(Tabla14[[#This Row],[Por producir mes N]]))-Tabla14[[#This Row],[Producción por despachar mes N]]</f>
        <v>0</v>
      </c>
      <c r="R272" s="7">
        <v>0</v>
      </c>
      <c r="S272" s="18">
        <v>24000</v>
      </c>
      <c r="T272" s="19">
        <f t="shared" si="4"/>
        <v>0</v>
      </c>
      <c r="U272" s="20"/>
      <c r="V272" s="19">
        <f>+Tabla14[[#This Row],[Atraso a facturar]]+Tabla14[[#This Row],[Ajuste atraso]]</f>
        <v>0</v>
      </c>
      <c r="W272" s="5">
        <f>+Tabla14[[#This Row],[Total disponible]]-Tabla14[[#This Row],[Facturación atraso]]</f>
        <v>0</v>
      </c>
      <c r="X272" s="21">
        <f>IFERROR(IF(AND(W272&gt;S272,K272&gt;=S272),ROUNDDOWN((Tabla14[[#This Row],[Producción para venta nueva]])/S272,0)*S272,0),0)</f>
        <v>0</v>
      </c>
      <c r="Y272" s="20"/>
      <c r="Z272" s="21">
        <f>IF(Tabla14[[#This Row],[Venta del mes]]&gt;0,Tabla14[[#This Row],[Venta del mes]]+Tabla14[[#This Row],[Ajuste venta nueva]],0)</f>
        <v>0</v>
      </c>
      <c r="AA272" s="21">
        <f>+Tabla14[[#This Row],[Producción para venta nueva]]-Tabla14[[#This Row],[Facturación Venta nueva]]</f>
        <v>0</v>
      </c>
      <c r="AB272" s="21">
        <f>IF(AND(A272=1,Tabla14[[#This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2" s="21"/>
      <c r="AD272" s="21">
        <f>IF(Tabla14[[#This Row],[Disponible stock sin venta]]&gt;0,Tabla14[[#This Row],[Disponible stock sin venta]]+Tabla14[[#This Row],[Ajuste stock sin venta]],0)</f>
        <v>0</v>
      </c>
      <c r="AE272" s="5">
        <f>IFERROR(VLOOKUP(Tabla14[[#This Row],[Llave]],[2]Hoja2!$B:$E,4,FALSE),0)</f>
        <v>0</v>
      </c>
      <c r="AF272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2" s="5" t="b">
        <v>0</v>
      </c>
      <c r="AH27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2" s="21">
        <f>+Tabla14[[#This Row],[Plan Ajustado]]-Tabla14[[#This Row],[Plan Irrestricto (DATO)]]</f>
        <v>0</v>
      </c>
      <c r="AJ272" s="5"/>
      <c r="AK272" s="5"/>
    </row>
    <row r="273" spans="2:37" ht="15.5" x14ac:dyDescent="0.35">
      <c r="B273" t="str">
        <f>Tabla14[[#This Row],[Oficina]]&amp;Tabla14[[#This Row],[Material]]</f>
        <v>Agro Sudamerica1011042</v>
      </c>
      <c r="C273" t="s">
        <v>327</v>
      </c>
      <c r="D273" t="s">
        <v>37</v>
      </c>
      <c r="E273">
        <v>1011042</v>
      </c>
      <c r="F273" t="s">
        <v>378</v>
      </c>
      <c r="G273" t="s">
        <v>379</v>
      </c>
      <c r="H273" t="s">
        <v>380</v>
      </c>
      <c r="I273">
        <f>IFERROR(VLOOKUP(Tabla14[[#This Row],[Material]],[1]Hoja1!$A:$B,2,FALSE),0)</f>
        <v>0</v>
      </c>
      <c r="J273" s="7">
        <v>72000</v>
      </c>
      <c r="K273" s="7">
        <v>6160</v>
      </c>
      <c r="L273" s="16">
        <v>0.56140395452786862</v>
      </c>
      <c r="M273" s="7">
        <v>40421.084726006542</v>
      </c>
      <c r="N273" s="7">
        <v>0</v>
      </c>
      <c r="O273" s="7">
        <v>0</v>
      </c>
      <c r="P273" s="7">
        <v>0</v>
      </c>
      <c r="Q273" s="17">
        <f>SUM(Tabla14[[#This Row],[Producción disponible]],Tabla14[[#This Row],[Stock al día]],(Tabla14[[#This Row],[Por producir mes N]]))-Tabla14[[#This Row],[Producción por despachar mes N]]</f>
        <v>40421.084726006542</v>
      </c>
      <c r="R273" s="7">
        <v>22000</v>
      </c>
      <c r="S273" s="18">
        <v>24000</v>
      </c>
      <c r="T273" s="19">
        <f t="shared" si="4"/>
        <v>22000</v>
      </c>
      <c r="U273" s="20"/>
      <c r="V273" s="19">
        <f>+Tabla14[[#This Row],[Atraso a facturar]]+Tabla14[[#This Row],[Ajuste atraso]]</f>
        <v>22000</v>
      </c>
      <c r="W273" s="5">
        <f>+Tabla14[[#This Row],[Total disponible]]-Tabla14[[#This Row],[Facturación atraso]]</f>
        <v>18421.084726006542</v>
      </c>
      <c r="X273" s="21">
        <f>IFERROR(IF(AND(W273&gt;S273,K273&gt;=S273),ROUNDDOWN((Tabla14[[#This Row],[Producción para venta nueva]])/S273,0)*S273,0),0)</f>
        <v>0</v>
      </c>
      <c r="Y273" s="20"/>
      <c r="Z273" s="21">
        <f>IF(Tabla14[[#This Row],[Venta del mes]]&gt;0,Tabla14[[#This Row],[Venta del mes]]+Tabla14[[#This Row],[Ajuste venta nueva]],0)</f>
        <v>0</v>
      </c>
      <c r="AA273" s="21">
        <f>+Tabla14[[#This Row],[Producción para venta nueva]]-Tabla14[[#This Row],[Facturación Venta nueva]]</f>
        <v>18421.084726006542</v>
      </c>
      <c r="AB273" s="21">
        <f>IF(AND(A273=1,Tabla14[[#This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3" s="21"/>
      <c r="AD273" s="21">
        <f>IF(Tabla14[[#This Row],[Disponible stock sin venta]]&gt;0,Tabla14[[#This Row],[Disponible stock sin venta]]+Tabla14[[#This Row],[Ajuste stock sin venta]],0)</f>
        <v>0</v>
      </c>
      <c r="AE273" s="5">
        <f>IFERROR(VLOOKUP(Tabla14[[#This Row],[Llave]],[2]Hoja2!$B:$E,4,FALSE),0)</f>
        <v>0</v>
      </c>
      <c r="AF27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22000</v>
      </c>
      <c r="AG273" s="5">
        <v>22000</v>
      </c>
      <c r="AH273" s="21">
        <f>IF(Tabla14[[#This Row],[Plan Irrestricto (DATO)]]&gt;0,SUM(Tabla14[[#This Row],[Facturación atraso]],Tabla14[[#This Row],[Facturación Venta nueva]],Tabla14[[#This Row],[Facturación stock]],Tabla14[[#This Row],[En puerto a facturar]]),0)</f>
        <v>22000</v>
      </c>
      <c r="AI273" s="21">
        <f>+Tabla14[[#This Row],[Plan Ajustado]]-Tabla14[[#This Row],[Plan Irrestricto (DATO)]]</f>
        <v>0</v>
      </c>
      <c r="AJ273" s="5"/>
      <c r="AK273" s="5"/>
    </row>
    <row r="274" spans="2:37" ht="15.5" x14ac:dyDescent="0.35">
      <c r="B274" t="str">
        <f>Tabla14[[#This Row],[Oficina]]&amp;Tabla14[[#This Row],[Material]]</f>
        <v>Agro Sudamerica1010877</v>
      </c>
      <c r="C274" t="s">
        <v>327</v>
      </c>
      <c r="D274" t="s">
        <v>37</v>
      </c>
      <c r="E274">
        <v>1010877</v>
      </c>
      <c r="F274" t="s">
        <v>381</v>
      </c>
      <c r="G274" t="s">
        <v>79</v>
      </c>
      <c r="H274" t="s">
        <v>80</v>
      </c>
      <c r="I274">
        <f>IFERROR(VLOOKUP(Tabla14[[#This Row],[Material]],[1]Hoja1!$A:$B,2,FALSE),0)</f>
        <v>0</v>
      </c>
      <c r="J274" s="7">
        <v>72000</v>
      </c>
      <c r="K274" s="7">
        <v>72000</v>
      </c>
      <c r="L274" s="16">
        <v>0.56140395452786862</v>
      </c>
      <c r="M274" s="7">
        <v>40421.084726006542</v>
      </c>
      <c r="N274" s="7">
        <v>35160</v>
      </c>
      <c r="O274" s="7">
        <v>34344</v>
      </c>
      <c r="P274" s="7">
        <v>0</v>
      </c>
      <c r="Q274" s="17">
        <f>SUM(Tabla14[[#This Row],[Producción disponible]],Tabla14[[#This Row],[Stock al día]],(Tabla14[[#This Row],[Por producir mes N]]))-Tabla14[[#This Row],[Producción por despachar mes N]]</f>
        <v>109925.08472600655</v>
      </c>
      <c r="R274" s="7">
        <v>0</v>
      </c>
      <c r="S274" s="18">
        <v>24000</v>
      </c>
      <c r="T274" s="19">
        <f t="shared" si="4"/>
        <v>0</v>
      </c>
      <c r="U274" s="20"/>
      <c r="V274" s="19">
        <f>+Tabla14[[#This Row],[Atraso a facturar]]+Tabla14[[#This Row],[Ajuste atraso]]</f>
        <v>0</v>
      </c>
      <c r="W274" s="5">
        <f>+Tabla14[[#This Row],[Total disponible]]-Tabla14[[#This Row],[Facturación atraso]]</f>
        <v>109925.08472600655</v>
      </c>
      <c r="X274" s="21">
        <f>IFERROR(IF(AND(W274&gt;S274,K274&gt;=S274),ROUNDDOWN((Tabla14[[#This Row],[Producción para venta nueva]])/S274,0)*S274,0),0)</f>
        <v>96000</v>
      </c>
      <c r="Y274" s="20"/>
      <c r="Z274" s="21">
        <f>IF(Tabla14[[#This Row],[Venta del mes]]&gt;0,Tabla14[[#This Row],[Venta del mes]]+Tabla14[[#This Row],[Ajuste venta nueva]],0)</f>
        <v>96000</v>
      </c>
      <c r="AA274" s="21">
        <f>+Tabla14[[#This Row],[Producción para venta nueva]]-Tabla14[[#This Row],[Facturación Venta nueva]]</f>
        <v>13925.084726006549</v>
      </c>
      <c r="AB274" s="21">
        <f>IF(AND(A274=1,Tabla14[[#This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4" s="21"/>
      <c r="AD274" s="21">
        <f>IF(Tabla14[[#This Row],[Disponible stock sin venta]]&gt;0,Tabla14[[#This Row],[Disponible stock sin venta]]+Tabla14[[#This Row],[Ajuste stock sin venta]],0)</f>
        <v>0</v>
      </c>
      <c r="AE274" s="5">
        <f>IFERROR(VLOOKUP(Tabla14[[#This Row],[Llave]],[2]Hoja2!$B:$E,4,FALSE),0)</f>
        <v>0</v>
      </c>
      <c r="AF27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96000</v>
      </c>
      <c r="AG274" s="5">
        <v>96000</v>
      </c>
      <c r="AH274" s="21">
        <f>IF(Tabla14[[#This Row],[Plan Irrestricto (DATO)]]&gt;0,SUM(Tabla14[[#This Row],[Facturación atraso]],Tabla14[[#This Row],[Facturación Venta nueva]],Tabla14[[#This Row],[Facturación stock]],Tabla14[[#This Row],[En puerto a facturar]]),0)</f>
        <v>96000</v>
      </c>
      <c r="AI274" s="21">
        <f>+Tabla14[[#This Row],[Plan Ajustado]]-Tabla14[[#This Row],[Plan Irrestricto (DATO)]]</f>
        <v>0</v>
      </c>
      <c r="AJ274" s="5"/>
      <c r="AK274" s="5"/>
    </row>
    <row r="275" spans="2:37" ht="15.5" x14ac:dyDescent="0.35">
      <c r="B275" t="str">
        <f>Tabla14[[#This Row],[Oficina]]&amp;Tabla14[[#This Row],[Material]]</f>
        <v>Exportacion Directa1023457</v>
      </c>
      <c r="C275" t="s">
        <v>84</v>
      </c>
      <c r="D275" t="s">
        <v>105</v>
      </c>
      <c r="E275">
        <v>1023457</v>
      </c>
      <c r="F275" t="s">
        <v>382</v>
      </c>
      <c r="G275" t="s">
        <v>70</v>
      </c>
      <c r="H275" t="s">
        <v>171</v>
      </c>
      <c r="I275">
        <f>IFERROR(VLOOKUP(Tabla14[[#This Row],[Material]],[1]Hoja1!$A:$B,2,FALSE),0)</f>
        <v>0</v>
      </c>
      <c r="J275" s="7">
        <v>2596</v>
      </c>
      <c r="K275" s="7">
        <v>1400</v>
      </c>
      <c r="L275" s="16">
        <v>0.71259694018576591</v>
      </c>
      <c r="M275" s="7">
        <v>1849.9016567222484</v>
      </c>
      <c r="N275" s="7">
        <v>2280</v>
      </c>
      <c r="O275" s="7">
        <v>0</v>
      </c>
      <c r="P275" s="7">
        <v>0</v>
      </c>
      <c r="Q275" s="17">
        <f>SUM(Tabla14[[#This Row],[Producción disponible]],Tabla14[[#This Row],[Stock al día]],(Tabla14[[#This Row],[Por producir mes N]]))-Tabla14[[#This Row],[Producción por despachar mes N]]</f>
        <v>4129.9016567222479</v>
      </c>
      <c r="R275" s="7">
        <v>4000</v>
      </c>
      <c r="S275" s="18">
        <v>500</v>
      </c>
      <c r="T275" s="19">
        <f t="shared" si="4"/>
        <v>4000</v>
      </c>
      <c r="U275" s="20"/>
      <c r="V275" s="19">
        <f>+Tabla14[[#This Row],[Atraso a facturar]]+Tabla14[[#This Row],[Ajuste atraso]]</f>
        <v>4000</v>
      </c>
      <c r="W275" s="5">
        <f>+Tabla14[[#This Row],[Total disponible]]-Tabla14[[#This Row],[Facturación atraso]]</f>
        <v>129.90165672224794</v>
      </c>
      <c r="X275" s="21">
        <f>IFERROR(IF(AND(W275&gt;S275,K275&gt;=S275),ROUNDDOWN((Tabla14[[#This Row],[Producción para venta nueva]])/S275,0)*S275,0),0)</f>
        <v>0</v>
      </c>
      <c r="Y275" s="20"/>
      <c r="Z275" s="21">
        <f>IF(Tabla14[[#This Row],[Venta del mes]]&gt;0,Tabla14[[#This Row],[Venta del mes]]+Tabla14[[#This Row],[Ajuste venta nueva]],0)</f>
        <v>0</v>
      </c>
      <c r="AA275" s="21">
        <f>+Tabla14[[#This Row],[Producción para venta nueva]]-Tabla14[[#This Row],[Facturación Venta nueva]]</f>
        <v>129.90165672224794</v>
      </c>
      <c r="AB275" s="21">
        <f>IF(AND(A275=1,Tabla14[[#This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5" s="21"/>
      <c r="AD275" s="21">
        <f>IF(Tabla14[[#This Row],[Disponible stock sin venta]]&gt;0,Tabla14[[#This Row],[Disponible stock sin venta]]+Tabla14[[#This Row],[Ajuste stock sin venta]],0)</f>
        <v>0</v>
      </c>
      <c r="AE275" s="5">
        <f>IFERROR(VLOOKUP(Tabla14[[#This Row],[Llave]],[2]Hoja2!$B:$E,4,FALSE),0)</f>
        <v>0</v>
      </c>
      <c r="AF275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4000</v>
      </c>
      <c r="AG275" s="5">
        <v>4000</v>
      </c>
      <c r="AH275" s="21">
        <f>IF(Tabla14[[#This Row],[Plan Irrestricto (DATO)]]&gt;0,SUM(Tabla14[[#This Row],[Facturación atraso]],Tabla14[[#This Row],[Facturación Venta nueva]],Tabla14[[#This Row],[Facturación stock]],Tabla14[[#This Row],[En puerto a facturar]]),0)</f>
        <v>4000</v>
      </c>
      <c r="AI275" s="21">
        <f>+Tabla14[[#This Row],[Plan Ajustado]]-Tabla14[[#This Row],[Plan Irrestricto (DATO)]]</f>
        <v>0</v>
      </c>
      <c r="AJ275" s="5"/>
      <c r="AK275" s="5"/>
    </row>
    <row r="276" spans="2:37" ht="15.5" x14ac:dyDescent="0.35">
      <c r="B276" t="str">
        <f>Tabla14[[#This Row],[Oficina]]&amp;Tabla14[[#This Row],[Material]]</f>
        <v>AGRO SUDAMERICA1023090</v>
      </c>
      <c r="C276" t="s">
        <v>84</v>
      </c>
      <c r="D276" t="s">
        <v>383</v>
      </c>
      <c r="E276" s="23">
        <v>1023090</v>
      </c>
      <c r="F276" t="s">
        <v>384</v>
      </c>
      <c r="G276" t="s">
        <v>121</v>
      </c>
      <c r="H276" t="s">
        <v>122</v>
      </c>
      <c r="I276">
        <f>IFERROR(VLOOKUP(Tabla14[[#This Row],[Material]],[1]Hoja1!$A:$B,2,FALSE),0)</f>
        <v>0</v>
      </c>
      <c r="J276" s="7">
        <v>0</v>
      </c>
      <c r="K276" s="7">
        <v>0</v>
      </c>
      <c r="L276" s="16">
        <v>0.42519388037153194</v>
      </c>
      <c r="M276" s="7">
        <v>0</v>
      </c>
      <c r="N276" s="7">
        <v>0</v>
      </c>
      <c r="O276" s="7">
        <v>0</v>
      </c>
      <c r="P276" s="7">
        <v>0</v>
      </c>
      <c r="Q276" s="17">
        <f>SUM(Tabla14[[#This Row],[Producción disponible]],Tabla14[[#This Row],[Stock al día]],(Tabla14[[#This Row],[Por producir mes N]]))-Tabla14[[#This Row],[Producción por despachar mes N]]</f>
        <v>0</v>
      </c>
      <c r="R276" s="7">
        <v>0</v>
      </c>
      <c r="S276" s="18">
        <v>24000</v>
      </c>
      <c r="T276" s="19">
        <f t="shared" si="4"/>
        <v>0</v>
      </c>
      <c r="U276" s="20"/>
      <c r="V276" s="19">
        <f>+Tabla14[[#This Row],[Atraso a facturar]]+Tabla14[[#This Row],[Ajuste atraso]]</f>
        <v>0</v>
      </c>
      <c r="W276" s="5">
        <f>+Tabla14[[#This Row],[Total disponible]]-Tabla14[[#This Row],[Facturación atraso]]</f>
        <v>0</v>
      </c>
      <c r="X276" s="21">
        <f>IFERROR(IF(AND(W276&gt;S276,K276&gt;=S276),ROUNDDOWN((Tabla14[[#This Row],[Producción para venta nueva]])/S276,0)*S276,0),0)</f>
        <v>0</v>
      </c>
      <c r="Y276" s="20"/>
      <c r="Z276" s="21">
        <f>IF(Tabla14[[#This Row],[Venta del mes]]&gt;0,Tabla14[[#This Row],[Venta del mes]]+Tabla14[[#This Row],[Ajuste venta nueva]],0)</f>
        <v>0</v>
      </c>
      <c r="AA276" s="21">
        <f>+Tabla14[[#This Row],[Producción para venta nueva]]-Tabla14[[#This Row],[Facturación Venta nueva]]</f>
        <v>0</v>
      </c>
      <c r="AB276" s="21">
        <f>IF(AND(A276=1,Tabla14[[#This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6" s="21"/>
      <c r="AD276" s="21">
        <f>IF(Tabla14[[#This Row],[Disponible stock sin venta]]&gt;0,Tabla14[[#This Row],[Disponible stock sin venta]]+Tabla14[[#This Row],[Ajuste stock sin venta]],0)</f>
        <v>0</v>
      </c>
      <c r="AE276" s="5">
        <f>IFERROR(VLOOKUP(Tabla14[[#This Row],[Llave]],[2]Hoja2!$B:$E,4,FALSE),0)</f>
        <v>0</v>
      </c>
      <c r="AF276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6" s="5" t="b">
        <v>0</v>
      </c>
      <c r="AH276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6" s="21">
        <f>+Tabla14[[#This Row],[Plan Ajustado]]-Tabla14[[#This Row],[Plan Irrestricto (DATO)]]</f>
        <v>0</v>
      </c>
      <c r="AJ276" s="5"/>
      <c r="AK276" s="5"/>
    </row>
    <row r="277" spans="2:37" ht="15.5" x14ac:dyDescent="0.35">
      <c r="B277" t="str">
        <f>Tabla14[[#This Row],[Oficina]]&amp;Tabla14[[#This Row],[Material]]</f>
        <v>AGRO SUDAMERICA1030506</v>
      </c>
      <c r="C277" t="s">
        <v>42</v>
      </c>
      <c r="D277" t="s">
        <v>383</v>
      </c>
      <c r="E277" s="23">
        <v>1030506</v>
      </c>
      <c r="F277" t="s">
        <v>385</v>
      </c>
      <c r="G277" t="s">
        <v>44</v>
      </c>
      <c r="H277" t="s">
        <v>45</v>
      </c>
      <c r="I277">
        <f>IFERROR(VLOOKUP(Tabla14[[#This Row],[Material]],[1]Hoja1!$A:$B,2,FALSE),0)</f>
        <v>0</v>
      </c>
      <c r="J277" s="7">
        <v>0</v>
      </c>
      <c r="K277" s="7">
        <v>0</v>
      </c>
      <c r="L277" s="16">
        <v>0.56140395452786862</v>
      </c>
      <c r="M277" s="7">
        <v>0</v>
      </c>
      <c r="N277" s="7">
        <v>0</v>
      </c>
      <c r="O277" s="7">
        <v>0</v>
      </c>
      <c r="P277" s="7">
        <v>0</v>
      </c>
      <c r="Q277" s="17">
        <f>SUM(Tabla14[[#This Row],[Producción disponible]],Tabla14[[#This Row],[Stock al día]],(Tabla14[[#This Row],[Por producir mes N]]))-Tabla14[[#This Row],[Producción por despachar mes N]]</f>
        <v>0</v>
      </c>
      <c r="R277" s="7">
        <v>0</v>
      </c>
      <c r="S277" s="18">
        <v>24000</v>
      </c>
      <c r="T277" s="19">
        <f t="shared" si="4"/>
        <v>0</v>
      </c>
      <c r="U277" s="20"/>
      <c r="V277" s="19">
        <f>+Tabla14[[#This Row],[Atraso a facturar]]+Tabla14[[#This Row],[Ajuste atraso]]</f>
        <v>0</v>
      </c>
      <c r="W277" s="5">
        <f>+Tabla14[[#This Row],[Total disponible]]-Tabla14[[#This Row],[Facturación atraso]]</f>
        <v>0</v>
      </c>
      <c r="X277" s="21">
        <f>IFERROR(IF(AND(W277&gt;S277,K277&gt;=S277),ROUNDDOWN((Tabla14[[#This Row],[Producción para venta nueva]])/S277,0)*S277,0),0)</f>
        <v>0</v>
      </c>
      <c r="Y277" s="20"/>
      <c r="Z277" s="21">
        <f>IF(Tabla14[[#This Row],[Venta del mes]]&gt;0,Tabla14[[#This Row],[Venta del mes]]+Tabla14[[#This Row],[Ajuste venta nueva]],0)</f>
        <v>0</v>
      </c>
      <c r="AA277" s="21">
        <f>+Tabla14[[#This Row],[Producción para venta nueva]]-Tabla14[[#This Row],[Facturación Venta nueva]]</f>
        <v>0</v>
      </c>
      <c r="AB277" s="21">
        <f>IF(AND(A277=1,Tabla14[[#This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7" s="21"/>
      <c r="AD277" s="21">
        <f>IF(Tabla14[[#This Row],[Disponible stock sin venta]]&gt;0,Tabla14[[#This Row],[Disponible stock sin venta]]+Tabla14[[#This Row],[Ajuste stock sin venta]],0)</f>
        <v>0</v>
      </c>
      <c r="AE277" s="5">
        <f>IFERROR(VLOOKUP(Tabla14[[#This Row],[Llave]],[2]Hoja2!$B:$E,4,FALSE),0)</f>
        <v>0</v>
      </c>
      <c r="AF277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7" s="5" t="b">
        <v>0</v>
      </c>
      <c r="AH277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7" s="21">
        <f>+Tabla14[[#This Row],[Plan Ajustado]]-Tabla14[[#This Row],[Plan Irrestricto (DATO)]]</f>
        <v>0</v>
      </c>
      <c r="AJ277" s="5"/>
      <c r="AK277" s="5"/>
    </row>
    <row r="278" spans="2:37" ht="15.5" x14ac:dyDescent="0.35">
      <c r="B278" t="str">
        <f>Tabla14[[#This Row],[Oficina]]&amp;Tabla14[[#This Row],[Material]]</f>
        <v>AGRO SUDAMERICA1030773</v>
      </c>
      <c r="C278" t="s">
        <v>42</v>
      </c>
      <c r="D278" t="s">
        <v>383</v>
      </c>
      <c r="E278" s="23">
        <v>1030773</v>
      </c>
      <c r="F278" t="s">
        <v>386</v>
      </c>
      <c r="G278" t="s">
        <v>44</v>
      </c>
      <c r="H278" t="s">
        <v>387</v>
      </c>
      <c r="I278">
        <f>IFERROR(VLOOKUP(Tabla14[[#This Row],[Material]],[1]Hoja1!$A:$B,2,FALSE),0)</f>
        <v>0</v>
      </c>
      <c r="J278" s="7">
        <v>0</v>
      </c>
      <c r="K278" s="7">
        <v>0</v>
      </c>
      <c r="L278" s="16">
        <v>0.56140395452786862</v>
      </c>
      <c r="M278" s="7">
        <v>0</v>
      </c>
      <c r="N278" s="7">
        <v>0</v>
      </c>
      <c r="O278" s="7">
        <v>0</v>
      </c>
      <c r="P278" s="7">
        <v>0</v>
      </c>
      <c r="Q278" s="17">
        <f>SUM(Tabla14[[#This Row],[Producción disponible]],Tabla14[[#This Row],[Stock al día]],(Tabla14[[#This Row],[Por producir mes N]]))-Tabla14[[#This Row],[Producción por despachar mes N]]</f>
        <v>0</v>
      </c>
      <c r="R278" s="7">
        <v>0</v>
      </c>
      <c r="S278" s="18">
        <v>24000</v>
      </c>
      <c r="T278" s="19">
        <f t="shared" si="4"/>
        <v>0</v>
      </c>
      <c r="U278" s="20"/>
      <c r="V278" s="19">
        <f>+Tabla14[[#This Row],[Atraso a facturar]]+Tabla14[[#This Row],[Ajuste atraso]]</f>
        <v>0</v>
      </c>
      <c r="W278" s="5">
        <f>+Tabla14[[#This Row],[Total disponible]]-Tabla14[[#This Row],[Facturación atraso]]</f>
        <v>0</v>
      </c>
      <c r="X278" s="21">
        <f>IFERROR(IF(AND(W278&gt;S278,K278&gt;=S278),ROUNDDOWN((Tabla14[[#This Row],[Producción para venta nueva]])/S278,0)*S278,0),0)</f>
        <v>0</v>
      </c>
      <c r="Y278" s="20"/>
      <c r="Z278" s="21">
        <f>IF(Tabla14[[#This Row],[Venta del mes]]&gt;0,Tabla14[[#This Row],[Venta del mes]]+Tabla14[[#This Row],[Ajuste venta nueva]],0)</f>
        <v>0</v>
      </c>
      <c r="AA278" s="21">
        <f>+Tabla14[[#This Row],[Producción para venta nueva]]-Tabla14[[#This Row],[Facturación Venta nueva]]</f>
        <v>0</v>
      </c>
      <c r="AB278" s="21">
        <f>IF(AND(A278=1,Tabla14[[#This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8" s="21"/>
      <c r="AD278" s="21">
        <f>IF(Tabla14[[#This Row],[Disponible stock sin venta]]&gt;0,Tabla14[[#This Row],[Disponible stock sin venta]]+Tabla14[[#This Row],[Ajuste stock sin venta]],0)</f>
        <v>0</v>
      </c>
      <c r="AE278" s="5">
        <f>IFERROR(VLOOKUP(Tabla14[[#This Row],[Llave]],[2]Hoja2!$B:$E,4,FALSE),0)</f>
        <v>0</v>
      </c>
      <c r="AF278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8" s="5" t="b">
        <v>0</v>
      </c>
      <c r="AH278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8" s="21">
        <f>+Tabla14[[#This Row],[Plan Ajustado]]-Tabla14[[#This Row],[Plan Irrestricto (DATO)]]</f>
        <v>0</v>
      </c>
      <c r="AJ278" s="5"/>
      <c r="AK278" s="5"/>
    </row>
    <row r="279" spans="2:37" ht="15.5" x14ac:dyDescent="0.35">
      <c r="B279" t="str">
        <f>Tabla14[[#This Row],[Oficina]]&amp;Tabla14[[#This Row],[Material]]</f>
        <v>AGRO SUDAMERICA1022389</v>
      </c>
      <c r="C279" t="s">
        <v>84</v>
      </c>
      <c r="D279" t="s">
        <v>383</v>
      </c>
      <c r="E279" s="23">
        <v>1022389</v>
      </c>
      <c r="F279" t="s">
        <v>388</v>
      </c>
      <c r="G279" t="s">
        <v>131</v>
      </c>
      <c r="H279" t="s">
        <v>318</v>
      </c>
      <c r="I279">
        <f>IFERROR(VLOOKUP(Tabla14[[#This Row],[Material]],[1]Hoja1!$A:$B,2,FALSE),0)</f>
        <v>0</v>
      </c>
      <c r="J279" s="7">
        <v>0</v>
      </c>
      <c r="K279" s="7">
        <v>0</v>
      </c>
      <c r="L279" s="16">
        <v>0.42519388037153194</v>
      </c>
      <c r="M279" s="7">
        <v>0</v>
      </c>
      <c r="N279" s="7">
        <v>0</v>
      </c>
      <c r="O279" s="7">
        <v>0</v>
      </c>
      <c r="P279" s="7">
        <v>0</v>
      </c>
      <c r="Q279" s="17">
        <f>SUM(Tabla14[[#This Row],[Producción disponible]],Tabla14[[#This Row],[Stock al día]],(Tabla14[[#This Row],[Por producir mes N]]))-Tabla14[[#This Row],[Producción por despachar mes N]]</f>
        <v>0</v>
      </c>
      <c r="R279" s="7">
        <v>0</v>
      </c>
      <c r="S279" s="18">
        <v>24000</v>
      </c>
      <c r="T279" s="19">
        <f t="shared" si="4"/>
        <v>0</v>
      </c>
      <c r="U279" s="20"/>
      <c r="V279" s="19">
        <f>+Tabla14[[#This Row],[Atraso a facturar]]+Tabla14[[#This Row],[Ajuste atraso]]</f>
        <v>0</v>
      </c>
      <c r="W279" s="5">
        <f>+Tabla14[[#This Row],[Total disponible]]-Tabla14[[#This Row],[Facturación atraso]]</f>
        <v>0</v>
      </c>
      <c r="X279" s="21">
        <f>IFERROR(IF(AND(W279&gt;S279,K279&gt;=S279),ROUNDDOWN((Tabla14[[#This Row],[Producción para venta nueva]])/S279,0)*S279,0),0)</f>
        <v>0</v>
      </c>
      <c r="Y279" s="20"/>
      <c r="Z279" s="21">
        <f>IF(Tabla14[[#This Row],[Venta del mes]]&gt;0,Tabla14[[#This Row],[Venta del mes]]+Tabla14[[#This Row],[Ajuste venta nueva]],0)</f>
        <v>0</v>
      </c>
      <c r="AA279" s="21">
        <f>+Tabla14[[#This Row],[Producción para venta nueva]]-Tabla14[[#This Row],[Facturación Venta nueva]]</f>
        <v>0</v>
      </c>
      <c r="AB279" s="21">
        <f>IF(AND(A279=1,Tabla14[[#This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79" s="21"/>
      <c r="AD279" s="21">
        <f>IF(Tabla14[[#This Row],[Disponible stock sin venta]]&gt;0,Tabla14[[#This Row],[Disponible stock sin venta]]+Tabla14[[#This Row],[Ajuste stock sin venta]],0)</f>
        <v>0</v>
      </c>
      <c r="AE279" s="5">
        <f>IFERROR(VLOOKUP(Tabla14[[#This Row],[Llave]],[2]Hoja2!$B:$E,4,FALSE),0)</f>
        <v>0</v>
      </c>
      <c r="AF279" s="22" t="b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79" s="5" t="b">
        <v>0</v>
      </c>
      <c r="AH279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79" s="21">
        <f>+Tabla14[[#This Row],[Plan Ajustado]]-Tabla14[[#This Row],[Plan Irrestricto (DATO)]]</f>
        <v>0</v>
      </c>
      <c r="AJ279" s="5"/>
      <c r="AK279" s="5"/>
    </row>
    <row r="280" spans="2:37" ht="15.5" x14ac:dyDescent="0.35">
      <c r="B280" t="str">
        <f>Tabla14[[#This Row],[Oficina]]&amp;Tabla14[[#This Row],[Material]]</f>
        <v>AGRO SUDAMERICA1023400</v>
      </c>
      <c r="C280" t="s">
        <v>84</v>
      </c>
      <c r="D280" t="s">
        <v>383</v>
      </c>
      <c r="E280" s="23">
        <v>1023400</v>
      </c>
      <c r="F280" t="s">
        <v>389</v>
      </c>
      <c r="G280" t="s">
        <v>103</v>
      </c>
      <c r="H280" t="s">
        <v>104</v>
      </c>
      <c r="I280">
        <f>IFERROR(VLOOKUP(Tabla14[[#This Row],[Material]],[1]Hoja1!$A:$B,2,FALSE),0)</f>
        <v>0</v>
      </c>
      <c r="J280" s="7">
        <v>0</v>
      </c>
      <c r="K280" s="7">
        <v>0</v>
      </c>
      <c r="L280" s="16">
        <v>0.42519388037153194</v>
      </c>
      <c r="M280" s="7">
        <v>0</v>
      </c>
      <c r="N280" s="7">
        <v>0</v>
      </c>
      <c r="O280" s="7">
        <v>12</v>
      </c>
      <c r="P280" s="7">
        <v>0</v>
      </c>
      <c r="Q280" s="17">
        <f>SUM(Tabla14[[#This Row],[Producción disponible]],Tabla14[[#This Row],[Stock al día]],(Tabla14[[#This Row],[Por producir mes N]]))-Tabla14[[#This Row],[Producción por despachar mes N]]</f>
        <v>12</v>
      </c>
      <c r="R280" s="7">
        <v>0</v>
      </c>
      <c r="S280" s="18">
        <v>24000</v>
      </c>
      <c r="T280" s="19">
        <f t="shared" si="4"/>
        <v>0</v>
      </c>
      <c r="U280" s="20"/>
      <c r="V280" s="19">
        <f>+Tabla14[[#This Row],[Atraso a facturar]]+Tabla14[[#This Row],[Ajuste atraso]]</f>
        <v>0</v>
      </c>
      <c r="W280" s="5">
        <f>+Tabla14[[#This Row],[Total disponible]]-Tabla14[[#This Row],[Facturación atraso]]</f>
        <v>12</v>
      </c>
      <c r="X280" s="21">
        <f>IFERROR(IF(AND(W280&gt;S280,K280&gt;=S280),ROUNDDOWN((Tabla14[[#This Row],[Producción para venta nueva]])/S280,0)*S280,0),0)</f>
        <v>0</v>
      </c>
      <c r="Y280" s="20"/>
      <c r="Z280" s="21">
        <f>IF(Tabla14[[#This Row],[Venta del mes]]&gt;0,Tabla14[[#This Row],[Venta del mes]]+Tabla14[[#This Row],[Ajuste venta nueva]],0)</f>
        <v>0</v>
      </c>
      <c r="AA280" s="21">
        <f>+Tabla14[[#This Row],[Producción para venta nueva]]-Tabla14[[#This Row],[Facturación Venta nueva]]</f>
        <v>12</v>
      </c>
      <c r="AB280" s="21">
        <f>IF(AND(A280=1,Tabla14[[#This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0" s="21"/>
      <c r="AD280" s="21">
        <f>IF(Tabla14[[#This Row],[Disponible stock sin venta]]&gt;0,Tabla14[[#This Row],[Disponible stock sin venta]]+Tabla14[[#This Row],[Ajuste stock sin venta]],0)</f>
        <v>0</v>
      </c>
      <c r="AE280" s="5">
        <f>IFERROR(VLOOKUP(Tabla14[[#This Row],[Llave]],[2]Hoja2!$B:$E,4,FALSE),0)</f>
        <v>0</v>
      </c>
      <c r="AF280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80" s="5">
        <v>0</v>
      </c>
      <c r="AH280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80" s="21">
        <f>+Tabla14[[#This Row],[Plan Ajustado]]-Tabla14[[#This Row],[Plan Irrestricto (DATO)]]</f>
        <v>0</v>
      </c>
      <c r="AJ280" s="5"/>
      <c r="AK280" s="5"/>
    </row>
    <row r="281" spans="2:37" ht="15.5" x14ac:dyDescent="0.35">
      <c r="B281" t="str">
        <f>Tabla14[[#This Row],[Oficina]]&amp;Tabla14[[#This Row],[Material]]</f>
        <v>AGRO SUDAMERICA1023417</v>
      </c>
      <c r="C281" t="s">
        <v>84</v>
      </c>
      <c r="D281" t="s">
        <v>383</v>
      </c>
      <c r="E281" s="23">
        <v>1023417</v>
      </c>
      <c r="F281" t="s">
        <v>390</v>
      </c>
      <c r="G281" t="s">
        <v>103</v>
      </c>
      <c r="H281" t="s">
        <v>104</v>
      </c>
      <c r="I281">
        <f>IFERROR(VLOOKUP(Tabla14[[#This Row],[Material]],[1]Hoja1!$A:$B,2,FALSE),0)</f>
        <v>0</v>
      </c>
      <c r="J281" s="7">
        <v>0</v>
      </c>
      <c r="K281" s="7">
        <v>0</v>
      </c>
      <c r="L281" s="16">
        <v>0.42519388037153194</v>
      </c>
      <c r="M281" s="7">
        <v>0</v>
      </c>
      <c r="N281" s="7">
        <v>0</v>
      </c>
      <c r="O281" s="7">
        <v>13.600000000000001</v>
      </c>
      <c r="P281" s="7">
        <v>0</v>
      </c>
      <c r="Q281" s="17">
        <f>SUM(Tabla14[[#This Row],[Producción disponible]],Tabla14[[#This Row],[Stock al día]],(Tabla14[[#This Row],[Por producir mes N]]))-Tabla14[[#This Row],[Producción por despachar mes N]]</f>
        <v>13.600000000000001</v>
      </c>
      <c r="R281" s="7">
        <v>0</v>
      </c>
      <c r="S281" s="18">
        <v>24000</v>
      </c>
      <c r="T281" s="19">
        <f t="shared" si="4"/>
        <v>0</v>
      </c>
      <c r="U281" s="20"/>
      <c r="V281" s="19">
        <f>+Tabla14[[#This Row],[Atraso a facturar]]+Tabla14[[#This Row],[Ajuste atraso]]</f>
        <v>0</v>
      </c>
      <c r="W281" s="5">
        <f>+Tabla14[[#This Row],[Total disponible]]-Tabla14[[#This Row],[Facturación atraso]]</f>
        <v>13.600000000000001</v>
      </c>
      <c r="X281" s="21">
        <f>IFERROR(IF(AND(W281&gt;S281,K281&gt;=S281),ROUNDDOWN((Tabla14[[#This Row],[Producción para venta nueva]])/S281,0)*S281,0),0)</f>
        <v>0</v>
      </c>
      <c r="Y281" s="20"/>
      <c r="Z281" s="21">
        <f>IF(Tabla14[[#This Row],[Venta del mes]]&gt;0,Tabla14[[#This Row],[Venta del mes]]+Tabla14[[#This Row],[Ajuste venta nueva]],0)</f>
        <v>0</v>
      </c>
      <c r="AA281" s="21">
        <f>+Tabla14[[#This Row],[Producción para venta nueva]]-Tabla14[[#This Row],[Facturación Venta nueva]]</f>
        <v>13.600000000000001</v>
      </c>
      <c r="AB281" s="21">
        <f>IF(AND(A281=1,Tabla14[[#This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1" s="21"/>
      <c r="AD281" s="21">
        <f>IF(Tabla14[[#This Row],[Disponible stock sin venta]]&gt;0,Tabla14[[#This Row],[Disponible stock sin venta]]+Tabla14[[#This Row],[Ajuste stock sin venta]],0)</f>
        <v>0</v>
      </c>
      <c r="AE281" s="5">
        <f>IFERROR(VLOOKUP(Tabla14[[#This Row],[Llave]],[2]Hoja2!$B:$E,4,FALSE),0)</f>
        <v>0</v>
      </c>
      <c r="AF281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81" s="5">
        <v>0</v>
      </c>
      <c r="AH281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81" s="21">
        <f>+Tabla14[[#This Row],[Plan Ajustado]]-Tabla14[[#This Row],[Plan Irrestricto (DATO)]]</f>
        <v>0</v>
      </c>
      <c r="AJ281" s="5"/>
      <c r="AK281" s="5"/>
    </row>
    <row r="282" spans="2:37" ht="15.5" x14ac:dyDescent="0.35">
      <c r="B282" t="str">
        <f>Tabla14[[#This Row],[Oficina]]&amp;Tabla14[[#This Row],[Material]]</f>
        <v>AGRO SUDAMERICA1030792</v>
      </c>
      <c r="C282" t="s">
        <v>42</v>
      </c>
      <c r="D282" t="s">
        <v>383</v>
      </c>
      <c r="E282" s="23">
        <v>1030792</v>
      </c>
      <c r="F282" t="s">
        <v>391</v>
      </c>
      <c r="G282" t="s">
        <v>44</v>
      </c>
      <c r="H282" t="s">
        <v>387</v>
      </c>
      <c r="I282">
        <f>IFERROR(VLOOKUP(Tabla14[[#This Row],[Material]],[1]Hoja1!$A:$B,2,FALSE),0)</f>
        <v>0</v>
      </c>
      <c r="J282" s="7">
        <v>0</v>
      </c>
      <c r="K282" s="7">
        <v>0</v>
      </c>
      <c r="L282" s="16">
        <v>0.56140395452786862</v>
      </c>
      <c r="M282" s="7">
        <v>0</v>
      </c>
      <c r="N282" s="7">
        <v>0</v>
      </c>
      <c r="O282" s="7">
        <v>31051.342596881343</v>
      </c>
      <c r="P282" s="7">
        <v>0</v>
      </c>
      <c r="Q282" s="17">
        <f>SUM(Tabla14[[#This Row],[Producción disponible]],Tabla14[[#This Row],[Stock al día]],(Tabla14[[#This Row],[Por producir mes N]]))-Tabla14[[#This Row],[Producción por despachar mes N]]</f>
        <v>31051.342596881343</v>
      </c>
      <c r="R282" s="7">
        <v>0</v>
      </c>
      <c r="S282" s="18">
        <v>24000</v>
      </c>
      <c r="T282" s="19">
        <f t="shared" si="4"/>
        <v>0</v>
      </c>
      <c r="U282" s="20"/>
      <c r="V282" s="19">
        <f>+Tabla14[[#This Row],[Atraso a facturar]]+Tabla14[[#This Row],[Ajuste atraso]]</f>
        <v>0</v>
      </c>
      <c r="W282" s="5">
        <f>+Tabla14[[#This Row],[Total disponible]]-Tabla14[[#This Row],[Facturación atraso]]</f>
        <v>31051.342596881343</v>
      </c>
      <c r="X282" s="21">
        <f>IFERROR(IF(AND(W282&gt;S282,K282&gt;=S282),ROUNDDOWN((Tabla14[[#This Row],[Producción para venta nueva]])/S282,0)*S282,0),0)</f>
        <v>0</v>
      </c>
      <c r="Y282" s="20"/>
      <c r="Z282" s="21">
        <f>IF(Tabla14[[#This Row],[Venta del mes]]&gt;0,Tabla14[[#This Row],[Venta del mes]]+Tabla14[[#This Row],[Ajuste venta nueva]],0)</f>
        <v>0</v>
      </c>
      <c r="AA282" s="21">
        <f>+Tabla14[[#This Row],[Producción para venta nueva]]-Tabla14[[#This Row],[Facturación Venta nueva]]</f>
        <v>31051.342596881343</v>
      </c>
      <c r="AB282" s="21">
        <f>IF(AND(A282=1,Tabla14[[#This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2" s="21"/>
      <c r="AD282" s="21">
        <f>IF(Tabla14[[#This Row],[Disponible stock sin venta]]&gt;0,Tabla14[[#This Row],[Disponible stock sin venta]]+Tabla14[[#This Row],[Ajuste stock sin venta]],0)</f>
        <v>0</v>
      </c>
      <c r="AE282" s="5">
        <f>IFERROR(VLOOKUP(Tabla14[[#This Row],[Llave]],[2]Hoja2!$B:$E,4,FALSE),0)</f>
        <v>0</v>
      </c>
      <c r="AF282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82" s="5">
        <v>0</v>
      </c>
      <c r="AH282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82" s="21">
        <f>+Tabla14[[#This Row],[Plan Ajustado]]-Tabla14[[#This Row],[Plan Irrestricto (DATO)]]</f>
        <v>0</v>
      </c>
      <c r="AJ282" s="5"/>
      <c r="AK282" s="5"/>
    </row>
    <row r="283" spans="2:37" ht="15.5" x14ac:dyDescent="0.35">
      <c r="B283" t="str">
        <f>Tabla14[[#This Row],[Oficina]]&amp;Tabla14[[#This Row],[Material]]</f>
        <v>AGRO SUDAMERICA1023372</v>
      </c>
      <c r="C283" t="s">
        <v>84</v>
      </c>
      <c r="D283" t="s">
        <v>383</v>
      </c>
      <c r="E283" s="23">
        <v>1023372</v>
      </c>
      <c r="F283" t="s">
        <v>240</v>
      </c>
      <c r="G283" t="s">
        <v>125</v>
      </c>
      <c r="H283" t="s">
        <v>128</v>
      </c>
      <c r="I283">
        <f>IFERROR(VLOOKUP(Tabla14[[#This Row],[Material]],[1]Hoja1!$A:$B,2,FALSE),0)</f>
        <v>0</v>
      </c>
      <c r="J283" s="7">
        <v>0</v>
      </c>
      <c r="K283" s="7">
        <v>0</v>
      </c>
      <c r="L283" s="16">
        <v>0.42519388037153194</v>
      </c>
      <c r="M283" s="7">
        <v>0</v>
      </c>
      <c r="N283" s="7">
        <v>0</v>
      </c>
      <c r="O283" s="7">
        <v>3588.1403399260789</v>
      </c>
      <c r="P283" s="7">
        <v>0</v>
      </c>
      <c r="Q283" s="17">
        <f>SUM(Tabla14[[#This Row],[Producción disponible]],Tabla14[[#This Row],[Stock al día]],(Tabla14[[#This Row],[Por producir mes N]]))-Tabla14[[#This Row],[Producción por despachar mes N]]</f>
        <v>3588.1403399260789</v>
      </c>
      <c r="R283" s="7">
        <v>10748</v>
      </c>
      <c r="S283" s="18">
        <v>24000</v>
      </c>
      <c r="T283" s="19">
        <f t="shared" si="4"/>
        <v>0</v>
      </c>
      <c r="U283" s="20"/>
      <c r="V283" s="19">
        <f>+Tabla14[[#This Row],[Atraso a facturar]]+Tabla14[[#This Row],[Ajuste atraso]]</f>
        <v>0</v>
      </c>
      <c r="W283" s="5">
        <f>+Tabla14[[#This Row],[Total disponible]]-Tabla14[[#This Row],[Facturación atraso]]</f>
        <v>3588.1403399260789</v>
      </c>
      <c r="X283" s="21">
        <f>IFERROR(IF(AND(W283&gt;S283,K283&gt;=S283),ROUNDDOWN((Tabla14[[#This Row],[Producción para venta nueva]])/S283,0)*S283,0),0)</f>
        <v>0</v>
      </c>
      <c r="Y283" s="20"/>
      <c r="Z283" s="21">
        <f>IF(Tabla14[[#This Row],[Venta del mes]]&gt;0,Tabla14[[#This Row],[Venta del mes]]+Tabla14[[#This Row],[Ajuste venta nueva]],0)</f>
        <v>0</v>
      </c>
      <c r="AA283" s="21">
        <f>+Tabla14[[#This Row],[Producción para venta nueva]]-Tabla14[[#This Row],[Facturación Venta nueva]]</f>
        <v>3588.1403399260789</v>
      </c>
      <c r="AB283" s="21">
        <f>IF(AND(A283=1,Tabla14[[#This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3" s="21"/>
      <c r="AD283" s="21">
        <f>IF(Tabla14[[#This Row],[Disponible stock sin venta]]&gt;0,Tabla14[[#This Row],[Disponible stock sin venta]]+Tabla14[[#This Row],[Ajuste stock sin venta]],0)</f>
        <v>0</v>
      </c>
      <c r="AE283" s="5">
        <f>IFERROR(VLOOKUP(Tabla14[[#This Row],[Llave]],[2]Hoja2!$B:$E,4,FALSE),0)</f>
        <v>0</v>
      </c>
      <c r="AF283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83" s="5">
        <v>0</v>
      </c>
      <c r="AH283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83" s="21">
        <f>+Tabla14[[#This Row],[Plan Ajustado]]-Tabla14[[#This Row],[Plan Irrestricto (DATO)]]</f>
        <v>0</v>
      </c>
      <c r="AJ283" s="5"/>
      <c r="AK283" s="5"/>
    </row>
    <row r="284" spans="2:37" ht="15.5" x14ac:dyDescent="0.35">
      <c r="B284" t="str">
        <f>Tabla14[[#This Row],[Oficina]]&amp;Tabla14[[#This Row],[Material]]</f>
        <v>Exportacion Directa1023467</v>
      </c>
      <c r="C284" t="s">
        <v>84</v>
      </c>
      <c r="D284" t="s">
        <v>105</v>
      </c>
      <c r="E284">
        <v>1023467</v>
      </c>
      <c r="F284" t="s">
        <v>392</v>
      </c>
      <c r="G284" t="s">
        <v>125</v>
      </c>
      <c r="H284" t="s">
        <v>126</v>
      </c>
      <c r="I284">
        <f>IFERROR(VLOOKUP(Tabla14[[#This Row],[Material]],[1]Hoja1!$A:$B,2,FALSE),0)</f>
        <v>0</v>
      </c>
      <c r="J284" s="7">
        <v>14000</v>
      </c>
      <c r="K284" s="7">
        <v>14000</v>
      </c>
      <c r="L284" s="16">
        <v>0.71259694018576591</v>
      </c>
      <c r="M284" s="7">
        <v>9976.3571626007233</v>
      </c>
      <c r="N284" s="7">
        <v>0</v>
      </c>
      <c r="O284" s="7">
        <v>0</v>
      </c>
      <c r="P284" s="7">
        <v>0</v>
      </c>
      <c r="Q284" s="17">
        <f>SUM(Tabla14[[#This Row],[Producción disponible]],Tabla14[[#This Row],[Stock al día]],(Tabla14[[#This Row],[Por producir mes N]]))-Tabla14[[#This Row],[Producción por despachar mes N]]</f>
        <v>9976.3571626007233</v>
      </c>
      <c r="R284" s="7">
        <v>23700</v>
      </c>
      <c r="S284" s="18">
        <v>23700</v>
      </c>
      <c r="T284" s="19">
        <f>IF(AND(Q284&gt;R284,R284&gt;0),R284,IF(AND(Q284&lt;R284,R284&gt;0),(ROUNDDOWN(Q284/S284,0)*S284),0))</f>
        <v>0</v>
      </c>
      <c r="U284" s="20"/>
      <c r="V284" s="19">
        <f>+Tabla14[[#This Row],[Atraso a facturar]]+Tabla14[[#This Row],[Ajuste atraso]]</f>
        <v>0</v>
      </c>
      <c r="W284" s="5">
        <f>+Tabla14[[#This Row],[Total disponible]]-Tabla14[[#This Row],[Facturación atraso]]</f>
        <v>9976.3571626007233</v>
      </c>
      <c r="X284" s="21">
        <f>IFERROR(IF(AND(W284&gt;S284,K284&gt;=S284),ROUNDDOWN((Tabla14[[#This Row],[Producción para venta nueva]])/S284,0)*S284,0),0)</f>
        <v>0</v>
      </c>
      <c r="Y284" s="20"/>
      <c r="Z284" s="21">
        <f>IF(Tabla14[[#This Row],[Venta del mes]]&gt;0,Tabla14[[#This Row],[Venta del mes]]+Tabla14[[#This Row],[Ajuste venta nueva]],0)</f>
        <v>0</v>
      </c>
      <c r="AA284" s="21">
        <f>+Tabla14[[#This Row],[Producción para venta nueva]]-Tabla14[[#This Row],[Facturación Venta nueva]]</f>
        <v>9976.3571626007233</v>
      </c>
      <c r="AB284" s="21">
        <f>IF(AND(A284=1,Tabla14[[#This Row],[Saldo Volumen disponible]]&gt;Tabla14[[#This Row],[Vol. prom. Por contenedor]],Tabla14[[#This Row],[Saldo Volumen disponible]]&gt;Tabla14[[#This Row],[ RV  Venta mes n+1]],Tabla14[[#This Row],[Delay]]&lt;Tabla14[[#This Row],[Total disponible]]),ROUNDDOWN((Tabla14[[#This Row],[Saldo Volumen disponible]]+Tabla14[[#This Row],[Ajuste venta nueva]])/Tabla14[[#This Row],[Vol. prom. Por contenedor]],0)*Tabla14[[#This Row],[Vol. prom. Por contenedor]],0)</f>
        <v>0</v>
      </c>
      <c r="AC284" s="21"/>
      <c r="AD284" s="21">
        <f>IF(Tabla14[[#This Row],[Disponible stock sin venta]]&gt;0,Tabla14[[#This Row],[Disponible stock sin venta]]+Tabla14[[#This Row],[Ajuste stock sin venta]],0)</f>
        <v>0</v>
      </c>
      <c r="AE284" s="5">
        <f>IFERROR(VLOOKUP(Tabla14[[#This Row],[Llave]],[2]Hoja2!$B:$E,4,FALSE),0)</f>
        <v>0</v>
      </c>
      <c r="AF284" s="22">
        <f>IFERROR(IF(AND(Tabla14[[#This Row],[Oficina]]=$J$7,Tabla14[[#This Row],[Delay]]&gt;0),Tabla14[[#This Row],[Atraso a facturar]],IF(AND(Tabla14[[#This Row],[Oficina]]=$J$7,Tabla14[[#This Row],[Delay]]=0),0+Tabla14[[#This Row],[En puerto a facturar]],IF(Tabla14[[#This Row],[Total disponible]]&gt;0,Tabla14[[#This Row],[Atraso a facturar]]+Tabla14[[#This Row],[Venta del mes]]+Tabla14[[#This Row],[Disponible stock sin venta]]+Tabla14[[#This Row],[En puerto a facturar]]))),0)</f>
        <v>0</v>
      </c>
      <c r="AG284" s="5">
        <v>0</v>
      </c>
      <c r="AH284" s="21">
        <f>IF(Tabla14[[#This Row],[Plan Irrestricto (DATO)]]&gt;0,SUM(Tabla14[[#This Row],[Facturación atraso]],Tabla14[[#This Row],[Facturación Venta nueva]],Tabla14[[#This Row],[Facturación stock]],Tabla14[[#This Row],[En puerto a facturar]]),0)</f>
        <v>0</v>
      </c>
      <c r="AI284" s="21">
        <f>+Tabla14[[#This Row],[Plan Ajustado]]-Tabla14[[#This Row],[Plan Irrestricto (DATO)]]</f>
        <v>0</v>
      </c>
      <c r="AJ284" s="5"/>
      <c r="AK284" s="5"/>
    </row>
    <row r="285" spans="2:37" x14ac:dyDescent="0.35">
      <c r="V285" s="9">
        <f>V109/$AH$109</f>
        <v>0.25</v>
      </c>
      <c r="W285" s="9"/>
      <c r="X285" s="9"/>
      <c r="Y285" s="9"/>
      <c r="Z285" s="9">
        <f>Z109/$AH$109</f>
        <v>0.75</v>
      </c>
      <c r="AA285" s="9"/>
      <c r="AB285" s="9"/>
      <c r="AC285" s="9"/>
      <c r="AD285" s="9"/>
      <c r="AE285" s="9">
        <f>AE109/$AH$109</f>
        <v>0</v>
      </c>
    </row>
  </sheetData>
  <autoFilter ref="A9:A247" xr:uid="{A4C1E6EB-CE18-49E7-895E-CADD47765CD3}"/>
  <conditionalFormatting sqref="E284:E1048576 E1:E275">
    <cfRule type="duplicateValues" dxfId="15" priority="4"/>
    <cfRule type="duplicateValues" dxfId="14" priority="12"/>
    <cfRule type="duplicateValues" dxfId="13" priority="16"/>
  </conditionalFormatting>
  <conditionalFormatting sqref="B1:B1048576 C1:XFD1">
    <cfRule type="duplicateValues" dxfId="12" priority="13"/>
    <cfRule type="duplicateValues" dxfId="11" priority="14"/>
    <cfRule type="duplicateValues" dxfId="10" priority="15"/>
  </conditionalFormatting>
  <conditionalFormatting sqref="AB241:AG245 AD10 AD246:AD284 AB10 AB43 AB59 AB246:AB284 AG10:AH10 AB178:AH186 AG246:AG284 AH241:AH284 AD59:AI59 AB84:AJ84 AD43:AK43 AI180:AK186 AI178:AJ179 AI241:AK245 AB11:AK42 AB44:AK58 AB60:AK83 AB85:AK177 AB187:AK240">
    <cfRule type="cellIs" dxfId="9" priority="11" operator="equal">
      <formula>"Venta insuficiente"</formula>
    </cfRule>
  </conditionalFormatting>
  <conditionalFormatting sqref="AK84">
    <cfRule type="cellIs" dxfId="8" priority="10" operator="equal">
      <formula>"Venta insuficiente"</formula>
    </cfRule>
  </conditionalFormatting>
  <conditionalFormatting sqref="AK178">
    <cfRule type="cellIs" dxfId="7" priority="9" operator="equal">
      <formula>"Venta insuficiente"</formula>
    </cfRule>
  </conditionalFormatting>
  <conditionalFormatting sqref="AK179">
    <cfRule type="cellIs" dxfId="6" priority="8" operator="equal">
      <formula>"Venta insuficiente"</formula>
    </cfRule>
  </conditionalFormatting>
  <conditionalFormatting sqref="AC255">
    <cfRule type="cellIs" dxfId="5" priority="6" operator="equal">
      <formula>"Venta insuficiente"</formula>
    </cfRule>
  </conditionalFormatting>
  <conditionalFormatting sqref="AJ10">
    <cfRule type="cellIs" dxfId="4" priority="5" operator="equal">
      <formula>"Venta insuficiente"</formula>
    </cfRule>
  </conditionalFormatting>
  <conditionalFormatting sqref="E10:E284">
    <cfRule type="duplicateValues" dxfId="3" priority="1"/>
    <cfRule type="duplicateValues" dxfId="2" priority="2"/>
    <cfRule type="duplicateValues" dxfId="1" priority="18"/>
  </conditionalFormatting>
  <conditionalFormatting sqref="B1:B1048576">
    <cfRule type="duplicateValues" dxfId="0" priority="3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73F39C5-2732-44B6-B119-E55CE5017A94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96000</xm:f>
              </x14:cfvo>
              <x14:cfIcon iconSet="NoIcons" iconId="0"/>
              <x14:cfIcon iconSet="3Symbols" iconId="1"/>
              <x14:cfIcon iconSet="3Symbols" iconId="1"/>
            </x14:iconSet>
          </x14:cfRule>
          <xm:sqref>AC255</xm:sqref>
        </x14:conditionalFormatting>
        <x14:conditionalFormatting xmlns:xm="http://schemas.microsoft.com/office/excel/2006/main">
          <x14:cfRule type="iconSet" priority="17" id="{8C5EC63F-411C-4D41-B6D5-F49B70983425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96000</xm:f>
              </x14:cfvo>
              <x14:cfIcon iconSet="NoIcons" iconId="0"/>
              <x14:cfIcon iconSet="3Symbols" iconId="1"/>
              <x14:cfIcon iconSet="3Symbols" iconId="1"/>
            </x14:iconSet>
          </x14:cfRule>
          <xm:sqref>AB60:AD252 AB11:AD42 AB44:AD58 AD10 AD43 AD59 AD253:AD284 AB10 AB43 AB59 AB253:AB284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PLAN MES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Soto Gonzalez, Robinson Ignacio</cp:lastModifiedBy>
  <dcterms:created xsi:type="dcterms:W3CDTF">2022-12-28T14:13:37Z</dcterms:created>
  <dcterms:modified xsi:type="dcterms:W3CDTF">2022-12-28T14:21:29Z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260005af-e6b2-4164-ab0c-73ee589f8bb1</vt:lpwstr>
  </property>
</Properties>
</file>