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09"/>
  <workbookPr filterPrivacy="1"/>
  <xr:revisionPtr revIDLastSave="0" documentId="13_ncr:1_{1D87D8DD-EFDF-4C04-9DA4-1BE8308AC7A3}" xr6:coauthVersionLast="45" xr6:coauthVersionMax="45" xr10:uidLastSave="{00000000-0000-0000-0000-000000000000}"/>
  <bookViews>
    <workbookView xWindow="-120" yWindow="-120" windowWidth="28890" windowHeight="16110" xr2:uid="{00000000-000D-0000-FFFF-FFFF00000000}"/>
  </bookViews>
  <sheets>
    <sheet name="Previsão de Fluxo de Caixa" sheetId="1" r:id="rId1"/>
    <sheet name="Gráfico de Fluxo de Caixa" sheetId="2" r:id="rId2"/>
  </sheets>
  <definedNames>
    <definedName name="_xlnm.Print_Area" localSheetId="1">'Gráfico de Fluxo de Caixa'!$A:$L</definedName>
    <definedName name="Caixa_Mínimo">'Previsão de Fluxo de Caixa'!$J$3</definedName>
    <definedName name="Data_Inicial">'Previsão de Fluxo de Caixa'!$F$3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5" i="1" l="1"/>
  <c r="F3" i="1"/>
  <c r="C5" i="1" s="1"/>
  <c r="M3" i="2"/>
  <c r="O10" i="1"/>
  <c r="C6" i="1"/>
  <c r="C4" i="2"/>
  <c r="N4" i="2" s="1"/>
  <c r="O53" i="1"/>
  <c r="O52" i="1"/>
  <c r="O51" i="1"/>
  <c r="O50" i="1"/>
  <c r="O49" i="1"/>
  <c r="N47" i="1"/>
  <c r="N54" i="1" s="1"/>
  <c r="M47" i="1"/>
  <c r="M54" i="1" s="1"/>
  <c r="L47" i="1"/>
  <c r="L54" i="1" s="1"/>
  <c r="K47" i="1"/>
  <c r="K54" i="1" s="1"/>
  <c r="J47" i="1"/>
  <c r="J54" i="1" s="1"/>
  <c r="I47" i="1"/>
  <c r="I54" i="1" s="1"/>
  <c r="H47" i="1"/>
  <c r="H54" i="1" s="1"/>
  <c r="G47" i="1"/>
  <c r="G54" i="1" s="1"/>
  <c r="F47" i="1"/>
  <c r="F54" i="1" s="1"/>
  <c r="E47" i="1"/>
  <c r="E54" i="1" s="1"/>
  <c r="D47" i="1"/>
  <c r="D54" i="1" s="1"/>
  <c r="C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N17" i="1"/>
  <c r="M17" i="1"/>
  <c r="L17" i="1"/>
  <c r="K17" i="1"/>
  <c r="J17" i="1"/>
  <c r="I17" i="1"/>
  <c r="H17" i="1"/>
  <c r="G17" i="1"/>
  <c r="F17" i="1"/>
  <c r="E17" i="1"/>
  <c r="D17" i="1"/>
  <c r="C17" i="1"/>
  <c r="C18" i="1" s="1"/>
  <c r="O16" i="1"/>
  <c r="O14" i="1"/>
  <c r="O13" i="1"/>
  <c r="O12" i="1"/>
  <c r="O11" i="1"/>
  <c r="O47" i="1"/>
  <c r="O54" i="1" s="1"/>
  <c r="C54" i="1"/>
  <c r="C55" i="1" l="1"/>
  <c r="D6" i="1" s="1"/>
  <c r="O17" i="1"/>
  <c r="C5" i="2"/>
  <c r="D18" i="1"/>
  <c r="D55" i="1" s="1"/>
  <c r="E6" i="1" s="1"/>
  <c r="O4" i="2"/>
  <c r="B4" i="2"/>
  <c r="M4" i="2" s="1"/>
  <c r="D5" i="1"/>
  <c r="E18" i="1" l="1"/>
  <c r="E55" i="1" s="1"/>
  <c r="F6" i="1" s="1"/>
  <c r="C6" i="2"/>
  <c r="O5" i="2"/>
  <c r="N5" i="2"/>
  <c r="E5" i="1"/>
  <c r="B5" i="2"/>
  <c r="M5" i="2" s="1"/>
  <c r="O6" i="2" l="1"/>
  <c r="N6" i="2"/>
  <c r="C7" i="2"/>
  <c r="F18" i="1"/>
  <c r="F55" i="1" s="1"/>
  <c r="G6" i="1" s="1"/>
  <c r="B6" i="2"/>
  <c r="M6" i="2" s="1"/>
  <c r="F5" i="1"/>
  <c r="G18" i="1" l="1"/>
  <c r="G55" i="1" s="1"/>
  <c r="H6" i="1" s="1"/>
  <c r="C8" i="2"/>
  <c r="O7" i="2"/>
  <c r="N7" i="2"/>
  <c r="B7" i="2"/>
  <c r="M7" i="2" s="1"/>
  <c r="G5" i="1"/>
  <c r="O8" i="2" l="1"/>
  <c r="N8" i="2"/>
  <c r="C9" i="2"/>
  <c r="H18" i="1"/>
  <c r="H55" i="1" s="1"/>
  <c r="I6" i="1" s="1"/>
  <c r="B8" i="2"/>
  <c r="M8" i="2" s="1"/>
  <c r="H5" i="1"/>
  <c r="I18" i="1" l="1"/>
  <c r="I55" i="1" s="1"/>
  <c r="J6" i="1" s="1"/>
  <c r="C10" i="2"/>
  <c r="O9" i="2"/>
  <c r="N9" i="2"/>
  <c r="I5" i="1"/>
  <c r="B9" i="2"/>
  <c r="M9" i="2" s="1"/>
  <c r="O10" i="2" l="1"/>
  <c r="N10" i="2"/>
  <c r="C11" i="2"/>
  <c r="J18" i="1"/>
  <c r="J55" i="1" s="1"/>
  <c r="K6" i="1" s="1"/>
  <c r="J5" i="1"/>
  <c r="B10" i="2"/>
  <c r="M10" i="2" s="1"/>
  <c r="C12" i="2" l="1"/>
  <c r="K18" i="1"/>
  <c r="K55" i="1" s="1"/>
  <c r="L6" i="1" s="1"/>
  <c r="N11" i="2"/>
  <c r="O11" i="2"/>
  <c r="B11" i="2"/>
  <c r="M11" i="2" s="1"/>
  <c r="K5" i="1"/>
  <c r="C13" i="2" l="1"/>
  <c r="L18" i="1"/>
  <c r="L55" i="1" s="1"/>
  <c r="M6" i="1" s="1"/>
  <c r="O12" i="2"/>
  <c r="N12" i="2"/>
  <c r="B12" i="2"/>
  <c r="M12" i="2" s="1"/>
  <c r="L5" i="1"/>
  <c r="C14" i="2" l="1"/>
  <c r="M18" i="1"/>
  <c r="M55" i="1" s="1"/>
  <c r="N6" i="1" s="1"/>
  <c r="N13" i="2"/>
  <c r="O13" i="2"/>
  <c r="M5" i="1"/>
  <c r="B13" i="2"/>
  <c r="M13" i="2" s="1"/>
  <c r="C15" i="2" l="1"/>
  <c r="N18" i="1"/>
  <c r="N55" i="1" s="1"/>
  <c r="O14" i="2"/>
  <c r="N14" i="2"/>
  <c r="N5" i="1"/>
  <c r="B15" i="2" s="1"/>
  <c r="M15" i="2" s="1"/>
  <c r="B14" i="2"/>
  <c r="M14" i="2" s="1"/>
  <c r="N15" i="2" l="1"/>
  <c r="O15" i="2"/>
</calcChain>
</file>

<file path=xl/sharedStrings.xml><?xml version="1.0" encoding="utf-8"?>
<sst xmlns="http://schemas.openxmlformats.org/spreadsheetml/2006/main" count="62" uniqueCount="59">
  <si>
    <t>Dinheiro em caixa inicial</t>
  </si>
  <si>
    <t>Dinheiro em caixa (início do mês)</t>
  </si>
  <si>
    <t>Recebimentos em Dinheiro</t>
  </si>
  <si>
    <t>Vendas em dinheiro</t>
  </si>
  <si>
    <t>Devoluções e descontos</t>
  </si>
  <si>
    <t>Conjuntos de contas a receber</t>
  </si>
  <si>
    <t>Juros, outras receitas</t>
  </si>
  <si>
    <t>Proventos de empréstimos</t>
  </si>
  <si>
    <t>Contribuições do proprietário</t>
  </si>
  <si>
    <t>Outros recebimentos</t>
  </si>
  <si>
    <t>Total de Recebimentos em Dinheiro</t>
  </si>
  <si>
    <t>Total Disponível em Dinheiro</t>
  </si>
  <si>
    <t>Pagamentos Liquidados</t>
  </si>
  <si>
    <t>Publicidade</t>
  </si>
  <si>
    <t>Comissões e taxas</t>
  </si>
  <si>
    <t>Mão de obra contratada</t>
  </si>
  <si>
    <t>Programas de benefícios de funcionários</t>
  </si>
  <si>
    <t>Seguro (que não seja de saúde)</t>
  </si>
  <si>
    <t>Despesas de juros</t>
  </si>
  <si>
    <t>Materiais e suprimentos (em COGS)</t>
  </si>
  <si>
    <t>Refeições e entretenimento</t>
  </si>
  <si>
    <t>Juros de hipoteca</t>
  </si>
  <si>
    <t>Despesas do escritório</t>
  </si>
  <si>
    <t>Outras despesas de juros</t>
  </si>
  <si>
    <t>Plano de aposentadoria e divisão de lucros</t>
  </si>
  <si>
    <t>Compras para revenda</t>
  </si>
  <si>
    <t>Aluguel ou leasing</t>
  </si>
  <si>
    <t>Aluguel ou leasing: veículos, equipamentos</t>
  </si>
  <si>
    <t>Reparos e manutenção</t>
  </si>
  <si>
    <t>Suprimentos (não em COGS)</t>
  </si>
  <si>
    <t>Impostos e licenças</t>
  </si>
  <si>
    <t>Viagens</t>
  </si>
  <si>
    <t>Serviços Públicos</t>
  </si>
  <si>
    <t>Salários (menos créditos func.)</t>
  </si>
  <si>
    <t>Outras despesas</t>
  </si>
  <si>
    <t>Diversos</t>
  </si>
  <si>
    <t>Subtotal</t>
  </si>
  <si>
    <t>Pagamento principal de empréstimo</t>
  </si>
  <si>
    <t>Compras de capital</t>
  </si>
  <si>
    <t>Outros custos de inicialização</t>
  </si>
  <si>
    <t>Reserva e/ou garantia</t>
  </si>
  <si>
    <t>Retirada do proprietário</t>
  </si>
  <si>
    <t>Total de Pagamentos à Vista</t>
  </si>
  <si>
    <t>Dinheiro em caixa (final do mês)</t>
  </si>
  <si>
    <t>Outros Dados Operacionais</t>
  </si>
  <si>
    <t>Volume de vendas (reais)</t>
  </si>
  <si>
    <t>Saldo de contas a receber</t>
  </si>
  <si>
    <t>Saldo de dívida inválida</t>
  </si>
  <si>
    <t>Estoque disponível</t>
  </si>
  <si>
    <t>Saldo de contas a pagar</t>
  </si>
  <si>
    <t>Depreciação</t>
  </si>
  <si>
    <t>Data inicial</t>
  </si>
  <si>
    <t>Alerta de mínimo de saldo em dinheiro</t>
  </si>
  <si>
    <t>Total</t>
  </si>
  <si>
    <t xml:space="preserve"> </t>
  </si>
  <si>
    <t>Mês</t>
  </si>
  <si>
    <t>Dinheiro em Caixa</t>
  </si>
  <si>
    <t>Valor Mínimo</t>
  </si>
  <si>
    <t>Abaixo do Valor Mínimo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</si>
</sst>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R$&quot;\ * #,##0_-;\-&quot;R$&quot;\ * #,##0_-;_-&quot;R$&quot;\ * &quot;-&quot;_-;_-@_-"/>
    <numFmt numFmtId="44" formatCode="_-&quot;R$&quot;\ * #,##0.00_-;\-&quot;R$&quot;\ * #,##0.00_-;_-&quot;R$&quot;\ * &quot;-&quot;??_-;_-@_-"/>
    <numFmt numFmtId="164" formatCode="_(* #,##0_);_(* \(#,##0\);_(* &quot;-&quot;_);_(@_)"/>
    <numFmt numFmtId="165" formatCode="_(* #,##0.00_);_(* \(#,##0.00\);_(* &quot;-&quot;??_);_(@_)"/>
    <numFmt numFmtId="168" formatCode="mmm\ yyyy"/>
    <numFmt numFmtId="169" formatCode="mmmm\ &quot;de&quot;\ yyyy"/>
    <numFmt numFmtId="170" formatCode="mmm"/>
  </numFmts>
  <fonts count="24">
    <font>
      <sz val="11"/>
      <color theme="1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sz val="10"/>
      <color theme="0"/>
      <name val="Franklin Gothic Book"/>
      <family val="2"/>
      <scheme val="minor"/>
    </font>
    <font>
      <sz val="10"/>
      <color theme="3"/>
      <name val="Franklin Gothic Book"/>
      <family val="2"/>
      <scheme val="minor"/>
    </font>
    <font>
      <sz val="14"/>
      <color theme="5"/>
      <name val="Franklin Gothic Book"/>
      <family val="2"/>
      <scheme val="minor"/>
    </font>
    <font>
      <sz val="9"/>
      <name val="Franklin Gothic Book"/>
      <family val="3"/>
      <charset val="134"/>
      <scheme val="minor"/>
    </font>
    <font>
      <sz val="10"/>
      <color theme="0"/>
      <name val="Franklin Gothic Book"/>
      <family val="2"/>
    </font>
    <font>
      <sz val="11"/>
      <color theme="1"/>
      <name val="Franklin Gothic Book"/>
      <family val="2"/>
      <scheme val="minor"/>
    </font>
    <font>
      <sz val="18"/>
      <color theme="3"/>
      <name val="Constantia"/>
      <family val="2"/>
      <scheme val="major"/>
    </font>
    <font>
      <b/>
      <sz val="15"/>
      <color theme="3"/>
      <name val="Franklin Gothic Book"/>
      <family val="2"/>
      <scheme val="minor"/>
    </font>
    <font>
      <b/>
      <sz val="13"/>
      <color theme="3"/>
      <name val="Franklin Gothic Book"/>
      <family val="2"/>
      <scheme val="minor"/>
    </font>
    <font>
      <b/>
      <sz val="11"/>
      <color theme="3"/>
      <name val="Franklin Gothic Book"/>
      <family val="2"/>
      <scheme val="minor"/>
    </font>
    <font>
      <sz val="11"/>
      <color rgb="FF006100"/>
      <name val="Franklin Gothic Book"/>
      <family val="2"/>
      <scheme val="minor"/>
    </font>
    <font>
      <sz val="11"/>
      <color rgb="FF9C0006"/>
      <name val="Franklin Gothic Book"/>
      <family val="2"/>
      <scheme val="minor"/>
    </font>
    <font>
      <sz val="11"/>
      <color rgb="FF9C5700"/>
      <name val="Franklin Gothic Book"/>
      <family val="2"/>
      <scheme val="minor"/>
    </font>
    <font>
      <sz val="11"/>
      <color rgb="FF3F3F76"/>
      <name val="Franklin Gothic Book"/>
      <family val="2"/>
      <scheme val="minor"/>
    </font>
    <font>
      <b/>
      <sz val="11"/>
      <color rgb="FF3F3F3F"/>
      <name val="Franklin Gothic Book"/>
      <family val="2"/>
      <scheme val="minor"/>
    </font>
    <font>
      <b/>
      <sz val="11"/>
      <color rgb="FFFA7D00"/>
      <name val="Franklin Gothic Book"/>
      <family val="2"/>
      <scheme val="minor"/>
    </font>
    <font>
      <sz val="11"/>
      <color rgb="FFFA7D00"/>
      <name val="Franklin Gothic Book"/>
      <family val="2"/>
      <scheme val="minor"/>
    </font>
    <font>
      <b/>
      <sz val="11"/>
      <color theme="0"/>
      <name val="Franklin Gothic Book"/>
      <family val="2"/>
      <scheme val="minor"/>
    </font>
    <font>
      <sz val="11"/>
      <color rgb="FFFF0000"/>
      <name val="Franklin Gothic Book"/>
      <family val="2"/>
      <scheme val="minor"/>
    </font>
    <font>
      <i/>
      <sz val="11"/>
      <color rgb="FF7F7F7F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sz val="11"/>
      <color theme="0"/>
      <name val="Franklin Gothic Book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7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3" tint="0.79998168889431442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3" tint="0.79998168889431442"/>
      </right>
      <top style="thin">
        <color theme="3" tint="0.79998168889431442"/>
      </top>
      <bottom style="thin">
        <color theme="0"/>
      </bottom>
      <diagonal/>
    </border>
    <border>
      <left/>
      <right style="thin">
        <color theme="3" tint="0.79998168889431442"/>
      </right>
      <top style="thin">
        <color theme="0"/>
      </top>
      <bottom style="thin">
        <color theme="0"/>
      </bottom>
      <diagonal/>
    </border>
    <border>
      <left style="thin">
        <color theme="3" tint="0.79998168889431442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3" tint="0.79998168889431442"/>
      </right>
      <top style="thin">
        <color theme="0"/>
      </top>
      <bottom style="thin">
        <color theme="0"/>
      </bottom>
      <diagonal/>
    </border>
    <border>
      <left style="thin">
        <color theme="3" tint="0.79998168889431442"/>
      </left>
      <right style="thin">
        <color theme="0"/>
      </right>
      <top style="thin">
        <color theme="0"/>
      </top>
      <bottom style="thin">
        <color theme="3" tint="0.7999816888943144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3" tint="0.79998168889431442"/>
      </bottom>
      <diagonal/>
    </border>
    <border>
      <left style="thin">
        <color theme="0"/>
      </left>
      <right style="thin">
        <color theme="3" tint="0.79998168889431442"/>
      </right>
      <top style="thin">
        <color theme="0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0"/>
      </right>
      <top/>
      <bottom style="thin">
        <color theme="3" tint="0.7999816888943144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2"/>
      </bottom>
      <diagonal/>
    </border>
    <border>
      <left style="thin">
        <color theme="3" tint="0.79995117038483843"/>
      </left>
      <right style="thin">
        <color theme="3" tint="0.79998168889431442"/>
      </right>
      <top style="thin">
        <color theme="3" tint="0.79995117038483843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5117038483843"/>
      </top>
      <bottom style="thin">
        <color theme="3" tint="0.79998168889431442"/>
      </bottom>
      <diagonal/>
    </border>
    <border>
      <left/>
      <right style="thin">
        <color theme="3" tint="0.79995117038483843"/>
      </right>
      <top style="thin">
        <color theme="3" tint="0.79995117038483843"/>
      </top>
      <bottom style="thin">
        <color theme="0"/>
      </bottom>
      <diagonal/>
    </border>
    <border>
      <left style="thin">
        <color theme="3" tint="0.79995117038483843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/>
      <right style="thin">
        <color theme="3" tint="0.79995117038483843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3" tint="0.79995117038483843"/>
      </right>
      <top style="thin">
        <color theme="0"/>
      </top>
      <bottom style="thin">
        <color theme="3" tint="0.79995117038483843"/>
      </bottom>
      <diagonal/>
    </border>
    <border>
      <left style="thin">
        <color theme="3" tint="0.79995117038483843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3" tint="0.79995117038483843"/>
      </right>
      <top style="thin">
        <color theme="0"/>
      </top>
      <bottom style="thin">
        <color theme="0"/>
      </bottom>
      <diagonal/>
    </border>
    <border>
      <left style="thin">
        <color theme="3" tint="0.79995117038483843"/>
      </left>
      <right style="thin">
        <color theme="0"/>
      </right>
      <top style="thin">
        <color theme="0"/>
      </top>
      <bottom style="thin">
        <color theme="3" tint="0.7999511703848384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3" tint="0.79995117038483843"/>
      </bottom>
      <diagonal/>
    </border>
    <border>
      <left style="thin">
        <color theme="3" tint="0.79998168889431442"/>
      </left>
      <right/>
      <top style="thin">
        <color theme="3" tint="0.79995117038483843"/>
      </top>
      <bottom style="thin">
        <color theme="3" tint="0.79998168889431442"/>
      </bottom>
      <diagonal/>
    </border>
    <border>
      <left style="thin">
        <color theme="3" tint="0.79992065187536243"/>
      </left>
      <right style="thin">
        <color theme="3" tint="0.79998168889431442"/>
      </right>
      <top style="thin">
        <color theme="3" tint="0.79992065187536243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2065187536243"/>
      </top>
      <bottom style="thin">
        <color theme="3" tint="0.79998168889431442"/>
      </bottom>
      <diagonal/>
    </border>
    <border>
      <left style="thin">
        <color theme="3" tint="0.79998168889431442"/>
      </left>
      <right/>
      <top style="thin">
        <color theme="3" tint="0.79992065187536243"/>
      </top>
      <bottom style="thin">
        <color theme="3" tint="0.79998168889431442"/>
      </bottom>
      <diagonal/>
    </border>
    <border>
      <left style="thin">
        <color theme="3" tint="0.79995117038483843"/>
      </left>
      <right style="thin">
        <color theme="3" tint="0.79992065187536243"/>
      </right>
      <top style="thin">
        <color theme="3" tint="0.79992065187536243"/>
      </top>
      <bottom style="thin">
        <color theme="0"/>
      </bottom>
      <diagonal/>
    </border>
    <border>
      <left style="thin">
        <color theme="3" tint="0.79992065187536243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/>
      <right style="thin">
        <color theme="3" tint="0.79992065187536243"/>
      </right>
      <top style="thin">
        <color theme="0"/>
      </top>
      <bottom style="thin">
        <color theme="0"/>
      </bottom>
      <diagonal/>
    </border>
    <border>
      <left style="thin">
        <color theme="3" tint="0.79992065187536243"/>
      </left>
      <right style="thin">
        <color theme="3" tint="0.79998168889431442"/>
      </right>
      <top style="thin">
        <color theme="3" tint="0.79995117038483843"/>
      </top>
      <bottom style="thin">
        <color theme="3" tint="0.79998168889431442"/>
      </bottom>
      <diagonal/>
    </border>
    <border>
      <left style="thin">
        <color theme="3" tint="0.79995117038483843"/>
      </left>
      <right style="thin">
        <color theme="3" tint="0.79992065187536243"/>
      </right>
      <top style="thin">
        <color theme="0"/>
      </top>
      <bottom style="thin">
        <color theme="0"/>
      </bottom>
      <diagonal/>
    </border>
    <border>
      <left style="thin">
        <color theme="3" tint="0.79992065187536243"/>
      </left>
      <right style="thin">
        <color theme="3" tint="0.79998168889431442"/>
      </right>
      <top style="thin">
        <color theme="3" tint="0.79998168889431442"/>
      </top>
      <bottom style="thin">
        <color theme="3" tint="0.79992065187536243"/>
      </bottom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8168889431442"/>
      </top>
      <bottom style="thin">
        <color theme="3" tint="0.79992065187536243"/>
      </bottom>
      <diagonal/>
    </border>
    <border>
      <left/>
      <right style="thin">
        <color theme="3" tint="0.79992065187536243"/>
      </right>
      <top style="thin">
        <color theme="0"/>
      </top>
      <bottom style="thin">
        <color theme="3" tint="0.79992065187536243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3" tint="0.79998168889431442"/>
      </right>
      <top/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3"/>
      </right>
      <top/>
      <bottom style="thin">
        <color theme="3" tint="0.79998168889431442"/>
      </bottom>
      <diagonal/>
    </border>
    <border>
      <left style="thin">
        <color theme="3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3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/>
      </left>
      <right style="thin">
        <color theme="3" tint="0.79998168889431442"/>
      </right>
      <top style="thin">
        <color theme="3" tint="0.79998168889431442"/>
      </top>
      <bottom style="thin">
        <color theme="3"/>
      </bottom>
      <diagonal/>
    </border>
    <border>
      <left style="thin">
        <color theme="3" tint="0.79998168889431442"/>
      </left>
      <right style="thin">
        <color theme="3"/>
      </right>
      <top style="thin">
        <color theme="3" tint="0.79998168889431442"/>
      </top>
      <bottom style="thin">
        <color theme="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165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2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48" applyNumberFormat="0" applyFill="0" applyAlignment="0" applyProtection="0"/>
    <xf numFmtId="0" fontId="10" fillId="0" borderId="49" applyNumberFormat="0" applyFill="0" applyAlignment="0" applyProtection="0"/>
    <xf numFmtId="0" fontId="11" fillId="0" borderId="50" applyNumberFormat="0" applyFill="0" applyAlignment="0" applyProtection="0"/>
    <xf numFmtId="0" fontId="11" fillId="0" borderId="0" applyNumberFormat="0" applyFill="0" applyBorder="0" applyAlignment="0" applyProtection="0"/>
    <xf numFmtId="0" fontId="12" fillId="5" borderId="0" applyNumberFormat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51" applyNumberFormat="0" applyAlignment="0" applyProtection="0"/>
    <xf numFmtId="0" fontId="16" fillId="9" borderId="52" applyNumberFormat="0" applyAlignment="0" applyProtection="0"/>
    <xf numFmtId="0" fontId="17" fillId="9" borderId="51" applyNumberFormat="0" applyAlignment="0" applyProtection="0"/>
    <xf numFmtId="0" fontId="18" fillId="0" borderId="53" applyNumberFormat="0" applyFill="0" applyAlignment="0" applyProtection="0"/>
    <xf numFmtId="0" fontId="19" fillId="10" borderId="54" applyNumberFormat="0" applyAlignment="0" applyProtection="0"/>
    <xf numFmtId="0" fontId="20" fillId="0" borderId="0" applyNumberFormat="0" applyFill="0" applyBorder="0" applyAlignment="0" applyProtection="0"/>
    <xf numFmtId="0" fontId="7" fillId="11" borderId="55" applyNumberFormat="0" applyFont="0" applyAlignment="0" applyProtection="0"/>
    <xf numFmtId="0" fontId="21" fillId="0" borderId="0" applyNumberFormat="0" applyFill="0" applyBorder="0" applyAlignment="0" applyProtection="0"/>
    <xf numFmtId="0" fontId="22" fillId="0" borderId="56" applyNumberFormat="0" applyFill="0" applyAlignment="0" applyProtection="0"/>
    <xf numFmtId="0" fontId="23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23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23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23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23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23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</cellStyleXfs>
  <cellXfs count="69">
    <xf numFmtId="0" fontId="0" fillId="0" borderId="0" xfId="0"/>
    <xf numFmtId="0" fontId="1" fillId="0" borderId="0" xfId="0" applyFont="1" applyAlignment="1">
      <alignment horizontal="left" vertical="center" inden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ont="1" applyAlignment="1">
      <alignment horizontal="left" vertical="center" indent="1"/>
    </xf>
    <xf numFmtId="0" fontId="0" fillId="0" borderId="0" xfId="0" applyFont="1" applyAlignment="1">
      <alignment vertical="center"/>
    </xf>
    <xf numFmtId="0" fontId="3" fillId="0" borderId="0" xfId="0" applyFont="1" applyAlignment="1">
      <alignment horizontal="right" vertical="center" indent="1"/>
    </xf>
    <xf numFmtId="0" fontId="1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left" vertical="center" indent="1"/>
    </xf>
    <xf numFmtId="0" fontId="1" fillId="0" borderId="0" xfId="0" applyNumberFormat="1" applyFont="1" applyAlignment="1">
      <alignment vertical="center"/>
    </xf>
    <xf numFmtId="0" fontId="4" fillId="0" borderId="5" xfId="0" applyNumberFormat="1" applyFont="1" applyBorder="1" applyAlignment="1">
      <alignment horizontal="left" vertical="center"/>
    </xf>
    <xf numFmtId="0" fontId="1" fillId="0" borderId="5" xfId="0" applyNumberFormat="1" applyFont="1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2" fillId="2" borderId="40" xfId="0" applyNumberFormat="1" applyFont="1" applyFill="1" applyBorder="1" applyAlignment="1">
      <alignment horizontal="center" vertical="center"/>
    </xf>
    <xf numFmtId="0" fontId="2" fillId="2" borderId="41" xfId="0" applyNumberFormat="1" applyFont="1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44" fontId="1" fillId="4" borderId="2" xfId="0" applyNumberFormat="1" applyFont="1" applyFill="1" applyBorder="1" applyAlignment="1">
      <alignment horizontal="center" vertical="center"/>
    </xf>
    <xf numFmtId="44" fontId="1" fillId="3" borderId="7" xfId="0" applyNumberFormat="1" applyFont="1" applyFill="1" applyBorder="1" applyAlignment="1">
      <alignment horizontal="center" vertical="center"/>
    </xf>
    <xf numFmtId="44" fontId="1" fillId="3" borderId="8" xfId="0" applyNumberFormat="1" applyFont="1" applyFill="1" applyBorder="1" applyAlignment="1">
      <alignment horizontal="center" vertical="center"/>
    </xf>
    <xf numFmtId="44" fontId="1" fillId="0" borderId="3" xfId="0" applyNumberFormat="1" applyFont="1" applyFill="1" applyBorder="1" applyAlignment="1">
      <alignment horizontal="center" vertical="center"/>
    </xf>
    <xf numFmtId="44" fontId="1" fillId="3" borderId="9" xfId="0" applyNumberFormat="1" applyFont="1" applyFill="1" applyBorder="1" applyAlignment="1">
      <alignment horizontal="center" vertical="center"/>
    </xf>
    <xf numFmtId="44" fontId="1" fillId="4" borderId="3" xfId="0" applyNumberFormat="1" applyFont="1" applyFill="1" applyBorder="1" applyAlignment="1">
      <alignment horizontal="center" vertical="center"/>
    </xf>
    <xf numFmtId="44" fontId="1" fillId="3" borderId="10" xfId="0" applyNumberFormat="1" applyFont="1" applyFill="1" applyBorder="1" applyAlignment="1">
      <alignment horizontal="center" vertical="center"/>
    </xf>
    <xf numFmtId="44" fontId="1" fillId="3" borderId="11" xfId="0" applyNumberFormat="1" applyFont="1" applyFill="1" applyBorder="1" applyAlignment="1">
      <alignment horizontal="center" vertical="center"/>
    </xf>
    <xf numFmtId="44" fontId="1" fillId="3" borderId="4" xfId="0" applyNumberFormat="1" applyFont="1" applyFill="1" applyBorder="1" applyAlignment="1">
      <alignment horizontal="center" vertical="center"/>
    </xf>
    <xf numFmtId="44" fontId="1" fillId="3" borderId="12" xfId="0" applyNumberFormat="1" applyFont="1" applyFill="1" applyBorder="1" applyAlignment="1">
      <alignment horizontal="center" vertical="center"/>
    </xf>
    <xf numFmtId="44" fontId="1" fillId="3" borderId="13" xfId="0" applyNumberFormat="1" applyFont="1" applyFill="1" applyBorder="1" applyAlignment="1">
      <alignment horizontal="center" vertical="center"/>
    </xf>
    <xf numFmtId="44" fontId="1" fillId="3" borderId="14" xfId="0" applyNumberFormat="1" applyFont="1" applyFill="1" applyBorder="1" applyAlignment="1">
      <alignment horizontal="center" vertical="center"/>
    </xf>
    <xf numFmtId="44" fontId="1" fillId="3" borderId="15" xfId="0" applyNumberFormat="1" applyFont="1" applyFill="1" applyBorder="1" applyAlignment="1">
      <alignment horizontal="center" vertical="center"/>
    </xf>
    <xf numFmtId="44" fontId="1" fillId="0" borderId="3" xfId="0" applyNumberFormat="1" applyFont="1" applyBorder="1" applyAlignment="1">
      <alignment horizontal="center" vertical="center"/>
    </xf>
    <xf numFmtId="44" fontId="1" fillId="3" borderId="16" xfId="0" applyNumberFormat="1" applyFont="1" applyFill="1" applyBorder="1" applyAlignment="1">
      <alignment horizontal="center" vertical="center"/>
    </xf>
    <xf numFmtId="44" fontId="1" fillId="3" borderId="17" xfId="0" applyNumberFormat="1" applyFont="1" applyFill="1" applyBorder="1" applyAlignment="1">
      <alignment horizontal="center" vertical="center"/>
    </xf>
    <xf numFmtId="44" fontId="1" fillId="0" borderId="18" xfId="0" applyNumberFormat="1" applyFont="1" applyBorder="1" applyAlignment="1">
      <alignment horizontal="center" vertical="center"/>
    </xf>
    <xf numFmtId="44" fontId="1" fillId="0" borderId="19" xfId="0" applyNumberFormat="1" applyFont="1" applyBorder="1" applyAlignment="1">
      <alignment horizontal="center" vertical="center"/>
    </xf>
    <xf numFmtId="44" fontId="1" fillId="3" borderId="20" xfId="0" applyNumberFormat="1" applyFont="1" applyFill="1" applyBorder="1" applyAlignment="1">
      <alignment horizontal="center" vertical="center"/>
    </xf>
    <xf numFmtId="44" fontId="1" fillId="0" borderId="21" xfId="0" applyNumberFormat="1" applyFont="1" applyBorder="1" applyAlignment="1">
      <alignment horizontal="center" vertical="center"/>
    </xf>
    <xf numFmtId="44" fontId="1" fillId="3" borderId="22" xfId="0" applyNumberFormat="1" applyFont="1" applyFill="1" applyBorder="1" applyAlignment="1">
      <alignment horizontal="center" vertical="center"/>
    </xf>
    <xf numFmtId="44" fontId="1" fillId="3" borderId="24" xfId="0" applyNumberFormat="1" applyFont="1" applyFill="1" applyBorder="1" applyAlignment="1">
      <alignment horizontal="center" vertical="center"/>
    </xf>
    <xf numFmtId="44" fontId="1" fillId="3" borderId="25" xfId="0" applyNumberFormat="1" applyFont="1" applyFill="1" applyBorder="1" applyAlignment="1">
      <alignment horizontal="center" vertical="center"/>
    </xf>
    <xf numFmtId="44" fontId="1" fillId="3" borderId="26" xfId="0" applyNumberFormat="1" applyFont="1" applyFill="1" applyBorder="1" applyAlignment="1">
      <alignment horizontal="center" vertical="center"/>
    </xf>
    <xf numFmtId="44" fontId="1" fillId="3" borderId="27" xfId="0" applyNumberFormat="1" applyFont="1" applyFill="1" applyBorder="1" applyAlignment="1">
      <alignment horizontal="center" vertical="center"/>
    </xf>
    <xf numFmtId="44" fontId="1" fillId="3" borderId="23" xfId="0" applyNumberFormat="1" applyFont="1" applyFill="1" applyBorder="1" applyAlignment="1">
      <alignment horizontal="center" vertical="center"/>
    </xf>
    <xf numFmtId="44" fontId="1" fillId="0" borderId="29" xfId="0" applyNumberFormat="1" applyFont="1" applyBorder="1" applyAlignment="1">
      <alignment horizontal="center" vertical="center"/>
    </xf>
    <xf numFmtId="44" fontId="1" fillId="0" borderId="30" xfId="0" applyNumberFormat="1" applyFont="1" applyBorder="1" applyAlignment="1">
      <alignment horizontal="center" vertical="center"/>
    </xf>
    <xf numFmtId="44" fontId="1" fillId="0" borderId="31" xfId="0" applyNumberFormat="1" applyFont="1" applyBorder="1" applyAlignment="1">
      <alignment horizontal="center" vertical="center"/>
    </xf>
    <xf numFmtId="44" fontId="1" fillId="3" borderId="32" xfId="0" applyNumberFormat="1" applyFont="1" applyFill="1" applyBorder="1" applyAlignment="1">
      <alignment horizontal="center" vertical="center"/>
    </xf>
    <xf numFmtId="44" fontId="1" fillId="4" borderId="33" xfId="0" applyNumberFormat="1" applyFont="1" applyFill="1" applyBorder="1" applyAlignment="1">
      <alignment horizontal="center" vertical="center"/>
    </xf>
    <xf numFmtId="44" fontId="1" fillId="3" borderId="34" xfId="0" applyNumberFormat="1" applyFont="1" applyFill="1" applyBorder="1" applyAlignment="1">
      <alignment horizontal="center" vertical="center"/>
    </xf>
    <xf numFmtId="44" fontId="1" fillId="0" borderId="35" xfId="0" applyNumberFormat="1" applyFont="1" applyBorder="1" applyAlignment="1">
      <alignment horizontal="center" vertical="center"/>
    </xf>
    <xf numFmtId="44" fontId="1" fillId="0" borderId="28" xfId="0" applyNumberFormat="1" applyFont="1" applyBorder="1" applyAlignment="1">
      <alignment horizontal="center" vertical="center"/>
    </xf>
    <xf numFmtId="44" fontId="1" fillId="3" borderId="36" xfId="0" applyNumberFormat="1" applyFont="1" applyFill="1" applyBorder="1" applyAlignment="1">
      <alignment horizontal="center" vertical="center"/>
    </xf>
    <xf numFmtId="44" fontId="1" fillId="4" borderId="37" xfId="0" applyNumberFormat="1" applyFont="1" applyFill="1" applyBorder="1" applyAlignment="1">
      <alignment horizontal="center" vertical="center"/>
    </xf>
    <xf numFmtId="44" fontId="1" fillId="4" borderId="38" xfId="0" applyNumberFormat="1" applyFont="1" applyFill="1" applyBorder="1" applyAlignment="1">
      <alignment horizontal="center" vertical="center"/>
    </xf>
    <xf numFmtId="44" fontId="1" fillId="3" borderId="39" xfId="0" applyNumberFormat="1" applyFont="1" applyFill="1" applyBorder="1" applyAlignment="1">
      <alignment horizontal="center" vertical="center"/>
    </xf>
    <xf numFmtId="44" fontId="1" fillId="0" borderId="43" xfId="0" applyNumberFormat="1" applyFont="1" applyBorder="1" applyAlignment="1">
      <alignment horizontal="center" vertical="center"/>
    </xf>
    <xf numFmtId="44" fontId="2" fillId="0" borderId="0" xfId="0" applyNumberFormat="1" applyFont="1" applyAlignment="1">
      <alignment horizontal="center" vertical="center"/>
    </xf>
    <xf numFmtId="44" fontId="1" fillId="4" borderId="45" xfId="0" applyNumberFormat="1" applyFont="1" applyFill="1" applyBorder="1" applyAlignment="1">
      <alignment horizontal="center" vertical="center"/>
    </xf>
    <xf numFmtId="44" fontId="1" fillId="0" borderId="45" xfId="0" applyNumberFormat="1" applyFont="1" applyBorder="1" applyAlignment="1">
      <alignment horizontal="center" vertical="center"/>
    </xf>
    <xf numFmtId="44" fontId="1" fillId="4" borderId="47" xfId="0" applyNumberFormat="1" applyFont="1" applyFill="1" applyBorder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168" fontId="1" fillId="4" borderId="2" xfId="0" applyNumberFormat="1" applyFont="1" applyFill="1" applyBorder="1" applyAlignment="1">
      <alignment horizontal="center" vertical="center"/>
    </xf>
    <xf numFmtId="168" fontId="2" fillId="2" borderId="6" xfId="0" applyNumberFormat="1" applyFont="1" applyFill="1" applyBorder="1" applyAlignment="1">
      <alignment horizontal="center" vertical="center"/>
    </xf>
    <xf numFmtId="168" fontId="2" fillId="2" borderId="4" xfId="0" applyNumberFormat="1" applyFont="1" applyFill="1" applyBorder="1" applyAlignment="1">
      <alignment horizontal="center" vertical="center"/>
    </xf>
    <xf numFmtId="169" fontId="1" fillId="0" borderId="42" xfId="0" applyNumberFormat="1" applyFont="1" applyBorder="1" applyAlignment="1">
      <alignment horizontal="center" vertical="center"/>
    </xf>
    <xf numFmtId="169" fontId="1" fillId="4" borderId="44" xfId="0" applyNumberFormat="1" applyFont="1" applyFill="1" applyBorder="1" applyAlignment="1">
      <alignment horizontal="center" vertical="center"/>
    </xf>
    <xf numFmtId="169" fontId="1" fillId="0" borderId="44" xfId="0" applyNumberFormat="1" applyFont="1" applyBorder="1" applyAlignment="1">
      <alignment horizontal="center" vertical="center"/>
    </xf>
    <xf numFmtId="169" fontId="1" fillId="4" borderId="46" xfId="0" applyNumberFormat="1" applyFont="1" applyFill="1" applyBorder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</cellXfs>
  <cellStyles count="47">
    <cellStyle name="20% - Ênfase1" xfId="24" builtinId="30" customBuiltin="1"/>
    <cellStyle name="20% - Ênfase2" xfId="28" builtinId="34" customBuiltin="1"/>
    <cellStyle name="20% - Ênfase3" xfId="32" builtinId="38" customBuiltin="1"/>
    <cellStyle name="20% - Ênfase4" xfId="36" builtinId="42" customBuiltin="1"/>
    <cellStyle name="20% - Ênfase5" xfId="40" builtinId="46" customBuiltin="1"/>
    <cellStyle name="20% - Ênfase6" xfId="44" builtinId="50" customBuiltin="1"/>
    <cellStyle name="40% - Ênfase1" xfId="25" builtinId="31" customBuiltin="1"/>
    <cellStyle name="40% - Ênfase2" xfId="29" builtinId="35" customBuiltin="1"/>
    <cellStyle name="40% - Ênfase3" xfId="33" builtinId="39" customBuiltin="1"/>
    <cellStyle name="40% - Ênfase4" xfId="37" builtinId="43" customBuiltin="1"/>
    <cellStyle name="40% - Ênfase5" xfId="41" builtinId="47" customBuiltin="1"/>
    <cellStyle name="40% - Ênfase6" xfId="45" builtinId="51" customBuiltin="1"/>
    <cellStyle name="60% - Ênfase1" xfId="26" builtinId="32" customBuiltin="1"/>
    <cellStyle name="60% - Ênfase2" xfId="30" builtinId="36" customBuiltin="1"/>
    <cellStyle name="60% - Ênfase3" xfId="34" builtinId="40" customBuiltin="1"/>
    <cellStyle name="60% - Ênfase4" xfId="38" builtinId="44" customBuiltin="1"/>
    <cellStyle name="60% - Ênfase5" xfId="42" builtinId="48" customBuiltin="1"/>
    <cellStyle name="60% - Ênfase6" xfId="46" builtinId="52" customBuiltin="1"/>
    <cellStyle name="Bom" xfId="11" builtinId="26" customBuiltin="1"/>
    <cellStyle name="Cálculo" xfId="16" builtinId="22" customBuiltin="1"/>
    <cellStyle name="Célula de Verificação" xfId="18" builtinId="23" customBuiltin="1"/>
    <cellStyle name="Célula Vinculada" xfId="17" builtinId="24" customBuiltin="1"/>
    <cellStyle name="Ênfase1" xfId="23" builtinId="29" customBuiltin="1"/>
    <cellStyle name="Ênfase2" xfId="27" builtinId="33" customBuiltin="1"/>
    <cellStyle name="Ênfase3" xfId="31" builtinId="37" customBuiltin="1"/>
    <cellStyle name="Ênfase4" xfId="35" builtinId="41" customBuiltin="1"/>
    <cellStyle name="Ênfase5" xfId="39" builtinId="45" customBuiltin="1"/>
    <cellStyle name="Ênfase6" xfId="43" builtinId="49" customBuiltin="1"/>
    <cellStyle name="Entrada" xfId="14" builtinId="20" customBuiltin="1"/>
    <cellStyle name="Moeda" xfId="3" builtinId="4" customBuiltin="1"/>
    <cellStyle name="Moeda [0]" xfId="4" builtinId="7" customBuiltin="1"/>
    <cellStyle name="Neutro" xfId="13" builtinId="28" customBuiltin="1"/>
    <cellStyle name="Normal" xfId="0" builtinId="0" customBuiltin="1"/>
    <cellStyle name="Nota" xfId="20" builtinId="10" customBuiltin="1"/>
    <cellStyle name="Porcentagem" xfId="5" builtinId="5" customBuiltin="1"/>
    <cellStyle name="Ruim" xfId="12" builtinId="27" customBuiltin="1"/>
    <cellStyle name="Saída" xfId="15" builtinId="21" customBuiltin="1"/>
    <cellStyle name="Separador de milhares [0]" xfId="2" builtinId="6" customBuiltin="1"/>
    <cellStyle name="Texto de Aviso" xfId="19" builtinId="11" customBuiltin="1"/>
    <cellStyle name="Texto Explicativo" xfId="21" builtinId="53" customBuiltin="1"/>
    <cellStyle name="Título" xfId="6" builtinId="15" customBuiltin="1"/>
    <cellStyle name="Título 1" xfId="7" builtinId="16" customBuiltin="1"/>
    <cellStyle name="Título 2" xfId="8" builtinId="17" customBuiltin="1"/>
    <cellStyle name="Título 3" xfId="9" builtinId="18" customBuiltin="1"/>
    <cellStyle name="Título 4" xfId="10" builtinId="19" customBuiltin="1"/>
    <cellStyle name="Total" xfId="22" builtinId="25" customBuiltin="1"/>
    <cellStyle name="Vírgula" xfId="1" builtinId="3" customBuiltin="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19448494864066"/>
          <c:y val="5.8119658119658121E-2"/>
          <c:w val="0.83359563850814944"/>
          <c:h val="0.865965677367252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'Gráfico de Fluxo de Caixa'!$N$3</c:f>
              <c:strCache>
                <c:ptCount val="1"/>
                <c:pt idx="0">
                  <c:v>Valor Mínimo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'Gráfico de Fluxo de Caixa'!$M$4:$M$15</c:f>
              <c:numCache>
                <c:formatCode>mmm</c:formatCode>
                <c:ptCount val="12"/>
                <c:pt idx="0">
                  <c:v>43770</c:v>
                </c:pt>
                <c:pt idx="1">
                  <c:v>43800</c:v>
                </c:pt>
                <c:pt idx="2">
                  <c:v>43831</c:v>
                </c:pt>
                <c:pt idx="3">
                  <c:v>43862</c:v>
                </c:pt>
                <c:pt idx="4">
                  <c:v>43891</c:v>
                </c:pt>
                <c:pt idx="5">
                  <c:v>43922</c:v>
                </c:pt>
                <c:pt idx="6">
                  <c:v>43952</c:v>
                </c:pt>
                <c:pt idx="7">
                  <c:v>43983</c:v>
                </c:pt>
                <c:pt idx="8">
                  <c:v>44013</c:v>
                </c:pt>
                <c:pt idx="9">
                  <c:v>44044</c:v>
                </c:pt>
                <c:pt idx="10">
                  <c:v>44075</c:v>
                </c:pt>
                <c:pt idx="11">
                  <c:v>44105</c:v>
                </c:pt>
              </c:numCache>
            </c:numRef>
          </c:cat>
          <c:val>
            <c:numRef>
              <c:f>'Gráfico de Fluxo de Caixa'!$N$4:$N$15</c:f>
              <c:numCache>
                <c:formatCode>_("R$"* #,##0.00_);_("R$"* \(#,##0.00\);_("R$"* "-"??_);_(@_)</c:formatCode>
                <c:ptCount val="12"/>
                <c:pt idx="0">
                  <c:v>10000</c:v>
                </c:pt>
                <c:pt idx="1">
                  <c:v>8050</c:v>
                </c:pt>
                <c:pt idx="2">
                  <c:v>9350</c:v>
                </c:pt>
                <c:pt idx="3">
                  <c:v>0</c:v>
                </c:pt>
                <c:pt idx="4">
                  <c:v>2190</c:v>
                </c:pt>
                <c:pt idx="5">
                  <c:v>13590</c:v>
                </c:pt>
                <c:pt idx="6">
                  <c:v>13790</c:v>
                </c:pt>
                <c:pt idx="7">
                  <c:v>15290</c:v>
                </c:pt>
                <c:pt idx="8">
                  <c:v>16410</c:v>
                </c:pt>
                <c:pt idx="9">
                  <c:v>14360</c:v>
                </c:pt>
                <c:pt idx="10">
                  <c:v>16560</c:v>
                </c:pt>
                <c:pt idx="11">
                  <c:v>18780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83-4CE7-B897-FBFDF37D1590}"/>
            </c:ext>
          </c:extLst>
        </c:ser>
        <c:ser>
          <c:idx val="1"/>
          <c:order val="1"/>
          <c:tx>
            <c:strRef>
              <c:f>'Gráfico de Fluxo de Caixa'!$O$3</c:f>
              <c:strCache>
                <c:ptCount val="1"/>
                <c:pt idx="0">
                  <c:v>Abaixo do Valor Mínimo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'Gráfico de Fluxo de Caixa'!$M$4:$M$15</c:f>
              <c:numCache>
                <c:formatCode>mmm</c:formatCode>
                <c:ptCount val="12"/>
                <c:pt idx="0">
                  <c:v>43770</c:v>
                </c:pt>
                <c:pt idx="1">
                  <c:v>43800</c:v>
                </c:pt>
                <c:pt idx="2">
                  <c:v>43831</c:v>
                </c:pt>
                <c:pt idx="3">
                  <c:v>43862</c:v>
                </c:pt>
                <c:pt idx="4">
                  <c:v>43891</c:v>
                </c:pt>
                <c:pt idx="5">
                  <c:v>43922</c:v>
                </c:pt>
                <c:pt idx="6">
                  <c:v>43952</c:v>
                </c:pt>
                <c:pt idx="7">
                  <c:v>43983</c:v>
                </c:pt>
                <c:pt idx="8">
                  <c:v>44013</c:v>
                </c:pt>
                <c:pt idx="9">
                  <c:v>44044</c:v>
                </c:pt>
                <c:pt idx="10">
                  <c:v>44075</c:v>
                </c:pt>
                <c:pt idx="11">
                  <c:v>44105</c:v>
                </c:pt>
              </c:numCache>
            </c:numRef>
          </c:cat>
          <c:val>
            <c:numRef>
              <c:f>'Gráfico de Fluxo de Caixa'!$O$4:$O$15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890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83-4CE7-B897-FBFDF37D1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688037200"/>
        <c:axId val="688042776"/>
      </c:barChart>
      <c:dateAx>
        <c:axId val="688037200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8042776"/>
        <c:crosses val="autoZero"/>
        <c:auto val="1"/>
        <c:lblOffset val="100"/>
        <c:baseTimeUnit val="months"/>
      </c:dateAx>
      <c:valAx>
        <c:axId val="688042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_);_(&quot;R$&quot;* \(#,##0\);_(&quot;R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803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150863</xdr:rowOff>
    </xdr:from>
    <xdr:to>
      <xdr:col>15</xdr:col>
      <xdr:colOff>9525</xdr:colOff>
      <xdr:row>1</xdr:row>
      <xdr:rowOff>0</xdr:rowOff>
    </xdr:to>
    <xdr:pic>
      <xdr:nvPicPr>
        <xdr:cNvPr id="2" name="Imagem 1" descr="Imagem abstrata de ondas azuis" title="Faixa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" y="150863"/>
          <a:ext cx="17506950" cy="1325512"/>
        </a:xfrm>
        <a:prstGeom prst="rect">
          <a:avLst/>
        </a:prstGeom>
      </xdr:spPr>
    </xdr:pic>
    <xdr:clientData/>
  </xdr:twoCellAnchor>
  <xdr:twoCellAnchor>
    <xdr:from>
      <xdr:col>1</xdr:col>
      <xdr:colOff>247651</xdr:colOff>
      <xdr:row>0</xdr:row>
      <xdr:rowOff>344260</xdr:rowOff>
    </xdr:from>
    <xdr:to>
      <xdr:col>3</xdr:col>
      <xdr:colOff>952500</xdr:colOff>
      <xdr:row>0</xdr:row>
      <xdr:rowOff>1306285</xdr:rowOff>
    </xdr:to>
    <xdr:sp macro="" textlink="">
      <xdr:nvSpPr>
        <xdr:cNvPr id="4" name="Caixa de 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400051" y="344260"/>
          <a:ext cx="4381499" cy="962025"/>
        </a:xfrm>
        <a:prstGeom prst="rect">
          <a:avLst/>
        </a:prstGeom>
        <a:noFill/>
        <a:ln w="9525" cmpd="sng">
          <a:solidFill>
            <a:schemeClr val="tx2">
              <a:lumMod val="20000"/>
              <a:lumOff val="8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91440" algn="l" rtl="0"/>
          <a:r>
            <a:rPr lang="pt-br" sz="2800">
              <a:solidFill>
                <a:schemeClr val="tx2">
                  <a:lumMod val="20000"/>
                  <a:lumOff val="80000"/>
                </a:schemeClr>
              </a:solidFill>
              <a:latin typeface="Franklin Gothic Book" panose="020B0503020102020204" pitchFamily="34" charset="0"/>
            </a:rPr>
            <a:t>Nome da</a:t>
          </a:r>
          <a:r>
            <a:rPr lang="pt-br" sz="2800" baseline="0">
              <a:solidFill>
                <a:schemeClr val="tx2">
                  <a:lumMod val="20000"/>
                  <a:lumOff val="80000"/>
                </a:schemeClr>
              </a:solidFill>
              <a:latin typeface="Franklin Gothic Book" panose="020B0503020102020204" pitchFamily="34" charset="0"/>
            </a:rPr>
            <a:t> Empresa</a:t>
          </a:r>
        </a:p>
        <a:p>
          <a:pPr marL="91440" algn="l" rtl="0"/>
          <a:r>
            <a:rPr lang="pt-br" sz="2800" baseline="0">
              <a:solidFill>
                <a:schemeClr val="bg2"/>
              </a:solidFill>
              <a:latin typeface="Franklin Gothic Book" panose="020B0503020102020204" pitchFamily="34" charset="0"/>
            </a:rPr>
            <a:t>Previsão de Fluxo de Caixa</a:t>
          </a:r>
          <a:endParaRPr lang="en-US" sz="2800">
            <a:solidFill>
              <a:schemeClr val="bg2"/>
            </a:solidFill>
            <a:latin typeface="Franklin Gothic Book" panose="020B0503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144059</xdr:rowOff>
    </xdr:from>
    <xdr:to>
      <xdr:col>11</xdr:col>
      <xdr:colOff>0</xdr:colOff>
      <xdr:row>1</xdr:row>
      <xdr:rowOff>0</xdr:rowOff>
    </xdr:to>
    <xdr:pic>
      <xdr:nvPicPr>
        <xdr:cNvPr id="5" name="Imagem 4" descr="Imagem abstrata de ondas azuis" title="Faixa 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56882" y="144059"/>
          <a:ext cx="9144000" cy="1335117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</xdr:row>
      <xdr:rowOff>428624</xdr:rowOff>
    </xdr:from>
    <xdr:to>
      <xdr:col>11</xdr:col>
      <xdr:colOff>0</xdr:colOff>
      <xdr:row>14</xdr:row>
      <xdr:rowOff>276224</xdr:rowOff>
    </xdr:to>
    <xdr:graphicFrame macro="">
      <xdr:nvGraphicFramePr>
        <xdr:cNvPr id="2" name="Gráfico 1" descr="gráfico de fluxo de caixa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87086</xdr:colOff>
      <xdr:row>0</xdr:row>
      <xdr:rowOff>704850</xdr:rowOff>
    </xdr:from>
    <xdr:to>
      <xdr:col>7</xdr:col>
      <xdr:colOff>104775</xdr:colOff>
      <xdr:row>0</xdr:row>
      <xdr:rowOff>1390650</xdr:rowOff>
    </xdr:to>
    <xdr:sp macro="" textlink="">
      <xdr:nvSpPr>
        <xdr:cNvPr id="9" name="Caixa de 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39486" y="704850"/>
          <a:ext cx="5265964" cy="685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rtl="0"/>
          <a:r>
            <a:rPr lang="pt-br" sz="2400" baseline="0">
              <a:solidFill>
                <a:schemeClr val="bg2"/>
              </a:solidFill>
              <a:latin typeface="Franklin Gothic Book" panose="020B0503020102020204" pitchFamily="34" charset="0"/>
            </a:rPr>
            <a:t>Gráfico de Fluxo de Caixa</a:t>
          </a:r>
          <a:endParaRPr lang="en-US" sz="2400">
            <a:solidFill>
              <a:schemeClr val="bg2"/>
            </a:solidFill>
            <a:latin typeface="Franklin Gothic Book" panose="020B05030201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Business Templates">
  <a:themeElements>
    <a:clrScheme name="BUS_Activity Based Cost Tracke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F7F5E6"/>
      </a:accent1>
      <a:accent2>
        <a:srgbClr val="333A56"/>
      </a:accent2>
      <a:accent3>
        <a:srgbClr val="52658F"/>
      </a:accent3>
      <a:accent4>
        <a:srgbClr val="E8E8E8"/>
      </a:accent4>
      <a:accent5>
        <a:srgbClr val="000000"/>
      </a:accent5>
      <a:accent6>
        <a:srgbClr val="8A8A8A"/>
      </a:accent6>
      <a:hlink>
        <a:srgbClr val="0096D2"/>
      </a:hlink>
      <a:folHlink>
        <a:srgbClr val="00578B"/>
      </a:folHlink>
    </a:clrScheme>
    <a:fontScheme name="BUS_Activity Based Cost Tracker">
      <a:majorFont>
        <a:latin typeface="Constantia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Dark" id="{D39323B7-B2D6-4C10-818B-A5CD4ACE85BD}" vid="{15FD9199-0511-4D87-8BFB-2FF3F0C5B55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P64"/>
  <sheetViews>
    <sheetView showGridLines="0" tabSelected="1" zoomScaleNormal="100" workbookViewId="0"/>
  </sheetViews>
  <sheetFormatPr defaultColWidth="8.88671875" defaultRowHeight="21.95" customHeight="1"/>
  <cols>
    <col min="1" max="1" width="1.77734375" style="10" customWidth="1"/>
    <col min="2" max="2" width="31.33203125" style="9" customWidth="1"/>
    <col min="3" max="14" width="13.33203125" style="8" customWidth="1"/>
    <col min="15" max="15" width="12.77734375" style="8" customWidth="1"/>
    <col min="16" max="16" width="1.77734375" style="10" customWidth="1"/>
    <col min="17" max="16384" width="8.88671875" style="10"/>
  </cols>
  <sheetData>
    <row r="1" spans="2:16" ht="116.25" customHeight="1">
      <c r="P1" s="10" t="s">
        <v>54</v>
      </c>
    </row>
    <row r="2" spans="2:16" ht="21" customHeight="1"/>
    <row r="3" spans="2:16" s="2" customFormat="1" ht="32.1" customHeight="1">
      <c r="B3" s="1" t="s">
        <v>0</v>
      </c>
      <c r="C3" s="17">
        <v>10000</v>
      </c>
      <c r="D3" s="8"/>
      <c r="E3" s="7" t="s">
        <v>51</v>
      </c>
      <c r="F3" s="61">
        <f ca="1">DATE(YEAR(TODAY()),MONTH(TODAY())+1,1)</f>
        <v>43770</v>
      </c>
      <c r="G3" s="3"/>
      <c r="H3" s="1" t="s">
        <v>52</v>
      </c>
      <c r="I3" s="8"/>
      <c r="J3" s="17">
        <v>2000</v>
      </c>
      <c r="K3" s="3"/>
      <c r="L3" s="3"/>
      <c r="M3" s="3"/>
      <c r="N3" s="3"/>
      <c r="O3" s="3"/>
    </row>
    <row r="4" spans="2:16" ht="21.95" customHeight="1"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</row>
    <row r="5" spans="2:16" s="5" customFormat="1" ht="32.1" customHeight="1">
      <c r="B5" s="4"/>
      <c r="C5" s="62">
        <f ca="1">IF(Data_Inicial="","",Data_Inicial)</f>
        <v>43770</v>
      </c>
      <c r="D5" s="63">
        <f ca="1">IF(C5="","",DATE(YEAR(C5),MONTH(C5)+1,1))</f>
        <v>43800</v>
      </c>
      <c r="E5" s="63">
        <f t="shared" ref="E5:N5" ca="1" si="0">IF(D5="","",DATE(YEAR(D5),MONTH(D5)+1,1))</f>
        <v>43831</v>
      </c>
      <c r="F5" s="63">
        <f t="shared" ca="1" si="0"/>
        <v>43862</v>
      </c>
      <c r="G5" s="63">
        <f t="shared" ca="1" si="0"/>
        <v>43891</v>
      </c>
      <c r="H5" s="63">
        <f t="shared" ca="1" si="0"/>
        <v>43922</v>
      </c>
      <c r="I5" s="63">
        <f t="shared" ca="1" si="0"/>
        <v>43952</v>
      </c>
      <c r="J5" s="63">
        <f t="shared" ca="1" si="0"/>
        <v>43983</v>
      </c>
      <c r="K5" s="63">
        <f t="shared" ca="1" si="0"/>
        <v>44013</v>
      </c>
      <c r="L5" s="63">
        <f t="shared" ca="1" si="0"/>
        <v>44044</v>
      </c>
      <c r="M5" s="63">
        <f t="shared" ca="1" si="0"/>
        <v>44075</v>
      </c>
      <c r="N5" s="63">
        <f t="shared" ca="1" si="0"/>
        <v>44105</v>
      </c>
      <c r="O5" s="60" t="s">
        <v>53</v>
      </c>
    </row>
    <row r="6" spans="2:16" s="2" customFormat="1" ht="30.75" customHeight="1">
      <c r="B6" s="1" t="s">
        <v>1</v>
      </c>
      <c r="C6" s="18">
        <f>C3</f>
        <v>10000</v>
      </c>
      <c r="D6" s="19">
        <f t="shared" ref="D6:N6" si="1">C55</f>
        <v>8050</v>
      </c>
      <c r="E6" s="19">
        <f t="shared" si="1"/>
        <v>9350</v>
      </c>
      <c r="F6" s="19">
        <f t="shared" si="1"/>
        <v>890</v>
      </c>
      <c r="G6" s="19">
        <f t="shared" si="1"/>
        <v>2190</v>
      </c>
      <c r="H6" s="19">
        <f t="shared" si="1"/>
        <v>13590</v>
      </c>
      <c r="I6" s="19">
        <f t="shared" si="1"/>
        <v>13790</v>
      </c>
      <c r="J6" s="19">
        <f t="shared" si="1"/>
        <v>15290</v>
      </c>
      <c r="K6" s="19">
        <f t="shared" si="1"/>
        <v>16410</v>
      </c>
      <c r="L6" s="19">
        <f t="shared" si="1"/>
        <v>14360</v>
      </c>
      <c r="M6" s="19">
        <f t="shared" si="1"/>
        <v>16560</v>
      </c>
      <c r="N6" s="19">
        <f t="shared" si="1"/>
        <v>18780</v>
      </c>
      <c r="O6" s="60"/>
    </row>
    <row r="7" spans="2:16" ht="9" customHeight="1"/>
    <row r="8" spans="2:16" ht="21.95" customHeight="1">
      <c r="B8" s="11" t="s">
        <v>2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2:16" ht="9" customHeight="1"/>
    <row r="10" spans="2:16" s="2" customFormat="1" ht="21.95" customHeight="1">
      <c r="B10" s="1" t="s">
        <v>3</v>
      </c>
      <c r="C10" s="20">
        <v>2500</v>
      </c>
      <c r="D10" s="20">
        <v>3000</v>
      </c>
      <c r="E10" s="20">
        <v>3600</v>
      </c>
      <c r="F10" s="20">
        <v>3000</v>
      </c>
      <c r="G10" s="20">
        <v>14000</v>
      </c>
      <c r="H10" s="20">
        <v>6000</v>
      </c>
      <c r="I10" s="20">
        <v>3000</v>
      </c>
      <c r="J10" s="20">
        <v>2800</v>
      </c>
      <c r="K10" s="20">
        <v>3500</v>
      </c>
      <c r="L10" s="20">
        <v>4000</v>
      </c>
      <c r="M10" s="20">
        <v>3800</v>
      </c>
      <c r="N10" s="20">
        <v>4200</v>
      </c>
      <c r="O10" s="21">
        <f t="shared" ref="O10:O16" si="2">SUM(C10:N10)</f>
        <v>53400</v>
      </c>
    </row>
    <row r="11" spans="2:16" s="2" customFormat="1" ht="21.95" customHeight="1">
      <c r="B11" s="1" t="s">
        <v>4</v>
      </c>
      <c r="C11" s="22"/>
      <c r="D11" s="22"/>
      <c r="E11" s="22">
        <v>200</v>
      </c>
      <c r="F11" s="22"/>
      <c r="G11" s="22"/>
      <c r="H11" s="22"/>
      <c r="I11" s="22"/>
      <c r="J11" s="22"/>
      <c r="K11" s="22"/>
      <c r="L11" s="22"/>
      <c r="M11" s="22"/>
      <c r="N11" s="22"/>
      <c r="O11" s="23">
        <f t="shared" si="2"/>
        <v>200</v>
      </c>
    </row>
    <row r="12" spans="2:16" s="2" customFormat="1" ht="21.95" customHeight="1">
      <c r="B12" s="1" t="s">
        <v>5</v>
      </c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3">
        <f t="shared" si="2"/>
        <v>0</v>
      </c>
    </row>
    <row r="13" spans="2:16" s="2" customFormat="1" ht="21.95" customHeight="1">
      <c r="B13" s="1" t="s">
        <v>6</v>
      </c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3">
        <f t="shared" si="2"/>
        <v>0</v>
      </c>
    </row>
    <row r="14" spans="2:16" s="2" customFormat="1" ht="21.95" customHeight="1">
      <c r="B14" s="1" t="s">
        <v>7</v>
      </c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3">
        <f t="shared" si="2"/>
        <v>0</v>
      </c>
    </row>
    <row r="15" spans="2:16" s="2" customFormat="1" ht="21.95" customHeight="1">
      <c r="B15" s="1" t="s">
        <v>8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3">
        <f t="shared" si="2"/>
        <v>0</v>
      </c>
    </row>
    <row r="16" spans="2:16" s="2" customFormat="1" ht="21.95" customHeight="1">
      <c r="B16" s="1" t="s">
        <v>9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3">
        <f t="shared" si="2"/>
        <v>0</v>
      </c>
    </row>
    <row r="17" spans="2:15" s="2" customFormat="1" ht="32.1" customHeight="1">
      <c r="B17" s="6" t="s">
        <v>10</v>
      </c>
      <c r="C17" s="24">
        <f>SUM(C10,C12:C16,(C11*-1))</f>
        <v>2500</v>
      </c>
      <c r="D17" s="25">
        <f t="shared" ref="D17:N17" si="3">SUM(D10,D12:D16,(D11*-1))</f>
        <v>3000</v>
      </c>
      <c r="E17" s="25">
        <f t="shared" si="3"/>
        <v>3400</v>
      </c>
      <c r="F17" s="25">
        <f t="shared" si="3"/>
        <v>3000</v>
      </c>
      <c r="G17" s="25">
        <f t="shared" si="3"/>
        <v>14000</v>
      </c>
      <c r="H17" s="25">
        <f t="shared" si="3"/>
        <v>6000</v>
      </c>
      <c r="I17" s="25">
        <f t="shared" si="3"/>
        <v>3000</v>
      </c>
      <c r="J17" s="25">
        <f t="shared" si="3"/>
        <v>2800</v>
      </c>
      <c r="K17" s="25">
        <f t="shared" si="3"/>
        <v>3500</v>
      </c>
      <c r="L17" s="25">
        <f t="shared" si="3"/>
        <v>4000</v>
      </c>
      <c r="M17" s="25">
        <f t="shared" si="3"/>
        <v>3800</v>
      </c>
      <c r="N17" s="25">
        <f t="shared" si="3"/>
        <v>4200</v>
      </c>
      <c r="O17" s="26">
        <f>SUM(O10:O16)</f>
        <v>53600</v>
      </c>
    </row>
    <row r="18" spans="2:15" s="2" customFormat="1" ht="32.1" customHeight="1">
      <c r="B18" s="6" t="s">
        <v>11</v>
      </c>
      <c r="C18" s="27">
        <f t="shared" ref="C18:N18" si="4">(C6+C17)</f>
        <v>12500</v>
      </c>
      <c r="D18" s="28">
        <f t="shared" si="4"/>
        <v>11050</v>
      </c>
      <c r="E18" s="28">
        <f t="shared" si="4"/>
        <v>12750</v>
      </c>
      <c r="F18" s="28">
        <f t="shared" si="4"/>
        <v>3890</v>
      </c>
      <c r="G18" s="28">
        <f t="shared" si="4"/>
        <v>16190</v>
      </c>
      <c r="H18" s="28">
        <f t="shared" si="4"/>
        <v>19590</v>
      </c>
      <c r="I18" s="28">
        <f t="shared" si="4"/>
        <v>16790</v>
      </c>
      <c r="J18" s="28">
        <f t="shared" si="4"/>
        <v>18090</v>
      </c>
      <c r="K18" s="28">
        <f t="shared" si="4"/>
        <v>19910</v>
      </c>
      <c r="L18" s="28">
        <f t="shared" si="4"/>
        <v>18360</v>
      </c>
      <c r="M18" s="28">
        <f t="shared" si="4"/>
        <v>20360</v>
      </c>
      <c r="N18" s="28">
        <f t="shared" si="4"/>
        <v>22980</v>
      </c>
      <c r="O18" s="29"/>
    </row>
    <row r="19" spans="2:15" ht="9" customHeight="1"/>
    <row r="20" spans="2:15" ht="21.95" customHeight="1">
      <c r="B20" s="11" t="s">
        <v>12</v>
      </c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</row>
    <row r="21" spans="2:15" ht="9" customHeight="1"/>
    <row r="22" spans="2:15" s="2" customFormat="1" ht="21.95" customHeight="1">
      <c r="B22" s="1" t="s">
        <v>13</v>
      </c>
      <c r="C22" s="30">
        <v>3000</v>
      </c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21">
        <f t="shared" ref="O22:O53" si="5">SUM(C22:N22)</f>
        <v>3000</v>
      </c>
    </row>
    <row r="23" spans="2:15" s="2" customFormat="1" ht="21.95" customHeight="1">
      <c r="B23" s="1" t="s">
        <v>14</v>
      </c>
      <c r="C23" s="22">
        <v>250</v>
      </c>
      <c r="D23" s="22">
        <v>300</v>
      </c>
      <c r="E23" s="22">
        <v>360</v>
      </c>
      <c r="F23" s="22">
        <v>300</v>
      </c>
      <c r="G23" s="22">
        <v>1400</v>
      </c>
      <c r="H23" s="22">
        <v>400</v>
      </c>
      <c r="I23" s="22">
        <v>300</v>
      </c>
      <c r="J23" s="22">
        <v>280</v>
      </c>
      <c r="K23" s="22">
        <v>350</v>
      </c>
      <c r="L23" s="22">
        <v>400</v>
      </c>
      <c r="M23" s="22">
        <v>380</v>
      </c>
      <c r="N23" s="22">
        <v>420</v>
      </c>
      <c r="O23" s="23">
        <f t="shared" si="5"/>
        <v>5140</v>
      </c>
    </row>
    <row r="24" spans="2:15" s="2" customFormat="1" ht="21.95" customHeight="1">
      <c r="B24" s="1" t="s">
        <v>15</v>
      </c>
      <c r="C24" s="30"/>
      <c r="D24" s="30">
        <v>200</v>
      </c>
      <c r="E24" s="30"/>
      <c r="F24" s="30">
        <v>200</v>
      </c>
      <c r="G24" s="30"/>
      <c r="H24" s="30">
        <v>200</v>
      </c>
      <c r="I24" s="30"/>
      <c r="J24" s="30">
        <v>200</v>
      </c>
      <c r="K24" s="30"/>
      <c r="L24" s="30">
        <v>200</v>
      </c>
      <c r="M24" s="30"/>
      <c r="N24" s="30">
        <v>200</v>
      </c>
      <c r="O24" s="23">
        <f t="shared" si="5"/>
        <v>1200</v>
      </c>
    </row>
    <row r="25" spans="2:15" s="2" customFormat="1" ht="21.95" customHeight="1">
      <c r="B25" s="1" t="s">
        <v>16</v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3">
        <f t="shared" si="5"/>
        <v>0</v>
      </c>
    </row>
    <row r="26" spans="2:15" s="2" customFormat="1" ht="21.95" customHeight="1">
      <c r="B26" s="1" t="s">
        <v>17</v>
      </c>
      <c r="C26" s="30"/>
      <c r="D26" s="30"/>
      <c r="E26" s="30">
        <v>4000</v>
      </c>
      <c r="F26" s="30"/>
      <c r="G26" s="30"/>
      <c r="H26" s="30">
        <v>4000</v>
      </c>
      <c r="I26" s="30"/>
      <c r="J26" s="30"/>
      <c r="K26" s="30">
        <v>4000</v>
      </c>
      <c r="L26" s="30"/>
      <c r="M26" s="30"/>
      <c r="N26" s="30">
        <v>4000</v>
      </c>
      <c r="O26" s="23">
        <f t="shared" si="5"/>
        <v>16000</v>
      </c>
    </row>
    <row r="27" spans="2:15" s="2" customFormat="1" ht="21.95" customHeight="1">
      <c r="B27" s="1" t="s">
        <v>18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3">
        <f t="shared" si="5"/>
        <v>0</v>
      </c>
    </row>
    <row r="28" spans="2:15" s="2" customFormat="1" ht="21.95" customHeight="1">
      <c r="B28" s="1" t="s">
        <v>19</v>
      </c>
      <c r="C28" s="30">
        <v>1200</v>
      </c>
      <c r="D28" s="30">
        <v>1200</v>
      </c>
      <c r="E28" s="30">
        <v>7500</v>
      </c>
      <c r="F28" s="30">
        <v>1200</v>
      </c>
      <c r="G28" s="30">
        <v>1200</v>
      </c>
      <c r="H28" s="30">
        <v>1200</v>
      </c>
      <c r="I28" s="30">
        <v>1200</v>
      </c>
      <c r="J28" s="30">
        <v>1200</v>
      </c>
      <c r="K28" s="30">
        <v>1200</v>
      </c>
      <c r="L28" s="30">
        <v>1200</v>
      </c>
      <c r="M28" s="30">
        <v>1200</v>
      </c>
      <c r="N28" s="30">
        <v>1200</v>
      </c>
      <c r="O28" s="23">
        <f t="shared" si="5"/>
        <v>20700</v>
      </c>
    </row>
    <row r="29" spans="2:15" s="2" customFormat="1" ht="21.95" customHeight="1">
      <c r="B29" s="1" t="s">
        <v>20</v>
      </c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3">
        <f t="shared" si="5"/>
        <v>0</v>
      </c>
    </row>
    <row r="30" spans="2:15" s="2" customFormat="1" ht="21.95" customHeight="1">
      <c r="B30" s="1" t="s">
        <v>21</v>
      </c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23">
        <f t="shared" si="5"/>
        <v>0</v>
      </c>
    </row>
    <row r="31" spans="2:15" s="2" customFormat="1" ht="21.95" customHeight="1">
      <c r="B31" s="1" t="s">
        <v>22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3">
        <f t="shared" si="5"/>
        <v>0</v>
      </c>
    </row>
    <row r="32" spans="2:15" s="2" customFormat="1" ht="21.95" customHeight="1">
      <c r="B32" s="1" t="s">
        <v>23</v>
      </c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23">
        <f t="shared" si="5"/>
        <v>0</v>
      </c>
    </row>
    <row r="33" spans="2:15" s="2" customFormat="1" ht="21.95" customHeight="1">
      <c r="B33" s="1" t="s">
        <v>24</v>
      </c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3">
        <f t="shared" si="5"/>
        <v>0</v>
      </c>
    </row>
    <row r="34" spans="2:15" s="2" customFormat="1" ht="21.95" customHeight="1">
      <c r="B34" s="1" t="s">
        <v>25</v>
      </c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23">
        <f t="shared" si="5"/>
        <v>0</v>
      </c>
    </row>
    <row r="35" spans="2:15" s="2" customFormat="1" ht="21.95" customHeight="1">
      <c r="B35" s="1" t="s">
        <v>26</v>
      </c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3">
        <f t="shared" si="5"/>
        <v>0</v>
      </c>
    </row>
    <row r="36" spans="2:15" s="2" customFormat="1" ht="21.95" customHeight="1">
      <c r="B36" s="1" t="s">
        <v>27</v>
      </c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23">
        <f t="shared" si="5"/>
        <v>0</v>
      </c>
    </row>
    <row r="37" spans="2:15" s="2" customFormat="1" ht="21.95" customHeight="1">
      <c r="B37" s="1" t="s">
        <v>28</v>
      </c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3">
        <f t="shared" si="5"/>
        <v>0</v>
      </c>
    </row>
    <row r="38" spans="2:15" s="2" customFormat="1" ht="21.95" customHeight="1">
      <c r="B38" s="1" t="s">
        <v>29</v>
      </c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23">
        <f t="shared" si="5"/>
        <v>0</v>
      </c>
    </row>
    <row r="39" spans="2:15" s="2" customFormat="1" ht="21.95" customHeight="1">
      <c r="B39" s="1" t="s">
        <v>30</v>
      </c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3">
        <f t="shared" si="5"/>
        <v>0</v>
      </c>
    </row>
    <row r="40" spans="2:15" s="2" customFormat="1" ht="21.95" customHeight="1">
      <c r="B40" s="1" t="s">
        <v>31</v>
      </c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23">
        <f t="shared" si="5"/>
        <v>0</v>
      </c>
    </row>
    <row r="41" spans="2:15" s="2" customFormat="1" ht="21.95" customHeight="1">
      <c r="B41" s="1" t="s">
        <v>32</v>
      </c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3">
        <f t="shared" si="5"/>
        <v>0</v>
      </c>
    </row>
    <row r="42" spans="2:15" s="2" customFormat="1" ht="21.95" customHeight="1">
      <c r="B42" s="1" t="s">
        <v>33</v>
      </c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23">
        <f t="shared" si="5"/>
        <v>0</v>
      </c>
    </row>
    <row r="43" spans="2:15" s="2" customFormat="1" ht="21.95" customHeight="1">
      <c r="B43" s="1" t="s">
        <v>34</v>
      </c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3">
        <f t="shared" si="5"/>
        <v>0</v>
      </c>
    </row>
    <row r="44" spans="2:15" s="2" customFormat="1" ht="21.95" customHeight="1">
      <c r="B44" s="1" t="s">
        <v>34</v>
      </c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23">
        <f t="shared" si="5"/>
        <v>0</v>
      </c>
    </row>
    <row r="45" spans="2:15" s="2" customFormat="1" ht="21.95" customHeight="1">
      <c r="B45" s="1" t="s">
        <v>34</v>
      </c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3">
        <f t="shared" si="5"/>
        <v>0</v>
      </c>
    </row>
    <row r="46" spans="2:15" s="2" customFormat="1" ht="21.95" customHeight="1">
      <c r="B46" s="1" t="s">
        <v>35</v>
      </c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23">
        <f t="shared" si="5"/>
        <v>0</v>
      </c>
    </row>
    <row r="47" spans="2:15" s="2" customFormat="1" ht="30" customHeight="1">
      <c r="B47" s="6" t="s">
        <v>36</v>
      </c>
      <c r="C47" s="31">
        <f t="shared" ref="C47:N47" si="6">SUM(C22:C46)</f>
        <v>4450</v>
      </c>
      <c r="D47" s="32">
        <f t="shared" si="6"/>
        <v>1700</v>
      </c>
      <c r="E47" s="32">
        <f t="shared" si="6"/>
        <v>11860</v>
      </c>
      <c r="F47" s="32">
        <f t="shared" si="6"/>
        <v>1700</v>
      </c>
      <c r="G47" s="32">
        <f t="shared" si="6"/>
        <v>2600</v>
      </c>
      <c r="H47" s="32">
        <f t="shared" si="6"/>
        <v>5800</v>
      </c>
      <c r="I47" s="32">
        <f t="shared" si="6"/>
        <v>1500</v>
      </c>
      <c r="J47" s="32">
        <f t="shared" si="6"/>
        <v>1680</v>
      </c>
      <c r="K47" s="32">
        <f t="shared" si="6"/>
        <v>5550</v>
      </c>
      <c r="L47" s="32">
        <f t="shared" si="6"/>
        <v>1800</v>
      </c>
      <c r="M47" s="32">
        <f t="shared" si="6"/>
        <v>1580</v>
      </c>
      <c r="N47" s="32">
        <f t="shared" si="6"/>
        <v>5820</v>
      </c>
      <c r="O47" s="29">
        <f t="shared" si="5"/>
        <v>46040</v>
      </c>
    </row>
    <row r="48" spans="2:15" ht="9" customHeight="1"/>
    <row r="49" spans="2:15" s="2" customFormat="1" ht="21.95" customHeight="1">
      <c r="B49" s="1" t="s">
        <v>37</v>
      </c>
      <c r="C49" s="33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5">
        <f t="shared" si="5"/>
        <v>0</v>
      </c>
    </row>
    <row r="50" spans="2:15" s="2" customFormat="1" ht="21.95" customHeight="1">
      <c r="B50" s="1" t="s">
        <v>38</v>
      </c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3">
        <f t="shared" si="5"/>
        <v>0</v>
      </c>
    </row>
    <row r="51" spans="2:15" s="2" customFormat="1" ht="21.95" customHeight="1">
      <c r="B51" s="1" t="s">
        <v>39</v>
      </c>
      <c r="C51" s="36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7">
        <f t="shared" si="5"/>
        <v>0</v>
      </c>
    </row>
    <row r="52" spans="2:15" s="2" customFormat="1" ht="21.95" customHeight="1">
      <c r="B52" s="1" t="s">
        <v>40</v>
      </c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3">
        <f t="shared" si="5"/>
        <v>0</v>
      </c>
    </row>
    <row r="53" spans="2:15" s="2" customFormat="1" ht="21.95" customHeight="1">
      <c r="B53" s="1" t="s">
        <v>41</v>
      </c>
      <c r="C53" s="36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7">
        <f t="shared" si="5"/>
        <v>0</v>
      </c>
    </row>
    <row r="54" spans="2:15" s="2" customFormat="1" ht="30" customHeight="1">
      <c r="B54" s="6" t="s">
        <v>42</v>
      </c>
      <c r="C54" s="38">
        <f>C47-SUM(C49:C53)</f>
        <v>4450</v>
      </c>
      <c r="D54" s="25">
        <f t="shared" ref="D54:N54" si="7">D47-SUM(D49:D53)</f>
        <v>1700</v>
      </c>
      <c r="E54" s="25">
        <f t="shared" si="7"/>
        <v>11860</v>
      </c>
      <c r="F54" s="25">
        <f t="shared" si="7"/>
        <v>1700</v>
      </c>
      <c r="G54" s="25">
        <f t="shared" si="7"/>
        <v>2600</v>
      </c>
      <c r="H54" s="25">
        <f t="shared" si="7"/>
        <v>5800</v>
      </c>
      <c r="I54" s="25">
        <f t="shared" si="7"/>
        <v>1500</v>
      </c>
      <c r="J54" s="25">
        <f t="shared" si="7"/>
        <v>1680</v>
      </c>
      <c r="K54" s="25">
        <f t="shared" si="7"/>
        <v>5550</v>
      </c>
      <c r="L54" s="25">
        <f t="shared" si="7"/>
        <v>1800</v>
      </c>
      <c r="M54" s="25">
        <f t="shared" si="7"/>
        <v>1580</v>
      </c>
      <c r="N54" s="25">
        <f t="shared" si="7"/>
        <v>5820</v>
      </c>
      <c r="O54" s="39">
        <f>SUM(O47,O49:O53)</f>
        <v>46040</v>
      </c>
    </row>
    <row r="55" spans="2:15" s="2" customFormat="1" ht="30" customHeight="1">
      <c r="B55" s="6" t="s">
        <v>43</v>
      </c>
      <c r="C55" s="40">
        <f t="shared" ref="C55:N55" si="8">(C18-C54)</f>
        <v>8050</v>
      </c>
      <c r="D55" s="41">
        <f t="shared" si="8"/>
        <v>9350</v>
      </c>
      <c r="E55" s="41">
        <f t="shared" si="8"/>
        <v>890</v>
      </c>
      <c r="F55" s="41">
        <f t="shared" si="8"/>
        <v>2190</v>
      </c>
      <c r="G55" s="41">
        <f t="shared" si="8"/>
        <v>13590</v>
      </c>
      <c r="H55" s="41">
        <f t="shared" si="8"/>
        <v>13790</v>
      </c>
      <c r="I55" s="41">
        <f t="shared" si="8"/>
        <v>15290</v>
      </c>
      <c r="J55" s="41">
        <f t="shared" si="8"/>
        <v>16410</v>
      </c>
      <c r="K55" s="41">
        <f t="shared" si="8"/>
        <v>14360</v>
      </c>
      <c r="L55" s="41">
        <f t="shared" si="8"/>
        <v>16560</v>
      </c>
      <c r="M55" s="41">
        <f t="shared" si="8"/>
        <v>18780</v>
      </c>
      <c r="N55" s="41">
        <f t="shared" si="8"/>
        <v>17160</v>
      </c>
      <c r="O55" s="42"/>
    </row>
    <row r="57" spans="2:15" ht="21.95" customHeight="1">
      <c r="B57" s="11" t="s">
        <v>44</v>
      </c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</row>
    <row r="58" spans="2:15" ht="9" customHeight="1"/>
    <row r="59" spans="2:15" s="2" customFormat="1" ht="21.95" customHeight="1">
      <c r="B59" s="1" t="s">
        <v>45</v>
      </c>
      <c r="C59" s="43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5"/>
      <c r="O59" s="46"/>
    </row>
    <row r="60" spans="2:15" s="2" customFormat="1" ht="21.95" customHeight="1">
      <c r="B60" s="1" t="s">
        <v>46</v>
      </c>
      <c r="C60" s="47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48"/>
    </row>
    <row r="61" spans="2:15" s="2" customFormat="1" ht="21.95" customHeight="1">
      <c r="B61" s="1" t="s">
        <v>47</v>
      </c>
      <c r="C61" s="49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50"/>
      <c r="O61" s="51"/>
    </row>
    <row r="62" spans="2:15" s="2" customFormat="1" ht="21.95" customHeight="1">
      <c r="B62" s="1" t="s">
        <v>48</v>
      </c>
      <c r="C62" s="47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48"/>
    </row>
    <row r="63" spans="2:15" s="2" customFormat="1" ht="21.95" customHeight="1">
      <c r="B63" s="1" t="s">
        <v>49</v>
      </c>
      <c r="C63" s="49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50"/>
      <c r="O63" s="51"/>
    </row>
    <row r="64" spans="2:15" s="2" customFormat="1" ht="21.95" customHeight="1">
      <c r="B64" s="1" t="s">
        <v>50</v>
      </c>
      <c r="C64" s="52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4"/>
    </row>
  </sheetData>
  <mergeCells count="1">
    <mergeCell ref="O5:O6"/>
  </mergeCells>
  <phoneticPr fontId="5" type="noConversion"/>
  <conditionalFormatting sqref="O10:O18 C17:N18 C47:O47 O22:O46 O49:O55 C54:N55">
    <cfRule type="cellIs" dxfId="1" priority="2" operator="lessThan">
      <formula>0</formula>
    </cfRule>
  </conditionalFormatting>
  <conditionalFormatting sqref="C6:N6">
    <cfRule type="expression" dxfId="0" priority="1">
      <formula>C6&lt;Caixa_Mínimo</formula>
    </cfRule>
  </conditionalFormatting>
  <dataValidations count="11">
    <dataValidation allowBlank="1" showInputMessage="1" showErrorMessage="1" prompt="Inserir devoluções e descontos como um número positivo" sqref="C11:N11" xr:uid="{00000000-0002-0000-0000-000000000000}"/>
    <dataValidation allowBlank="1" showInputMessage="1" showErrorMessage="1" prompt="Inserir despesas de seguro, como responsabilidade e seguro contra incêndio" sqref="C26:N26" xr:uid="{00000000-0002-0000-0000-000001000000}"/>
    <dataValidation allowBlank="1" showInputMessage="1" showErrorMessage="1" prompt="Inserir materiais e suprimentos incluídos no custo das mercadorias vendidas (COGS)" sqref="C28:N28" xr:uid="{00000000-0002-0000-0000-000002000000}"/>
    <dataValidation allowBlank="1" showInputMessage="1" showErrorMessage="1" prompt="Inserir suprimentos não incluídos no custo das mercadorias vendidas (COGS)" sqref="C38:N38" xr:uid="{00000000-0002-0000-0000-000003000000}"/>
    <dataValidation allowBlank="1" showInputMessage="1" showErrorMessage="1" promptTitle="Modelo de Previsão de Fluxo de Caixa" prompt="_x000a_Inserir o nome da empresa, caixa inicial disponível, data de início e um alerta de saldo mínimo de caixa._x000a__x000a_Inserir os valores para os itens Receitas de Caixa e Caixa Liquidado de cada mês._x000a_" sqref="A1" xr:uid="{00000000-0002-0000-0000-000004000000}"/>
    <dataValidation allowBlank="1" showInputMessage="1" showErrorMessage="1" prompt="Inserir o valor do caixa inicial durante a data inicial" sqref="C3" xr:uid="{00000000-0002-0000-0000-000005000000}"/>
    <dataValidation allowBlank="1" showInputMessage="1" showErrorMessage="1" prompt="Inserir uma data inicial de quando um cronograma de previsão anual começará" sqref="F3" xr:uid="{00000000-0002-0000-0000-000006000000}"/>
    <dataValidation allowBlank="1" showInputMessage="1" showErrorMessage="1" prompt="Inserir um alerta de saldo mínimo. O modelo destacará se o saldo de caixa estiver abaixo do valor mínimo de alerta." sqref="J3" xr:uid="{00000000-0002-0000-0000-000007000000}"/>
    <dataValidation allowBlank="1" showInputMessage="1" showErrorMessage="1" prompt="Inserir os itens das receitas de caixa de cada mês._x000a__x000a_Para devoluções e descontos, inserir os valores como números positivos._x000a_" sqref="B8" xr:uid="{00000000-0002-0000-0000-000008000000}"/>
    <dataValidation allowBlank="1" showInputMessage="1" showErrorMessage="1" prompt="Insira os itens de pagamentos liquidados de cada mês_x000a_" sqref="B20" xr:uid="{00000000-0002-0000-0000-000009000000}"/>
    <dataValidation allowBlank="1" showInputMessage="1" showErrorMessage="1" prompt="Inserir outros valores operacionais que você deseja acompanhar de cada mês" sqref="B57" xr:uid="{00000000-0002-0000-0000-00000A000000}"/>
  </dataValidations>
  <printOptions horizontalCentered="1"/>
  <pageMargins left="0.3" right="0.3" top="0.5" bottom="0.5" header="0.3" footer="0.3"/>
  <pageSetup paperSize="9" scale="4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O15"/>
  <sheetViews>
    <sheetView showGridLines="0" zoomScaleNormal="100" workbookViewId="0"/>
  </sheetViews>
  <sheetFormatPr defaultColWidth="8.88671875" defaultRowHeight="21.95" customHeight="1"/>
  <cols>
    <col min="1" max="1" width="1.77734375" style="10" customWidth="1"/>
    <col min="2" max="3" width="14.88671875" style="8" customWidth="1"/>
    <col min="4" max="4" width="4.77734375" style="8" customWidth="1"/>
    <col min="5" max="10" width="8.88671875" style="10"/>
    <col min="11" max="11" width="18.6640625" style="10" customWidth="1"/>
    <col min="12" max="12" width="1.77734375" style="10" customWidth="1"/>
    <col min="13" max="13" width="11.6640625" style="13" customWidth="1"/>
    <col min="14" max="14" width="14.33203125" style="13" bestFit="1" customWidth="1"/>
    <col min="15" max="15" width="15.33203125" style="13" bestFit="1" customWidth="1"/>
    <col min="16" max="16384" width="8.88671875" style="10"/>
  </cols>
  <sheetData>
    <row r="1" spans="2:15" ht="116.25" customHeight="1">
      <c r="B1" s="9"/>
      <c r="E1" s="8"/>
      <c r="F1" s="8"/>
      <c r="G1" s="8"/>
      <c r="H1" s="8"/>
      <c r="I1" s="8"/>
      <c r="J1" s="8"/>
      <c r="K1" s="8"/>
      <c r="L1" s="8" t="s">
        <v>54</v>
      </c>
      <c r="M1" s="8"/>
      <c r="N1" s="8"/>
      <c r="O1" s="8"/>
    </row>
    <row r="2" spans="2:15" ht="32.1" customHeight="1"/>
    <row r="3" spans="2:15" ht="32.1" customHeight="1">
      <c r="B3" s="14" t="s">
        <v>55</v>
      </c>
      <c r="C3" s="15" t="s">
        <v>56</v>
      </c>
      <c r="M3" s="16" t="str">
        <f>B3</f>
        <v>Mês</v>
      </c>
      <c r="N3" s="16" t="s">
        <v>57</v>
      </c>
      <c r="O3" s="16" t="s">
        <v>58</v>
      </c>
    </row>
    <row r="4" spans="2:15" s="2" customFormat="1" ht="21.95" customHeight="1">
      <c r="B4" s="64">
        <f ca="1">'Previsão de Fluxo de Caixa'!C5</f>
        <v>43770</v>
      </c>
      <c r="C4" s="55">
        <f>'Previsão de Fluxo de Caixa'!C6</f>
        <v>10000</v>
      </c>
      <c r="D4" s="8"/>
      <c r="M4" s="68">
        <f t="shared" ref="M4:M15" ca="1" si="0">B4</f>
        <v>43770</v>
      </c>
      <c r="N4" s="56">
        <f t="shared" ref="N4:N15" si="1">IF(C4&lt;Caixa_Mínimo,0,C4)</f>
        <v>10000</v>
      </c>
      <c r="O4" s="56">
        <f t="shared" ref="O4:O15" si="2">IF(C4&lt;Caixa_Mínimo,C4,0)</f>
        <v>0</v>
      </c>
    </row>
    <row r="5" spans="2:15" s="2" customFormat="1" ht="21.95" customHeight="1">
      <c r="B5" s="65">
        <f ca="1">'Previsão de Fluxo de Caixa'!D5</f>
        <v>43800</v>
      </c>
      <c r="C5" s="57">
        <f>'Previsão de Fluxo de Caixa'!D6</f>
        <v>8050</v>
      </c>
      <c r="D5" s="8"/>
      <c r="M5" s="68">
        <f t="shared" ca="1" si="0"/>
        <v>43800</v>
      </c>
      <c r="N5" s="56">
        <f t="shared" si="1"/>
        <v>8050</v>
      </c>
      <c r="O5" s="56">
        <f t="shared" si="2"/>
        <v>0</v>
      </c>
    </row>
    <row r="6" spans="2:15" s="2" customFormat="1" ht="21.95" customHeight="1">
      <c r="B6" s="66">
        <f ca="1">'Previsão de Fluxo de Caixa'!E5</f>
        <v>43831</v>
      </c>
      <c r="C6" s="58">
        <f>'Previsão de Fluxo de Caixa'!E6</f>
        <v>9350</v>
      </c>
      <c r="D6" s="8"/>
      <c r="M6" s="68">
        <f t="shared" ca="1" si="0"/>
        <v>43831</v>
      </c>
      <c r="N6" s="56">
        <f t="shared" si="1"/>
        <v>9350</v>
      </c>
      <c r="O6" s="56">
        <f t="shared" si="2"/>
        <v>0</v>
      </c>
    </row>
    <row r="7" spans="2:15" s="2" customFormat="1" ht="21.95" customHeight="1">
      <c r="B7" s="65">
        <f ca="1">'Previsão de Fluxo de Caixa'!F5</f>
        <v>43862</v>
      </c>
      <c r="C7" s="57">
        <f>'Previsão de Fluxo de Caixa'!F6</f>
        <v>890</v>
      </c>
      <c r="D7" s="8"/>
      <c r="M7" s="68">
        <f t="shared" ca="1" si="0"/>
        <v>43862</v>
      </c>
      <c r="N7" s="56">
        <f t="shared" si="1"/>
        <v>0</v>
      </c>
      <c r="O7" s="56">
        <f t="shared" si="2"/>
        <v>890</v>
      </c>
    </row>
    <row r="8" spans="2:15" s="2" customFormat="1" ht="21.95" customHeight="1">
      <c r="B8" s="66">
        <f ca="1">'Previsão de Fluxo de Caixa'!G5</f>
        <v>43891</v>
      </c>
      <c r="C8" s="58">
        <f>'Previsão de Fluxo de Caixa'!G6</f>
        <v>2190</v>
      </c>
      <c r="D8" s="8"/>
      <c r="M8" s="68">
        <f t="shared" ca="1" si="0"/>
        <v>43891</v>
      </c>
      <c r="N8" s="56">
        <f t="shared" si="1"/>
        <v>2190</v>
      </c>
      <c r="O8" s="56">
        <f t="shared" si="2"/>
        <v>0</v>
      </c>
    </row>
    <row r="9" spans="2:15" s="2" customFormat="1" ht="21.95" customHeight="1">
      <c r="B9" s="65">
        <f ca="1">'Previsão de Fluxo de Caixa'!H5</f>
        <v>43922</v>
      </c>
      <c r="C9" s="57">
        <f>'Previsão de Fluxo de Caixa'!H6</f>
        <v>13590</v>
      </c>
      <c r="D9" s="8"/>
      <c r="M9" s="68">
        <f t="shared" ca="1" si="0"/>
        <v>43922</v>
      </c>
      <c r="N9" s="56">
        <f t="shared" si="1"/>
        <v>13590</v>
      </c>
      <c r="O9" s="56">
        <f t="shared" si="2"/>
        <v>0</v>
      </c>
    </row>
    <row r="10" spans="2:15" s="2" customFormat="1" ht="21.95" customHeight="1">
      <c r="B10" s="66">
        <f ca="1">'Previsão de Fluxo de Caixa'!I5</f>
        <v>43952</v>
      </c>
      <c r="C10" s="58">
        <f>'Previsão de Fluxo de Caixa'!I6</f>
        <v>13790</v>
      </c>
      <c r="D10" s="8"/>
      <c r="M10" s="68">
        <f t="shared" ca="1" si="0"/>
        <v>43952</v>
      </c>
      <c r="N10" s="56">
        <f t="shared" si="1"/>
        <v>13790</v>
      </c>
      <c r="O10" s="56">
        <f t="shared" si="2"/>
        <v>0</v>
      </c>
    </row>
    <row r="11" spans="2:15" s="2" customFormat="1" ht="21.95" customHeight="1">
      <c r="B11" s="65">
        <f ca="1">'Previsão de Fluxo de Caixa'!J5</f>
        <v>43983</v>
      </c>
      <c r="C11" s="57">
        <f>'Previsão de Fluxo de Caixa'!J6</f>
        <v>15290</v>
      </c>
      <c r="D11" s="8"/>
      <c r="M11" s="68">
        <f t="shared" ca="1" si="0"/>
        <v>43983</v>
      </c>
      <c r="N11" s="56">
        <f t="shared" si="1"/>
        <v>15290</v>
      </c>
      <c r="O11" s="56">
        <f t="shared" si="2"/>
        <v>0</v>
      </c>
    </row>
    <row r="12" spans="2:15" s="2" customFormat="1" ht="21.95" customHeight="1">
      <c r="B12" s="66">
        <f ca="1">'Previsão de Fluxo de Caixa'!K5</f>
        <v>44013</v>
      </c>
      <c r="C12" s="58">
        <f>'Previsão de Fluxo de Caixa'!K6</f>
        <v>16410</v>
      </c>
      <c r="D12" s="8"/>
      <c r="M12" s="68">
        <f t="shared" ca="1" si="0"/>
        <v>44013</v>
      </c>
      <c r="N12" s="56">
        <f t="shared" si="1"/>
        <v>16410</v>
      </c>
      <c r="O12" s="56">
        <f t="shared" si="2"/>
        <v>0</v>
      </c>
    </row>
    <row r="13" spans="2:15" s="2" customFormat="1" ht="21.95" customHeight="1">
      <c r="B13" s="65">
        <f ca="1">'Previsão de Fluxo de Caixa'!L5</f>
        <v>44044</v>
      </c>
      <c r="C13" s="57">
        <f>'Previsão de Fluxo de Caixa'!L6</f>
        <v>14360</v>
      </c>
      <c r="D13" s="8"/>
      <c r="M13" s="68">
        <f t="shared" ca="1" si="0"/>
        <v>44044</v>
      </c>
      <c r="N13" s="56">
        <f t="shared" si="1"/>
        <v>14360</v>
      </c>
      <c r="O13" s="56">
        <f t="shared" si="2"/>
        <v>0</v>
      </c>
    </row>
    <row r="14" spans="2:15" s="2" customFormat="1" ht="21.95" customHeight="1">
      <c r="B14" s="66">
        <f ca="1">'Previsão de Fluxo de Caixa'!M5</f>
        <v>44075</v>
      </c>
      <c r="C14" s="58">
        <f>'Previsão de Fluxo de Caixa'!M6</f>
        <v>16560</v>
      </c>
      <c r="D14" s="8"/>
      <c r="M14" s="68">
        <f t="shared" ca="1" si="0"/>
        <v>44075</v>
      </c>
      <c r="N14" s="56">
        <f t="shared" si="1"/>
        <v>16560</v>
      </c>
      <c r="O14" s="56">
        <f t="shared" si="2"/>
        <v>0</v>
      </c>
    </row>
    <row r="15" spans="2:15" s="2" customFormat="1" ht="21.95" customHeight="1">
      <c r="B15" s="67">
        <f ca="1">'Previsão de Fluxo de Caixa'!N5</f>
        <v>44105</v>
      </c>
      <c r="C15" s="59">
        <f>'Previsão de Fluxo de Caixa'!N6</f>
        <v>18780</v>
      </c>
      <c r="D15" s="8"/>
      <c r="M15" s="68">
        <f t="shared" ca="1" si="0"/>
        <v>44105</v>
      </c>
      <c r="N15" s="56">
        <f t="shared" si="1"/>
        <v>18780</v>
      </c>
      <c r="O15" s="56">
        <f t="shared" si="2"/>
        <v>0</v>
      </c>
    </row>
  </sheetData>
  <phoneticPr fontId="5" type="noConversion"/>
  <dataValidations count="1">
    <dataValidation allowBlank="1" showInputMessage="1" showErrorMessage="1" prompt="Essa guia lê automaticamente a partir da guia Previsão de Fluxo de Caixa e resume a previsão com uma tabela e um gráfico." sqref="A1" xr:uid="{00000000-0002-0000-0100-000000000000}"/>
  </dataValidations>
  <printOptions horizontalCentered="1"/>
  <pageMargins left="0.5" right="0.5" top="0.75" bottom="0.75" header="0.3" footer="0.3"/>
  <pageSetup paperSize="9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9677210f24a1be23c92c90fd886aa0aa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60e05723c5c1908df1a1a4ebf11d344e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BEFFA26D-8255-4FBC-8ED6-34AF0531DC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B28A065-BDB4-4BA1-A1D0-B8466F89719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2E68700-CE33-4D96-939D-220AE6BFDB11}">
  <ds:schemaRefs>
    <ds:schemaRef ds:uri="http://schemas.microsoft.com/office/2006/metadata/properties"/>
    <ds:schemaRef ds:uri="http://schemas.microsoft.com/office/infopath/2007/PartnerControls"/>
    <ds:schemaRef ds:uri="71af3243-3dd4-4a8d-8c0d-dd76da1f02a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3</vt:i4>
      </vt:variant>
    </vt:vector>
  </HeadingPairs>
  <TitlesOfParts>
    <vt:vector size="5" baseType="lpstr">
      <vt:lpstr>Previsão de Fluxo de Caixa</vt:lpstr>
      <vt:lpstr>Gráfico de Fluxo de Caixa</vt:lpstr>
      <vt:lpstr>'Gráfico de Fluxo de Caixa'!Area_de_impressao</vt:lpstr>
      <vt:lpstr>Caixa_Mínimo</vt:lpstr>
      <vt:lpstr>Data_Inicial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2019-02-20T20:38:26Z</dcterms:created>
  <dcterms:modified xsi:type="dcterms:W3CDTF">2019-10-15T10:09:55Z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