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Minha pasta\Documentos\Excel - Produto\Modelos de dashboard\PlanilhaApuraodeHorasExtrasOk\"/>
    </mc:Choice>
  </mc:AlternateContent>
  <xr:revisionPtr revIDLastSave="0" documentId="13_ncr:1_{A83AFBF4-E068-4442-BC83-0A71FA89C985}" xr6:coauthVersionLast="45" xr6:coauthVersionMax="45" xr10:uidLastSave="{00000000-0000-0000-0000-000000000000}"/>
  <bookViews>
    <workbookView showHorizontalScroll="0" showVerticalScroll="0" showSheetTabs="0" xWindow="-108" yWindow="-108" windowWidth="23256" windowHeight="12576" activeTab="1" xr2:uid="{00000000-000D-0000-FFFF-FFFF00000000}"/>
  </bookViews>
  <sheets>
    <sheet name="Banco" sheetId="4" r:id="rId1"/>
    <sheet name="Sobre" sheetId="6" r:id="rId2"/>
    <sheet name="Manual" sheetId="7" r:id="rId3"/>
    <sheet name="Desproteger" sheetId="8" r:id="rId4"/>
    <sheet name="Menu" sheetId="5" r:id="rId5"/>
    <sheet name="Cadastros" sheetId="2" r:id="rId6"/>
    <sheet name="Lançamentos" sheetId="1" r:id="rId7"/>
    <sheet name="Impressão" sheetId="3" r:id="rId8"/>
  </sheets>
  <definedNames>
    <definedName name="_xlnm.Print_Area" localSheetId="7">Impressão!$C$4:$N$42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4" i="4" l="1"/>
  <c r="A5" i="4"/>
  <c r="A6" i="4"/>
  <c r="A7" i="4"/>
  <c r="A8" i="4"/>
  <c r="A9" i="4"/>
  <c r="A10" i="4"/>
  <c r="B10" i="4"/>
  <c r="B1" i="4"/>
  <c r="C10" i="4"/>
  <c r="D10" i="4"/>
  <c r="H10" i="4"/>
  <c r="I10" i="4"/>
  <c r="L11" i="1"/>
  <c r="L17" i="3"/>
  <c r="F4" i="4"/>
  <c r="G4" i="4"/>
  <c r="K5" i="1"/>
  <c r="B4" i="4"/>
  <c r="C4" i="4"/>
  <c r="D4" i="4"/>
  <c r="H4" i="4"/>
  <c r="I4" i="4"/>
  <c r="L5" i="1"/>
  <c r="N5" i="1"/>
  <c r="F5" i="4"/>
  <c r="G5" i="4"/>
  <c r="K6" i="1"/>
  <c r="B5" i="4"/>
  <c r="C5" i="4"/>
  <c r="D5" i="4"/>
  <c r="H5" i="4"/>
  <c r="I5" i="4"/>
  <c r="L6" i="1"/>
  <c r="N6" i="1"/>
  <c r="F6" i="4"/>
  <c r="G6" i="4"/>
  <c r="K7" i="1"/>
  <c r="B6" i="4"/>
  <c r="C6" i="4"/>
  <c r="D6" i="4"/>
  <c r="H6" i="4"/>
  <c r="I6" i="4"/>
  <c r="L7" i="1"/>
  <c r="N7" i="1"/>
  <c r="F7" i="4"/>
  <c r="G7" i="4"/>
  <c r="K8" i="1"/>
  <c r="B7" i="4"/>
  <c r="C7" i="4"/>
  <c r="D7" i="4"/>
  <c r="H7" i="4"/>
  <c r="I7" i="4"/>
  <c r="L8" i="1"/>
  <c r="N8" i="1"/>
  <c r="F8" i="4"/>
  <c r="G8" i="4"/>
  <c r="K9" i="1"/>
  <c r="B8" i="4"/>
  <c r="C8" i="4"/>
  <c r="D8" i="4"/>
  <c r="H8" i="4"/>
  <c r="I8" i="4"/>
  <c r="L9" i="1"/>
  <c r="N9" i="1"/>
  <c r="F9" i="4"/>
  <c r="G9" i="4"/>
  <c r="K10" i="1"/>
  <c r="B9" i="4"/>
  <c r="C9" i="4"/>
  <c r="D9" i="4"/>
  <c r="H9" i="4"/>
  <c r="I9" i="4"/>
  <c r="L10" i="1"/>
  <c r="N10" i="1"/>
  <c r="F10" i="4"/>
  <c r="G10" i="4"/>
  <c r="K11" i="1"/>
  <c r="N11" i="1"/>
  <c r="F11" i="4"/>
  <c r="G11" i="4"/>
  <c r="K12" i="1"/>
  <c r="A11" i="4"/>
  <c r="B11" i="4"/>
  <c r="C11" i="4"/>
  <c r="D11" i="4"/>
  <c r="H11" i="4"/>
  <c r="I11" i="4"/>
  <c r="L12" i="1"/>
  <c r="N12" i="1"/>
  <c r="F12" i="4"/>
  <c r="G12" i="4"/>
  <c r="K13" i="1"/>
  <c r="A12" i="4"/>
  <c r="B12" i="4"/>
  <c r="C12" i="4"/>
  <c r="D12" i="4"/>
  <c r="H12" i="4"/>
  <c r="I12" i="4"/>
  <c r="L13" i="1"/>
  <c r="N13" i="1"/>
  <c r="F13" i="4"/>
  <c r="G13" i="4"/>
  <c r="K14" i="1"/>
  <c r="A13" i="4"/>
  <c r="B13" i="4"/>
  <c r="C13" i="4"/>
  <c r="D13" i="4"/>
  <c r="H13" i="4"/>
  <c r="I13" i="4"/>
  <c r="L14" i="1"/>
  <c r="N14" i="1"/>
  <c r="F14" i="4"/>
  <c r="G14" i="4"/>
  <c r="K15" i="1"/>
  <c r="A14" i="4"/>
  <c r="B14" i="4"/>
  <c r="C14" i="4"/>
  <c r="D14" i="4"/>
  <c r="H14" i="4"/>
  <c r="I14" i="4"/>
  <c r="L15" i="1"/>
  <c r="N15" i="1"/>
  <c r="F15" i="4"/>
  <c r="G15" i="4"/>
  <c r="K16" i="1"/>
  <c r="A15" i="4"/>
  <c r="B15" i="4"/>
  <c r="C15" i="4"/>
  <c r="D15" i="4"/>
  <c r="H15" i="4"/>
  <c r="I15" i="4"/>
  <c r="L16" i="1"/>
  <c r="N16" i="1"/>
  <c r="F16" i="4"/>
  <c r="G16" i="4"/>
  <c r="K17" i="1"/>
  <c r="A16" i="4"/>
  <c r="B16" i="4"/>
  <c r="C16" i="4"/>
  <c r="D16" i="4"/>
  <c r="H16" i="4"/>
  <c r="I16" i="4"/>
  <c r="L17" i="1"/>
  <c r="N17" i="1"/>
  <c r="F17" i="4"/>
  <c r="G17" i="4"/>
  <c r="K18" i="1"/>
  <c r="A17" i="4"/>
  <c r="B17" i="4"/>
  <c r="C17" i="4"/>
  <c r="D17" i="4"/>
  <c r="H17" i="4"/>
  <c r="I17" i="4"/>
  <c r="L18" i="1"/>
  <c r="N18" i="1"/>
  <c r="F18" i="4"/>
  <c r="G18" i="4"/>
  <c r="K19" i="1"/>
  <c r="A18" i="4"/>
  <c r="B18" i="4"/>
  <c r="C18" i="4"/>
  <c r="D18" i="4"/>
  <c r="H18" i="4"/>
  <c r="I18" i="4"/>
  <c r="L19" i="1"/>
  <c r="N19" i="1"/>
  <c r="F19" i="4"/>
  <c r="G19" i="4"/>
  <c r="K20" i="1"/>
  <c r="A19" i="4"/>
  <c r="B19" i="4"/>
  <c r="C19" i="4"/>
  <c r="D19" i="4"/>
  <c r="H19" i="4"/>
  <c r="I19" i="4"/>
  <c r="L20" i="1"/>
  <c r="N20" i="1"/>
  <c r="F20" i="4"/>
  <c r="G20" i="4"/>
  <c r="K21" i="1"/>
  <c r="A20" i="4"/>
  <c r="B20" i="4"/>
  <c r="C20" i="4"/>
  <c r="D20" i="4"/>
  <c r="H20" i="4"/>
  <c r="I20" i="4"/>
  <c r="L21" i="1"/>
  <c r="N21" i="1"/>
  <c r="F21" i="4"/>
  <c r="G21" i="4"/>
  <c r="K22" i="1"/>
  <c r="A21" i="4"/>
  <c r="B21" i="4"/>
  <c r="C21" i="4"/>
  <c r="D21" i="4"/>
  <c r="H21" i="4"/>
  <c r="I21" i="4"/>
  <c r="L22" i="1"/>
  <c r="N22" i="1"/>
  <c r="F22" i="4"/>
  <c r="G22" i="4"/>
  <c r="K23" i="1"/>
  <c r="A22" i="4"/>
  <c r="B22" i="4"/>
  <c r="C22" i="4"/>
  <c r="D22" i="4"/>
  <c r="H22" i="4"/>
  <c r="I22" i="4"/>
  <c r="L23" i="1"/>
  <c r="N23" i="1"/>
  <c r="F23" i="4"/>
  <c r="G23" i="4"/>
  <c r="K24" i="1"/>
  <c r="A23" i="4"/>
  <c r="B23" i="4"/>
  <c r="C23" i="4"/>
  <c r="D23" i="4"/>
  <c r="H23" i="4"/>
  <c r="I23" i="4"/>
  <c r="L24" i="1"/>
  <c r="N24" i="1"/>
  <c r="F24" i="4"/>
  <c r="G24" i="4"/>
  <c r="K25" i="1"/>
  <c r="A24" i="4"/>
  <c r="B24" i="4"/>
  <c r="C24" i="4"/>
  <c r="D24" i="4"/>
  <c r="H24" i="4"/>
  <c r="I24" i="4"/>
  <c r="L25" i="1"/>
  <c r="N25" i="1"/>
  <c r="F25" i="4"/>
  <c r="G25" i="4"/>
  <c r="K26" i="1"/>
  <c r="A25" i="4"/>
  <c r="B25" i="4"/>
  <c r="C25" i="4"/>
  <c r="D25" i="4"/>
  <c r="H25" i="4"/>
  <c r="I25" i="4"/>
  <c r="L26" i="1"/>
  <c r="N26" i="1"/>
  <c r="F26" i="4"/>
  <c r="G26" i="4"/>
  <c r="K27" i="1"/>
  <c r="A26" i="4"/>
  <c r="B26" i="4"/>
  <c r="C26" i="4"/>
  <c r="D26" i="4"/>
  <c r="H26" i="4"/>
  <c r="I26" i="4"/>
  <c r="L27" i="1"/>
  <c r="N27" i="1"/>
  <c r="F27" i="4"/>
  <c r="G27" i="4"/>
  <c r="K28" i="1"/>
  <c r="A27" i="4"/>
  <c r="B27" i="4"/>
  <c r="C27" i="4"/>
  <c r="D27" i="4"/>
  <c r="H27" i="4"/>
  <c r="I27" i="4"/>
  <c r="L28" i="1"/>
  <c r="N28" i="1"/>
  <c r="F28" i="4"/>
  <c r="G28" i="4"/>
  <c r="K29" i="1"/>
  <c r="A28" i="4"/>
  <c r="B28" i="4"/>
  <c r="C28" i="4"/>
  <c r="D28" i="4"/>
  <c r="H28" i="4"/>
  <c r="I28" i="4"/>
  <c r="L29" i="1"/>
  <c r="N29" i="1"/>
  <c r="F29" i="4"/>
  <c r="G29" i="4"/>
  <c r="K30" i="1"/>
  <c r="A29" i="4"/>
  <c r="B29" i="4"/>
  <c r="C29" i="4"/>
  <c r="D29" i="4"/>
  <c r="H29" i="4"/>
  <c r="I29" i="4"/>
  <c r="L30" i="1"/>
  <c r="N30" i="1"/>
  <c r="F30" i="4"/>
  <c r="G30" i="4"/>
  <c r="K31" i="1"/>
  <c r="A30" i="4"/>
  <c r="B30" i="4"/>
  <c r="C30" i="4"/>
  <c r="D30" i="4"/>
  <c r="H30" i="4"/>
  <c r="I30" i="4"/>
  <c r="L31" i="1"/>
  <c r="N31" i="1"/>
  <c r="F31" i="4"/>
  <c r="G31" i="4"/>
  <c r="K32" i="1"/>
  <c r="A31" i="4"/>
  <c r="B31" i="4"/>
  <c r="C31" i="4"/>
  <c r="D31" i="4"/>
  <c r="H31" i="4"/>
  <c r="I31" i="4"/>
  <c r="L32" i="1"/>
  <c r="N32" i="1"/>
  <c r="F32" i="4"/>
  <c r="G32" i="4"/>
  <c r="K33" i="1"/>
  <c r="A32" i="4"/>
  <c r="B32" i="4"/>
  <c r="C32" i="4"/>
  <c r="D32" i="4"/>
  <c r="H32" i="4"/>
  <c r="I32" i="4"/>
  <c r="L33" i="1"/>
  <c r="N33" i="1"/>
  <c r="F33" i="4"/>
  <c r="G33" i="4"/>
  <c r="K34" i="1"/>
  <c r="A33" i="4"/>
  <c r="B33" i="4"/>
  <c r="C33" i="4"/>
  <c r="D33" i="4"/>
  <c r="H33" i="4"/>
  <c r="I33" i="4"/>
  <c r="L34" i="1"/>
  <c r="N34" i="1"/>
  <c r="F34" i="4"/>
  <c r="G34" i="4"/>
  <c r="K35" i="1"/>
  <c r="A34" i="4"/>
  <c r="B34" i="4"/>
  <c r="C34" i="4"/>
  <c r="D34" i="4"/>
  <c r="H34" i="4"/>
  <c r="L35" i="1"/>
  <c r="N35" i="1"/>
  <c r="N36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Q5" i="1"/>
  <c r="P5" i="1"/>
  <c r="L5" i="3"/>
  <c r="D42" i="3"/>
  <c r="E11" i="3"/>
  <c r="L4" i="3"/>
  <c r="F6" i="3"/>
  <c r="F5" i="3"/>
  <c r="F4" i="3"/>
  <c r="H11" i="3"/>
  <c r="F11" i="3"/>
  <c r="G11" i="3"/>
  <c r="I11" i="3"/>
  <c r="J11" i="3"/>
  <c r="E12" i="3"/>
  <c r="F12" i="3"/>
  <c r="G12" i="3"/>
  <c r="H12" i="3"/>
  <c r="I12" i="3"/>
  <c r="J12" i="3"/>
  <c r="E13" i="3"/>
  <c r="F13" i="3"/>
  <c r="G13" i="3"/>
  <c r="H13" i="3"/>
  <c r="I13" i="3"/>
  <c r="J13" i="3"/>
  <c r="E14" i="3"/>
  <c r="F14" i="3"/>
  <c r="G14" i="3"/>
  <c r="H14" i="3"/>
  <c r="I14" i="3"/>
  <c r="J14" i="3"/>
  <c r="E15" i="3"/>
  <c r="F15" i="3"/>
  <c r="G15" i="3"/>
  <c r="H15" i="3"/>
  <c r="I15" i="3"/>
  <c r="J15" i="3"/>
  <c r="E16" i="3"/>
  <c r="F16" i="3"/>
  <c r="G16" i="3"/>
  <c r="H16" i="3"/>
  <c r="I16" i="3"/>
  <c r="J16" i="3"/>
  <c r="E17" i="3"/>
  <c r="F17" i="3"/>
  <c r="G17" i="3"/>
  <c r="H17" i="3"/>
  <c r="I17" i="3"/>
  <c r="J17" i="3"/>
  <c r="E18" i="3"/>
  <c r="F18" i="3"/>
  <c r="G18" i="3"/>
  <c r="H18" i="3"/>
  <c r="I18" i="3"/>
  <c r="J18" i="3"/>
  <c r="E19" i="3"/>
  <c r="F19" i="3"/>
  <c r="G19" i="3"/>
  <c r="H19" i="3"/>
  <c r="I19" i="3"/>
  <c r="J19" i="3"/>
  <c r="E20" i="3"/>
  <c r="F20" i="3"/>
  <c r="G20" i="3"/>
  <c r="H20" i="3"/>
  <c r="I20" i="3"/>
  <c r="J20" i="3"/>
  <c r="E21" i="3"/>
  <c r="F21" i="3"/>
  <c r="G21" i="3"/>
  <c r="H21" i="3"/>
  <c r="I21" i="3"/>
  <c r="J21" i="3"/>
  <c r="E22" i="3"/>
  <c r="F22" i="3"/>
  <c r="G22" i="3"/>
  <c r="H22" i="3"/>
  <c r="I22" i="3"/>
  <c r="J22" i="3"/>
  <c r="E23" i="3"/>
  <c r="F23" i="3"/>
  <c r="G23" i="3"/>
  <c r="H23" i="3"/>
  <c r="I23" i="3"/>
  <c r="J23" i="3"/>
  <c r="E24" i="3"/>
  <c r="F24" i="3"/>
  <c r="G24" i="3"/>
  <c r="H24" i="3"/>
  <c r="I24" i="3"/>
  <c r="J24" i="3"/>
  <c r="E25" i="3"/>
  <c r="F25" i="3"/>
  <c r="G25" i="3"/>
  <c r="H25" i="3"/>
  <c r="I25" i="3"/>
  <c r="J25" i="3"/>
  <c r="E26" i="3"/>
  <c r="F26" i="3"/>
  <c r="G26" i="3"/>
  <c r="H26" i="3"/>
  <c r="I26" i="3"/>
  <c r="J26" i="3"/>
  <c r="E27" i="3"/>
  <c r="F27" i="3"/>
  <c r="G27" i="3"/>
  <c r="H27" i="3"/>
  <c r="I27" i="3"/>
  <c r="J27" i="3"/>
  <c r="E28" i="3"/>
  <c r="F28" i="3"/>
  <c r="G28" i="3"/>
  <c r="H28" i="3"/>
  <c r="I28" i="3"/>
  <c r="J28" i="3"/>
  <c r="E29" i="3"/>
  <c r="F29" i="3"/>
  <c r="G29" i="3"/>
  <c r="H29" i="3"/>
  <c r="I29" i="3"/>
  <c r="J29" i="3"/>
  <c r="E30" i="3"/>
  <c r="F30" i="3"/>
  <c r="G30" i="3"/>
  <c r="H30" i="3"/>
  <c r="I30" i="3"/>
  <c r="J30" i="3"/>
  <c r="E31" i="3"/>
  <c r="F31" i="3"/>
  <c r="G31" i="3"/>
  <c r="H31" i="3"/>
  <c r="I31" i="3"/>
  <c r="J31" i="3"/>
  <c r="E32" i="3"/>
  <c r="F32" i="3"/>
  <c r="G32" i="3"/>
  <c r="H32" i="3"/>
  <c r="I32" i="3"/>
  <c r="J32" i="3"/>
  <c r="E33" i="3"/>
  <c r="F33" i="3"/>
  <c r="G33" i="3"/>
  <c r="H33" i="3"/>
  <c r="I33" i="3"/>
  <c r="J33" i="3"/>
  <c r="E34" i="3"/>
  <c r="F34" i="3"/>
  <c r="G34" i="3"/>
  <c r="H34" i="3"/>
  <c r="I34" i="3"/>
  <c r="J34" i="3"/>
  <c r="E35" i="3"/>
  <c r="F35" i="3"/>
  <c r="G35" i="3"/>
  <c r="H35" i="3"/>
  <c r="I35" i="3"/>
  <c r="J35" i="3"/>
  <c r="E36" i="3"/>
  <c r="F36" i="3"/>
  <c r="G36" i="3"/>
  <c r="H36" i="3"/>
  <c r="I36" i="3"/>
  <c r="J36" i="3"/>
  <c r="E37" i="3"/>
  <c r="F37" i="3"/>
  <c r="G37" i="3"/>
  <c r="H37" i="3"/>
  <c r="I37" i="3"/>
  <c r="J37" i="3"/>
  <c r="E38" i="3"/>
  <c r="F38" i="3"/>
  <c r="G38" i="3"/>
  <c r="H38" i="3"/>
  <c r="I38" i="3"/>
  <c r="J38" i="3"/>
  <c r="E39" i="3"/>
  <c r="F39" i="3"/>
  <c r="G39" i="3"/>
  <c r="H39" i="3"/>
  <c r="I39" i="3"/>
  <c r="J39" i="3"/>
  <c r="E40" i="3"/>
  <c r="F40" i="3"/>
  <c r="G40" i="3"/>
  <c r="H40" i="3"/>
  <c r="I40" i="3"/>
  <c r="J40" i="3"/>
  <c r="E41" i="3"/>
  <c r="F41" i="3"/>
  <c r="G41" i="3"/>
  <c r="H41" i="3"/>
  <c r="I41" i="3"/>
  <c r="J41" i="3"/>
  <c r="E42" i="3"/>
  <c r="F42" i="3"/>
  <c r="G42" i="3"/>
  <c r="H42" i="3"/>
  <c r="I42" i="3"/>
  <c r="J42" i="3"/>
  <c r="C42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36" i="1"/>
  <c r="K42" i="3"/>
  <c r="K11" i="3"/>
  <c r="C6" i="1"/>
  <c r="C12" i="3"/>
  <c r="N12" i="3"/>
  <c r="L12" i="3"/>
  <c r="M12" i="3"/>
  <c r="E5" i="4"/>
  <c r="D6" i="1"/>
  <c r="D12" i="3"/>
  <c r="C5" i="1"/>
  <c r="C11" i="3"/>
  <c r="L13" i="3"/>
  <c r="L11" i="3"/>
  <c r="E4" i="4"/>
  <c r="D5" i="1"/>
  <c r="D11" i="3"/>
  <c r="C7" i="1"/>
  <c r="C13" i="3"/>
  <c r="E6" i="4"/>
  <c r="D7" i="1"/>
  <c r="D13" i="3"/>
  <c r="M11" i="3"/>
  <c r="M13" i="3"/>
  <c r="L14" i="3"/>
  <c r="N13" i="3"/>
  <c r="N11" i="3"/>
  <c r="C8" i="1"/>
  <c r="C14" i="3"/>
  <c r="E7" i="4"/>
  <c r="D8" i="1"/>
  <c r="D14" i="3"/>
  <c r="M14" i="3"/>
  <c r="N15" i="3"/>
  <c r="N14" i="3"/>
  <c r="C9" i="1"/>
  <c r="C15" i="3"/>
  <c r="L16" i="3"/>
  <c r="E8" i="4"/>
  <c r="D9" i="1"/>
  <c r="D15" i="3"/>
  <c r="M15" i="3"/>
  <c r="L15" i="3"/>
  <c r="C10" i="1"/>
  <c r="C16" i="3"/>
  <c r="E9" i="4"/>
  <c r="D10" i="1"/>
  <c r="D16" i="3"/>
  <c r="N16" i="3"/>
  <c r="M16" i="3"/>
  <c r="C11" i="1"/>
  <c r="C17" i="3"/>
  <c r="E10" i="4"/>
  <c r="D11" i="1"/>
  <c r="D17" i="3"/>
  <c r="N17" i="3"/>
  <c r="M18" i="3"/>
  <c r="M17" i="3"/>
  <c r="C12" i="1"/>
  <c r="C18" i="3"/>
  <c r="E11" i="4"/>
  <c r="D12" i="1"/>
  <c r="D18" i="3"/>
  <c r="L19" i="3"/>
  <c r="N18" i="3"/>
  <c r="L18" i="3"/>
  <c r="C13" i="1"/>
  <c r="C19" i="3"/>
  <c r="E12" i="4"/>
  <c r="D13" i="1"/>
  <c r="D19" i="3"/>
  <c r="M19" i="3"/>
  <c r="N19" i="3"/>
  <c r="L20" i="3"/>
  <c r="C14" i="1"/>
  <c r="C20" i="3"/>
  <c r="E13" i="4"/>
  <c r="D14" i="1"/>
  <c r="D20" i="3"/>
  <c r="N20" i="3"/>
  <c r="M20" i="3"/>
  <c r="L21" i="3"/>
  <c r="C15" i="1"/>
  <c r="C21" i="3"/>
  <c r="E14" i="4"/>
  <c r="D15" i="1"/>
  <c r="D21" i="3"/>
  <c r="N21" i="3"/>
  <c r="M21" i="3"/>
  <c r="L22" i="3"/>
  <c r="C16" i="1"/>
  <c r="C22" i="3"/>
  <c r="E15" i="4"/>
  <c r="D16" i="1"/>
  <c r="D22" i="3"/>
  <c r="N22" i="3"/>
  <c r="L23" i="3"/>
  <c r="M22" i="3"/>
  <c r="C17" i="1"/>
  <c r="C23" i="3"/>
  <c r="E16" i="4"/>
  <c r="D17" i="1"/>
  <c r="D23" i="3"/>
  <c r="N23" i="3"/>
  <c r="L24" i="3"/>
  <c r="M23" i="3"/>
  <c r="C18" i="1"/>
  <c r="C24" i="3"/>
  <c r="E17" i="4"/>
  <c r="D18" i="1"/>
  <c r="D24" i="3"/>
  <c r="M24" i="3"/>
  <c r="L25" i="3"/>
  <c r="N24" i="3"/>
  <c r="C19" i="1"/>
  <c r="C25" i="3"/>
  <c r="E18" i="4"/>
  <c r="D19" i="1"/>
  <c r="D25" i="3"/>
  <c r="M25" i="3"/>
  <c r="L26" i="3"/>
  <c r="N25" i="3"/>
  <c r="C20" i="1"/>
  <c r="C26" i="3"/>
  <c r="E19" i="4"/>
  <c r="D20" i="1"/>
  <c r="D26" i="3"/>
  <c r="M26" i="3"/>
  <c r="L27" i="3"/>
  <c r="N26" i="3"/>
  <c r="C21" i="1"/>
  <c r="C27" i="3"/>
  <c r="E20" i="4"/>
  <c r="D21" i="1"/>
  <c r="D27" i="3"/>
  <c r="N27" i="3"/>
  <c r="L28" i="3"/>
  <c r="M27" i="3"/>
  <c r="C22" i="1"/>
  <c r="C28" i="3"/>
  <c r="E21" i="4"/>
  <c r="D22" i="1"/>
  <c r="D28" i="3"/>
  <c r="M28" i="3"/>
  <c r="L29" i="3"/>
  <c r="N28" i="3"/>
  <c r="C23" i="1"/>
  <c r="C29" i="3"/>
  <c r="E22" i="4"/>
  <c r="D23" i="1"/>
  <c r="D29" i="3"/>
  <c r="M29" i="3"/>
  <c r="L30" i="3"/>
  <c r="N29" i="3"/>
  <c r="C24" i="1"/>
  <c r="C30" i="3"/>
  <c r="E23" i="4"/>
  <c r="D24" i="1"/>
  <c r="D30" i="3"/>
  <c r="M30" i="3"/>
  <c r="N30" i="3"/>
  <c r="L31" i="3"/>
  <c r="C25" i="1"/>
  <c r="C31" i="3"/>
  <c r="E24" i="4"/>
  <c r="D25" i="1"/>
  <c r="D31" i="3"/>
  <c r="M31" i="3"/>
  <c r="L32" i="3"/>
  <c r="N31" i="3"/>
  <c r="C26" i="1"/>
  <c r="C32" i="3"/>
  <c r="E25" i="4"/>
  <c r="D26" i="1"/>
  <c r="D32" i="3"/>
  <c r="M32" i="3"/>
  <c r="L33" i="3"/>
  <c r="N32" i="3"/>
  <c r="C27" i="1"/>
  <c r="C33" i="3"/>
  <c r="E26" i="4"/>
  <c r="D27" i="1"/>
  <c r="D33" i="3"/>
  <c r="N33" i="3"/>
  <c r="L34" i="3"/>
  <c r="M33" i="3"/>
  <c r="C28" i="1"/>
  <c r="C34" i="3"/>
  <c r="E27" i="4"/>
  <c r="D28" i="1"/>
  <c r="D34" i="3"/>
  <c r="M34" i="3"/>
  <c r="L35" i="3"/>
  <c r="N34" i="3"/>
  <c r="C29" i="1"/>
  <c r="C35" i="3"/>
  <c r="E28" i="4"/>
  <c r="D29" i="1"/>
  <c r="D35" i="3"/>
  <c r="M35" i="3"/>
  <c r="L36" i="3"/>
  <c r="N35" i="3"/>
  <c r="C30" i="1"/>
  <c r="C36" i="3"/>
  <c r="E29" i="4"/>
  <c r="D30" i="1"/>
  <c r="D36" i="3"/>
  <c r="M36" i="3"/>
  <c r="L37" i="3"/>
  <c r="N36" i="3"/>
  <c r="C31" i="1"/>
  <c r="C37" i="3"/>
  <c r="E30" i="4"/>
  <c r="D31" i="1"/>
  <c r="D37" i="3"/>
  <c r="L38" i="3"/>
  <c r="N37" i="3"/>
  <c r="M37" i="3"/>
  <c r="C32" i="1"/>
  <c r="C38" i="3"/>
  <c r="E31" i="4"/>
  <c r="D32" i="1"/>
  <c r="D38" i="3"/>
  <c r="N38" i="3"/>
  <c r="M38" i="3"/>
  <c r="L39" i="3"/>
  <c r="C33" i="1"/>
  <c r="C39" i="3"/>
  <c r="E32" i="4"/>
  <c r="D33" i="1"/>
  <c r="D39" i="3"/>
  <c r="N39" i="3"/>
  <c r="L40" i="3"/>
  <c r="M39" i="3"/>
  <c r="C34" i="1"/>
  <c r="C40" i="3"/>
  <c r="E33" i="4"/>
  <c r="D34" i="1"/>
  <c r="D40" i="3"/>
  <c r="C35" i="1"/>
  <c r="C41" i="3"/>
  <c r="E34" i="4"/>
  <c r="D35" i="1"/>
  <c r="D41" i="3"/>
  <c r="M40" i="3"/>
  <c r="I34" i="4"/>
  <c r="N40" i="3"/>
  <c r="L36" i="1"/>
  <c r="L42" i="3"/>
  <c r="L41" i="3"/>
  <c r="N41" i="3"/>
  <c r="M41" i="3"/>
  <c r="M42" i="3"/>
  <c r="L6" i="3"/>
  <c r="N42" i="3"/>
</calcChain>
</file>

<file path=xl/sharedStrings.xml><?xml version="1.0" encoding="utf-8"?>
<sst xmlns="http://schemas.openxmlformats.org/spreadsheetml/2006/main" count="72" uniqueCount="51">
  <si>
    <t>Empresa / Empregador:</t>
  </si>
  <si>
    <t>Nome do Colaborador:</t>
  </si>
  <si>
    <t>CNPJ / CEI / CAEPF / CPF:</t>
  </si>
  <si>
    <t>Competência de Apuração:</t>
  </si>
  <si>
    <t>Dia</t>
  </si>
  <si>
    <t>Data</t>
  </si>
  <si>
    <t>Entrada</t>
  </si>
  <si>
    <t>Saída</t>
  </si>
  <si>
    <t>Mês</t>
  </si>
  <si>
    <t>Mês:</t>
  </si>
  <si>
    <t>Semana</t>
  </si>
  <si>
    <t>Escrito</t>
  </si>
  <si>
    <t>trabalhado</t>
  </si>
  <si>
    <t>Legal</t>
  </si>
  <si>
    <t>diário</t>
  </si>
  <si>
    <t>Competência</t>
  </si>
  <si>
    <t>Relatório de Horas Extras</t>
  </si>
  <si>
    <t>Diário</t>
  </si>
  <si>
    <t>Trabalho</t>
  </si>
  <si>
    <t>Número Registro:</t>
  </si>
  <si>
    <t>Jornada Semanal:</t>
  </si>
  <si>
    <t>Jornada Sábado:</t>
  </si>
  <si>
    <t>Jornada Segunda:</t>
  </si>
  <si>
    <t>Jornada Terça:</t>
  </si>
  <si>
    <t>Jornada Quarta:</t>
  </si>
  <si>
    <t>Jornada Quinta:</t>
  </si>
  <si>
    <t>Jornada Sexta:</t>
  </si>
  <si>
    <t>Jornada Domingo:</t>
  </si>
  <si>
    <t>Resultado Apurado:</t>
  </si>
  <si>
    <t>Saldo</t>
  </si>
  <si>
    <t>Qualquer dúvida na usabilidade da planilha, não deixe conferir o material sobre a mesma:</t>
  </si>
  <si>
    <t>Obrigado pela confiança em nosso produto e pela preferência em nosso trabalho! É um prazer tê-lo(a) como cliente.</t>
  </si>
  <si>
    <t>Copyright © 2020 Onside Corporation ®</t>
  </si>
  <si>
    <t>Todos os direitos reservados.</t>
  </si>
  <si>
    <t>Aprenda a desbloquear a planilha:</t>
  </si>
  <si>
    <r>
      <t xml:space="preserve">1 - No menu </t>
    </r>
    <r>
      <rPr>
        <b/>
        <i/>
        <sz val="11"/>
        <color theme="1" tint="0.34998626667073579"/>
        <rFont val="Calibri"/>
        <family val="2"/>
        <scheme val="minor"/>
      </rPr>
      <t xml:space="preserve">"Página Inicial" </t>
    </r>
    <r>
      <rPr>
        <sz val="11"/>
        <color theme="1" tint="0.34998626667073579"/>
        <rFont val="Calibri"/>
        <family val="2"/>
        <scheme val="minor"/>
      </rPr>
      <t xml:space="preserve">vá em </t>
    </r>
    <r>
      <rPr>
        <b/>
        <i/>
        <sz val="11"/>
        <color theme="1" tint="0.34998626667073579"/>
        <rFont val="Calibri"/>
        <family val="2"/>
        <scheme val="minor"/>
      </rPr>
      <t>"Formatar".</t>
    </r>
  </si>
  <si>
    <t>1° Passo:</t>
  </si>
  <si>
    <t>2° Passo:</t>
  </si>
  <si>
    <t>3° Passo:</t>
  </si>
  <si>
    <r>
      <t xml:space="preserve">Agora no menu </t>
    </r>
    <r>
      <rPr>
        <i/>
        <sz val="10"/>
        <color theme="1" tint="0.34998626667073579"/>
        <rFont val="Calibri"/>
        <family val="2"/>
        <scheme val="minor"/>
      </rPr>
      <t xml:space="preserve">"Lançamentos", </t>
    </r>
    <r>
      <rPr>
        <sz val="10"/>
        <color theme="1" tint="0.34998626667073579"/>
        <rFont val="Calibri"/>
        <family val="2"/>
        <scheme val="minor"/>
      </rPr>
      <t>você deverá inserir as entradas e saídas do funcionário durante todo o mês. Ao lado, você irá obter o resultado da apuração mensal.</t>
    </r>
  </si>
  <si>
    <r>
      <t xml:space="preserve">O primeiro passo da planilha é no menu </t>
    </r>
    <r>
      <rPr>
        <i/>
        <sz val="10"/>
        <color theme="1" tint="0.34998626667073579"/>
        <rFont val="Calibri"/>
        <family val="2"/>
        <scheme val="minor"/>
      </rPr>
      <t xml:space="preserve">"Cadastros", </t>
    </r>
    <r>
      <rPr>
        <sz val="10"/>
        <color theme="1" tint="0.34998626667073579"/>
        <rFont val="Calibri"/>
        <family val="2"/>
        <scheme val="minor"/>
      </rPr>
      <t>onde deve-se realizar o cadastro de informações relativas ao empregador e empregado, competência de apuração e jornada diária nos dias da semana.</t>
    </r>
  </si>
  <si>
    <r>
      <t xml:space="preserve">Pronto! Agora em </t>
    </r>
    <r>
      <rPr>
        <i/>
        <sz val="10"/>
        <color theme="1" tint="0.34998626667073579"/>
        <rFont val="Calibri"/>
        <family val="2"/>
        <scheme val="minor"/>
      </rPr>
      <t>"Impressão",</t>
    </r>
    <r>
      <rPr>
        <sz val="10"/>
        <color theme="1" tint="0.34998626667073579"/>
        <rFont val="Calibri"/>
        <family val="2"/>
        <scheme val="minor"/>
      </rPr>
      <t xml:space="preserve"> você possui o relatório de ponto para ser apresentado, etc. Para imprimir o relatório, basta clicar em </t>
    </r>
    <r>
      <rPr>
        <i/>
        <sz val="10"/>
        <color theme="1" tint="0.34998626667073579"/>
        <rFont val="Calibri"/>
        <family val="2"/>
        <scheme val="minor"/>
      </rPr>
      <t>"imprimir".</t>
    </r>
  </si>
  <si>
    <r>
      <t xml:space="preserve">2 - Vá em </t>
    </r>
    <r>
      <rPr>
        <b/>
        <i/>
        <sz val="11"/>
        <color theme="1" tint="0.34998626667073579"/>
        <rFont val="Calibri"/>
        <family val="2"/>
        <scheme val="minor"/>
      </rPr>
      <t xml:space="preserve">"Desproteger planilha" </t>
    </r>
    <r>
      <rPr>
        <sz val="11"/>
        <color theme="1" tint="0.34998626667073579"/>
        <rFont val="Calibri"/>
        <family val="2"/>
        <scheme val="minor"/>
      </rPr>
      <t>e insira a senha.</t>
    </r>
  </si>
  <si>
    <t>Hora extra</t>
  </si>
  <si>
    <t>Hora Extra</t>
  </si>
  <si>
    <t>Hora a menos</t>
  </si>
  <si>
    <t>Comercial Catalão</t>
  </si>
  <si>
    <t>09.900.147/0001-10</t>
  </si>
  <si>
    <t>Ana Claudia</t>
  </si>
  <si>
    <t xml:space="preserve">Vídeo de Apresentação: </t>
  </si>
  <si>
    <t>https://youtu.be/Np_HwlY_DzQ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</si>
</sst>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[h]:mm:ss;@"/>
    <numFmt numFmtId="166" formatCode="h:mm;@"/>
  </numFmts>
  <fonts count="2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3300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b/>
      <sz val="9"/>
      <color theme="1" tint="0.34998626667073579"/>
      <name val="Calibri"/>
      <family val="2"/>
      <scheme val="minor"/>
    </font>
    <font>
      <sz val="9"/>
      <color rgb="FF00C0BC"/>
      <name val="Calibri"/>
      <family val="2"/>
      <scheme val="minor"/>
    </font>
    <font>
      <sz val="9"/>
      <color rgb="FFFF3B3B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sz val="10"/>
      <color rgb="FF000000"/>
      <name val="Calibri"/>
      <family val="2"/>
    </font>
    <font>
      <sz val="10"/>
      <color rgb="FF00C0BC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b/>
      <sz val="8"/>
      <color theme="1" tint="0.249977111117893"/>
      <name val="Calibri"/>
      <family val="2"/>
      <scheme val="minor"/>
    </font>
    <font>
      <sz val="9"/>
      <color theme="1" tint="0.14999847407452621"/>
      <name val="Calibri"/>
      <family val="2"/>
      <scheme val="minor"/>
    </font>
    <font>
      <sz val="8"/>
      <color rgb="FF000000"/>
      <name val="Segoe UI"/>
      <family val="2"/>
    </font>
    <font>
      <sz val="10"/>
      <color theme="1" tint="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0"/>
      <color rgb="FF006666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rgb="FF007A37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 tint="0.34998626667073579"/>
      <name val="Calibri"/>
      <family val="2"/>
      <scheme val="minor"/>
    </font>
    <font>
      <sz val="10"/>
      <color theme="1" tint="0.149998474074526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theme="0" tint="-0.499984740745262"/>
      </left>
      <right style="thin">
        <color theme="0" tint="-0.249977111117893"/>
      </right>
      <top style="medium">
        <color theme="0" tint="-0.499984740745262"/>
      </top>
      <bottom style="thin">
        <color theme="0" tint="-0.249977111117893"/>
      </bottom>
      <diagonal/>
    </border>
    <border>
      <left style="medium">
        <color theme="0" tint="-0.49998474074526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medium">
        <color theme="0" tint="-0.499984740745262"/>
      </left>
      <right/>
      <top/>
      <bottom style="thin">
        <color theme="0" tint="-0.249977111117893"/>
      </bottom>
      <diagonal/>
    </border>
    <border>
      <left style="medium">
        <color theme="0" tint="-0.499984740745262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77111117893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77111117893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499984740745262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499984740745262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499984740745262"/>
      </right>
      <top style="thin">
        <color theme="0" tint="-0.499984740745262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499984740745262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249977111117893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499984740745262"/>
      </right>
      <top style="thin">
        <color theme="0" tint="-0.249977111117893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499984740745262"/>
      </right>
      <top/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249977111117893"/>
      </right>
      <top/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119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/>
    <xf numFmtId="20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165" fontId="4" fillId="4" borderId="13" xfId="0" applyNumberFormat="1" applyFont="1" applyFill="1" applyBorder="1" applyAlignment="1">
      <alignment horizontal="center" vertical="center"/>
    </xf>
    <xf numFmtId="165" fontId="4" fillId="4" borderId="3" xfId="0" applyNumberFormat="1" applyFont="1" applyFill="1" applyBorder="1" applyAlignment="1">
      <alignment horizontal="center" vertical="center"/>
    </xf>
    <xf numFmtId="165" fontId="4" fillId="4" borderId="12" xfId="0" applyNumberFormat="1" applyFont="1" applyFill="1" applyBorder="1" applyAlignment="1">
      <alignment horizontal="center" vertical="center"/>
    </xf>
    <xf numFmtId="165" fontId="4" fillId="4" borderId="10" xfId="0" applyNumberFormat="1" applyFont="1" applyFill="1" applyBorder="1" applyAlignment="1">
      <alignment horizontal="center" vertical="center"/>
    </xf>
    <xf numFmtId="14" fontId="4" fillId="4" borderId="14" xfId="0" applyNumberFormat="1" applyFont="1" applyFill="1" applyBorder="1" applyAlignment="1">
      <alignment horizontal="center" vertical="center"/>
    </xf>
    <xf numFmtId="14" fontId="4" fillId="4" borderId="15" xfId="0" applyNumberFormat="1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17" xfId="0" applyFont="1" applyFill="1" applyBorder="1" applyAlignment="1">
      <alignment horizontal="center" vertical="center" wrapText="1"/>
    </xf>
    <xf numFmtId="0" fontId="5" fillId="4" borderId="18" xfId="0" applyFont="1" applyFill="1" applyBorder="1" applyAlignment="1">
      <alignment horizontal="center" vertical="center" wrapText="1"/>
    </xf>
    <xf numFmtId="0" fontId="5" fillId="4" borderId="19" xfId="0" applyFont="1" applyFill="1" applyBorder="1" applyAlignment="1">
      <alignment horizontal="center" vertical="center" wrapText="1"/>
    </xf>
    <xf numFmtId="0" fontId="5" fillId="4" borderId="20" xfId="0" applyFont="1" applyFill="1" applyBorder="1" applyAlignment="1">
      <alignment horizontal="center" vertical="center" wrapText="1"/>
    </xf>
    <xf numFmtId="0" fontId="5" fillId="4" borderId="21" xfId="0" applyFont="1" applyFill="1" applyBorder="1" applyAlignment="1">
      <alignment horizontal="center" vertical="center" wrapText="1"/>
    </xf>
    <xf numFmtId="0" fontId="13" fillId="0" borderId="0" xfId="0" applyFont="1" applyBorder="1" applyAlignment="1" applyProtection="1">
      <alignment horizontal="center" vertical="center"/>
      <protection locked="0"/>
    </xf>
    <xf numFmtId="0" fontId="14" fillId="4" borderId="7" xfId="0" applyFont="1" applyFill="1" applyBorder="1" applyAlignment="1" applyProtection="1">
      <alignment horizontal="center" vertical="center" wrapText="1"/>
      <protection locked="0"/>
    </xf>
    <xf numFmtId="14" fontId="13" fillId="4" borderId="4" xfId="0" applyNumberFormat="1" applyFont="1" applyFill="1" applyBorder="1" applyAlignment="1" applyProtection="1">
      <alignment horizontal="center" vertical="center"/>
      <protection locked="0"/>
    </xf>
    <xf numFmtId="166" fontId="13" fillId="0" borderId="4" xfId="0" applyNumberFormat="1" applyFont="1" applyBorder="1" applyAlignment="1" applyProtection="1">
      <alignment horizontal="center" vertical="center"/>
      <protection locked="0"/>
    </xf>
    <xf numFmtId="165" fontId="13" fillId="4" borderId="4" xfId="0" applyNumberFormat="1" applyFont="1" applyFill="1" applyBorder="1" applyAlignment="1" applyProtection="1">
      <alignment horizontal="center" vertical="center"/>
      <protection locked="0"/>
    </xf>
    <xf numFmtId="165" fontId="13" fillId="0" borderId="4" xfId="0" applyNumberFormat="1" applyFont="1" applyBorder="1" applyAlignment="1" applyProtection="1">
      <alignment horizontal="center" vertical="center"/>
      <protection locked="0"/>
    </xf>
    <xf numFmtId="14" fontId="13" fillId="4" borderId="2" xfId="0" applyNumberFormat="1" applyFont="1" applyFill="1" applyBorder="1" applyAlignment="1" applyProtection="1">
      <alignment horizontal="center" vertical="center"/>
      <protection locked="0"/>
    </xf>
    <xf numFmtId="166" fontId="13" fillId="0" borderId="2" xfId="0" applyNumberFormat="1" applyFont="1" applyBorder="1" applyAlignment="1" applyProtection="1">
      <alignment horizontal="center" vertical="center"/>
      <protection locked="0"/>
    </xf>
    <xf numFmtId="165" fontId="13" fillId="4" borderId="2" xfId="0" applyNumberFormat="1" applyFont="1" applyFill="1" applyBorder="1" applyAlignment="1" applyProtection="1">
      <alignment horizontal="center" vertical="center"/>
      <protection locked="0"/>
    </xf>
    <xf numFmtId="165" fontId="13" fillId="0" borderId="2" xfId="0" applyNumberFormat="1" applyFont="1" applyBorder="1" applyAlignment="1" applyProtection="1">
      <alignment horizontal="center" vertical="center"/>
      <protection locked="0"/>
    </xf>
    <xf numFmtId="14" fontId="13" fillId="4" borderId="7" xfId="0" applyNumberFormat="1" applyFont="1" applyFill="1" applyBorder="1" applyAlignment="1" applyProtection="1">
      <alignment horizontal="center" vertical="center"/>
      <protection locked="0"/>
    </xf>
    <xf numFmtId="166" fontId="13" fillId="0" borderId="7" xfId="0" applyNumberFormat="1" applyFont="1" applyBorder="1" applyAlignment="1" applyProtection="1">
      <alignment horizontal="center" vertical="center"/>
      <protection locked="0"/>
    </xf>
    <xf numFmtId="165" fontId="13" fillId="4" borderId="7" xfId="0" applyNumberFormat="1" applyFont="1" applyFill="1" applyBorder="1" applyAlignment="1" applyProtection="1">
      <alignment horizontal="center" vertical="center"/>
      <protection locked="0"/>
    </xf>
    <xf numFmtId="165" fontId="13" fillId="0" borderId="7" xfId="0" applyNumberFormat="1" applyFont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11" fillId="4" borderId="0" xfId="0" applyFont="1" applyFill="1" applyBorder="1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11" fillId="4" borderId="0" xfId="0" applyFont="1" applyFill="1" applyBorder="1" applyAlignment="1">
      <alignment horizontal="right" vertical="center"/>
    </xf>
    <xf numFmtId="0" fontId="12" fillId="4" borderId="0" xfId="0" applyFont="1" applyFill="1" applyBorder="1" applyAlignment="1">
      <alignment horizontal="right" vertical="center"/>
    </xf>
    <xf numFmtId="0" fontId="0" fillId="4" borderId="0" xfId="0" applyFill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165" fontId="6" fillId="4" borderId="13" xfId="0" applyNumberFormat="1" applyFont="1" applyFill="1" applyBorder="1" applyAlignment="1">
      <alignment horizontal="center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65" fontId="6" fillId="4" borderId="22" xfId="0" applyNumberFormat="1" applyFont="1" applyFill="1" applyBorder="1" applyAlignment="1">
      <alignment horizontal="center" vertical="center"/>
    </xf>
    <xf numFmtId="165" fontId="3" fillId="4" borderId="11" xfId="0" applyNumberFormat="1" applyFont="1" applyFill="1" applyBorder="1" applyAlignment="1">
      <alignment horizontal="center" vertical="center"/>
    </xf>
    <xf numFmtId="165" fontId="6" fillId="4" borderId="3" xfId="0" applyNumberFormat="1" applyFont="1" applyFill="1" applyBorder="1" applyAlignment="1">
      <alignment horizontal="center" vertical="center"/>
    </xf>
    <xf numFmtId="165" fontId="7" fillId="4" borderId="8" xfId="0" applyNumberFormat="1" applyFont="1" applyFill="1" applyBorder="1" applyAlignment="1">
      <alignment horizontal="center" vertical="center"/>
    </xf>
    <xf numFmtId="20" fontId="15" fillId="3" borderId="13" xfId="0" applyNumberFormat="1" applyFont="1" applyFill="1" applyBorder="1" applyAlignment="1" applyProtection="1">
      <alignment horizontal="center" vertical="center"/>
      <protection locked="0"/>
    </xf>
    <xf numFmtId="20" fontId="15" fillId="3" borderId="12" xfId="0" applyNumberFormat="1" applyFont="1" applyFill="1" applyBorder="1" applyAlignment="1" applyProtection="1">
      <alignment horizontal="center" vertical="center"/>
      <protection locked="0"/>
    </xf>
    <xf numFmtId="0" fontId="15" fillId="3" borderId="3" xfId="0" applyFont="1" applyFill="1" applyBorder="1" applyAlignment="1" applyProtection="1">
      <alignment horizontal="center" vertical="center"/>
      <protection locked="0"/>
    </xf>
    <xf numFmtId="0" fontId="15" fillId="3" borderId="10" xfId="0" applyFont="1" applyFill="1" applyBorder="1" applyAlignment="1" applyProtection="1">
      <alignment horizontal="center" vertical="center"/>
      <protection locked="0"/>
    </xf>
    <xf numFmtId="20" fontId="15" fillId="3" borderId="3" xfId="0" applyNumberFormat="1" applyFont="1" applyFill="1" applyBorder="1" applyAlignment="1" applyProtection="1">
      <alignment horizontal="center" vertical="center"/>
      <protection locked="0"/>
    </xf>
    <xf numFmtId="20" fontId="15" fillId="3" borderId="10" xfId="0" applyNumberFormat="1" applyFont="1" applyFill="1" applyBorder="1" applyAlignment="1" applyProtection="1">
      <alignment horizontal="center" vertical="center"/>
      <protection locked="0"/>
    </xf>
    <xf numFmtId="0" fontId="15" fillId="3" borderId="13" xfId="0" applyFont="1" applyFill="1" applyBorder="1" applyAlignment="1">
      <alignment horizontal="center" vertical="center"/>
    </xf>
    <xf numFmtId="0" fontId="15" fillId="3" borderId="12" xfId="0" applyFont="1" applyFill="1" applyBorder="1" applyAlignment="1">
      <alignment horizontal="center" vertical="center"/>
    </xf>
    <xf numFmtId="0" fontId="15" fillId="3" borderId="5" xfId="0" applyFont="1" applyFill="1" applyBorder="1" applyAlignment="1" applyProtection="1">
      <alignment horizontal="left" vertical="center"/>
      <protection locked="0"/>
    </xf>
    <xf numFmtId="17" fontId="15" fillId="3" borderId="5" xfId="0" applyNumberFormat="1" applyFont="1" applyFill="1" applyBorder="1" applyAlignment="1" applyProtection="1">
      <alignment horizontal="left" vertical="center"/>
      <protection locked="0"/>
    </xf>
    <xf numFmtId="20" fontId="15" fillId="3" borderId="5" xfId="0" applyNumberFormat="1" applyFont="1" applyFill="1" applyBorder="1" applyAlignment="1" applyProtection="1">
      <alignment horizontal="center" vertical="center"/>
      <protection locked="0"/>
    </xf>
    <xf numFmtId="20" fontId="15" fillId="3" borderId="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0" fontId="13" fillId="0" borderId="27" xfId="0" applyFont="1" applyBorder="1" applyAlignment="1" applyProtection="1">
      <alignment horizontal="center" vertical="center"/>
      <protection locked="0"/>
    </xf>
    <xf numFmtId="0" fontId="13" fillId="0" borderId="28" xfId="0" applyFont="1" applyBorder="1" applyAlignment="1" applyProtection="1">
      <alignment horizontal="center" vertical="center"/>
      <protection locked="0"/>
    </xf>
    <xf numFmtId="0" fontId="14" fillId="4" borderId="29" xfId="0" applyFont="1" applyFill="1" applyBorder="1" applyAlignment="1" applyProtection="1">
      <alignment horizontal="center" vertical="center" wrapText="1"/>
      <protection locked="0"/>
    </xf>
    <xf numFmtId="0" fontId="14" fillId="4" borderId="30" xfId="0" applyFont="1" applyFill="1" applyBorder="1" applyAlignment="1" applyProtection="1">
      <alignment horizontal="center" vertical="center" wrapText="1"/>
      <protection locked="0"/>
    </xf>
    <xf numFmtId="14" fontId="13" fillId="4" borderId="9" xfId="0" applyNumberFormat="1" applyFont="1" applyFill="1" applyBorder="1" applyAlignment="1" applyProtection="1">
      <alignment horizontal="center" vertical="center"/>
      <protection locked="0"/>
    </xf>
    <xf numFmtId="165" fontId="13" fillId="0" borderId="31" xfId="0" applyNumberFormat="1" applyFont="1" applyBorder="1" applyAlignment="1" applyProtection="1">
      <alignment horizontal="center" vertical="center"/>
      <protection locked="0"/>
    </xf>
    <xf numFmtId="14" fontId="13" fillId="4" borderId="8" xfId="0" applyNumberFormat="1" applyFont="1" applyFill="1" applyBorder="1" applyAlignment="1" applyProtection="1">
      <alignment horizontal="center" vertical="center"/>
      <protection locked="0"/>
    </xf>
    <xf numFmtId="165" fontId="13" fillId="0" borderId="26" xfId="0" applyNumberFormat="1" applyFont="1" applyBorder="1" applyAlignment="1" applyProtection="1">
      <alignment horizontal="center" vertical="center"/>
      <protection locked="0"/>
    </xf>
    <xf numFmtId="14" fontId="13" fillId="4" borderId="29" xfId="0" applyNumberFormat="1" applyFont="1" applyFill="1" applyBorder="1" applyAlignment="1" applyProtection="1">
      <alignment horizontal="center" vertical="center"/>
      <protection locked="0"/>
    </xf>
    <xf numFmtId="165" fontId="13" fillId="0" borderId="30" xfId="0" applyNumberFormat="1" applyFont="1" applyBorder="1" applyAlignment="1" applyProtection="1">
      <alignment horizontal="center" vertical="center"/>
      <protection locked="0"/>
    </xf>
    <xf numFmtId="14" fontId="13" fillId="4" borderId="32" xfId="0" applyNumberFormat="1" applyFont="1" applyFill="1" applyBorder="1" applyAlignment="1" applyProtection="1">
      <alignment horizontal="center" vertical="center"/>
      <protection locked="0"/>
    </xf>
    <xf numFmtId="14" fontId="13" fillId="4" borderId="33" xfId="0" applyNumberFormat="1" applyFont="1" applyFill="1" applyBorder="1" applyAlignment="1" applyProtection="1">
      <alignment horizontal="center" vertical="center"/>
      <protection locked="0"/>
    </xf>
    <xf numFmtId="166" fontId="13" fillId="4" borderId="33" xfId="0" applyNumberFormat="1" applyFont="1" applyFill="1" applyBorder="1" applyAlignment="1" applyProtection="1">
      <alignment horizontal="center" vertical="center"/>
      <protection locked="0"/>
    </xf>
    <xf numFmtId="165" fontId="13" fillId="4" borderId="33" xfId="0" applyNumberFormat="1" applyFont="1" applyFill="1" applyBorder="1" applyAlignment="1" applyProtection="1">
      <alignment horizontal="center" vertical="center"/>
      <protection locked="0"/>
    </xf>
    <xf numFmtId="165" fontId="6" fillId="0" borderId="33" xfId="0" applyNumberFormat="1" applyFont="1" applyBorder="1" applyAlignment="1" applyProtection="1">
      <alignment horizontal="center" vertical="center"/>
      <protection locked="0"/>
    </xf>
    <xf numFmtId="165" fontId="7" fillId="0" borderId="34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9" fillId="0" borderId="0" xfId="1" applyFont="1" applyAlignment="1">
      <alignment horizontal="left" vertical="top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19" fillId="0" borderId="0" xfId="1" applyFont="1" applyAlignment="1">
      <alignment vertical="center"/>
    </xf>
    <xf numFmtId="0" fontId="22" fillId="0" borderId="0" xfId="0" applyFont="1" applyAlignment="1">
      <alignment horizontal="right" vertical="center"/>
    </xf>
    <xf numFmtId="0" fontId="23" fillId="0" borderId="0" xfId="0" applyFont="1"/>
    <xf numFmtId="0" fontId="24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165" fontId="13" fillId="0" borderId="2" xfId="0" applyNumberFormat="1" applyFont="1" applyBorder="1" applyAlignment="1" applyProtection="1">
      <alignment horizontal="left" vertical="center"/>
      <protection locked="0"/>
    </xf>
    <xf numFmtId="165" fontId="13" fillId="0" borderId="26" xfId="0" applyNumberFormat="1" applyFont="1" applyBorder="1" applyAlignment="1" applyProtection="1">
      <alignment horizontal="left" vertical="center"/>
      <protection locked="0"/>
    </xf>
    <xf numFmtId="165" fontId="13" fillId="0" borderId="2" xfId="0" applyNumberFormat="1" applyFont="1" applyBorder="1" applyAlignment="1" applyProtection="1">
      <alignment horizontal="right" vertical="center"/>
      <protection locked="0"/>
    </xf>
    <xf numFmtId="165" fontId="13" fillId="0" borderId="26" xfId="0" applyNumberFormat="1" applyFont="1" applyBorder="1" applyAlignment="1" applyProtection="1">
      <alignment horizontal="right" vertical="center"/>
      <protection locked="0"/>
    </xf>
    <xf numFmtId="0" fontId="8" fillId="4" borderId="8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4" borderId="26" xfId="0" applyFont="1" applyFill="1" applyBorder="1" applyAlignment="1" applyProtection="1">
      <alignment horizontal="center" vertical="center"/>
      <protection locked="0"/>
    </xf>
    <xf numFmtId="0" fontId="13" fillId="4" borderId="24" xfId="0" applyFont="1" applyFill="1" applyBorder="1" applyAlignment="1" applyProtection="1">
      <alignment vertical="center"/>
      <protection locked="0"/>
    </xf>
    <xf numFmtId="0" fontId="13" fillId="4" borderId="2" xfId="0" applyFont="1" applyFill="1" applyBorder="1" applyAlignment="1" applyProtection="1">
      <alignment vertical="center"/>
      <protection locked="0"/>
    </xf>
    <xf numFmtId="0" fontId="13" fillId="0" borderId="24" xfId="0" applyFont="1" applyBorder="1" applyAlignment="1" applyProtection="1">
      <alignment horizontal="left" vertical="center"/>
      <protection locked="0"/>
    </xf>
    <xf numFmtId="0" fontId="13" fillId="0" borderId="25" xfId="0" applyFont="1" applyBorder="1" applyAlignment="1" applyProtection="1">
      <alignment horizontal="left" vertical="center"/>
      <protection locked="0"/>
    </xf>
    <xf numFmtId="0" fontId="13" fillId="4" borderId="23" xfId="0" applyFont="1" applyFill="1" applyBorder="1" applyAlignment="1" applyProtection="1">
      <alignment horizontal="left" vertical="center"/>
      <protection locked="0"/>
    </xf>
    <xf numFmtId="0" fontId="13" fillId="4" borderId="24" xfId="0" applyFont="1" applyFill="1" applyBorder="1" applyAlignment="1" applyProtection="1">
      <alignment horizontal="left" vertical="center"/>
      <protection locked="0"/>
    </xf>
    <xf numFmtId="0" fontId="13" fillId="4" borderId="8" xfId="0" applyFont="1" applyFill="1" applyBorder="1" applyAlignment="1" applyProtection="1">
      <alignment horizontal="left" vertical="center"/>
      <protection locked="0"/>
    </xf>
    <xf numFmtId="0" fontId="13" fillId="4" borderId="2" xfId="0" applyFont="1" applyFill="1" applyBorder="1" applyAlignment="1" applyProtection="1">
      <alignment horizontal="left" vertical="center"/>
      <protection locked="0"/>
    </xf>
    <xf numFmtId="0" fontId="13" fillId="0" borderId="2" xfId="0" applyFont="1" applyBorder="1" applyAlignment="1" applyProtection="1">
      <alignment horizontal="left" vertical="center"/>
      <protection locked="0"/>
    </xf>
    <xf numFmtId="17" fontId="13" fillId="0" borderId="2" xfId="0" applyNumberFormat="1" applyFont="1" applyBorder="1" applyAlignment="1" applyProtection="1">
      <alignment horizontal="left" vertical="center"/>
      <protection locked="0"/>
    </xf>
    <xf numFmtId="0" fontId="18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006666"/>
      <color rgb="FF007A37"/>
      <color rgb="FF009242"/>
      <color rgb="FFFF3B3B"/>
      <color rgb="FF005800"/>
      <color rgb="FF00C9C4"/>
      <color rgb="FF00C0BC"/>
      <color rgb="FFFF3300"/>
      <color rgb="FF00CCFF"/>
      <color rgb="FF4C5F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Cadastr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Lan&#231;amentos!A1"/><Relationship Id="rId7" Type="http://schemas.openxmlformats.org/officeDocument/2006/relationships/image" Target="../media/image3.png"/><Relationship Id="rId2" Type="http://schemas.openxmlformats.org/officeDocument/2006/relationships/hyperlink" Target="#Menu!A1"/><Relationship Id="rId1" Type="http://schemas.openxmlformats.org/officeDocument/2006/relationships/hyperlink" Target="#Cadastros!A1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10" Type="http://schemas.openxmlformats.org/officeDocument/2006/relationships/image" Target="../media/image5.png"/><Relationship Id="rId4" Type="http://schemas.openxmlformats.org/officeDocument/2006/relationships/hyperlink" Target="#Impress&#227;o!A1"/><Relationship Id="rId9" Type="http://schemas.openxmlformats.org/officeDocument/2006/relationships/hyperlink" Target="#Sobr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hyperlink" Target="#Sobre!A1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Sobre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Cadastros!A1"/><Relationship Id="rId7" Type="http://schemas.openxmlformats.org/officeDocument/2006/relationships/image" Target="../media/image1.png"/><Relationship Id="rId12" Type="http://schemas.openxmlformats.org/officeDocument/2006/relationships/image" Target="../media/image5.png"/><Relationship Id="rId2" Type="http://schemas.openxmlformats.org/officeDocument/2006/relationships/image" Target="../media/image12.png"/><Relationship Id="rId1" Type="http://schemas.openxmlformats.org/officeDocument/2006/relationships/hyperlink" Target="https://bit.ly/35FGcJP" TargetMode="External"/><Relationship Id="rId6" Type="http://schemas.openxmlformats.org/officeDocument/2006/relationships/hyperlink" Target="#Impress&#227;o!A1"/><Relationship Id="rId11" Type="http://schemas.openxmlformats.org/officeDocument/2006/relationships/hyperlink" Target="#Sobre!A1"/><Relationship Id="rId5" Type="http://schemas.openxmlformats.org/officeDocument/2006/relationships/hyperlink" Target="#Lan&#231;amentos!A1"/><Relationship Id="rId10" Type="http://schemas.openxmlformats.org/officeDocument/2006/relationships/image" Target="../media/image4.png"/><Relationship Id="rId4" Type="http://schemas.openxmlformats.org/officeDocument/2006/relationships/hyperlink" Target="#Menu!A1"/><Relationship Id="rId9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Lan&#231;amentos!A1"/><Relationship Id="rId7" Type="http://schemas.openxmlformats.org/officeDocument/2006/relationships/image" Target="../media/image3.png"/><Relationship Id="rId2" Type="http://schemas.openxmlformats.org/officeDocument/2006/relationships/hyperlink" Target="#Menu!A1"/><Relationship Id="rId1" Type="http://schemas.openxmlformats.org/officeDocument/2006/relationships/hyperlink" Target="#Cadastros!A1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hyperlink" Target="#Impress&#227;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Lan&#231;amentos!A1"/><Relationship Id="rId7" Type="http://schemas.openxmlformats.org/officeDocument/2006/relationships/image" Target="../media/image3.png"/><Relationship Id="rId2" Type="http://schemas.openxmlformats.org/officeDocument/2006/relationships/hyperlink" Target="#Menu!A1"/><Relationship Id="rId1" Type="http://schemas.openxmlformats.org/officeDocument/2006/relationships/hyperlink" Target="#Cadastros!A1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hyperlink" Target="#Impress&#227;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Lan&#231;amentos!A1"/><Relationship Id="rId7" Type="http://schemas.openxmlformats.org/officeDocument/2006/relationships/image" Target="../media/image3.png"/><Relationship Id="rId2" Type="http://schemas.openxmlformats.org/officeDocument/2006/relationships/hyperlink" Target="#Menu!A1"/><Relationship Id="rId1" Type="http://schemas.openxmlformats.org/officeDocument/2006/relationships/hyperlink" Target="#Cadastros!A1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hyperlink" Target="#Impress&#227;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590</xdr:col>
      <xdr:colOff>126450</xdr:colOff>
      <xdr:row>1889</xdr:row>
      <xdr:rowOff>145500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360000000" cy="3600000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95250</xdr:colOff>
      <xdr:row>0</xdr:row>
      <xdr:rowOff>161925</xdr:rowOff>
    </xdr:from>
    <xdr:to>
      <xdr:col>20</xdr:col>
      <xdr:colOff>466725</xdr:colOff>
      <xdr:row>37</xdr:row>
      <xdr:rowOff>161925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250" y="161925"/>
          <a:ext cx="12773025" cy="70485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4800" b="1">
              <a:solidFill>
                <a:schemeClr val="bg1"/>
              </a:solidFill>
            </a:rPr>
            <a:t>USER IS NOT</a:t>
          </a:r>
          <a:r>
            <a:rPr lang="pt-BR" sz="4800" b="1" baseline="0">
              <a:solidFill>
                <a:schemeClr val="bg1"/>
              </a:solidFill>
            </a:rPr>
            <a:t> AUTHORIZED!</a:t>
          </a:r>
          <a:endParaRPr lang="pt-BR" sz="48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8</xdr:row>
      <xdr:rowOff>28574</xdr:rowOff>
    </xdr:from>
    <xdr:to>
      <xdr:col>1</xdr:col>
      <xdr:colOff>9525</xdr:colOff>
      <xdr:row>9</xdr:row>
      <xdr:rowOff>162074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1552574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Cadastros</a:t>
          </a:r>
        </a:p>
      </xdr:txBody>
    </xdr:sp>
    <xdr:clientData/>
  </xdr:twoCellAnchor>
  <xdr:twoCellAnchor editAs="absolute">
    <xdr:from>
      <xdr:col>0</xdr:col>
      <xdr:colOff>180975</xdr:colOff>
      <xdr:row>5</xdr:row>
      <xdr:rowOff>19050</xdr:rowOff>
    </xdr:from>
    <xdr:to>
      <xdr:col>0</xdr:col>
      <xdr:colOff>1548975</xdr:colOff>
      <xdr:row>5</xdr:row>
      <xdr:rowOff>19050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80975" y="971550"/>
          <a:ext cx="1368000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6</xdr:row>
      <xdr:rowOff>85724</xdr:rowOff>
    </xdr:from>
    <xdr:to>
      <xdr:col>1</xdr:col>
      <xdr:colOff>9525</xdr:colOff>
      <xdr:row>8</xdr:row>
      <xdr:rowOff>28724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0" y="1228724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Menu</a:t>
          </a:r>
        </a:p>
      </xdr:txBody>
    </xdr:sp>
    <xdr:clientData/>
  </xdr:twoCellAnchor>
  <xdr:twoCellAnchor editAs="absolute">
    <xdr:from>
      <xdr:col>0</xdr:col>
      <xdr:colOff>0</xdr:colOff>
      <xdr:row>9</xdr:row>
      <xdr:rowOff>161925</xdr:rowOff>
    </xdr:from>
    <xdr:to>
      <xdr:col>1</xdr:col>
      <xdr:colOff>9525</xdr:colOff>
      <xdr:row>11</xdr:row>
      <xdr:rowOff>104925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0" y="1876425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Lançamentos</a:t>
          </a:r>
        </a:p>
      </xdr:txBody>
    </xdr:sp>
    <xdr:clientData/>
  </xdr:twoCellAnchor>
  <xdr:twoCellAnchor editAs="absolute">
    <xdr:from>
      <xdr:col>0</xdr:col>
      <xdr:colOff>0</xdr:colOff>
      <xdr:row>11</xdr:row>
      <xdr:rowOff>104775</xdr:rowOff>
    </xdr:from>
    <xdr:to>
      <xdr:col>1</xdr:col>
      <xdr:colOff>9525</xdr:colOff>
      <xdr:row>13</xdr:row>
      <xdr:rowOff>47775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0" y="2200275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Impressão</a:t>
          </a:r>
        </a:p>
      </xdr:txBody>
    </xdr:sp>
    <xdr:clientData/>
  </xdr:twoCellAnchor>
  <xdr:twoCellAnchor editAs="absolute">
    <xdr:from>
      <xdr:col>0</xdr:col>
      <xdr:colOff>19050</xdr:colOff>
      <xdr:row>9</xdr:row>
      <xdr:rowOff>190425</xdr:rowOff>
    </xdr:from>
    <xdr:to>
      <xdr:col>0</xdr:col>
      <xdr:colOff>307050</xdr:colOff>
      <xdr:row>11</xdr:row>
      <xdr:rowOff>97425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1904925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0</xdr:col>
      <xdr:colOff>66675</xdr:colOff>
      <xdr:row>8</xdr:row>
      <xdr:rowOff>85725</xdr:rowOff>
    </xdr:from>
    <xdr:to>
      <xdr:col>0</xdr:col>
      <xdr:colOff>278521</xdr:colOff>
      <xdr:row>9</xdr:row>
      <xdr:rowOff>111225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609725"/>
          <a:ext cx="211846" cy="21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66675</xdr:colOff>
      <xdr:row>11</xdr:row>
      <xdr:rowOff>152400</xdr:rowOff>
    </xdr:from>
    <xdr:to>
      <xdr:col>0</xdr:col>
      <xdr:colOff>282675</xdr:colOff>
      <xdr:row>12</xdr:row>
      <xdr:rowOff>177900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247900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28575</xdr:colOff>
      <xdr:row>6</xdr:row>
      <xdr:rowOff>104775</xdr:rowOff>
    </xdr:from>
    <xdr:to>
      <xdr:col>0</xdr:col>
      <xdr:colOff>316575</xdr:colOff>
      <xdr:row>8</xdr:row>
      <xdr:rowOff>11775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7775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13</xdr:row>
      <xdr:rowOff>47625</xdr:rowOff>
    </xdr:from>
    <xdr:to>
      <xdr:col>1</xdr:col>
      <xdr:colOff>9525</xdr:colOff>
      <xdr:row>14</xdr:row>
      <xdr:rowOff>181125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2524125"/>
          <a:ext cx="1724025" cy="324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solidFill>
                <a:schemeClr val="tx1"/>
              </a:solidFill>
            </a:rPr>
            <a:t>          Dúvidas?</a:t>
          </a:r>
        </a:p>
      </xdr:txBody>
    </xdr:sp>
    <xdr:clientData/>
  </xdr:twoCellAnchor>
  <xdr:twoCellAnchor editAs="absolute">
    <xdr:from>
      <xdr:col>0</xdr:col>
      <xdr:colOff>47625</xdr:colOff>
      <xdr:row>13</xdr:row>
      <xdr:rowOff>76200</xdr:rowOff>
    </xdr:from>
    <xdr:to>
      <xdr:col>0</xdr:col>
      <xdr:colOff>299625</xdr:colOff>
      <xdr:row>14</xdr:row>
      <xdr:rowOff>137700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52700"/>
          <a:ext cx="252000" cy="252000"/>
        </a:xfrm>
        <a:prstGeom prst="rect">
          <a:avLst/>
        </a:prstGeom>
      </xdr:spPr>
    </xdr:pic>
    <xdr:clientData/>
  </xdr:twoCellAnchor>
  <xdr:oneCellAnchor>
    <xdr:from>
      <xdr:col>1</xdr:col>
      <xdr:colOff>95250</xdr:colOff>
      <xdr:row>0</xdr:row>
      <xdr:rowOff>28575</xdr:rowOff>
    </xdr:from>
    <xdr:ext cx="762325" cy="311496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1855470" y="28575"/>
          <a:ext cx="76232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0">
              <a:solidFill>
                <a:schemeClr val="tx1"/>
              </a:solidFill>
            </a:rPr>
            <a:t>Dúvidas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9525</xdr:rowOff>
    </xdr:from>
    <xdr:to>
      <xdr:col>2</xdr:col>
      <xdr:colOff>514350</xdr:colOff>
      <xdr:row>2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95275" y="200025"/>
          <a:ext cx="1123950" cy="24765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chemeClr val="tx1"/>
              </a:solidFill>
            </a:rPr>
            <a:t>◄</a:t>
          </a:r>
          <a:r>
            <a:rPr lang="pt-BR" sz="1000" baseline="0">
              <a:solidFill>
                <a:schemeClr val="tx1"/>
              </a:solidFill>
            </a:rPr>
            <a:t> Voltar</a:t>
          </a:r>
          <a:endParaRPr lang="pt-BR" sz="1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5</xdr:row>
      <xdr:rowOff>142875</xdr:rowOff>
    </xdr:from>
    <xdr:to>
      <xdr:col>21</xdr:col>
      <xdr:colOff>76200</xdr:colOff>
      <xdr:row>14</xdr:row>
      <xdr:rowOff>28575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95275" y="1095375"/>
          <a:ext cx="12268200" cy="16002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457201</xdr:colOff>
      <xdr:row>3</xdr:row>
      <xdr:rowOff>9525</xdr:rowOff>
    </xdr:from>
    <xdr:to>
      <xdr:col>8</xdr:col>
      <xdr:colOff>109563</xdr:colOff>
      <xdr:row>16</xdr:row>
      <xdr:rowOff>171450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6" y="581025"/>
          <a:ext cx="3919562" cy="2638425"/>
        </a:xfrm>
        <a:prstGeom prst="rect">
          <a:avLst/>
        </a:prstGeom>
      </xdr:spPr>
    </xdr:pic>
    <xdr:clientData/>
  </xdr:twoCellAnchor>
  <xdr:oneCellAnchor>
    <xdr:from>
      <xdr:col>11</xdr:col>
      <xdr:colOff>276225</xdr:colOff>
      <xdr:row>8</xdr:row>
      <xdr:rowOff>19050</xdr:rowOff>
    </xdr:from>
    <xdr:ext cx="4326697" cy="655885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6667500" y="1543050"/>
          <a:ext cx="4326697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3600" b="1">
              <a:solidFill>
                <a:schemeClr val="bg1"/>
              </a:solidFill>
            </a:rPr>
            <a:t>Manual de Instruções</a:t>
          </a:r>
        </a:p>
      </xdr:txBody>
    </xdr:sp>
    <xdr:clientData/>
  </xdr:oneCellAnchor>
  <xdr:oneCellAnchor>
    <xdr:from>
      <xdr:col>16</xdr:col>
      <xdr:colOff>342900</xdr:colOff>
      <xdr:row>11</xdr:row>
      <xdr:rowOff>57150</xdr:rowOff>
    </xdr:from>
    <xdr:ext cx="1188530" cy="233205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9782175" y="2152650"/>
          <a:ext cx="118853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900">
              <a:solidFill>
                <a:schemeClr val="bg1"/>
              </a:solidFill>
            </a:rPr>
            <a:t>Onside Corporation ®</a:t>
          </a:r>
        </a:p>
      </xdr:txBody>
    </xdr:sp>
    <xdr:clientData/>
  </xdr:oneCellAnchor>
  <xdr:twoCellAnchor editAs="oneCell">
    <xdr:from>
      <xdr:col>1</xdr:col>
      <xdr:colOff>0</xdr:colOff>
      <xdr:row>23</xdr:row>
      <xdr:rowOff>95250</xdr:rowOff>
    </xdr:from>
    <xdr:to>
      <xdr:col>21</xdr:col>
      <xdr:colOff>28575</xdr:colOff>
      <xdr:row>44</xdr:row>
      <xdr:rowOff>19050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2865" r="6064" b="43482"/>
        <a:stretch/>
      </xdr:blipFill>
      <xdr:spPr>
        <a:xfrm>
          <a:off x="295275" y="4476750"/>
          <a:ext cx="12220575" cy="3924300"/>
        </a:xfrm>
        <a:prstGeom prst="rect">
          <a:avLst/>
        </a:prstGeom>
      </xdr:spPr>
    </xdr:pic>
    <xdr:clientData/>
  </xdr:twoCellAnchor>
  <xdr:twoCellAnchor>
    <xdr:from>
      <xdr:col>1</xdr:col>
      <xdr:colOff>9524</xdr:colOff>
      <xdr:row>19</xdr:row>
      <xdr:rowOff>28575</xdr:rowOff>
    </xdr:from>
    <xdr:to>
      <xdr:col>8</xdr:col>
      <xdr:colOff>602324</xdr:colOff>
      <xdr:row>19</xdr:row>
      <xdr:rowOff>28575</xdr:rowOff>
    </xdr:to>
    <xdr:cxnSp macro="">
      <xdr:nvCxnSpPr>
        <xdr:cNvPr id="16" name="Conector re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304799" y="3648075"/>
          <a:ext cx="4860000" cy="0"/>
        </a:xfrm>
        <a:prstGeom prst="line">
          <a:avLst/>
        </a:prstGeom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49</xdr:row>
      <xdr:rowOff>19050</xdr:rowOff>
    </xdr:from>
    <xdr:to>
      <xdr:col>21</xdr:col>
      <xdr:colOff>323850</xdr:colOff>
      <xdr:row>70</xdr:row>
      <xdr:rowOff>66675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2865" r="3794" b="41789"/>
        <a:stretch/>
      </xdr:blipFill>
      <xdr:spPr>
        <a:xfrm>
          <a:off x="295275" y="9353550"/>
          <a:ext cx="12515850" cy="4048125"/>
        </a:xfrm>
        <a:prstGeom prst="rect">
          <a:avLst/>
        </a:prstGeom>
      </xdr:spPr>
    </xdr:pic>
    <xdr:clientData/>
  </xdr:twoCellAnchor>
  <xdr:twoCellAnchor>
    <xdr:from>
      <xdr:col>0</xdr:col>
      <xdr:colOff>123825</xdr:colOff>
      <xdr:row>31</xdr:row>
      <xdr:rowOff>66675</xdr:rowOff>
    </xdr:from>
    <xdr:to>
      <xdr:col>4</xdr:col>
      <xdr:colOff>57150</xdr:colOff>
      <xdr:row>33</xdr:row>
      <xdr:rowOff>66675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23825" y="5972175"/>
          <a:ext cx="2057400" cy="38100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123825</xdr:colOff>
      <xdr:row>58</xdr:row>
      <xdr:rowOff>123825</xdr:rowOff>
    </xdr:from>
    <xdr:to>
      <xdr:col>4</xdr:col>
      <xdr:colOff>57150</xdr:colOff>
      <xdr:row>60</xdr:row>
      <xdr:rowOff>123825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23825" y="11172825"/>
          <a:ext cx="2057400" cy="38100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361950</xdr:colOff>
      <xdr:row>51</xdr:row>
      <xdr:rowOff>104774</xdr:rowOff>
    </xdr:from>
    <xdr:to>
      <xdr:col>21</xdr:col>
      <xdr:colOff>333375</xdr:colOff>
      <xdr:row>56</xdr:row>
      <xdr:rowOff>57149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0410825" y="9820274"/>
          <a:ext cx="2409825" cy="90487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28575</xdr:colOff>
      <xdr:row>76</xdr:row>
      <xdr:rowOff>28575</xdr:rowOff>
    </xdr:from>
    <xdr:to>
      <xdr:col>22</xdr:col>
      <xdr:colOff>66675</xdr:colOff>
      <xdr:row>98</xdr:row>
      <xdr:rowOff>19051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221" t="2996" r="1085" b="39835"/>
        <a:stretch/>
      </xdr:blipFill>
      <xdr:spPr>
        <a:xfrm>
          <a:off x="323850" y="14506575"/>
          <a:ext cx="12839700" cy="4181476"/>
        </a:xfrm>
        <a:prstGeom prst="rect">
          <a:avLst/>
        </a:prstGeom>
      </xdr:spPr>
    </xdr:pic>
    <xdr:clientData/>
  </xdr:twoCellAnchor>
  <xdr:twoCellAnchor>
    <xdr:from>
      <xdr:col>11</xdr:col>
      <xdr:colOff>533400</xdr:colOff>
      <xdr:row>77</xdr:row>
      <xdr:rowOff>28575</xdr:rowOff>
    </xdr:from>
    <xdr:to>
      <xdr:col>15</xdr:col>
      <xdr:colOff>152400</xdr:colOff>
      <xdr:row>79</xdr:row>
      <xdr:rowOff>161925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924675" y="14697075"/>
          <a:ext cx="2057400" cy="51435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133350</xdr:colOff>
      <xdr:row>87</xdr:row>
      <xdr:rowOff>47625</xdr:rowOff>
    </xdr:from>
    <xdr:to>
      <xdr:col>4</xdr:col>
      <xdr:colOff>66675</xdr:colOff>
      <xdr:row>89</xdr:row>
      <xdr:rowOff>47625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33350" y="16621125"/>
          <a:ext cx="2057400" cy="38100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9525</xdr:rowOff>
    </xdr:from>
    <xdr:to>
      <xdr:col>2</xdr:col>
      <xdr:colOff>514350</xdr:colOff>
      <xdr:row>2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95275" y="200025"/>
          <a:ext cx="1123950" cy="24765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chemeClr val="tx1"/>
              </a:solidFill>
            </a:rPr>
            <a:t>◄</a:t>
          </a:r>
          <a:r>
            <a:rPr lang="pt-BR" sz="1000" baseline="0">
              <a:solidFill>
                <a:schemeClr val="tx1"/>
              </a:solidFill>
            </a:rPr>
            <a:t> Voltar</a:t>
          </a:r>
          <a:endParaRPr lang="pt-BR" sz="10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28574</xdr:colOff>
      <xdr:row>8</xdr:row>
      <xdr:rowOff>9524</xdr:rowOff>
    </xdr:from>
    <xdr:to>
      <xdr:col>21</xdr:col>
      <xdr:colOff>207923</xdr:colOff>
      <xdr:row>14</xdr:row>
      <xdr:rowOff>123825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905" t="3516" b="79295"/>
        <a:stretch/>
      </xdr:blipFill>
      <xdr:spPr>
        <a:xfrm>
          <a:off x="323849" y="1581149"/>
          <a:ext cx="12371349" cy="1257301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142875</xdr:rowOff>
    </xdr:from>
    <xdr:to>
      <xdr:col>2</xdr:col>
      <xdr:colOff>447674</xdr:colOff>
      <xdr:row>10</xdr:row>
      <xdr:rowOff>19050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09550" y="1524000"/>
          <a:ext cx="1142999" cy="447675"/>
        </a:xfrm>
        <a:prstGeom prst="rect">
          <a:avLst/>
        </a:prstGeom>
        <a:noFill/>
        <a:ln w="28575">
          <a:solidFill>
            <a:srgbClr val="FF3B3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342900</xdr:colOff>
      <xdr:row>6</xdr:row>
      <xdr:rowOff>142875</xdr:rowOff>
    </xdr:from>
    <xdr:to>
      <xdr:col>18</xdr:col>
      <xdr:colOff>295275</xdr:colOff>
      <xdr:row>16</xdr:row>
      <xdr:rowOff>9524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391775" y="1333500"/>
          <a:ext cx="561975" cy="1771649"/>
        </a:xfrm>
        <a:prstGeom prst="rect">
          <a:avLst/>
        </a:prstGeom>
        <a:noFill/>
        <a:ln w="28575">
          <a:solidFill>
            <a:srgbClr val="FF3B3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285749</xdr:colOff>
      <xdr:row>17</xdr:row>
      <xdr:rowOff>133350</xdr:rowOff>
    </xdr:from>
    <xdr:to>
      <xdr:col>21</xdr:col>
      <xdr:colOff>217448</xdr:colOff>
      <xdr:row>49</xdr:row>
      <xdr:rowOff>180976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4613" t="3516" b="12489"/>
        <a:stretch/>
      </xdr:blipFill>
      <xdr:spPr>
        <a:xfrm>
          <a:off x="285749" y="3419475"/>
          <a:ext cx="12409449" cy="6143626"/>
        </a:xfrm>
        <a:prstGeom prst="rect">
          <a:avLst/>
        </a:prstGeom>
      </xdr:spPr>
    </xdr:pic>
    <xdr:clientData/>
  </xdr:twoCellAnchor>
  <xdr:twoCellAnchor>
    <xdr:from>
      <xdr:col>13</xdr:col>
      <xdr:colOff>561975</xdr:colOff>
      <xdr:row>38</xdr:row>
      <xdr:rowOff>114300</xdr:rowOff>
    </xdr:from>
    <xdr:to>
      <xdr:col>21</xdr:col>
      <xdr:colOff>419101</xdr:colOff>
      <xdr:row>40</xdr:row>
      <xdr:rowOff>38099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8172450" y="7400925"/>
          <a:ext cx="4733926" cy="304799"/>
        </a:xfrm>
        <a:prstGeom prst="rect">
          <a:avLst/>
        </a:prstGeom>
        <a:noFill/>
        <a:ln w="28575">
          <a:solidFill>
            <a:srgbClr val="FF3B3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114300</xdr:colOff>
      <xdr:row>0</xdr:row>
      <xdr:rowOff>0</xdr:rowOff>
    </xdr:from>
    <xdr:to>
      <xdr:col>22</xdr:col>
      <xdr:colOff>175260</xdr:colOff>
      <xdr:row>23</xdr:row>
      <xdr:rowOff>38414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6760" y="0"/>
          <a:ext cx="10058400" cy="634777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6</xdr:row>
      <xdr:rowOff>180974</xdr:rowOff>
    </xdr:from>
    <xdr:to>
      <xdr:col>1</xdr:col>
      <xdr:colOff>9525</xdr:colOff>
      <xdr:row>7</xdr:row>
      <xdr:rowOff>228749</xdr:rowOff>
    </xdr:to>
    <xdr:sp macro="" textlink="">
      <xdr:nvSpPr>
        <xdr:cNvPr id="19" name="Retângul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0" y="1838324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Cadastros</a:t>
          </a:r>
        </a:p>
      </xdr:txBody>
    </xdr:sp>
    <xdr:clientData/>
  </xdr:twoCellAnchor>
  <xdr:twoCellAnchor editAs="absolute">
    <xdr:from>
      <xdr:col>0</xdr:col>
      <xdr:colOff>180975</xdr:colOff>
      <xdr:row>3</xdr:row>
      <xdr:rowOff>142875</xdr:rowOff>
    </xdr:from>
    <xdr:to>
      <xdr:col>0</xdr:col>
      <xdr:colOff>1548975</xdr:colOff>
      <xdr:row>3</xdr:row>
      <xdr:rowOff>142875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180975" y="971550"/>
          <a:ext cx="1368000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4</xdr:row>
      <xdr:rowOff>123824</xdr:rowOff>
    </xdr:from>
    <xdr:to>
      <xdr:col>1</xdr:col>
      <xdr:colOff>9525</xdr:colOff>
      <xdr:row>5</xdr:row>
      <xdr:rowOff>171599</xdr:rowOff>
    </xdr:to>
    <xdr:sp macro="" textlink="">
      <xdr:nvSpPr>
        <xdr:cNvPr id="8" name="Retângul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0" y="1228724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Menu</a:t>
          </a:r>
        </a:p>
      </xdr:txBody>
    </xdr:sp>
    <xdr:clientData/>
  </xdr:twoCellAnchor>
  <xdr:twoCellAnchor editAs="absolute">
    <xdr:from>
      <xdr:col>0</xdr:col>
      <xdr:colOff>0</xdr:colOff>
      <xdr:row>7</xdr:row>
      <xdr:rowOff>228600</xdr:rowOff>
    </xdr:from>
    <xdr:to>
      <xdr:col>1</xdr:col>
      <xdr:colOff>9525</xdr:colOff>
      <xdr:row>9</xdr:row>
      <xdr:rowOff>150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0" y="2162175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Lançamentos</a:t>
          </a:r>
        </a:p>
      </xdr:txBody>
    </xdr:sp>
    <xdr:clientData/>
  </xdr:twoCellAnchor>
  <xdr:twoCellAnchor editAs="absolute">
    <xdr:from>
      <xdr:col>0</xdr:col>
      <xdr:colOff>0</xdr:colOff>
      <xdr:row>9</xdr:row>
      <xdr:rowOff>0</xdr:rowOff>
    </xdr:from>
    <xdr:to>
      <xdr:col>1</xdr:col>
      <xdr:colOff>9525</xdr:colOff>
      <xdr:row>10</xdr:row>
      <xdr:rowOff>47775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0" y="2486025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Impressão</a:t>
          </a:r>
        </a:p>
      </xdr:txBody>
    </xdr:sp>
    <xdr:clientData/>
  </xdr:twoCellAnchor>
  <xdr:twoCellAnchor editAs="absolute">
    <xdr:from>
      <xdr:col>0</xdr:col>
      <xdr:colOff>19050</xdr:colOff>
      <xdr:row>7</xdr:row>
      <xdr:rowOff>257100</xdr:rowOff>
    </xdr:from>
    <xdr:to>
      <xdr:col>0</xdr:col>
      <xdr:colOff>307050</xdr:colOff>
      <xdr:row>8</xdr:row>
      <xdr:rowOff>268875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190675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0</xdr:col>
      <xdr:colOff>66675</xdr:colOff>
      <xdr:row>6</xdr:row>
      <xdr:rowOff>238125</xdr:rowOff>
    </xdr:from>
    <xdr:to>
      <xdr:col>0</xdr:col>
      <xdr:colOff>278521</xdr:colOff>
      <xdr:row>7</xdr:row>
      <xdr:rowOff>177900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895475"/>
          <a:ext cx="211846" cy="21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66675</xdr:colOff>
      <xdr:row>9</xdr:row>
      <xdr:rowOff>47625</xdr:rowOff>
    </xdr:from>
    <xdr:to>
      <xdr:col>0</xdr:col>
      <xdr:colOff>282675</xdr:colOff>
      <xdr:row>9</xdr:row>
      <xdr:rowOff>263625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533650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5</xdr:row>
      <xdr:rowOff>171450</xdr:rowOff>
    </xdr:from>
    <xdr:to>
      <xdr:col>1</xdr:col>
      <xdr:colOff>9525</xdr:colOff>
      <xdr:row>6</xdr:row>
      <xdr:rowOff>183225</xdr:rowOff>
    </xdr:to>
    <xdr:sp macro="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0" y="1552575"/>
          <a:ext cx="1724025" cy="288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      Entrada</a:t>
          </a:r>
        </a:p>
      </xdr:txBody>
    </xdr:sp>
    <xdr:clientData/>
  </xdr:twoCellAnchor>
  <xdr:twoCellAnchor editAs="absolute">
    <xdr:from>
      <xdr:col>0</xdr:col>
      <xdr:colOff>28575</xdr:colOff>
      <xdr:row>4</xdr:row>
      <xdr:rowOff>142875</xdr:rowOff>
    </xdr:from>
    <xdr:to>
      <xdr:col>0</xdr:col>
      <xdr:colOff>316575</xdr:colOff>
      <xdr:row>5</xdr:row>
      <xdr:rowOff>154650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7775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10</xdr:row>
      <xdr:rowOff>47625</xdr:rowOff>
    </xdr:from>
    <xdr:to>
      <xdr:col>1</xdr:col>
      <xdr:colOff>9525</xdr:colOff>
      <xdr:row>11</xdr:row>
      <xdr:rowOff>95400</xdr:rowOff>
    </xdr:to>
    <xdr:sp macro="" textlink="">
      <xdr:nvSpPr>
        <xdr:cNvPr id="20" name="Retângulo 1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0" y="2809875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solidFill>
                <a:srgbClr val="FFC000"/>
              </a:solidFill>
            </a:rPr>
            <a:t>          Dúvidas?</a:t>
          </a:r>
        </a:p>
      </xdr:txBody>
    </xdr:sp>
    <xdr:clientData/>
  </xdr:twoCellAnchor>
  <xdr:twoCellAnchor editAs="absolute">
    <xdr:from>
      <xdr:col>0</xdr:col>
      <xdr:colOff>47625</xdr:colOff>
      <xdr:row>10</xdr:row>
      <xdr:rowOff>76200</xdr:rowOff>
    </xdr:from>
    <xdr:to>
      <xdr:col>0</xdr:col>
      <xdr:colOff>299625</xdr:colOff>
      <xdr:row>11</xdr:row>
      <xdr:rowOff>51975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38450"/>
          <a:ext cx="252000" cy="252000"/>
        </a:xfrm>
        <a:prstGeom prst="rect">
          <a:avLst/>
        </a:prstGeom>
      </xdr:spPr>
    </xdr:pic>
    <xdr:clientData/>
  </xdr:twoCellAnchor>
  <xdr:twoCellAnchor>
    <xdr:from>
      <xdr:col>15</xdr:col>
      <xdr:colOff>363855</xdr:colOff>
      <xdr:row>18</xdr:row>
      <xdr:rowOff>224789</xdr:rowOff>
    </xdr:from>
    <xdr:to>
      <xdr:col>21</xdr:col>
      <xdr:colOff>182879</xdr:colOff>
      <xdr:row>20</xdr:row>
      <xdr:rowOff>253364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0429875" y="5162549"/>
          <a:ext cx="3568064" cy="57721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3600" b="0">
              <a:solidFill>
                <a:schemeClr val="tx1"/>
              </a:solidFill>
              <a:latin typeface="Candara Light" panose="020E0502030303020204" pitchFamily="34" charset="0"/>
            </a:rPr>
            <a:t>    </a:t>
          </a:r>
        </a:p>
      </xdr:txBody>
    </xdr:sp>
    <xdr:clientData/>
  </xdr:twoCellAnchor>
  <xdr:oneCellAnchor>
    <xdr:from>
      <xdr:col>1</xdr:col>
      <xdr:colOff>95250</xdr:colOff>
      <xdr:row>0</xdr:row>
      <xdr:rowOff>28575</xdr:rowOff>
    </xdr:from>
    <xdr:ext cx="616131" cy="311496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1855470" y="28575"/>
          <a:ext cx="6161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0">
              <a:solidFill>
                <a:schemeClr val="tx1"/>
              </a:solidFill>
            </a:rPr>
            <a:t>Menu</a:t>
          </a:r>
        </a:p>
      </xdr:txBody>
    </xdr:sp>
    <xdr:clientData/>
  </xdr:oneCellAnchor>
  <xdr:twoCellAnchor>
    <xdr:from>
      <xdr:col>4</xdr:col>
      <xdr:colOff>409573</xdr:colOff>
      <xdr:row>0</xdr:row>
      <xdr:rowOff>0</xdr:rowOff>
    </xdr:from>
    <xdr:to>
      <xdr:col>6</xdr:col>
      <xdr:colOff>542924</xdr:colOff>
      <xdr:row>27</xdr:row>
      <xdr:rowOff>57147</xdr:rowOff>
    </xdr:to>
    <xdr:sp macro="" textlink="">
      <xdr:nvSpPr>
        <xdr:cNvPr id="25" name="Triângulo isósceles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 rot="10800000">
          <a:off x="3524248" y="0"/>
          <a:ext cx="1352551" cy="7515222"/>
        </a:xfrm>
        <a:prstGeom prst="triangle">
          <a:avLst>
            <a:gd name="adj" fmla="val 10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342899</xdr:colOff>
      <xdr:row>12</xdr:row>
      <xdr:rowOff>28575</xdr:rowOff>
    </xdr:from>
    <xdr:to>
      <xdr:col>7</xdr:col>
      <xdr:colOff>466724</xdr:colOff>
      <xdr:row>25</xdr:row>
      <xdr:rowOff>95250</xdr:rowOff>
    </xdr:to>
    <xdr:sp macro="" textlink="">
      <xdr:nvSpPr>
        <xdr:cNvPr id="26" name="Triângulo isósceles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2847974" y="3343275"/>
          <a:ext cx="2562225" cy="3657600"/>
        </a:xfrm>
        <a:prstGeom prst="triangl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352424</xdr:colOff>
      <xdr:row>21</xdr:row>
      <xdr:rowOff>257177</xdr:rowOff>
    </xdr:from>
    <xdr:to>
      <xdr:col>21</xdr:col>
      <xdr:colOff>19049</xdr:colOff>
      <xdr:row>30</xdr:row>
      <xdr:rowOff>228602</xdr:rowOff>
    </xdr:to>
    <xdr:sp macro="" textlink="">
      <xdr:nvSpPr>
        <xdr:cNvPr id="27" name="Meio-quadr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 rot="5400000">
          <a:off x="10606087" y="5624514"/>
          <a:ext cx="2457450" cy="3324225"/>
        </a:xfrm>
        <a:prstGeom prst="halfFrame">
          <a:avLst>
            <a:gd name="adj1" fmla="val 2763"/>
            <a:gd name="adj2" fmla="val 2245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oneCellAnchor>
    <xdr:from>
      <xdr:col>15</xdr:col>
      <xdr:colOff>474569</xdr:colOff>
      <xdr:row>19</xdr:row>
      <xdr:rowOff>180975</xdr:rowOff>
    </xdr:from>
    <xdr:ext cx="2528321" cy="311496"/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10540589" y="5393055"/>
          <a:ext cx="252832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r>
            <a:rPr lang="pt-BR" sz="1400" b="1">
              <a:solidFill>
                <a:schemeClr val="tx1">
                  <a:lumMod val="85000"/>
                  <a:lumOff val="15000"/>
                </a:schemeClr>
              </a:solidFill>
              <a:latin typeface="Candara Light" panose="020E0502030303020204" pitchFamily="34" charset="0"/>
            </a:rPr>
            <a:t>Miguel Rodrigues ADM</a:t>
          </a:r>
          <a:r>
            <a:rPr lang="pt-BR" sz="1400" b="1" baseline="0">
              <a:solidFill>
                <a:schemeClr val="tx1">
                  <a:lumMod val="85000"/>
                  <a:lumOff val="15000"/>
                </a:schemeClr>
              </a:solidFill>
              <a:latin typeface="Candara Light" panose="020E0502030303020204" pitchFamily="34" charset="0"/>
            </a:rPr>
            <a:t> e Excel</a:t>
          </a:r>
          <a:r>
            <a:rPr lang="pt-BR" sz="1400" b="1">
              <a:solidFill>
                <a:schemeClr val="tx1">
                  <a:lumMod val="85000"/>
                  <a:lumOff val="15000"/>
                </a:schemeClr>
              </a:solidFill>
              <a:latin typeface="Candara Light" panose="020E0502030303020204" pitchFamily="34" charset="0"/>
            </a:rPr>
            <a:t>®</a:t>
          </a:r>
        </a:p>
      </xdr:txBody>
    </xdr:sp>
    <xdr:clientData/>
  </xdr:oneCellAnchor>
  <xdr:twoCellAnchor>
    <xdr:from>
      <xdr:col>13</xdr:col>
      <xdr:colOff>74295</xdr:colOff>
      <xdr:row>16</xdr:row>
      <xdr:rowOff>24765</xdr:rowOff>
    </xdr:from>
    <xdr:to>
      <xdr:col>20</xdr:col>
      <xdr:colOff>575309</xdr:colOff>
      <xdr:row>19</xdr:row>
      <xdr:rowOff>91439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8890635" y="4413885"/>
          <a:ext cx="4874894" cy="88963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3600" b="0">
              <a:solidFill>
                <a:schemeClr val="tx1"/>
              </a:solidFill>
              <a:latin typeface="Candara Light" panose="020E0502030303020204" pitchFamily="34" charset="0"/>
            </a:rPr>
            <a:t>       Seja bem vindo...</a:t>
          </a:r>
        </a:p>
      </xdr:txBody>
    </xdr:sp>
    <xdr:clientData/>
  </xdr:twoCellAnchor>
  <xdr:twoCellAnchor>
    <xdr:from>
      <xdr:col>17</xdr:col>
      <xdr:colOff>209549</xdr:colOff>
      <xdr:row>22</xdr:row>
      <xdr:rowOff>133352</xdr:rowOff>
    </xdr:from>
    <xdr:to>
      <xdr:col>21</xdr:col>
      <xdr:colOff>161924</xdr:colOff>
      <xdr:row>31</xdr:row>
      <xdr:rowOff>104777</xdr:rowOff>
    </xdr:to>
    <xdr:sp macro="" textlink="">
      <xdr:nvSpPr>
        <xdr:cNvPr id="30" name="Meio-quadr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 rot="5400000">
          <a:off x="11215687" y="6243639"/>
          <a:ext cx="2457450" cy="2390775"/>
        </a:xfrm>
        <a:prstGeom prst="halfFrame">
          <a:avLst>
            <a:gd name="adj1" fmla="val 2763"/>
            <a:gd name="adj2" fmla="val 2245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95250</xdr:colOff>
      <xdr:row>0</xdr:row>
      <xdr:rowOff>38100</xdr:rowOff>
    </xdr:from>
    <xdr:ext cx="3353867" cy="452368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1809750" y="38100"/>
          <a:ext cx="3353867" cy="452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0">
              <a:solidFill>
                <a:schemeClr val="tx1"/>
              </a:solidFill>
            </a:rPr>
            <a:t>Informações</a:t>
          </a:r>
        </a:p>
        <a:p>
          <a:r>
            <a:rPr lang="pt-BR" sz="900" b="0">
              <a:solidFill>
                <a:schemeClr val="tx1">
                  <a:lumMod val="50000"/>
                  <a:lumOff val="50000"/>
                </a:schemeClr>
              </a:solidFill>
            </a:rPr>
            <a:t>Realizar o cadastro das informações para apuração de Horas Extras.</a:t>
          </a:r>
        </a:p>
      </xdr:txBody>
    </xdr:sp>
    <xdr:clientData/>
  </xdr:oneCellAnchor>
  <xdr:twoCellAnchor editAs="absolute">
    <xdr:from>
      <xdr:col>0</xdr:col>
      <xdr:colOff>0</xdr:colOff>
      <xdr:row>6</xdr:row>
      <xdr:rowOff>152399</xdr:rowOff>
    </xdr:from>
    <xdr:to>
      <xdr:col>1</xdr:col>
      <xdr:colOff>9525</xdr:colOff>
      <xdr:row>8</xdr:row>
      <xdr:rowOff>95399</xdr:rowOff>
    </xdr:to>
    <xdr:sp macro="" textlink="">
      <xdr:nvSpPr>
        <xdr:cNvPr id="21" name="Retângulo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1552574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Cadastros</a:t>
          </a:r>
        </a:p>
      </xdr:txBody>
    </xdr:sp>
    <xdr:clientData/>
  </xdr:twoCellAnchor>
  <xdr:twoCellAnchor editAs="absolute">
    <xdr:from>
      <xdr:col>0</xdr:col>
      <xdr:colOff>180975</xdr:colOff>
      <xdr:row>3</xdr:row>
      <xdr:rowOff>142875</xdr:rowOff>
    </xdr:from>
    <xdr:to>
      <xdr:col>0</xdr:col>
      <xdr:colOff>1548975</xdr:colOff>
      <xdr:row>3</xdr:row>
      <xdr:rowOff>142875</xdr:rowOff>
    </xdr:to>
    <xdr:cxnSp macro="">
      <xdr:nvCxnSpPr>
        <xdr:cNvPr id="27" name="Conector ret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>
          <a:off x="180975" y="971550"/>
          <a:ext cx="1368000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5</xdr:row>
      <xdr:rowOff>19049</xdr:rowOff>
    </xdr:from>
    <xdr:to>
      <xdr:col>1</xdr:col>
      <xdr:colOff>9525</xdr:colOff>
      <xdr:row>6</xdr:row>
      <xdr:rowOff>152549</xdr:rowOff>
    </xdr:to>
    <xdr:sp macro="" textlink="">
      <xdr:nvSpPr>
        <xdr:cNvPr id="28" name="Retângulo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0" y="1228724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Menu</a:t>
          </a:r>
        </a:p>
      </xdr:txBody>
    </xdr:sp>
    <xdr:clientData/>
  </xdr:twoCellAnchor>
  <xdr:twoCellAnchor editAs="absolute">
    <xdr:from>
      <xdr:col>0</xdr:col>
      <xdr:colOff>0</xdr:colOff>
      <xdr:row>10</xdr:row>
      <xdr:rowOff>0</xdr:rowOff>
    </xdr:from>
    <xdr:to>
      <xdr:col>1</xdr:col>
      <xdr:colOff>9525</xdr:colOff>
      <xdr:row>11</xdr:row>
      <xdr:rowOff>133500</xdr:rowOff>
    </xdr:to>
    <xdr:sp macro="" textlink="">
      <xdr:nvSpPr>
        <xdr:cNvPr id="29" name="Retângulo 2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0" y="2162175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Lançamentos</a:t>
          </a:r>
        </a:p>
      </xdr:txBody>
    </xdr:sp>
    <xdr:clientData/>
  </xdr:twoCellAnchor>
  <xdr:twoCellAnchor editAs="absolute">
    <xdr:from>
      <xdr:col>0</xdr:col>
      <xdr:colOff>0</xdr:colOff>
      <xdr:row>11</xdr:row>
      <xdr:rowOff>133350</xdr:rowOff>
    </xdr:from>
    <xdr:to>
      <xdr:col>1</xdr:col>
      <xdr:colOff>9525</xdr:colOff>
      <xdr:row>13</xdr:row>
      <xdr:rowOff>76350</xdr:rowOff>
    </xdr:to>
    <xdr:sp macro="" textlink="">
      <xdr:nvSpPr>
        <xdr:cNvPr id="30" name="Retângulo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0" y="2486025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Impressão</a:t>
          </a:r>
        </a:p>
      </xdr:txBody>
    </xdr:sp>
    <xdr:clientData/>
  </xdr:twoCellAnchor>
  <xdr:twoCellAnchor editAs="absolute">
    <xdr:from>
      <xdr:col>0</xdr:col>
      <xdr:colOff>19050</xdr:colOff>
      <xdr:row>10</xdr:row>
      <xdr:rowOff>28500</xdr:rowOff>
    </xdr:from>
    <xdr:to>
      <xdr:col>0</xdr:col>
      <xdr:colOff>307050</xdr:colOff>
      <xdr:row>11</xdr:row>
      <xdr:rowOff>126000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190675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0</xdr:col>
      <xdr:colOff>66675</xdr:colOff>
      <xdr:row>7</xdr:row>
      <xdr:rowOff>19050</xdr:rowOff>
    </xdr:from>
    <xdr:to>
      <xdr:col>0</xdr:col>
      <xdr:colOff>278521</xdr:colOff>
      <xdr:row>8</xdr:row>
      <xdr:rowOff>44550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609725"/>
          <a:ext cx="211846" cy="21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66675</xdr:colOff>
      <xdr:row>11</xdr:row>
      <xdr:rowOff>180975</xdr:rowOff>
    </xdr:from>
    <xdr:to>
      <xdr:col>0</xdr:col>
      <xdr:colOff>282675</xdr:colOff>
      <xdr:row>13</xdr:row>
      <xdr:rowOff>15975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533650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28575</xdr:colOff>
      <xdr:row>5</xdr:row>
      <xdr:rowOff>38100</xdr:rowOff>
    </xdr:from>
    <xdr:to>
      <xdr:col>0</xdr:col>
      <xdr:colOff>316575</xdr:colOff>
      <xdr:row>6</xdr:row>
      <xdr:rowOff>135600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7775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8</xdr:row>
      <xdr:rowOff>95250</xdr:rowOff>
    </xdr:from>
    <xdr:to>
      <xdr:col>1</xdr:col>
      <xdr:colOff>9525</xdr:colOff>
      <xdr:row>10</xdr:row>
      <xdr:rowOff>2250</xdr:rowOff>
    </xdr:to>
    <xdr:sp macro="" textlink="">
      <xdr:nvSpPr>
        <xdr:cNvPr id="17" name="Retângul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1876425"/>
          <a:ext cx="1724025" cy="288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      Informar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137160</xdr:rowOff>
        </xdr:from>
        <xdr:to>
          <xdr:col>4</xdr:col>
          <xdr:colOff>601980</xdr:colOff>
          <xdr:row>18</xdr:row>
          <xdr:rowOff>175260</xdr:rowOff>
        </xdr:to>
        <xdr:sp macro="" textlink="">
          <xdr:nvSpPr>
            <xdr:cNvPr id="7170" name="Group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Cadastros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95250</xdr:colOff>
      <xdr:row>0</xdr:row>
      <xdr:rowOff>38100</xdr:rowOff>
    </xdr:from>
    <xdr:ext cx="3826176" cy="468013"/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1809750" y="38100"/>
          <a:ext cx="382617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0">
              <a:solidFill>
                <a:schemeClr val="tx1"/>
              </a:solidFill>
            </a:rPr>
            <a:t>Horários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Realizar o lançamento dos horários de entrada e saída do</a:t>
          </a:r>
          <a:r>
            <a:rPr lang="pt-BR" sz="1000" b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funcionário</a:t>
          </a:r>
          <a:r>
            <a:rPr lang="pt-BR" sz="1000" b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.</a:t>
          </a:r>
          <a:endParaRPr lang="pt-BR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15</xdr:col>
      <xdr:colOff>9525</xdr:colOff>
      <xdr:row>5</xdr:row>
      <xdr:rowOff>161925</xdr:rowOff>
    </xdr:from>
    <xdr:to>
      <xdr:col>16</xdr:col>
      <xdr:colOff>1038225</xdr:colOff>
      <xdr:row>12</xdr:row>
      <xdr:rowOff>0</xdr:rowOff>
    </xdr:to>
    <xdr:sp macro="" textlink="">
      <xdr:nvSpPr>
        <xdr:cNvPr id="31" name="Texto explicativo em seta para cima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0306050" y="1771650"/>
          <a:ext cx="2076450" cy="1771650"/>
        </a:xfrm>
        <a:prstGeom prst="upArrowCallout">
          <a:avLst>
            <a:gd name="adj1" fmla="val 12786"/>
            <a:gd name="adj2" fmla="val 13377"/>
            <a:gd name="adj3" fmla="val 19086"/>
            <a:gd name="adj4" fmla="val 64977"/>
          </a:avLst>
        </a:prstGeom>
        <a:solidFill>
          <a:schemeClr val="bg1"/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>
              <a:solidFill>
                <a:schemeClr val="tx1">
                  <a:lumMod val="50000"/>
                  <a:lumOff val="50000"/>
                </a:schemeClr>
              </a:solidFill>
            </a:rPr>
            <a:t>Saldo hora extra é a hora extra</a:t>
          </a:r>
          <a:r>
            <a:rPr lang="pt-BR" sz="800" baseline="0">
              <a:solidFill>
                <a:schemeClr val="tx1">
                  <a:lumMod val="50000"/>
                  <a:lumOff val="50000"/>
                </a:schemeClr>
              </a:solidFill>
            </a:rPr>
            <a:t> que o funcionário fez.</a:t>
          </a:r>
        </a:p>
        <a:p>
          <a:pPr algn="ctr"/>
          <a:r>
            <a:rPr lang="pt-BR" sz="800" baseline="0">
              <a:solidFill>
                <a:schemeClr val="tx1">
                  <a:lumMod val="50000"/>
                  <a:lumOff val="50000"/>
                </a:schemeClr>
              </a:solidFill>
            </a:rPr>
            <a:t>Hora a menos foi quando o funcionário não cumpriu totalmente sua carga horária diária.</a:t>
          </a:r>
          <a:endParaRPr lang="pt-BR" sz="8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0</xdr:colOff>
      <xdr:row>6</xdr:row>
      <xdr:rowOff>152399</xdr:rowOff>
    </xdr:from>
    <xdr:to>
      <xdr:col>1</xdr:col>
      <xdr:colOff>9525</xdr:colOff>
      <xdr:row>8</xdr:row>
      <xdr:rowOff>95399</xdr:rowOff>
    </xdr:to>
    <xdr:sp macro="" textlink="">
      <xdr:nvSpPr>
        <xdr:cNvPr id="32" name="Retâ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0" y="1552574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Cadastros</a:t>
          </a:r>
        </a:p>
      </xdr:txBody>
    </xdr:sp>
    <xdr:clientData/>
  </xdr:twoCellAnchor>
  <xdr:twoCellAnchor editAs="absolute">
    <xdr:from>
      <xdr:col>0</xdr:col>
      <xdr:colOff>180975</xdr:colOff>
      <xdr:row>3</xdr:row>
      <xdr:rowOff>142875</xdr:rowOff>
    </xdr:from>
    <xdr:to>
      <xdr:col>0</xdr:col>
      <xdr:colOff>1548975</xdr:colOff>
      <xdr:row>3</xdr:row>
      <xdr:rowOff>142875</xdr:rowOff>
    </xdr:to>
    <xdr:cxnSp macro="">
      <xdr:nvCxnSpPr>
        <xdr:cNvPr id="38" name="Conector reto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CxnSpPr/>
      </xdr:nvCxnSpPr>
      <xdr:spPr>
        <a:xfrm>
          <a:off x="180975" y="971550"/>
          <a:ext cx="1368000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5</xdr:row>
      <xdr:rowOff>19049</xdr:rowOff>
    </xdr:from>
    <xdr:to>
      <xdr:col>1</xdr:col>
      <xdr:colOff>9525</xdr:colOff>
      <xdr:row>6</xdr:row>
      <xdr:rowOff>152549</xdr:rowOff>
    </xdr:to>
    <xdr:sp macro="" textlink="">
      <xdr:nvSpPr>
        <xdr:cNvPr id="39" name="Retângulo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>
        <a:xfrm>
          <a:off x="0" y="1228724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Menu</a:t>
          </a:r>
        </a:p>
      </xdr:txBody>
    </xdr:sp>
    <xdr:clientData/>
  </xdr:twoCellAnchor>
  <xdr:twoCellAnchor editAs="absolute">
    <xdr:from>
      <xdr:col>0</xdr:col>
      <xdr:colOff>0</xdr:colOff>
      <xdr:row>8</xdr:row>
      <xdr:rowOff>95250</xdr:rowOff>
    </xdr:from>
    <xdr:to>
      <xdr:col>1</xdr:col>
      <xdr:colOff>9525</xdr:colOff>
      <xdr:row>10</xdr:row>
      <xdr:rowOff>38250</xdr:rowOff>
    </xdr:to>
    <xdr:sp macro="" textlink="">
      <xdr:nvSpPr>
        <xdr:cNvPr id="40" name="Retângulo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/>
      </xdr:nvSpPr>
      <xdr:spPr>
        <a:xfrm>
          <a:off x="0" y="1876425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Lançamentos</a:t>
          </a:r>
        </a:p>
      </xdr:txBody>
    </xdr:sp>
    <xdr:clientData/>
  </xdr:twoCellAnchor>
  <xdr:twoCellAnchor editAs="absolute">
    <xdr:from>
      <xdr:col>0</xdr:col>
      <xdr:colOff>0</xdr:colOff>
      <xdr:row>11</xdr:row>
      <xdr:rowOff>133350</xdr:rowOff>
    </xdr:from>
    <xdr:to>
      <xdr:col>1</xdr:col>
      <xdr:colOff>9525</xdr:colOff>
      <xdr:row>13</xdr:row>
      <xdr:rowOff>76350</xdr:rowOff>
    </xdr:to>
    <xdr:sp macro="" textlink="">
      <xdr:nvSpPr>
        <xdr:cNvPr id="41" name="Retângulo 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/>
      </xdr:nvSpPr>
      <xdr:spPr>
        <a:xfrm>
          <a:off x="0" y="2486025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Impressão</a:t>
          </a:r>
        </a:p>
      </xdr:txBody>
    </xdr:sp>
    <xdr:clientData/>
  </xdr:twoCellAnchor>
  <xdr:twoCellAnchor editAs="absolute">
    <xdr:from>
      <xdr:col>0</xdr:col>
      <xdr:colOff>19050</xdr:colOff>
      <xdr:row>8</xdr:row>
      <xdr:rowOff>123750</xdr:rowOff>
    </xdr:from>
    <xdr:to>
      <xdr:col>0</xdr:col>
      <xdr:colOff>307050</xdr:colOff>
      <xdr:row>10</xdr:row>
      <xdr:rowOff>30750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1904925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0</xdr:col>
      <xdr:colOff>66675</xdr:colOff>
      <xdr:row>7</xdr:row>
      <xdr:rowOff>19050</xdr:rowOff>
    </xdr:from>
    <xdr:to>
      <xdr:col>0</xdr:col>
      <xdr:colOff>278521</xdr:colOff>
      <xdr:row>8</xdr:row>
      <xdr:rowOff>44550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609725"/>
          <a:ext cx="211846" cy="21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66675</xdr:colOff>
      <xdr:row>11</xdr:row>
      <xdr:rowOff>180975</xdr:rowOff>
    </xdr:from>
    <xdr:to>
      <xdr:col>0</xdr:col>
      <xdr:colOff>282675</xdr:colOff>
      <xdr:row>13</xdr:row>
      <xdr:rowOff>15975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533650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28575</xdr:colOff>
      <xdr:row>5</xdr:row>
      <xdr:rowOff>38100</xdr:rowOff>
    </xdr:from>
    <xdr:to>
      <xdr:col>0</xdr:col>
      <xdr:colOff>316575</xdr:colOff>
      <xdr:row>6</xdr:row>
      <xdr:rowOff>135600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7775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10</xdr:row>
      <xdr:rowOff>38100</xdr:rowOff>
    </xdr:from>
    <xdr:to>
      <xdr:col>1</xdr:col>
      <xdr:colOff>9525</xdr:colOff>
      <xdr:row>11</xdr:row>
      <xdr:rowOff>135600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0" y="2200275"/>
          <a:ext cx="1724025" cy="288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      Horários</a:t>
          </a:r>
        </a:p>
      </xdr:txBody>
    </xdr:sp>
    <xdr:clientData/>
  </xdr:twoCellAnchor>
  <xdr:twoCellAnchor>
    <xdr:from>
      <xdr:col>15</xdr:col>
      <xdr:colOff>15240</xdr:colOff>
      <xdr:row>12</xdr:row>
      <xdr:rowOff>30480</xdr:rowOff>
    </xdr:from>
    <xdr:to>
      <xdr:col>16</xdr:col>
      <xdr:colOff>1051560</xdr:colOff>
      <xdr:row>16</xdr:row>
      <xdr:rowOff>22860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561320" y="2567940"/>
          <a:ext cx="2110740" cy="754380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rPr>
            <a:t>OBS:</a:t>
          </a:r>
          <a:r>
            <a:rPr lang="pt-BR" sz="8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rPr>
            <a:t> Para apresentar 04:00 horas negativas no sábado é só colocar o mesmo horário da entrada com acréscimo de 01 segundo.</a:t>
          </a:r>
          <a:endParaRPr lang="pt-BR" sz="8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95250</xdr:colOff>
      <xdr:row>0</xdr:row>
      <xdr:rowOff>38100</xdr:rowOff>
    </xdr:from>
    <xdr:ext cx="2534348" cy="452368"/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 txBox="1"/>
      </xdr:nvSpPr>
      <xdr:spPr>
        <a:xfrm>
          <a:off x="1809750" y="38100"/>
          <a:ext cx="2534348" cy="452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0">
              <a:solidFill>
                <a:schemeClr val="tx1"/>
              </a:solidFill>
            </a:rPr>
            <a:t>Impressão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900" b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Relatório das informações pronto</a:t>
          </a:r>
          <a:r>
            <a:rPr lang="pt-BR" sz="900" b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para impressão.</a:t>
          </a:r>
          <a:endParaRPr lang="pt-BR" sz="14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1</xdr:row>
          <xdr:rowOff>106680</xdr:rowOff>
        </xdr:from>
        <xdr:to>
          <xdr:col>14</xdr:col>
          <xdr:colOff>0</xdr:colOff>
          <xdr:row>2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5</xdr:row>
      <xdr:rowOff>228599</xdr:rowOff>
    </xdr:from>
    <xdr:to>
      <xdr:col>1</xdr:col>
      <xdr:colOff>9525</xdr:colOff>
      <xdr:row>8</xdr:row>
      <xdr:rowOff>149</xdr:rowOff>
    </xdr:to>
    <xdr:sp macro="" textlink="">
      <xdr:nvSpPr>
        <xdr:cNvPr id="17" name="Retângul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1552574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Cadastros</a:t>
          </a:r>
        </a:p>
      </xdr:txBody>
    </xdr:sp>
    <xdr:clientData/>
  </xdr:twoCellAnchor>
  <xdr:twoCellAnchor editAs="absolute">
    <xdr:from>
      <xdr:col>0</xdr:col>
      <xdr:colOff>180975</xdr:colOff>
      <xdr:row>3</xdr:row>
      <xdr:rowOff>142875</xdr:rowOff>
    </xdr:from>
    <xdr:to>
      <xdr:col>0</xdr:col>
      <xdr:colOff>1548975</xdr:colOff>
      <xdr:row>3</xdr:row>
      <xdr:rowOff>142875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/>
      </xdr:nvCxnSpPr>
      <xdr:spPr>
        <a:xfrm>
          <a:off x="180975" y="971550"/>
          <a:ext cx="1368000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4</xdr:row>
      <xdr:rowOff>152399</xdr:rowOff>
    </xdr:from>
    <xdr:to>
      <xdr:col>1</xdr:col>
      <xdr:colOff>9525</xdr:colOff>
      <xdr:row>5</xdr:row>
      <xdr:rowOff>228749</xdr:rowOff>
    </xdr:to>
    <xdr:sp macro="" textlink="">
      <xdr:nvSpPr>
        <xdr:cNvPr id="24" name="Retângulo 2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0" y="1228724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Menu</a:t>
          </a:r>
        </a:p>
      </xdr:txBody>
    </xdr:sp>
    <xdr:clientData/>
  </xdr:twoCellAnchor>
  <xdr:twoCellAnchor editAs="absolute">
    <xdr:from>
      <xdr:col>0</xdr:col>
      <xdr:colOff>0</xdr:colOff>
      <xdr:row>8</xdr:row>
      <xdr:rowOff>0</xdr:rowOff>
    </xdr:from>
    <xdr:to>
      <xdr:col>1</xdr:col>
      <xdr:colOff>9525</xdr:colOff>
      <xdr:row>10</xdr:row>
      <xdr:rowOff>19200</xdr:rowOff>
    </xdr:to>
    <xdr:sp macro="" textlink="">
      <xdr:nvSpPr>
        <xdr:cNvPr id="25" name="Retângulo 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0" y="1876425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Lançamentos</a:t>
          </a:r>
        </a:p>
      </xdr:txBody>
    </xdr:sp>
    <xdr:clientData/>
  </xdr:twoCellAnchor>
  <xdr:twoCellAnchor editAs="absolute">
    <xdr:from>
      <xdr:col>0</xdr:col>
      <xdr:colOff>0</xdr:colOff>
      <xdr:row>10</xdr:row>
      <xdr:rowOff>19050</xdr:rowOff>
    </xdr:from>
    <xdr:to>
      <xdr:col>1</xdr:col>
      <xdr:colOff>9525</xdr:colOff>
      <xdr:row>11</xdr:row>
      <xdr:rowOff>95400</xdr:rowOff>
    </xdr:to>
    <xdr:sp macro="" textlink="">
      <xdr:nvSpPr>
        <xdr:cNvPr id="26" name="Retângulo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0" y="2200275"/>
          <a:ext cx="1724025" cy="324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Impressão</a:t>
          </a:r>
        </a:p>
      </xdr:txBody>
    </xdr:sp>
    <xdr:clientData/>
  </xdr:twoCellAnchor>
  <xdr:twoCellAnchor editAs="absolute">
    <xdr:from>
      <xdr:col>0</xdr:col>
      <xdr:colOff>19050</xdr:colOff>
      <xdr:row>7</xdr:row>
      <xdr:rowOff>247575</xdr:rowOff>
    </xdr:from>
    <xdr:to>
      <xdr:col>0</xdr:col>
      <xdr:colOff>307050</xdr:colOff>
      <xdr:row>9</xdr:row>
      <xdr:rowOff>230775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1876350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0</xdr:col>
      <xdr:colOff>66675</xdr:colOff>
      <xdr:row>6</xdr:row>
      <xdr:rowOff>38100</xdr:rowOff>
    </xdr:from>
    <xdr:to>
      <xdr:col>0</xdr:col>
      <xdr:colOff>278521</xdr:colOff>
      <xdr:row>7</xdr:row>
      <xdr:rowOff>196950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609725"/>
          <a:ext cx="211846" cy="21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66675</xdr:colOff>
      <xdr:row>10</xdr:row>
      <xdr:rowOff>57150</xdr:rowOff>
    </xdr:from>
    <xdr:to>
      <xdr:col>0</xdr:col>
      <xdr:colOff>282675</xdr:colOff>
      <xdr:row>11</xdr:row>
      <xdr:rowOff>25500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23837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28575</xdr:colOff>
      <xdr:row>4</xdr:row>
      <xdr:rowOff>171450</xdr:rowOff>
    </xdr:from>
    <xdr:to>
      <xdr:col>0</xdr:col>
      <xdr:colOff>316575</xdr:colOff>
      <xdr:row>5</xdr:row>
      <xdr:rowOff>211800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7775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11</xdr:row>
      <xdr:rowOff>95250</xdr:rowOff>
    </xdr:from>
    <xdr:to>
      <xdr:col>1</xdr:col>
      <xdr:colOff>9525</xdr:colOff>
      <xdr:row>12</xdr:row>
      <xdr:rowOff>135600</xdr:rowOff>
    </xdr:to>
    <xdr:sp macro="" textlink="">
      <xdr:nvSpPr>
        <xdr:cNvPr id="28" name="Retângulo 2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0" y="2524125"/>
          <a:ext cx="1724025" cy="288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                 Relatório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Np_HwlY_DzQ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C000"/>
  </sheetPr>
  <dimension ref="A1:I36"/>
  <sheetViews>
    <sheetView showGridLines="0" showRowColHeaders="0" workbookViewId="0">
      <selection activeCell="M23" sqref="M23"/>
    </sheetView>
  </sheetViews>
  <sheetFormatPr defaultRowHeight="14.4" x14ac:dyDescent="0.3"/>
  <cols>
    <col min="1" max="1" width="10.6640625" bestFit="1" customWidth="1"/>
    <col min="3" max="3" width="10.6640625" bestFit="1" customWidth="1"/>
  </cols>
  <sheetData>
    <row r="1" spans="1:9" x14ac:dyDescent="0.3">
      <c r="A1" t="s">
        <v>9</v>
      </c>
      <c r="B1">
        <f>MONTH(Cadastros!D10)</f>
        <v>10</v>
      </c>
    </row>
    <row r="3" spans="1:9" x14ac:dyDescent="0.3">
      <c r="A3" t="s">
        <v>5</v>
      </c>
      <c r="B3" t="s">
        <v>8</v>
      </c>
      <c r="C3" t="s">
        <v>5</v>
      </c>
      <c r="D3" t="s">
        <v>10</v>
      </c>
      <c r="E3" t="s">
        <v>11</v>
      </c>
      <c r="F3" t="s">
        <v>12</v>
      </c>
      <c r="G3" t="s">
        <v>13</v>
      </c>
      <c r="H3" t="s">
        <v>14</v>
      </c>
      <c r="I3" t="s">
        <v>14</v>
      </c>
    </row>
    <row r="4" spans="1:9" x14ac:dyDescent="0.3">
      <c r="A4" s="2">
        <f>IFERROR(IF(Cadastros!$D$10="","",Cadastros!$D$10),"")</f>
        <v>44105</v>
      </c>
      <c r="B4">
        <f>IFERROR(IF(A4="","",MONTH(A4)),0)</f>
        <v>10</v>
      </c>
      <c r="C4" s="2">
        <f>IF(B4=$B$1,A4,"")</f>
        <v>44105</v>
      </c>
      <c r="D4">
        <f>IFERROR(WEEKDAY(C4),"")</f>
        <v>5</v>
      </c>
      <c r="E4" t="str">
        <f>IF(D4="","",IF(D4=1,"Dom",IF(D4=2,"Seg",IF(D4=3,"Ter",IF(D4=4,"Qua",IF(D4=5,"Qui",IF(D4=6,"Sex",IF(D4=7,"Sáb"))))))))</f>
        <v>Qui</v>
      </c>
      <c r="F4" s="3">
        <f>(Lançamentos!F5-Lançamentos!E5)+(Lançamentos!H5-Lançamentos!G5)+(Lançamentos!J5-Lançamentos!I5)</f>
        <v>0.33333333333333331</v>
      </c>
      <c r="G4" s="4">
        <f>IFERROR(IF(F4=0,"",F4),"")</f>
        <v>0.33333333333333331</v>
      </c>
      <c r="H4" s="4">
        <f>IF(D4="","",IF(D4=2,Cadastros!$D$12,IF(Banco!D4=3,Cadastros!$D$13,IF(Banco!D4=4,Cadastros!$D$14,IF(Banco!D4=5,Cadastros!$D$15,IF(Banco!D4=6,Cadastros!$D$16,IF(Banco!D4=7,Cadastros!$D$17,IF(Banco!D4=1,Cadastros!$D$18))))))))</f>
        <v>0.33333333333333331</v>
      </c>
      <c r="I4" s="4">
        <f>IF(H4=0,"",H4)</f>
        <v>0.33333333333333331</v>
      </c>
    </row>
    <row r="5" spans="1:9" x14ac:dyDescent="0.3">
      <c r="A5" s="2">
        <f>IFERROR(IF(A4="","",A4+1),"")</f>
        <v>44106</v>
      </c>
      <c r="B5">
        <f t="shared" ref="B5:B34" si="0">IFERROR(IF(A5="","",MONTH(A5)),0)</f>
        <v>10</v>
      </c>
      <c r="C5" s="2">
        <f t="shared" ref="C5:C34" si="1">IF(B5=$B$1,A5,"")</f>
        <v>44106</v>
      </c>
      <c r="D5">
        <f t="shared" ref="D5:D34" si="2">IFERROR(WEEKDAY(C5),"")</f>
        <v>6</v>
      </c>
      <c r="E5" t="str">
        <f t="shared" ref="E5:E34" si="3">IF(D5="","",IF(D5=1,"Dom",IF(D5=2,"Seg",IF(D5=3,"Ter",IF(D5=4,"Qua",IF(D5=5,"Qui",IF(D5=6,"Sex",IF(D5=7,"Sáb"))))))))</f>
        <v>Sex</v>
      </c>
      <c r="F5" s="3">
        <f>(Lançamentos!F6-Lançamentos!E6)+(Lançamentos!H6-Lançamentos!G6)+(Lançamentos!J6-Lançamentos!I6)</f>
        <v>0.37499999999999994</v>
      </c>
      <c r="G5" s="4">
        <f t="shared" ref="G5:G34" si="4">IFERROR(IF(F5=0,"",F5),"")</f>
        <v>0.37499999999999994</v>
      </c>
      <c r="H5" s="4">
        <f>IF(D5="","",IF(D5=2,Cadastros!$D$12,IF(Banco!D5=3,Cadastros!$D$13,IF(Banco!D5=4,Cadastros!$D$14,IF(Banco!D5=5,Cadastros!$D$15,IF(Banco!D5=6,Cadastros!$D$16,IF(Banco!D5=7,Cadastros!$D$17,IF(Banco!D5=1,Cadastros!$D$18))))))))</f>
        <v>0.33333333333333331</v>
      </c>
      <c r="I5" s="4">
        <f t="shared" ref="I5:I34" si="5">IF(H5=0,"",H5)</f>
        <v>0.33333333333333331</v>
      </c>
    </row>
    <row r="6" spans="1:9" x14ac:dyDescent="0.3">
      <c r="A6" s="2">
        <f t="shared" ref="A6:A34" si="6">IFERROR(IF(A5="","",A5+1),"")</f>
        <v>44107</v>
      </c>
      <c r="B6">
        <f t="shared" si="0"/>
        <v>10</v>
      </c>
      <c r="C6" s="2">
        <f t="shared" si="1"/>
        <v>44107</v>
      </c>
      <c r="D6">
        <f t="shared" si="2"/>
        <v>7</v>
      </c>
      <c r="E6" t="str">
        <f t="shared" si="3"/>
        <v>Sáb</v>
      </c>
      <c r="F6" s="3">
        <f>(Lançamentos!F7-Lançamentos!E7)+(Lançamentos!H7-Lançamentos!G7)+(Lançamentos!J7-Lançamentos!I7)</f>
        <v>0.125</v>
      </c>
      <c r="G6" s="4">
        <f t="shared" si="4"/>
        <v>0.125</v>
      </c>
      <c r="H6" s="4">
        <f>IF(D6="","",IF(D6=2,Cadastros!$D$12,IF(Banco!D6=3,Cadastros!$D$13,IF(Banco!D6=4,Cadastros!$D$14,IF(Banco!D6=5,Cadastros!$D$15,IF(Banco!D6=6,Cadastros!$D$16,IF(Banco!D6=7,Cadastros!$D$17,IF(Banco!D6=1,Cadastros!$D$18))))))))</f>
        <v>0.16667824074074075</v>
      </c>
      <c r="I6" s="4">
        <f t="shared" si="5"/>
        <v>0.16667824074074075</v>
      </c>
    </row>
    <row r="7" spans="1:9" x14ac:dyDescent="0.3">
      <c r="A7" s="2">
        <f t="shared" si="6"/>
        <v>44108</v>
      </c>
      <c r="B7">
        <f t="shared" si="0"/>
        <v>10</v>
      </c>
      <c r="C7" s="2">
        <f t="shared" si="1"/>
        <v>44108</v>
      </c>
      <c r="D7">
        <f t="shared" si="2"/>
        <v>1</v>
      </c>
      <c r="E7" t="str">
        <f t="shared" si="3"/>
        <v>Dom</v>
      </c>
      <c r="F7" s="3">
        <f>(Lançamentos!F8-Lançamentos!E8)+(Lançamentos!H8-Lançamentos!G8)+(Lançamentos!J8-Lançamentos!I8)</f>
        <v>0</v>
      </c>
      <c r="G7" s="4" t="str">
        <f t="shared" si="4"/>
        <v/>
      </c>
      <c r="H7" s="4">
        <f>IF(D7="","",IF(D7=2,Cadastros!$D$12,IF(Banco!D7=3,Cadastros!$D$13,IF(Banco!D7=4,Cadastros!$D$14,IF(Banco!D7=5,Cadastros!$D$15,IF(Banco!D7=6,Cadastros!$D$16,IF(Banco!D7=7,Cadastros!$D$17,IF(Banco!D7=1,Cadastros!$D$18))))))))</f>
        <v>0</v>
      </c>
      <c r="I7" s="4" t="str">
        <f t="shared" si="5"/>
        <v/>
      </c>
    </row>
    <row r="8" spans="1:9" x14ac:dyDescent="0.3">
      <c r="A8" s="2">
        <f t="shared" si="6"/>
        <v>44109</v>
      </c>
      <c r="B8">
        <f t="shared" si="0"/>
        <v>10</v>
      </c>
      <c r="C8" s="2">
        <f t="shared" si="1"/>
        <v>44109</v>
      </c>
      <c r="D8">
        <f>IFERROR(WEEKDAY(C8),"")</f>
        <v>2</v>
      </c>
      <c r="E8" t="str">
        <f t="shared" si="3"/>
        <v>Seg</v>
      </c>
      <c r="F8" s="3">
        <f>(Lançamentos!F9-Lançamentos!E9)+(Lançamentos!H9-Lançamentos!G9)+(Lançamentos!J9-Lançamentos!I9)</f>
        <v>0.33333333333333331</v>
      </c>
      <c r="G8" s="4">
        <f t="shared" si="4"/>
        <v>0.33333333333333331</v>
      </c>
      <c r="H8" s="4">
        <f>IF(D8="","",IF(D8=2,Cadastros!$D$12,IF(Banco!D8=3,Cadastros!$D$13,IF(Banco!D8=4,Cadastros!$D$14,IF(Banco!D8=5,Cadastros!$D$15,IF(Banco!D8=6,Cadastros!$D$16,IF(Banco!D8=7,Cadastros!$D$17,IF(Banco!D8=1,Cadastros!$D$18))))))))</f>
        <v>0.33333333333333331</v>
      </c>
      <c r="I8" s="4">
        <f t="shared" si="5"/>
        <v>0.33333333333333331</v>
      </c>
    </row>
    <row r="9" spans="1:9" x14ac:dyDescent="0.3">
      <c r="A9" s="2">
        <f t="shared" si="6"/>
        <v>44110</v>
      </c>
      <c r="B9">
        <f t="shared" si="0"/>
        <v>10</v>
      </c>
      <c r="C9" s="2">
        <f t="shared" si="1"/>
        <v>44110</v>
      </c>
      <c r="D9">
        <f t="shared" si="2"/>
        <v>3</v>
      </c>
      <c r="E9" t="str">
        <f t="shared" si="3"/>
        <v>Ter</v>
      </c>
      <c r="F9" s="3">
        <f>(Lançamentos!F10-Lançamentos!E10)+(Lançamentos!H10-Lançamentos!G10)+(Lançamentos!J10-Lançamentos!I10)</f>
        <v>0.37499999999999994</v>
      </c>
      <c r="G9" s="4">
        <f t="shared" si="4"/>
        <v>0.37499999999999994</v>
      </c>
      <c r="H9" s="4">
        <f>IF(D9="","",IF(D9=2,Cadastros!$D$12,IF(Banco!D9=3,Cadastros!$D$13,IF(Banco!D9=4,Cadastros!$D$14,IF(Banco!D9=5,Cadastros!$D$15,IF(Banco!D9=6,Cadastros!$D$16,IF(Banco!D9=7,Cadastros!$D$17,IF(Banco!D9=1,Cadastros!$D$18))))))))</f>
        <v>0.33333333333333331</v>
      </c>
      <c r="I9" s="4">
        <f t="shared" si="5"/>
        <v>0.33333333333333331</v>
      </c>
    </row>
    <row r="10" spans="1:9" x14ac:dyDescent="0.3">
      <c r="A10" s="2">
        <f t="shared" si="6"/>
        <v>44111</v>
      </c>
      <c r="B10">
        <f t="shared" si="0"/>
        <v>10</v>
      </c>
      <c r="C10" s="2">
        <f t="shared" si="1"/>
        <v>44111</v>
      </c>
      <c r="D10">
        <f t="shared" si="2"/>
        <v>4</v>
      </c>
      <c r="E10" t="str">
        <f t="shared" si="3"/>
        <v>Qua</v>
      </c>
      <c r="F10" s="3">
        <f>(Lançamentos!F11-Lançamentos!E11)+(Lançamentos!H11-Lançamentos!G11)+(Lançamentos!J11-Lançamentos!I11)</f>
        <v>0.37499999999999994</v>
      </c>
      <c r="G10" s="4">
        <f t="shared" si="4"/>
        <v>0.37499999999999994</v>
      </c>
      <c r="H10" s="4">
        <f>IF(D10="","",IF(D10=2,Cadastros!$D$12,IF(Banco!D10=3,Cadastros!$D$13,IF(Banco!D10=4,Cadastros!$D$14,IF(Banco!D10=5,Cadastros!$D$15,IF(Banco!D10=6,Cadastros!$D$16,IF(Banco!D10=7,Cadastros!$D$17,IF(Banco!D10=1,Cadastros!$D$18))))))))</f>
        <v>0.33333333333333331</v>
      </c>
      <c r="I10" s="4">
        <f t="shared" si="5"/>
        <v>0.33333333333333331</v>
      </c>
    </row>
    <row r="11" spans="1:9" x14ac:dyDescent="0.3">
      <c r="A11" s="2">
        <f t="shared" si="6"/>
        <v>44112</v>
      </c>
      <c r="B11">
        <f t="shared" si="0"/>
        <v>10</v>
      </c>
      <c r="C11" s="2">
        <f t="shared" si="1"/>
        <v>44112</v>
      </c>
      <c r="D11">
        <f t="shared" si="2"/>
        <v>5</v>
      </c>
      <c r="E11" t="str">
        <f t="shared" si="3"/>
        <v>Qui</v>
      </c>
      <c r="F11" s="3">
        <f>(Lançamentos!F12-Lançamentos!E12)+(Lançamentos!H12-Lançamentos!G12)+(Lançamentos!J12-Lançamentos!I12)</f>
        <v>0.37499999999999994</v>
      </c>
      <c r="G11" s="4">
        <f t="shared" si="4"/>
        <v>0.37499999999999994</v>
      </c>
      <c r="H11" s="4">
        <f>IF(D11="","",IF(D11=2,Cadastros!$D$12,IF(Banco!D11=3,Cadastros!$D$13,IF(Banco!D11=4,Cadastros!$D$14,IF(Banco!D11=5,Cadastros!$D$15,IF(Banco!D11=6,Cadastros!$D$16,IF(Banco!D11=7,Cadastros!$D$17,IF(Banco!D11=1,Cadastros!$D$18))))))))</f>
        <v>0.33333333333333331</v>
      </c>
      <c r="I11" s="4">
        <f t="shared" si="5"/>
        <v>0.33333333333333331</v>
      </c>
    </row>
    <row r="12" spans="1:9" x14ac:dyDescent="0.3">
      <c r="A12" s="2">
        <f t="shared" si="6"/>
        <v>44113</v>
      </c>
      <c r="B12">
        <f t="shared" si="0"/>
        <v>10</v>
      </c>
      <c r="C12" s="2">
        <f t="shared" si="1"/>
        <v>44113</v>
      </c>
      <c r="D12">
        <f t="shared" si="2"/>
        <v>6</v>
      </c>
      <c r="E12" t="str">
        <f t="shared" si="3"/>
        <v>Sex</v>
      </c>
      <c r="F12" s="3">
        <f>(Lançamentos!F13-Lançamentos!E13)+(Lançamentos!H13-Lançamentos!G13)+(Lançamentos!J13-Lançamentos!I13)</f>
        <v>0.37499999999999994</v>
      </c>
      <c r="G12" s="4">
        <f t="shared" si="4"/>
        <v>0.37499999999999994</v>
      </c>
      <c r="H12" s="4">
        <f>IF(D12="","",IF(D12=2,Cadastros!$D$12,IF(Banco!D12=3,Cadastros!$D$13,IF(Banco!D12=4,Cadastros!$D$14,IF(Banco!D12=5,Cadastros!$D$15,IF(Banco!D12=6,Cadastros!$D$16,IF(Banco!D12=7,Cadastros!$D$17,IF(Banco!D12=1,Cadastros!$D$18))))))))</f>
        <v>0.33333333333333331</v>
      </c>
      <c r="I12" s="4">
        <f t="shared" si="5"/>
        <v>0.33333333333333331</v>
      </c>
    </row>
    <row r="13" spans="1:9" x14ac:dyDescent="0.3">
      <c r="A13" s="2">
        <f t="shared" si="6"/>
        <v>44114</v>
      </c>
      <c r="B13">
        <f t="shared" si="0"/>
        <v>10</v>
      </c>
      <c r="C13" s="2">
        <f t="shared" si="1"/>
        <v>44114</v>
      </c>
      <c r="D13">
        <f t="shared" si="2"/>
        <v>7</v>
      </c>
      <c r="E13" t="str">
        <f t="shared" si="3"/>
        <v>Sáb</v>
      </c>
      <c r="F13" s="3">
        <f>(Lançamentos!F14-Lançamentos!E14)+(Lançamentos!H14-Lançamentos!G14)+(Lançamentos!J14-Lançamentos!I14)</f>
        <v>1.1574074074038876E-5</v>
      </c>
      <c r="G13" s="4">
        <f t="shared" si="4"/>
        <v>1.1574074074038876E-5</v>
      </c>
      <c r="H13" s="4">
        <f>IF(D13="","",IF(D13=2,Cadastros!$D$12,IF(Banco!D13=3,Cadastros!$D$13,IF(Banco!D13=4,Cadastros!$D$14,IF(Banco!D13=5,Cadastros!$D$15,IF(Banco!D13=6,Cadastros!$D$16,IF(Banco!D13=7,Cadastros!$D$17,IF(Banco!D13=1,Cadastros!$D$18))))))))</f>
        <v>0.16667824074074075</v>
      </c>
      <c r="I13" s="4">
        <f t="shared" si="5"/>
        <v>0.16667824074074075</v>
      </c>
    </row>
    <row r="14" spans="1:9" x14ac:dyDescent="0.3">
      <c r="A14" s="2">
        <f t="shared" si="6"/>
        <v>44115</v>
      </c>
      <c r="B14">
        <f t="shared" si="0"/>
        <v>10</v>
      </c>
      <c r="C14" s="2">
        <f t="shared" si="1"/>
        <v>44115</v>
      </c>
      <c r="D14">
        <f t="shared" si="2"/>
        <v>1</v>
      </c>
      <c r="E14" t="str">
        <f t="shared" si="3"/>
        <v>Dom</v>
      </c>
      <c r="F14" s="3">
        <f>(Lançamentos!F15-Lançamentos!E15)+(Lançamentos!H15-Lançamentos!G15)+(Lançamentos!J15-Lançamentos!I15)</f>
        <v>0</v>
      </c>
      <c r="G14" s="4" t="str">
        <f t="shared" si="4"/>
        <v/>
      </c>
      <c r="H14" s="4">
        <f>IF(D14="","",IF(D14=2,Cadastros!$D$12,IF(Banco!D14=3,Cadastros!$D$13,IF(Banco!D14=4,Cadastros!$D$14,IF(Banco!D14=5,Cadastros!$D$15,IF(Banco!D14=6,Cadastros!$D$16,IF(Banco!D14=7,Cadastros!$D$17,IF(Banco!D14=1,Cadastros!$D$18))))))))</f>
        <v>0</v>
      </c>
      <c r="I14" s="4" t="str">
        <f t="shared" si="5"/>
        <v/>
      </c>
    </row>
    <row r="15" spans="1:9" x14ac:dyDescent="0.3">
      <c r="A15" s="2">
        <f t="shared" si="6"/>
        <v>44116</v>
      </c>
      <c r="B15">
        <f t="shared" si="0"/>
        <v>10</v>
      </c>
      <c r="C15" s="2">
        <f t="shared" si="1"/>
        <v>44116</v>
      </c>
      <c r="D15">
        <f t="shared" si="2"/>
        <v>2</v>
      </c>
      <c r="E15" t="str">
        <f t="shared" si="3"/>
        <v>Seg</v>
      </c>
      <c r="F15" s="3">
        <f>(Lançamentos!F16-Lançamentos!E16)+(Lançamentos!H16-Lançamentos!G16)+(Lançamentos!J16-Lançamentos!I16)</f>
        <v>0</v>
      </c>
      <c r="G15" s="4" t="str">
        <f t="shared" si="4"/>
        <v/>
      </c>
      <c r="H15" s="4">
        <f>IF(D15="","",IF(D15=2,Cadastros!$D$12,IF(Banco!D15=3,Cadastros!$D$13,IF(Banco!D15=4,Cadastros!$D$14,IF(Banco!D15=5,Cadastros!$D$15,IF(Banco!D15=6,Cadastros!$D$16,IF(Banco!D15=7,Cadastros!$D$17,IF(Banco!D15=1,Cadastros!$D$18))))))))</f>
        <v>0.33333333333333331</v>
      </c>
      <c r="I15" s="4">
        <f t="shared" si="5"/>
        <v>0.33333333333333331</v>
      </c>
    </row>
    <row r="16" spans="1:9" x14ac:dyDescent="0.3">
      <c r="A16" s="2">
        <f t="shared" si="6"/>
        <v>44117</v>
      </c>
      <c r="B16">
        <f t="shared" si="0"/>
        <v>10</v>
      </c>
      <c r="C16" s="2">
        <f t="shared" si="1"/>
        <v>44117</v>
      </c>
      <c r="D16">
        <f t="shared" si="2"/>
        <v>3</v>
      </c>
      <c r="E16" t="str">
        <f t="shared" si="3"/>
        <v>Ter</v>
      </c>
      <c r="F16" s="3">
        <f>(Lançamentos!F17-Lançamentos!E17)+(Lançamentos!H17-Lançamentos!G17)+(Lançamentos!J17-Lançamentos!I17)</f>
        <v>0</v>
      </c>
      <c r="G16" s="4" t="str">
        <f t="shared" si="4"/>
        <v/>
      </c>
      <c r="H16" s="4">
        <f>IF(D16="","",IF(D16=2,Cadastros!$D$12,IF(Banco!D16=3,Cadastros!$D$13,IF(Banco!D16=4,Cadastros!$D$14,IF(Banco!D16=5,Cadastros!$D$15,IF(Banco!D16=6,Cadastros!$D$16,IF(Banco!D16=7,Cadastros!$D$17,IF(Banco!D16=1,Cadastros!$D$18))))))))</f>
        <v>0.33333333333333331</v>
      </c>
      <c r="I16" s="4">
        <f t="shared" si="5"/>
        <v>0.33333333333333331</v>
      </c>
    </row>
    <row r="17" spans="1:9" x14ac:dyDescent="0.3">
      <c r="A17" s="2">
        <f t="shared" si="6"/>
        <v>44118</v>
      </c>
      <c r="B17">
        <f t="shared" si="0"/>
        <v>10</v>
      </c>
      <c r="C17" s="2">
        <f t="shared" si="1"/>
        <v>44118</v>
      </c>
      <c r="D17">
        <f t="shared" si="2"/>
        <v>4</v>
      </c>
      <c r="E17" t="str">
        <f t="shared" si="3"/>
        <v>Qua</v>
      </c>
      <c r="F17" s="3">
        <f>(Lançamentos!F18-Lançamentos!E18)+(Lançamentos!H18-Lançamentos!G18)+(Lançamentos!J18-Lançamentos!I18)</f>
        <v>0</v>
      </c>
      <c r="G17" s="4" t="str">
        <f t="shared" si="4"/>
        <v/>
      </c>
      <c r="H17" s="4">
        <f>IF(D17="","",IF(D17=2,Cadastros!$D$12,IF(Banco!D17=3,Cadastros!$D$13,IF(Banco!D17=4,Cadastros!$D$14,IF(Banco!D17=5,Cadastros!$D$15,IF(Banco!D17=6,Cadastros!$D$16,IF(Banco!D17=7,Cadastros!$D$17,IF(Banco!D17=1,Cadastros!$D$18))))))))</f>
        <v>0.33333333333333331</v>
      </c>
      <c r="I17" s="4">
        <f t="shared" si="5"/>
        <v>0.33333333333333331</v>
      </c>
    </row>
    <row r="18" spans="1:9" x14ac:dyDescent="0.3">
      <c r="A18" s="2">
        <f t="shared" si="6"/>
        <v>44119</v>
      </c>
      <c r="B18">
        <f t="shared" si="0"/>
        <v>10</v>
      </c>
      <c r="C18" s="2">
        <f t="shared" si="1"/>
        <v>44119</v>
      </c>
      <c r="D18">
        <f t="shared" si="2"/>
        <v>5</v>
      </c>
      <c r="E18" t="str">
        <f t="shared" si="3"/>
        <v>Qui</v>
      </c>
      <c r="F18" s="3">
        <f>(Lançamentos!F19-Lançamentos!E19)+(Lançamentos!H19-Lançamentos!G19)+(Lançamentos!J19-Lançamentos!I19)</f>
        <v>0</v>
      </c>
      <c r="G18" s="4" t="str">
        <f t="shared" si="4"/>
        <v/>
      </c>
      <c r="H18" s="4">
        <f>IF(D18="","",IF(D18=2,Cadastros!$D$12,IF(Banco!D18=3,Cadastros!$D$13,IF(Banco!D18=4,Cadastros!$D$14,IF(Banco!D18=5,Cadastros!$D$15,IF(Banco!D18=6,Cadastros!$D$16,IF(Banco!D18=7,Cadastros!$D$17,IF(Banco!D18=1,Cadastros!$D$18))))))))</f>
        <v>0.33333333333333331</v>
      </c>
      <c r="I18" s="4">
        <f t="shared" si="5"/>
        <v>0.33333333333333331</v>
      </c>
    </row>
    <row r="19" spans="1:9" x14ac:dyDescent="0.3">
      <c r="A19" s="2">
        <f t="shared" si="6"/>
        <v>44120</v>
      </c>
      <c r="B19">
        <f t="shared" si="0"/>
        <v>10</v>
      </c>
      <c r="C19" s="2">
        <f t="shared" si="1"/>
        <v>44120</v>
      </c>
      <c r="D19">
        <f t="shared" si="2"/>
        <v>6</v>
      </c>
      <c r="E19" t="str">
        <f t="shared" si="3"/>
        <v>Sex</v>
      </c>
      <c r="F19" s="3">
        <f>(Lançamentos!F20-Lançamentos!E20)+(Lançamentos!H20-Lançamentos!G20)+(Lançamentos!J20-Lançamentos!I20)</f>
        <v>0</v>
      </c>
      <c r="G19" s="4" t="str">
        <f t="shared" si="4"/>
        <v/>
      </c>
      <c r="H19" s="4">
        <f>IF(D19="","",IF(D19=2,Cadastros!$D$12,IF(Banco!D19=3,Cadastros!$D$13,IF(Banco!D19=4,Cadastros!$D$14,IF(Banco!D19=5,Cadastros!$D$15,IF(Banco!D19=6,Cadastros!$D$16,IF(Banco!D19=7,Cadastros!$D$17,IF(Banco!D19=1,Cadastros!$D$18))))))))</f>
        <v>0.33333333333333331</v>
      </c>
      <c r="I19" s="4">
        <f t="shared" si="5"/>
        <v>0.33333333333333331</v>
      </c>
    </row>
    <row r="20" spans="1:9" x14ac:dyDescent="0.3">
      <c r="A20" s="2">
        <f t="shared" si="6"/>
        <v>44121</v>
      </c>
      <c r="B20">
        <f t="shared" si="0"/>
        <v>10</v>
      </c>
      <c r="C20" s="2">
        <f t="shared" si="1"/>
        <v>44121</v>
      </c>
      <c r="D20">
        <f t="shared" si="2"/>
        <v>7</v>
      </c>
      <c r="E20" t="str">
        <f t="shared" si="3"/>
        <v>Sáb</v>
      </c>
      <c r="F20" s="3">
        <f>(Lançamentos!F21-Lançamentos!E21)+(Lançamentos!H21-Lançamentos!G21)+(Lançamentos!J21-Lançamentos!I21)</f>
        <v>0</v>
      </c>
      <c r="G20" s="4" t="str">
        <f t="shared" si="4"/>
        <v/>
      </c>
      <c r="H20" s="4">
        <f>IF(D20="","",IF(D20=2,Cadastros!$D$12,IF(Banco!D20=3,Cadastros!$D$13,IF(Banco!D20=4,Cadastros!$D$14,IF(Banco!D20=5,Cadastros!$D$15,IF(Banco!D20=6,Cadastros!$D$16,IF(Banco!D20=7,Cadastros!$D$17,IF(Banco!D20=1,Cadastros!$D$18))))))))</f>
        <v>0.16667824074074075</v>
      </c>
      <c r="I20" s="4">
        <f t="shared" si="5"/>
        <v>0.16667824074074075</v>
      </c>
    </row>
    <row r="21" spans="1:9" x14ac:dyDescent="0.3">
      <c r="A21" s="2">
        <f t="shared" si="6"/>
        <v>44122</v>
      </c>
      <c r="B21">
        <f t="shared" si="0"/>
        <v>10</v>
      </c>
      <c r="C21" s="2">
        <f t="shared" si="1"/>
        <v>44122</v>
      </c>
      <c r="D21">
        <f t="shared" si="2"/>
        <v>1</v>
      </c>
      <c r="E21" t="str">
        <f t="shared" si="3"/>
        <v>Dom</v>
      </c>
      <c r="F21" s="3">
        <f>(Lançamentos!F22-Lançamentos!E22)+(Lançamentos!H22-Lançamentos!G22)+(Lançamentos!J22-Lançamentos!I22)</f>
        <v>0</v>
      </c>
      <c r="G21" s="4" t="str">
        <f t="shared" si="4"/>
        <v/>
      </c>
      <c r="H21" s="4">
        <f>IF(D21="","",IF(D21=2,Cadastros!$D$12,IF(Banco!D21=3,Cadastros!$D$13,IF(Banco!D21=4,Cadastros!$D$14,IF(Banco!D21=5,Cadastros!$D$15,IF(Banco!D21=6,Cadastros!$D$16,IF(Banco!D21=7,Cadastros!$D$17,IF(Banco!D21=1,Cadastros!$D$18))))))))</f>
        <v>0</v>
      </c>
      <c r="I21" s="4" t="str">
        <f t="shared" si="5"/>
        <v/>
      </c>
    </row>
    <row r="22" spans="1:9" x14ac:dyDescent="0.3">
      <c r="A22" s="2">
        <f t="shared" si="6"/>
        <v>44123</v>
      </c>
      <c r="B22">
        <f t="shared" si="0"/>
        <v>10</v>
      </c>
      <c r="C22" s="2">
        <f t="shared" si="1"/>
        <v>44123</v>
      </c>
      <c r="D22">
        <f t="shared" si="2"/>
        <v>2</v>
      </c>
      <c r="E22" t="str">
        <f t="shared" si="3"/>
        <v>Seg</v>
      </c>
      <c r="F22" s="3">
        <f>(Lançamentos!F23-Lançamentos!E23)+(Lançamentos!H23-Lançamentos!G23)+(Lançamentos!J23-Lançamentos!I23)</f>
        <v>0</v>
      </c>
      <c r="G22" s="4" t="str">
        <f t="shared" si="4"/>
        <v/>
      </c>
      <c r="H22" s="4">
        <f>IF(D22="","",IF(D22=2,Cadastros!$D$12,IF(Banco!D22=3,Cadastros!$D$13,IF(Banco!D22=4,Cadastros!$D$14,IF(Banco!D22=5,Cadastros!$D$15,IF(Banco!D22=6,Cadastros!$D$16,IF(Banco!D22=7,Cadastros!$D$17,IF(Banco!D22=1,Cadastros!$D$18))))))))</f>
        <v>0.33333333333333331</v>
      </c>
      <c r="I22" s="4">
        <f t="shared" si="5"/>
        <v>0.33333333333333331</v>
      </c>
    </row>
    <row r="23" spans="1:9" x14ac:dyDescent="0.3">
      <c r="A23" s="2">
        <f t="shared" si="6"/>
        <v>44124</v>
      </c>
      <c r="B23">
        <f t="shared" si="0"/>
        <v>10</v>
      </c>
      <c r="C23" s="2">
        <f t="shared" si="1"/>
        <v>44124</v>
      </c>
      <c r="D23">
        <f t="shared" si="2"/>
        <v>3</v>
      </c>
      <c r="E23" t="str">
        <f t="shared" si="3"/>
        <v>Ter</v>
      </c>
      <c r="F23" s="3">
        <f>(Lançamentos!F24-Lançamentos!E24)+(Lançamentos!H24-Lançamentos!G24)+(Lançamentos!J24-Lançamentos!I24)</f>
        <v>0</v>
      </c>
      <c r="G23" s="4" t="str">
        <f t="shared" si="4"/>
        <v/>
      </c>
      <c r="H23" s="4">
        <f>IF(D23="","",IF(D23=2,Cadastros!$D$12,IF(Banco!D23=3,Cadastros!$D$13,IF(Banco!D23=4,Cadastros!$D$14,IF(Banco!D23=5,Cadastros!$D$15,IF(Banco!D23=6,Cadastros!$D$16,IF(Banco!D23=7,Cadastros!$D$17,IF(Banco!D23=1,Cadastros!$D$18))))))))</f>
        <v>0.33333333333333331</v>
      </c>
      <c r="I23" s="4">
        <f t="shared" si="5"/>
        <v>0.33333333333333331</v>
      </c>
    </row>
    <row r="24" spans="1:9" x14ac:dyDescent="0.3">
      <c r="A24" s="2">
        <f t="shared" si="6"/>
        <v>44125</v>
      </c>
      <c r="B24">
        <f t="shared" si="0"/>
        <v>10</v>
      </c>
      <c r="C24" s="2">
        <f t="shared" si="1"/>
        <v>44125</v>
      </c>
      <c r="D24">
        <f t="shared" si="2"/>
        <v>4</v>
      </c>
      <c r="E24" t="str">
        <f t="shared" si="3"/>
        <v>Qua</v>
      </c>
      <c r="F24" s="3">
        <f>(Lançamentos!F25-Lançamentos!E25)+(Lançamentos!H25-Lançamentos!G25)+(Lançamentos!J25-Lançamentos!I25)</f>
        <v>0</v>
      </c>
      <c r="G24" s="4" t="str">
        <f t="shared" si="4"/>
        <v/>
      </c>
      <c r="H24" s="4">
        <f>IF(D24="","",IF(D24=2,Cadastros!$D$12,IF(Banco!D24=3,Cadastros!$D$13,IF(Banco!D24=4,Cadastros!$D$14,IF(Banco!D24=5,Cadastros!$D$15,IF(Banco!D24=6,Cadastros!$D$16,IF(Banco!D24=7,Cadastros!$D$17,IF(Banco!D24=1,Cadastros!$D$18))))))))</f>
        <v>0.33333333333333331</v>
      </c>
      <c r="I24" s="4">
        <f t="shared" si="5"/>
        <v>0.33333333333333331</v>
      </c>
    </row>
    <row r="25" spans="1:9" x14ac:dyDescent="0.3">
      <c r="A25" s="2">
        <f t="shared" si="6"/>
        <v>44126</v>
      </c>
      <c r="B25">
        <f t="shared" si="0"/>
        <v>10</v>
      </c>
      <c r="C25" s="2">
        <f t="shared" si="1"/>
        <v>44126</v>
      </c>
      <c r="D25">
        <f t="shared" si="2"/>
        <v>5</v>
      </c>
      <c r="E25" t="str">
        <f t="shared" si="3"/>
        <v>Qui</v>
      </c>
      <c r="F25" s="3">
        <f>(Lançamentos!F26-Lançamentos!E26)+(Lançamentos!H26-Lançamentos!G26)+(Lançamentos!J26-Lançamentos!I26)</f>
        <v>0</v>
      </c>
      <c r="G25" s="4" t="str">
        <f t="shared" si="4"/>
        <v/>
      </c>
      <c r="H25" s="4">
        <f>IF(D25="","",IF(D25=2,Cadastros!$D$12,IF(Banco!D25=3,Cadastros!$D$13,IF(Banco!D25=4,Cadastros!$D$14,IF(Banco!D25=5,Cadastros!$D$15,IF(Banco!D25=6,Cadastros!$D$16,IF(Banco!D25=7,Cadastros!$D$17,IF(Banco!D25=1,Cadastros!$D$18))))))))</f>
        <v>0.33333333333333331</v>
      </c>
      <c r="I25" s="4">
        <f t="shared" si="5"/>
        <v>0.33333333333333331</v>
      </c>
    </row>
    <row r="26" spans="1:9" x14ac:dyDescent="0.3">
      <c r="A26" s="2">
        <f t="shared" si="6"/>
        <v>44127</v>
      </c>
      <c r="B26">
        <f t="shared" si="0"/>
        <v>10</v>
      </c>
      <c r="C26" s="2">
        <f t="shared" si="1"/>
        <v>44127</v>
      </c>
      <c r="D26">
        <f t="shared" si="2"/>
        <v>6</v>
      </c>
      <c r="E26" t="str">
        <f t="shared" si="3"/>
        <v>Sex</v>
      </c>
      <c r="F26" s="3">
        <f>(Lançamentos!F27-Lançamentos!E27)+(Lançamentos!H27-Lançamentos!G27)+(Lançamentos!J27-Lançamentos!I27)</f>
        <v>0</v>
      </c>
      <c r="G26" s="4" t="str">
        <f t="shared" si="4"/>
        <v/>
      </c>
      <c r="H26" s="4">
        <f>IF(D26="","",IF(D26=2,Cadastros!$D$12,IF(Banco!D26=3,Cadastros!$D$13,IF(Banco!D26=4,Cadastros!$D$14,IF(Banco!D26=5,Cadastros!$D$15,IF(Banco!D26=6,Cadastros!$D$16,IF(Banco!D26=7,Cadastros!$D$17,IF(Banco!D26=1,Cadastros!$D$18))))))))</f>
        <v>0.33333333333333331</v>
      </c>
      <c r="I26" s="4">
        <f t="shared" si="5"/>
        <v>0.33333333333333331</v>
      </c>
    </row>
    <row r="27" spans="1:9" x14ac:dyDescent="0.3">
      <c r="A27" s="2">
        <f t="shared" si="6"/>
        <v>44128</v>
      </c>
      <c r="B27">
        <f t="shared" si="0"/>
        <v>10</v>
      </c>
      <c r="C27" s="2">
        <f t="shared" si="1"/>
        <v>44128</v>
      </c>
      <c r="D27">
        <f t="shared" si="2"/>
        <v>7</v>
      </c>
      <c r="E27" t="str">
        <f t="shared" si="3"/>
        <v>Sáb</v>
      </c>
      <c r="F27" s="3">
        <f>(Lançamentos!F28-Lançamentos!E28)+(Lançamentos!H28-Lançamentos!G28)+(Lançamentos!J28-Lançamentos!I28)</f>
        <v>0</v>
      </c>
      <c r="G27" s="4" t="str">
        <f t="shared" si="4"/>
        <v/>
      </c>
      <c r="H27" s="4">
        <f>IF(D27="","",IF(D27=2,Cadastros!$D$12,IF(Banco!D27=3,Cadastros!$D$13,IF(Banco!D27=4,Cadastros!$D$14,IF(Banco!D27=5,Cadastros!$D$15,IF(Banco!D27=6,Cadastros!$D$16,IF(Banco!D27=7,Cadastros!$D$17,IF(Banco!D27=1,Cadastros!$D$18))))))))</f>
        <v>0.16667824074074075</v>
      </c>
      <c r="I27" s="4">
        <f t="shared" si="5"/>
        <v>0.16667824074074075</v>
      </c>
    </row>
    <row r="28" spans="1:9" x14ac:dyDescent="0.3">
      <c r="A28" s="2">
        <f t="shared" si="6"/>
        <v>44129</v>
      </c>
      <c r="B28">
        <f t="shared" si="0"/>
        <v>10</v>
      </c>
      <c r="C28" s="2">
        <f t="shared" si="1"/>
        <v>44129</v>
      </c>
      <c r="D28">
        <f t="shared" si="2"/>
        <v>1</v>
      </c>
      <c r="E28" t="str">
        <f t="shared" si="3"/>
        <v>Dom</v>
      </c>
      <c r="F28" s="3">
        <f>(Lançamentos!F29-Lançamentos!E29)+(Lançamentos!H29-Lançamentos!G29)+(Lançamentos!J29-Lançamentos!I29)</f>
        <v>0</v>
      </c>
      <c r="G28" s="4" t="str">
        <f t="shared" si="4"/>
        <v/>
      </c>
      <c r="H28" s="4">
        <f>IF(D28="","",IF(D28=2,Cadastros!$D$12,IF(Banco!D28=3,Cadastros!$D$13,IF(Banco!D28=4,Cadastros!$D$14,IF(Banco!D28=5,Cadastros!$D$15,IF(Banco!D28=6,Cadastros!$D$16,IF(Banco!D28=7,Cadastros!$D$17,IF(Banco!D28=1,Cadastros!$D$18))))))))</f>
        <v>0</v>
      </c>
      <c r="I28" s="4" t="str">
        <f t="shared" si="5"/>
        <v/>
      </c>
    </row>
    <row r="29" spans="1:9" x14ac:dyDescent="0.3">
      <c r="A29" s="2">
        <f t="shared" si="6"/>
        <v>44130</v>
      </c>
      <c r="B29">
        <f t="shared" si="0"/>
        <v>10</v>
      </c>
      <c r="C29" s="2">
        <f t="shared" si="1"/>
        <v>44130</v>
      </c>
      <c r="D29">
        <f t="shared" si="2"/>
        <v>2</v>
      </c>
      <c r="E29" t="str">
        <f t="shared" si="3"/>
        <v>Seg</v>
      </c>
      <c r="F29" s="3">
        <f>(Lançamentos!F30-Lançamentos!E30)+(Lançamentos!H30-Lançamentos!G30)+(Lançamentos!J30-Lançamentos!I30)</f>
        <v>0</v>
      </c>
      <c r="G29" s="4" t="str">
        <f t="shared" si="4"/>
        <v/>
      </c>
      <c r="H29" s="4">
        <f>IF(D29="","",IF(D29=2,Cadastros!$D$12,IF(Banco!D29=3,Cadastros!$D$13,IF(Banco!D29=4,Cadastros!$D$14,IF(Banco!D29=5,Cadastros!$D$15,IF(Banco!D29=6,Cadastros!$D$16,IF(Banco!D29=7,Cadastros!$D$17,IF(Banco!D29=1,Cadastros!$D$18))))))))</f>
        <v>0.33333333333333331</v>
      </c>
      <c r="I29" s="4">
        <f t="shared" si="5"/>
        <v>0.33333333333333331</v>
      </c>
    </row>
    <row r="30" spans="1:9" x14ac:dyDescent="0.3">
      <c r="A30" s="2">
        <f t="shared" si="6"/>
        <v>44131</v>
      </c>
      <c r="B30">
        <f t="shared" si="0"/>
        <v>10</v>
      </c>
      <c r="C30" s="2">
        <f t="shared" si="1"/>
        <v>44131</v>
      </c>
      <c r="D30">
        <f t="shared" si="2"/>
        <v>3</v>
      </c>
      <c r="E30" t="str">
        <f t="shared" si="3"/>
        <v>Ter</v>
      </c>
      <c r="F30" s="3">
        <f>(Lançamentos!F31-Lançamentos!E31)+(Lançamentos!H31-Lançamentos!G31)+(Lançamentos!J31-Lançamentos!I31)</f>
        <v>0</v>
      </c>
      <c r="G30" s="4" t="str">
        <f t="shared" si="4"/>
        <v/>
      </c>
      <c r="H30" s="4">
        <f>IF(D30="","",IF(D30=2,Cadastros!$D$12,IF(Banco!D30=3,Cadastros!$D$13,IF(Banco!D30=4,Cadastros!$D$14,IF(Banco!D30=5,Cadastros!$D$15,IF(Banco!D30=6,Cadastros!$D$16,IF(Banco!D30=7,Cadastros!$D$17,IF(Banco!D30=1,Cadastros!$D$18))))))))</f>
        <v>0.33333333333333331</v>
      </c>
      <c r="I30" s="4">
        <f t="shared" si="5"/>
        <v>0.33333333333333331</v>
      </c>
    </row>
    <row r="31" spans="1:9" x14ac:dyDescent="0.3">
      <c r="A31" s="2">
        <f t="shared" si="6"/>
        <v>44132</v>
      </c>
      <c r="B31">
        <f t="shared" si="0"/>
        <v>10</v>
      </c>
      <c r="C31" s="2">
        <f t="shared" si="1"/>
        <v>44132</v>
      </c>
      <c r="D31">
        <f t="shared" si="2"/>
        <v>4</v>
      </c>
      <c r="E31" t="str">
        <f t="shared" si="3"/>
        <v>Qua</v>
      </c>
      <c r="F31" s="3">
        <f>(Lançamentos!F32-Lançamentos!E32)+(Lançamentos!H32-Lançamentos!G32)+(Lançamentos!J32-Lançamentos!I32)</f>
        <v>0</v>
      </c>
      <c r="G31" s="4" t="str">
        <f t="shared" si="4"/>
        <v/>
      </c>
      <c r="H31" s="4">
        <f>IF(D31="","",IF(D31=2,Cadastros!$D$12,IF(Banco!D31=3,Cadastros!$D$13,IF(Banco!D31=4,Cadastros!$D$14,IF(Banco!D31=5,Cadastros!$D$15,IF(Banco!D31=6,Cadastros!$D$16,IF(Banco!D31=7,Cadastros!$D$17,IF(Banco!D31=1,Cadastros!$D$18))))))))</f>
        <v>0.33333333333333331</v>
      </c>
      <c r="I31" s="4">
        <f t="shared" si="5"/>
        <v>0.33333333333333331</v>
      </c>
    </row>
    <row r="32" spans="1:9" x14ac:dyDescent="0.3">
      <c r="A32" s="2">
        <f t="shared" si="6"/>
        <v>44133</v>
      </c>
      <c r="B32">
        <f t="shared" si="0"/>
        <v>10</v>
      </c>
      <c r="C32" s="2">
        <f t="shared" si="1"/>
        <v>44133</v>
      </c>
      <c r="D32">
        <f t="shared" si="2"/>
        <v>5</v>
      </c>
      <c r="E32" t="str">
        <f t="shared" si="3"/>
        <v>Qui</v>
      </c>
      <c r="F32" s="3">
        <f>(Lançamentos!F33-Lançamentos!E33)+(Lançamentos!H33-Lançamentos!G33)+(Lançamentos!J33-Lançamentos!I33)</f>
        <v>0</v>
      </c>
      <c r="G32" s="4" t="str">
        <f t="shared" si="4"/>
        <v/>
      </c>
      <c r="H32" s="4">
        <f>IF(D32="","",IF(D32=2,Cadastros!$D$12,IF(Banco!D32=3,Cadastros!$D$13,IF(Banco!D32=4,Cadastros!$D$14,IF(Banco!D32=5,Cadastros!$D$15,IF(Banco!D32=6,Cadastros!$D$16,IF(Banco!D32=7,Cadastros!$D$17,IF(Banco!D32=1,Cadastros!$D$18))))))))</f>
        <v>0.33333333333333331</v>
      </c>
      <c r="I32" s="4">
        <f t="shared" si="5"/>
        <v>0.33333333333333331</v>
      </c>
    </row>
    <row r="33" spans="1:9" x14ac:dyDescent="0.3">
      <c r="A33" s="2">
        <f t="shared" si="6"/>
        <v>44134</v>
      </c>
      <c r="B33">
        <f t="shared" si="0"/>
        <v>10</v>
      </c>
      <c r="C33" s="2">
        <f t="shared" si="1"/>
        <v>44134</v>
      </c>
      <c r="D33">
        <f t="shared" si="2"/>
        <v>6</v>
      </c>
      <c r="E33" t="str">
        <f t="shared" si="3"/>
        <v>Sex</v>
      </c>
      <c r="F33" s="3">
        <f>(Lançamentos!F34-Lançamentos!E34)+(Lançamentos!H34-Lançamentos!G34)+(Lançamentos!J34-Lançamentos!I34)</f>
        <v>0</v>
      </c>
      <c r="G33" s="4" t="str">
        <f t="shared" si="4"/>
        <v/>
      </c>
      <c r="H33" s="4">
        <f>IF(D33="","",IF(D33=2,Cadastros!$D$12,IF(Banco!D33=3,Cadastros!$D$13,IF(Banco!D33=4,Cadastros!$D$14,IF(Banco!D33=5,Cadastros!$D$15,IF(Banco!D33=6,Cadastros!$D$16,IF(Banco!D33=7,Cadastros!$D$17,IF(Banco!D33=1,Cadastros!$D$18))))))))</f>
        <v>0.33333333333333331</v>
      </c>
      <c r="I33" s="4">
        <f t="shared" si="5"/>
        <v>0.33333333333333331</v>
      </c>
    </row>
    <row r="34" spans="1:9" x14ac:dyDescent="0.3">
      <c r="A34" s="2">
        <f t="shared" si="6"/>
        <v>44135</v>
      </c>
      <c r="B34">
        <f t="shared" si="0"/>
        <v>10</v>
      </c>
      <c r="C34" s="2">
        <f t="shared" si="1"/>
        <v>44135</v>
      </c>
      <c r="D34">
        <f t="shared" si="2"/>
        <v>7</v>
      </c>
      <c r="E34" t="str">
        <f t="shared" si="3"/>
        <v>Sáb</v>
      </c>
      <c r="F34" s="3">
        <f>(Lançamentos!F35-Lançamentos!E35)+(Lançamentos!H35-Lançamentos!G35)+(Lançamentos!J35-Lançamentos!I35)</f>
        <v>0</v>
      </c>
      <c r="G34" s="4" t="str">
        <f t="shared" si="4"/>
        <v/>
      </c>
      <c r="H34" s="4">
        <f>IF(D34="","",IF(D34=2,Cadastros!$D$12,IF(Banco!D34=3,Cadastros!$D$13,IF(Banco!D34=4,Cadastros!$D$14,IF(Banco!D34=5,Cadastros!$D$15,IF(Banco!D34=6,Cadastros!$D$16,IF(Banco!D34=7,Cadastros!$D$17,IF(Banco!D34=1,Cadastros!$D$18))))))))</f>
        <v>0.16667824074074075</v>
      </c>
      <c r="I34" s="4">
        <f t="shared" si="5"/>
        <v>0.16667824074074075</v>
      </c>
    </row>
    <row r="35" spans="1:9" x14ac:dyDescent="0.3">
      <c r="A35" s="2"/>
    </row>
    <row r="36" spans="1:9" x14ac:dyDescent="0.3">
      <c r="A36" s="2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E8206-8A34-46B3-924D-9ECE603C61D2}">
  <sheetPr codeName="Planilha2">
    <tabColor rgb="FFFF3300"/>
  </sheetPr>
  <dimension ref="A6:T32"/>
  <sheetViews>
    <sheetView showGridLines="0" showRowColHeaders="0" tabSelected="1" workbookViewId="0">
      <selection activeCell="H12" sqref="H12"/>
    </sheetView>
  </sheetViews>
  <sheetFormatPr defaultColWidth="9.109375" defaultRowHeight="15" customHeight="1" x14ac:dyDescent="0.3"/>
  <cols>
    <col min="1" max="1" width="25.6640625" style="9" customWidth="1"/>
    <col min="2" max="3" width="2.6640625" style="86" customWidth="1"/>
    <col min="4" max="4" width="9.109375" style="86" customWidth="1"/>
    <col min="5" max="5" width="9.109375" style="86"/>
    <col min="6" max="6" width="2.33203125" style="86" customWidth="1"/>
    <col min="7" max="16384" width="9.109375" style="86"/>
  </cols>
  <sheetData>
    <row r="6" spans="3:12" ht="15" customHeight="1" x14ac:dyDescent="0.3">
      <c r="C6" s="90" t="s">
        <v>31</v>
      </c>
    </row>
    <row r="7" spans="3:12" ht="15" customHeight="1" x14ac:dyDescent="0.3">
      <c r="C7" s="88" t="s">
        <v>30</v>
      </c>
    </row>
    <row r="9" spans="3:12" ht="15" customHeight="1" x14ac:dyDescent="0.3">
      <c r="C9" s="86">
        <v>1</v>
      </c>
      <c r="D9" s="87" t="s">
        <v>49</v>
      </c>
      <c r="G9" s="118" t="s">
        <v>50</v>
      </c>
    </row>
    <row r="10" spans="3:12" ht="15" customHeight="1" x14ac:dyDescent="0.3">
      <c r="D10" s="87"/>
    </row>
    <row r="11" spans="3:12" ht="15" customHeight="1" x14ac:dyDescent="0.3">
      <c r="D11" s="87"/>
    </row>
    <row r="13" spans="3:12" ht="15" customHeight="1" x14ac:dyDescent="0.3">
      <c r="D13" s="87"/>
      <c r="G13" s="89"/>
    </row>
    <row r="15" spans="3:12" ht="15" customHeight="1" x14ac:dyDescent="0.3">
      <c r="D15" s="87"/>
      <c r="F15" s="100"/>
      <c r="G15" s="100"/>
      <c r="H15" s="100"/>
      <c r="I15" s="100"/>
      <c r="J15" s="100"/>
      <c r="K15" s="100"/>
      <c r="L15" s="100"/>
    </row>
    <row r="17" spans="4:20" ht="15" customHeight="1" x14ac:dyDescent="0.3">
      <c r="D17" s="87"/>
      <c r="G17" s="92"/>
    </row>
    <row r="21" spans="4:20" ht="15" customHeight="1" x14ac:dyDescent="0.3">
      <c r="E21" s="87"/>
    </row>
    <row r="22" spans="4:20" ht="15" customHeight="1" x14ac:dyDescent="0.3">
      <c r="E22" s="87"/>
    </row>
    <row r="23" spans="4:20" ht="15" customHeight="1" x14ac:dyDescent="0.3">
      <c r="E23" s="87"/>
    </row>
    <row r="24" spans="4:20" ht="15" customHeight="1" x14ac:dyDescent="0.3">
      <c r="E24" s="87"/>
    </row>
    <row r="25" spans="4:20" ht="15" customHeight="1" x14ac:dyDescent="0.3">
      <c r="E25" s="87"/>
    </row>
    <row r="26" spans="4:20" ht="15" customHeight="1" x14ac:dyDescent="0.3">
      <c r="E26" s="87"/>
      <c r="M26" s="91"/>
    </row>
    <row r="27" spans="4:20" ht="15" customHeight="1" x14ac:dyDescent="0.3">
      <c r="E27" s="87"/>
    </row>
    <row r="28" spans="4:20" ht="15" customHeight="1" x14ac:dyDescent="0.3">
      <c r="E28" s="87"/>
    </row>
    <row r="31" spans="4:20" ht="15" customHeight="1" x14ac:dyDescent="0.3">
      <c r="T31" s="93"/>
    </row>
    <row r="32" spans="4:20" ht="15" customHeight="1" x14ac:dyDescent="0.3">
      <c r="T32" s="93"/>
    </row>
  </sheetData>
  <sheetProtection selectLockedCells="1" selectUnlockedCells="1"/>
  <conditionalFormatting sqref="C9">
    <cfRule type="iconSet" priority="6">
      <iconSet>
        <cfvo type="percent" val="0"/>
        <cfvo type="percent" val="33"/>
        <cfvo type="percent" val="67"/>
      </iconSet>
    </cfRule>
  </conditionalFormatting>
  <conditionalFormatting sqref="C11">
    <cfRule type="iconSet" priority="5">
      <iconSet>
        <cfvo type="percent" val="0"/>
        <cfvo type="percent" val="33"/>
        <cfvo type="percent" val="67"/>
      </iconSet>
    </cfRule>
  </conditionalFormatting>
  <conditionalFormatting sqref="C13">
    <cfRule type="iconSet" priority="3">
      <iconSet>
        <cfvo type="percent" val="0"/>
        <cfvo type="percent" val="33"/>
        <cfvo type="percent" val="67"/>
      </iconSet>
    </cfRule>
  </conditionalFormatting>
  <conditionalFormatting sqref="C15">
    <cfRule type="iconSet" priority="2">
      <iconSet>
        <cfvo type="percent" val="0"/>
        <cfvo type="percent" val="33"/>
        <cfvo type="percent" val="67"/>
      </iconSet>
    </cfRule>
  </conditionalFormatting>
  <conditionalFormatting sqref="C17">
    <cfRule type="iconSet" priority="1">
      <iconSet>
        <cfvo type="percent" val="0"/>
        <cfvo type="percent" val="33"/>
        <cfvo type="percent" val="67"/>
      </iconSet>
    </cfRule>
  </conditionalFormatting>
  <hyperlinks>
    <hyperlink ref="G9" r:id="rId1" xr:uid="{62E61FA7-EE2B-4F63-8DA5-E770100AB01A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939E-28EE-4682-BA70-9751F357582C}">
  <sheetPr codeName="Planilha3">
    <tabColor theme="3"/>
  </sheetPr>
  <dimension ref="B22:C103"/>
  <sheetViews>
    <sheetView showGridLines="0" showRowColHeaders="0" workbookViewId="0">
      <selection activeCell="V49" sqref="A1:V49"/>
    </sheetView>
  </sheetViews>
  <sheetFormatPr defaultColWidth="9.109375" defaultRowHeight="15" customHeight="1" x14ac:dyDescent="0.3"/>
  <cols>
    <col min="1" max="1" width="2.6640625" style="96" customWidth="1"/>
    <col min="2" max="16384" width="9.109375" style="96"/>
  </cols>
  <sheetData>
    <row r="22" spans="2:3" ht="15" customHeight="1" x14ac:dyDescent="0.3">
      <c r="B22" s="97" t="s">
        <v>36</v>
      </c>
      <c r="C22" s="96" t="s">
        <v>40</v>
      </c>
    </row>
    <row r="47" spans="2:3" ht="15" customHeight="1" x14ac:dyDescent="0.3">
      <c r="B47" s="97" t="s">
        <v>37</v>
      </c>
      <c r="C47" s="96" t="s">
        <v>39</v>
      </c>
    </row>
    <row r="74" spans="2:3" ht="15" customHeight="1" x14ac:dyDescent="0.3">
      <c r="B74" s="97" t="s">
        <v>38</v>
      </c>
      <c r="C74" s="96" t="s">
        <v>41</v>
      </c>
    </row>
    <row r="101" spans="2:2" ht="15" customHeight="1" x14ac:dyDescent="0.3">
      <c r="B101" s="98" t="s">
        <v>32</v>
      </c>
    </row>
    <row r="102" spans="2:2" ht="15" customHeight="1" x14ac:dyDescent="0.3">
      <c r="B102" s="98" t="s">
        <v>33</v>
      </c>
    </row>
    <row r="103" spans="2:2" ht="15" customHeight="1" x14ac:dyDescent="0.3">
      <c r="B103" s="88"/>
    </row>
  </sheetData>
  <sheetProtection algorithmName="SHA-512" hashValue="deAspE9TTD6qJmogboYTmCzqPkI/Pw5FIioUtxGwwrTcKxYuKNa+Y7xphXDd9NsHGWZ2Tpz7kqwd19QxfAw2yQ==" saltValue="dLmAqlrTn5bOcy7KCl7gEg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366D-7EE7-4EA3-AA88-F7D6C79C3774}">
  <sheetPr codeName="Planilha4">
    <tabColor theme="3"/>
  </sheetPr>
  <dimension ref="B5:B17"/>
  <sheetViews>
    <sheetView showGridLines="0" showRowColHeaders="0" workbookViewId="0">
      <selection activeCell="V54" sqref="A1:V54"/>
    </sheetView>
  </sheetViews>
  <sheetFormatPr defaultRowHeight="14.4" x14ac:dyDescent="0.3"/>
  <cols>
    <col min="1" max="1" width="2.6640625" customWidth="1"/>
  </cols>
  <sheetData>
    <row r="5" spans="2:2" ht="18" x14ac:dyDescent="0.3">
      <c r="B5" s="95" t="s">
        <v>34</v>
      </c>
    </row>
    <row r="7" spans="2:2" x14ac:dyDescent="0.3">
      <c r="B7" s="94" t="s">
        <v>35</v>
      </c>
    </row>
    <row r="17" spans="2:2" x14ac:dyDescent="0.3">
      <c r="B17" s="94" t="s">
        <v>42</v>
      </c>
    </row>
  </sheetData>
  <sheetProtection algorithmName="SHA-512" hashValue="M+QVq4ceRsm5db35GRCYYIXKys1Cw0p3fddrvnWGr5THW4jDiNAYKHDedrnaPJuARPD6DmSPQHsHu/+a4Sp7qA==" saltValue="5EK2EFKUxyrdLQV2YO4Ymw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AA2EB-7D49-4689-A941-7E79BA0268D3}">
  <sheetPr codeName="Planilha5"/>
  <dimension ref="A1:W37"/>
  <sheetViews>
    <sheetView showGridLines="0" showRowColHeaders="0" workbookViewId="0">
      <selection activeCell="D12" sqref="D12"/>
    </sheetView>
  </sheetViews>
  <sheetFormatPr defaultColWidth="9.109375" defaultRowHeight="21.9" customHeight="1" x14ac:dyDescent="0.3"/>
  <cols>
    <col min="1" max="1" width="25.6640625" style="9" customWidth="1"/>
    <col min="2" max="2" width="2.6640625" style="7" customWidth="1"/>
    <col min="3" max="4" width="9.109375" style="8" customWidth="1"/>
    <col min="5" max="16384" width="9.109375" style="7"/>
  </cols>
  <sheetData>
    <row r="1" spans="3:23" ht="21.9" customHeight="1" x14ac:dyDescent="0.3"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</row>
    <row r="2" spans="3:23" ht="21.9" customHeight="1" x14ac:dyDescent="0.3"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</row>
    <row r="3" spans="3:23" ht="21.9" customHeight="1" x14ac:dyDescent="0.3"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</row>
    <row r="4" spans="3:23" ht="21.9" customHeight="1" x14ac:dyDescent="0.3"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</row>
    <row r="5" spans="3:23" ht="21.9" customHeight="1" x14ac:dyDescent="0.3"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</row>
    <row r="6" spans="3:23" ht="21.9" customHeight="1" x14ac:dyDescent="0.3"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</row>
    <row r="7" spans="3:23" ht="21.9" customHeight="1" x14ac:dyDescent="0.3">
      <c r="C7" s="99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</row>
    <row r="8" spans="3:23" ht="21.9" customHeight="1" x14ac:dyDescent="0.3"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</row>
    <row r="9" spans="3:23" ht="21.9" customHeight="1" x14ac:dyDescent="0.3"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</row>
    <row r="10" spans="3:23" ht="21.9" customHeight="1" x14ac:dyDescent="0.3"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</row>
    <row r="11" spans="3:23" ht="21.9" customHeight="1" x14ac:dyDescent="0.3"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</row>
    <row r="12" spans="3:23" ht="21.9" customHeight="1" x14ac:dyDescent="0.3"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</row>
    <row r="13" spans="3:23" ht="21.9" customHeight="1" x14ac:dyDescent="0.3">
      <c r="C13" s="99"/>
      <c r="D13" s="99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99"/>
      <c r="P13" s="99"/>
      <c r="Q13" s="99"/>
      <c r="R13" s="99"/>
      <c r="S13" s="99"/>
      <c r="T13" s="99"/>
      <c r="U13" s="99"/>
      <c r="V13" s="99"/>
      <c r="W13" s="99"/>
    </row>
    <row r="14" spans="3:23" ht="21.9" customHeight="1" x14ac:dyDescent="0.3"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  <c r="Q14" s="99"/>
      <c r="R14" s="99"/>
      <c r="S14" s="99"/>
      <c r="T14" s="99"/>
      <c r="U14" s="99"/>
      <c r="V14" s="99"/>
      <c r="W14" s="99"/>
    </row>
    <row r="15" spans="3:23" ht="21.9" customHeight="1" x14ac:dyDescent="0.3"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</row>
    <row r="16" spans="3:23" ht="21.9" customHeight="1" x14ac:dyDescent="0.3"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</row>
    <row r="17" spans="3:23" ht="21.9" customHeight="1" x14ac:dyDescent="0.3"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</row>
    <row r="18" spans="3:23" ht="21.9" customHeight="1" x14ac:dyDescent="0.3"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</row>
    <row r="19" spans="3:23" ht="21.9" customHeight="1" x14ac:dyDescent="0.3"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</row>
    <row r="20" spans="3:23" ht="21.9" customHeight="1" x14ac:dyDescent="0.3"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</row>
    <row r="21" spans="3:23" ht="21.9" customHeight="1" x14ac:dyDescent="0.3"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</row>
    <row r="22" spans="3:23" ht="21.9" customHeight="1" x14ac:dyDescent="0.3"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</row>
    <row r="23" spans="3:23" ht="21.9" customHeight="1" x14ac:dyDescent="0.3"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</row>
    <row r="24" spans="3:23" ht="21.9" customHeight="1" x14ac:dyDescent="0.3"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99"/>
    </row>
    <row r="25" spans="3:23" ht="21.9" customHeight="1" x14ac:dyDescent="0.3"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</row>
    <row r="26" spans="3:23" ht="21.9" customHeight="1" x14ac:dyDescent="0.3"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</row>
    <row r="27" spans="3:23" ht="21.9" customHeight="1" x14ac:dyDescent="0.3"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</row>
    <row r="28" spans="3:23" ht="21.9" customHeight="1" x14ac:dyDescent="0.3"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</row>
    <row r="29" spans="3:23" ht="21.9" customHeight="1" x14ac:dyDescent="0.3"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</row>
    <row r="30" spans="3:23" ht="21.9" customHeight="1" x14ac:dyDescent="0.3"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</row>
    <row r="31" spans="3:23" ht="21.9" customHeight="1" x14ac:dyDescent="0.3"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9"/>
      <c r="P31" s="99"/>
      <c r="Q31" s="99"/>
      <c r="R31" s="99"/>
      <c r="S31" s="99"/>
      <c r="T31" s="99"/>
      <c r="U31" s="99"/>
      <c r="V31" s="99"/>
      <c r="W31" s="99"/>
    </row>
    <row r="32" spans="3:23" ht="21.9" customHeight="1" x14ac:dyDescent="0.3"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</row>
    <row r="33" spans="3:23" ht="21.9" customHeight="1" x14ac:dyDescent="0.3"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</row>
    <row r="34" spans="3:23" ht="21.9" customHeight="1" x14ac:dyDescent="0.3"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</row>
    <row r="35" spans="3:23" ht="21.9" customHeight="1" x14ac:dyDescent="0.3"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/>
      <c r="Q35" s="99"/>
      <c r="R35" s="99"/>
      <c r="S35" s="99"/>
      <c r="T35" s="99"/>
      <c r="U35" s="99"/>
      <c r="V35" s="99"/>
      <c r="W35" s="99"/>
    </row>
    <row r="36" spans="3:23" ht="21.9" customHeight="1" x14ac:dyDescent="0.3"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</row>
    <row r="37" spans="3:23" ht="21.9" customHeight="1" x14ac:dyDescent="0.3"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99"/>
    </row>
  </sheetData>
  <sheetProtection sheet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6"/>
  <dimension ref="A3:F22"/>
  <sheetViews>
    <sheetView showGridLines="0" showRowColHeaders="0" workbookViewId="0">
      <selection activeCell="D17" sqref="D17"/>
    </sheetView>
  </sheetViews>
  <sheetFormatPr defaultColWidth="9.109375" defaultRowHeight="21.9" customHeight="1" x14ac:dyDescent="0.3"/>
  <cols>
    <col min="1" max="1" width="25.6640625" style="9" customWidth="1"/>
    <col min="2" max="2" width="2.6640625" style="40" customWidth="1"/>
    <col min="3" max="3" width="25.33203125" style="42" customWidth="1"/>
    <col min="4" max="4" width="35" style="42" customWidth="1"/>
    <col min="5" max="16384" width="9.109375" style="40"/>
  </cols>
  <sheetData>
    <row r="3" spans="3:6" ht="21.9" customHeight="1" thickBot="1" x14ac:dyDescent="0.35">
      <c r="C3" s="41"/>
    </row>
    <row r="4" spans="3:6" ht="15" customHeight="1" x14ac:dyDescent="0.3">
      <c r="C4" s="45" t="s">
        <v>0</v>
      </c>
      <c r="D4" s="65" t="s">
        <v>46</v>
      </c>
    </row>
    <row r="5" spans="3:6" ht="15" customHeight="1" thickBot="1" x14ac:dyDescent="0.35">
      <c r="C5" s="45"/>
      <c r="D5" s="43"/>
    </row>
    <row r="6" spans="3:6" ht="15" customHeight="1" x14ac:dyDescent="0.3">
      <c r="C6" s="45" t="s">
        <v>2</v>
      </c>
      <c r="D6" s="65" t="s">
        <v>47</v>
      </c>
    </row>
    <row r="7" spans="3:6" ht="15" customHeight="1" thickBot="1" x14ac:dyDescent="0.35">
      <c r="C7" s="45"/>
      <c r="D7" s="43"/>
    </row>
    <row r="8" spans="3:6" ht="15" customHeight="1" x14ac:dyDescent="0.3">
      <c r="C8" s="45" t="s">
        <v>1</v>
      </c>
      <c r="D8" s="65" t="s">
        <v>48</v>
      </c>
    </row>
    <row r="9" spans="3:6" ht="15" customHeight="1" thickBot="1" x14ac:dyDescent="0.35">
      <c r="C9" s="45"/>
      <c r="D9" s="43"/>
    </row>
    <row r="10" spans="3:6" ht="15" customHeight="1" x14ac:dyDescent="0.3">
      <c r="C10" s="45" t="s">
        <v>3</v>
      </c>
      <c r="D10" s="66">
        <v>44105</v>
      </c>
    </row>
    <row r="11" spans="3:6" ht="15" customHeight="1" thickBot="1" x14ac:dyDescent="0.35">
      <c r="C11" s="46"/>
      <c r="D11" s="43"/>
    </row>
    <row r="12" spans="3:6" ht="15" customHeight="1" x14ac:dyDescent="0.3">
      <c r="C12" s="45" t="s">
        <v>22</v>
      </c>
      <c r="D12" s="67">
        <v>0.33333333333333331</v>
      </c>
      <c r="F12" s="47"/>
    </row>
    <row r="13" spans="3:6" ht="15" customHeight="1" x14ac:dyDescent="0.3">
      <c r="C13" s="45" t="s">
        <v>23</v>
      </c>
      <c r="D13" s="68">
        <v>0.33333333333333331</v>
      </c>
    </row>
    <row r="14" spans="3:6" ht="15" customHeight="1" x14ac:dyDescent="0.3">
      <c r="C14" s="45" t="s">
        <v>24</v>
      </c>
      <c r="D14" s="68">
        <v>0.33333333333333331</v>
      </c>
    </row>
    <row r="15" spans="3:6" ht="15" customHeight="1" x14ac:dyDescent="0.3">
      <c r="C15" s="45" t="s">
        <v>25</v>
      </c>
      <c r="D15" s="68">
        <v>0.33333333333333331</v>
      </c>
    </row>
    <row r="16" spans="3:6" ht="15" customHeight="1" x14ac:dyDescent="0.3">
      <c r="C16" s="45" t="s">
        <v>26</v>
      </c>
      <c r="D16" s="68">
        <v>0.33333333333333331</v>
      </c>
    </row>
    <row r="17" spans="3:4" ht="15" customHeight="1" x14ac:dyDescent="0.3">
      <c r="C17" s="45" t="s">
        <v>21</v>
      </c>
      <c r="D17" s="68">
        <v>0.16667824074074075</v>
      </c>
    </row>
    <row r="18" spans="3:4" ht="15" customHeight="1" x14ac:dyDescent="0.3">
      <c r="C18" s="45" t="s">
        <v>27</v>
      </c>
      <c r="D18" s="68"/>
    </row>
    <row r="21" spans="3:4" ht="21.9" customHeight="1" x14ac:dyDescent="0.3">
      <c r="C21" s="44"/>
      <c r="D21" s="44"/>
    </row>
    <row r="22" spans="3:4" ht="21.9" customHeight="1" x14ac:dyDescent="0.3">
      <c r="C22" s="44"/>
      <c r="D22" s="44"/>
    </row>
  </sheetData>
  <sheetProtection sheet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Group Box 2">
              <controlPr defaultSize="0" autoFill="0" autoPict="0">
                <anchor moveWithCells="1">
                  <from>
                    <xdr:col>2</xdr:col>
                    <xdr:colOff>0</xdr:colOff>
                    <xdr:row>2</xdr:row>
                    <xdr:rowOff>137160</xdr:rowOff>
                  </from>
                  <to>
                    <xdr:col>4</xdr:col>
                    <xdr:colOff>601980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7"/>
  <dimension ref="A3:Q36"/>
  <sheetViews>
    <sheetView showGridLines="0" showRowColHeaders="0" workbookViewId="0">
      <selection activeCell="M10" sqref="M10:M13"/>
    </sheetView>
  </sheetViews>
  <sheetFormatPr defaultColWidth="9.109375" defaultRowHeight="21.9" customHeight="1" x14ac:dyDescent="0.3"/>
  <cols>
    <col min="1" max="1" width="25.6640625" style="9" customWidth="1"/>
    <col min="2" max="2" width="2.6640625" style="40" customWidth="1"/>
    <col min="3" max="3" width="13" style="40" customWidth="1"/>
    <col min="4" max="4" width="9.109375" style="40"/>
    <col min="5" max="10" width="9.6640625" style="40" customWidth="1"/>
    <col min="11" max="14" width="10.6640625" style="40" customWidth="1"/>
    <col min="15" max="15" width="2.6640625" style="40" customWidth="1"/>
    <col min="16" max="17" width="15.6640625" style="40" customWidth="1"/>
    <col min="18" max="16384" width="9.109375" style="40"/>
  </cols>
  <sheetData>
    <row r="3" spans="3:17" ht="21.9" customHeight="1" thickBot="1" x14ac:dyDescent="0.35">
      <c r="N3" s="48"/>
    </row>
    <row r="4" spans="3:17" ht="15" customHeight="1" x14ac:dyDescent="0.3">
      <c r="C4" s="19" t="s">
        <v>5</v>
      </c>
      <c r="D4" s="20" t="s">
        <v>4</v>
      </c>
      <c r="E4" s="21" t="s">
        <v>6</v>
      </c>
      <c r="F4" s="20" t="s">
        <v>7</v>
      </c>
      <c r="G4" s="21" t="s">
        <v>6</v>
      </c>
      <c r="H4" s="20" t="s">
        <v>7</v>
      </c>
      <c r="I4" s="21" t="s">
        <v>6</v>
      </c>
      <c r="J4" s="20" t="s">
        <v>7</v>
      </c>
      <c r="K4" s="21" t="s">
        <v>29</v>
      </c>
      <c r="L4" s="20" t="s">
        <v>17</v>
      </c>
      <c r="M4" s="21" t="s">
        <v>43</v>
      </c>
      <c r="N4" s="22" t="s">
        <v>45</v>
      </c>
      <c r="O4" s="49"/>
      <c r="P4" s="24" t="s">
        <v>44</v>
      </c>
      <c r="Q4" s="23" t="s">
        <v>45</v>
      </c>
    </row>
    <row r="5" spans="3:17" ht="15" customHeight="1" x14ac:dyDescent="0.3">
      <c r="C5" s="16">
        <f>Banco!C4</f>
        <v>44105</v>
      </c>
      <c r="D5" s="10" t="str">
        <f>Banco!E4</f>
        <v>Qui</v>
      </c>
      <c r="E5" s="57">
        <v>0.33333333333333331</v>
      </c>
      <c r="F5" s="58">
        <v>0.5</v>
      </c>
      <c r="G5" s="57">
        <v>0.58333333333333337</v>
      </c>
      <c r="H5" s="58">
        <v>0.75</v>
      </c>
      <c r="I5" s="57"/>
      <c r="J5" s="58"/>
      <c r="K5" s="12">
        <f>Banco!G4</f>
        <v>0.33333333333333331</v>
      </c>
      <c r="L5" s="14">
        <f>Banco!I4</f>
        <v>0.33333333333333331</v>
      </c>
      <c r="M5" s="50" t="str">
        <f>IFERROR(IF(K5&lt;=L5,"",K5-L5),"")</f>
        <v/>
      </c>
      <c r="N5" s="51" t="str">
        <f>IF(K5&lt;L5,L5-K5,"")</f>
        <v/>
      </c>
      <c r="O5" s="52"/>
      <c r="P5" s="53" t="str">
        <f>IF(M36&gt;=N36,M36-N36,"")</f>
        <v/>
      </c>
      <c r="Q5" s="54">
        <f>IF(N36&gt;=M36,N36-M36,"")</f>
        <v>1.1574074074316432E-5</v>
      </c>
    </row>
    <row r="6" spans="3:17" ht="15" customHeight="1" x14ac:dyDescent="0.3">
      <c r="C6" s="17">
        <f>Banco!C5</f>
        <v>44106</v>
      </c>
      <c r="D6" s="11" t="str">
        <f>Banco!E5</f>
        <v>Sex</v>
      </c>
      <c r="E6" s="61">
        <v>0.33333333333333331</v>
      </c>
      <c r="F6" s="62">
        <v>0.5</v>
      </c>
      <c r="G6" s="61">
        <v>0.58333333333333337</v>
      </c>
      <c r="H6" s="62">
        <v>0.66666666666666663</v>
      </c>
      <c r="I6" s="61">
        <v>0.75</v>
      </c>
      <c r="J6" s="62">
        <v>0.875</v>
      </c>
      <c r="K6" s="13">
        <f>Banco!G5</f>
        <v>0.37499999999999994</v>
      </c>
      <c r="L6" s="15">
        <f>Banco!I5</f>
        <v>0.33333333333333331</v>
      </c>
      <c r="M6" s="55">
        <f t="shared" ref="M6:M35" si="0">IFERROR(IF(K6&lt;=L6,"",K6-L6),"")</f>
        <v>4.166666666666663E-2</v>
      </c>
      <c r="N6" s="56" t="str">
        <f t="shared" ref="N6:N35" si="1">IF(K6&lt;L6,L6-K6,"")</f>
        <v/>
      </c>
      <c r="O6" s="52"/>
      <c r="P6" s="52"/>
      <c r="Q6" s="52"/>
    </row>
    <row r="7" spans="3:17" ht="15" customHeight="1" x14ac:dyDescent="0.3">
      <c r="C7" s="17">
        <f>Banco!C6</f>
        <v>44107</v>
      </c>
      <c r="D7" s="11" t="str">
        <f>Banco!E6</f>
        <v>Sáb</v>
      </c>
      <c r="E7" s="61">
        <v>0.33333333333333331</v>
      </c>
      <c r="F7" s="62">
        <v>0.45833333333333331</v>
      </c>
      <c r="G7" s="61"/>
      <c r="H7" s="62"/>
      <c r="I7" s="59"/>
      <c r="J7" s="60"/>
      <c r="K7" s="13">
        <f>Banco!G6</f>
        <v>0.125</v>
      </c>
      <c r="L7" s="15">
        <f>Banco!I6</f>
        <v>0.16667824074074075</v>
      </c>
      <c r="M7" s="55" t="str">
        <f t="shared" si="0"/>
        <v/>
      </c>
      <c r="N7" s="56">
        <f>IF(K7&lt;L7,L7-K7,"")</f>
        <v>4.1678240740740752E-2</v>
      </c>
      <c r="O7" s="52"/>
      <c r="P7" s="52"/>
      <c r="Q7" s="52"/>
    </row>
    <row r="8" spans="3:17" ht="15" customHeight="1" x14ac:dyDescent="0.3">
      <c r="C8" s="17">
        <f>Banco!C7</f>
        <v>44108</v>
      </c>
      <c r="D8" s="11" t="str">
        <f>Banco!E7</f>
        <v>Dom</v>
      </c>
      <c r="E8" s="61"/>
      <c r="F8" s="62"/>
      <c r="G8" s="61"/>
      <c r="H8" s="62"/>
      <c r="I8" s="59"/>
      <c r="J8" s="60"/>
      <c r="K8" s="13" t="str">
        <f>Banco!G7</f>
        <v/>
      </c>
      <c r="L8" s="15" t="str">
        <f>Banco!I7</f>
        <v/>
      </c>
      <c r="M8" s="55" t="str">
        <f t="shared" si="0"/>
        <v/>
      </c>
      <c r="N8" s="56" t="str">
        <f t="shared" si="1"/>
        <v/>
      </c>
      <c r="O8" s="52"/>
      <c r="P8" s="52"/>
      <c r="Q8" s="52"/>
    </row>
    <row r="9" spans="3:17" ht="15" customHeight="1" x14ac:dyDescent="0.3">
      <c r="C9" s="17">
        <f>Banco!C8</f>
        <v>44109</v>
      </c>
      <c r="D9" s="11" t="str">
        <f>Banco!E8</f>
        <v>Seg</v>
      </c>
      <c r="E9" s="61">
        <v>0.33333333333333331</v>
      </c>
      <c r="F9" s="62">
        <v>0.5</v>
      </c>
      <c r="G9" s="61">
        <v>0.58333333333333337</v>
      </c>
      <c r="H9" s="62">
        <v>0.75</v>
      </c>
      <c r="I9" s="59"/>
      <c r="J9" s="60"/>
      <c r="K9" s="13">
        <f>Banco!G8</f>
        <v>0.33333333333333331</v>
      </c>
      <c r="L9" s="15">
        <f>Banco!I8</f>
        <v>0.33333333333333331</v>
      </c>
      <c r="M9" s="55" t="str">
        <f t="shared" si="0"/>
        <v/>
      </c>
      <c r="N9" s="56" t="str">
        <f t="shared" si="1"/>
        <v/>
      </c>
      <c r="O9" s="52"/>
      <c r="P9" s="52"/>
      <c r="Q9" s="52"/>
    </row>
    <row r="10" spans="3:17" ht="15" customHeight="1" x14ac:dyDescent="0.3">
      <c r="C10" s="17">
        <f>Banco!C9</f>
        <v>44110</v>
      </c>
      <c r="D10" s="11" t="str">
        <f>Banco!E9</f>
        <v>Ter</v>
      </c>
      <c r="E10" s="61">
        <v>0.33333333333333331</v>
      </c>
      <c r="F10" s="62">
        <v>0.5</v>
      </c>
      <c r="G10" s="61">
        <v>0.58333333333333337</v>
      </c>
      <c r="H10" s="62">
        <v>0.79166666666666663</v>
      </c>
      <c r="I10" s="59"/>
      <c r="J10" s="60"/>
      <c r="K10" s="13">
        <f>Banco!G9</f>
        <v>0.37499999999999994</v>
      </c>
      <c r="L10" s="15">
        <f>Banco!I9</f>
        <v>0.33333333333333331</v>
      </c>
      <c r="M10" s="55">
        <f t="shared" si="0"/>
        <v>4.166666666666663E-2</v>
      </c>
      <c r="N10" s="56" t="str">
        <f t="shared" si="1"/>
        <v/>
      </c>
      <c r="O10" s="52"/>
      <c r="P10" s="52"/>
      <c r="Q10" s="52"/>
    </row>
    <row r="11" spans="3:17" ht="15" customHeight="1" x14ac:dyDescent="0.3">
      <c r="C11" s="17">
        <f>Banco!C10</f>
        <v>44111</v>
      </c>
      <c r="D11" s="11" t="str">
        <f>Banco!E10</f>
        <v>Qua</v>
      </c>
      <c r="E11" s="61">
        <v>0.33333333333333331</v>
      </c>
      <c r="F11" s="62">
        <v>0.5</v>
      </c>
      <c r="G11" s="61">
        <v>0.58333333333333337</v>
      </c>
      <c r="H11" s="62">
        <v>0.79166666666666663</v>
      </c>
      <c r="I11" s="59"/>
      <c r="J11" s="60"/>
      <c r="K11" s="13">
        <f>Banco!G10</f>
        <v>0.37499999999999994</v>
      </c>
      <c r="L11" s="15">
        <f>Banco!I10</f>
        <v>0.33333333333333331</v>
      </c>
      <c r="M11" s="55">
        <f t="shared" si="0"/>
        <v>4.166666666666663E-2</v>
      </c>
      <c r="N11" s="56" t="str">
        <f t="shared" si="1"/>
        <v/>
      </c>
      <c r="O11" s="52"/>
      <c r="P11" s="52"/>
      <c r="Q11" s="52"/>
    </row>
    <row r="12" spans="3:17" ht="15" customHeight="1" x14ac:dyDescent="0.3">
      <c r="C12" s="17">
        <f>Banco!C11</f>
        <v>44112</v>
      </c>
      <c r="D12" s="11" t="str">
        <f>Banco!E11</f>
        <v>Qui</v>
      </c>
      <c r="E12" s="61">
        <v>0.33333333333333331</v>
      </c>
      <c r="F12" s="62">
        <v>0.5</v>
      </c>
      <c r="G12" s="61">
        <v>0.58333333333333337</v>
      </c>
      <c r="H12" s="62">
        <v>0.66666666666666663</v>
      </c>
      <c r="I12" s="61">
        <v>0.70833333333333337</v>
      </c>
      <c r="J12" s="62">
        <v>0.83333333333333337</v>
      </c>
      <c r="K12" s="13">
        <f>Banco!G11</f>
        <v>0.37499999999999994</v>
      </c>
      <c r="L12" s="15">
        <f>Banco!I11</f>
        <v>0.33333333333333331</v>
      </c>
      <c r="M12" s="55">
        <f t="shared" si="0"/>
        <v>4.166666666666663E-2</v>
      </c>
      <c r="N12" s="56" t="str">
        <f t="shared" si="1"/>
        <v/>
      </c>
      <c r="O12" s="52"/>
      <c r="P12" s="52"/>
      <c r="Q12" s="52"/>
    </row>
    <row r="13" spans="3:17" ht="15" customHeight="1" x14ac:dyDescent="0.3">
      <c r="C13" s="17">
        <f>Banco!C12</f>
        <v>44113</v>
      </c>
      <c r="D13" s="11" t="str">
        <f>Banco!E12</f>
        <v>Sex</v>
      </c>
      <c r="E13" s="61">
        <v>0.33333333333333331</v>
      </c>
      <c r="F13" s="62">
        <v>0.5</v>
      </c>
      <c r="G13" s="61">
        <v>0.58333333333333337</v>
      </c>
      <c r="H13" s="62">
        <v>0.79166666666666663</v>
      </c>
      <c r="I13" s="59"/>
      <c r="J13" s="60"/>
      <c r="K13" s="13">
        <f>Banco!G12</f>
        <v>0.37499999999999994</v>
      </c>
      <c r="L13" s="15">
        <f>Banco!I12</f>
        <v>0.33333333333333331</v>
      </c>
      <c r="M13" s="55">
        <f t="shared" si="0"/>
        <v>4.166666666666663E-2</v>
      </c>
      <c r="N13" s="56" t="str">
        <f t="shared" si="1"/>
        <v/>
      </c>
      <c r="O13" s="52"/>
      <c r="P13" s="52"/>
      <c r="Q13" s="52"/>
    </row>
    <row r="14" spans="3:17" ht="15" customHeight="1" x14ac:dyDescent="0.3">
      <c r="C14" s="17">
        <f>Banco!C13</f>
        <v>44114</v>
      </c>
      <c r="D14" s="11" t="str">
        <f>Banco!E13</f>
        <v>Sáb</v>
      </c>
      <c r="E14" s="61">
        <v>0.33333333333333331</v>
      </c>
      <c r="F14" s="62">
        <v>0.33334490740740735</v>
      </c>
      <c r="G14" s="61"/>
      <c r="H14" s="62"/>
      <c r="I14" s="59"/>
      <c r="J14" s="60"/>
      <c r="K14" s="13">
        <f>Banco!G13</f>
        <v>1.1574074074038876E-5</v>
      </c>
      <c r="L14" s="15">
        <f>Banco!I13</f>
        <v>0.16667824074074075</v>
      </c>
      <c r="M14" s="55" t="str">
        <f t="shared" si="0"/>
        <v/>
      </c>
      <c r="N14" s="56">
        <f t="shared" si="1"/>
        <v>0.16666666666666671</v>
      </c>
      <c r="O14" s="52"/>
      <c r="P14" s="52"/>
      <c r="Q14" s="52"/>
    </row>
    <row r="15" spans="3:17" ht="15" customHeight="1" x14ac:dyDescent="0.3">
      <c r="C15" s="17">
        <f>Banco!C14</f>
        <v>44115</v>
      </c>
      <c r="D15" s="11" t="str">
        <f>Banco!E14</f>
        <v>Dom</v>
      </c>
      <c r="E15" s="61"/>
      <c r="F15" s="62"/>
      <c r="G15" s="61"/>
      <c r="H15" s="62"/>
      <c r="I15" s="59"/>
      <c r="J15" s="60"/>
      <c r="K15" s="13" t="str">
        <f>Banco!G14</f>
        <v/>
      </c>
      <c r="L15" s="15" t="str">
        <f>Banco!I14</f>
        <v/>
      </c>
      <c r="M15" s="55" t="str">
        <f t="shared" si="0"/>
        <v/>
      </c>
      <c r="N15" s="56" t="str">
        <f t="shared" si="1"/>
        <v/>
      </c>
      <c r="O15" s="52"/>
      <c r="P15" s="52"/>
      <c r="Q15" s="52"/>
    </row>
    <row r="16" spans="3:17" ht="15" customHeight="1" x14ac:dyDescent="0.3">
      <c r="C16" s="17">
        <f>Banco!C15</f>
        <v>44116</v>
      </c>
      <c r="D16" s="11" t="str">
        <f>Banco!E15</f>
        <v>Seg</v>
      </c>
      <c r="E16" s="61"/>
      <c r="F16" s="62"/>
      <c r="G16" s="61"/>
      <c r="H16" s="62"/>
      <c r="I16" s="59"/>
      <c r="J16" s="60"/>
      <c r="K16" s="13" t="str">
        <f>Banco!G15</f>
        <v/>
      </c>
      <c r="L16" s="15">
        <f>Banco!I15</f>
        <v>0.33333333333333331</v>
      </c>
      <c r="M16" s="55" t="str">
        <f t="shared" si="0"/>
        <v/>
      </c>
      <c r="N16" s="56" t="str">
        <f t="shared" si="1"/>
        <v/>
      </c>
      <c r="O16" s="52"/>
      <c r="P16" s="52"/>
      <c r="Q16" s="52"/>
    </row>
    <row r="17" spans="3:17" ht="15" customHeight="1" x14ac:dyDescent="0.3">
      <c r="C17" s="17">
        <f>Banco!C16</f>
        <v>44117</v>
      </c>
      <c r="D17" s="11" t="str">
        <f>Banco!E16</f>
        <v>Ter</v>
      </c>
      <c r="E17" s="61"/>
      <c r="F17" s="62"/>
      <c r="G17" s="61"/>
      <c r="H17" s="62"/>
      <c r="I17" s="59"/>
      <c r="J17" s="60"/>
      <c r="K17" s="13" t="str">
        <f>Banco!G16</f>
        <v/>
      </c>
      <c r="L17" s="15">
        <f>Banco!I16</f>
        <v>0.33333333333333331</v>
      </c>
      <c r="M17" s="55" t="str">
        <f t="shared" si="0"/>
        <v/>
      </c>
      <c r="N17" s="56" t="str">
        <f t="shared" si="1"/>
        <v/>
      </c>
      <c r="O17" s="52"/>
      <c r="P17" s="52"/>
      <c r="Q17" s="52"/>
    </row>
    <row r="18" spans="3:17" ht="15" customHeight="1" x14ac:dyDescent="0.3">
      <c r="C18" s="17">
        <f>Banco!C17</f>
        <v>44118</v>
      </c>
      <c r="D18" s="11" t="str">
        <f>Banco!E17</f>
        <v>Qua</v>
      </c>
      <c r="E18" s="61"/>
      <c r="F18" s="62"/>
      <c r="G18" s="61"/>
      <c r="H18" s="62"/>
      <c r="I18" s="59"/>
      <c r="J18" s="60"/>
      <c r="K18" s="13" t="str">
        <f>Banco!G17</f>
        <v/>
      </c>
      <c r="L18" s="15">
        <f>Banco!I17</f>
        <v>0.33333333333333331</v>
      </c>
      <c r="M18" s="55" t="str">
        <f t="shared" si="0"/>
        <v/>
      </c>
      <c r="N18" s="56" t="str">
        <f t="shared" si="1"/>
        <v/>
      </c>
      <c r="O18" s="52"/>
      <c r="P18" s="52"/>
      <c r="Q18" s="52"/>
    </row>
    <row r="19" spans="3:17" ht="15" customHeight="1" x14ac:dyDescent="0.3">
      <c r="C19" s="17">
        <f>Banco!C18</f>
        <v>44119</v>
      </c>
      <c r="D19" s="11" t="str">
        <f>Banco!E18</f>
        <v>Qui</v>
      </c>
      <c r="E19" s="61"/>
      <c r="F19" s="62"/>
      <c r="G19" s="61"/>
      <c r="H19" s="62"/>
      <c r="I19" s="59"/>
      <c r="J19" s="60"/>
      <c r="K19" s="13" t="str">
        <f>Banco!G18</f>
        <v/>
      </c>
      <c r="L19" s="15">
        <f>Banco!I18</f>
        <v>0.33333333333333331</v>
      </c>
      <c r="M19" s="55" t="str">
        <f t="shared" si="0"/>
        <v/>
      </c>
      <c r="N19" s="56" t="str">
        <f t="shared" si="1"/>
        <v/>
      </c>
      <c r="O19" s="52"/>
      <c r="P19" s="52"/>
      <c r="Q19" s="52"/>
    </row>
    <row r="20" spans="3:17" ht="15" customHeight="1" x14ac:dyDescent="0.3">
      <c r="C20" s="17">
        <f>Banco!C19</f>
        <v>44120</v>
      </c>
      <c r="D20" s="11" t="str">
        <f>Banco!E19</f>
        <v>Sex</v>
      </c>
      <c r="E20" s="59"/>
      <c r="F20" s="60"/>
      <c r="G20" s="59"/>
      <c r="H20" s="60"/>
      <c r="I20" s="59"/>
      <c r="J20" s="60"/>
      <c r="K20" s="13" t="str">
        <f>Banco!G19</f>
        <v/>
      </c>
      <c r="L20" s="15">
        <f>Banco!I19</f>
        <v>0.33333333333333331</v>
      </c>
      <c r="M20" s="55" t="str">
        <f t="shared" si="0"/>
        <v/>
      </c>
      <c r="N20" s="56" t="str">
        <f t="shared" si="1"/>
        <v/>
      </c>
      <c r="O20" s="52"/>
      <c r="P20" s="52"/>
      <c r="Q20" s="52"/>
    </row>
    <row r="21" spans="3:17" ht="15" customHeight="1" x14ac:dyDescent="0.3">
      <c r="C21" s="17">
        <f>Banco!C20</f>
        <v>44121</v>
      </c>
      <c r="D21" s="11" t="str">
        <f>Banco!E20</f>
        <v>Sáb</v>
      </c>
      <c r="E21" s="61"/>
      <c r="F21" s="62"/>
      <c r="G21" s="61"/>
      <c r="H21" s="62"/>
      <c r="I21" s="59"/>
      <c r="J21" s="60"/>
      <c r="K21" s="13" t="str">
        <f>Banco!G20</f>
        <v/>
      </c>
      <c r="L21" s="15">
        <f>Banco!I20</f>
        <v>0.16667824074074075</v>
      </c>
      <c r="M21" s="55" t="str">
        <f t="shared" si="0"/>
        <v/>
      </c>
      <c r="N21" s="56" t="str">
        <f t="shared" si="1"/>
        <v/>
      </c>
      <c r="O21" s="52"/>
      <c r="P21" s="52"/>
      <c r="Q21" s="52"/>
    </row>
    <row r="22" spans="3:17" ht="15" customHeight="1" x14ac:dyDescent="0.3">
      <c r="C22" s="17">
        <f>Banco!C21</f>
        <v>44122</v>
      </c>
      <c r="D22" s="11" t="str">
        <f>Banco!E21</f>
        <v>Dom</v>
      </c>
      <c r="E22" s="61"/>
      <c r="F22" s="62"/>
      <c r="G22" s="61"/>
      <c r="H22" s="62"/>
      <c r="I22" s="59"/>
      <c r="J22" s="60"/>
      <c r="K22" s="13" t="str">
        <f>Banco!G21</f>
        <v/>
      </c>
      <c r="L22" s="15" t="str">
        <f>Banco!I21</f>
        <v/>
      </c>
      <c r="M22" s="55" t="str">
        <f t="shared" si="0"/>
        <v/>
      </c>
      <c r="N22" s="56" t="str">
        <f t="shared" si="1"/>
        <v/>
      </c>
      <c r="O22" s="52"/>
      <c r="P22" s="52"/>
      <c r="Q22" s="52"/>
    </row>
    <row r="23" spans="3:17" ht="15" customHeight="1" x14ac:dyDescent="0.3">
      <c r="C23" s="17">
        <f>Banco!C22</f>
        <v>44123</v>
      </c>
      <c r="D23" s="11" t="str">
        <f>Banco!E22</f>
        <v>Seg</v>
      </c>
      <c r="E23" s="61"/>
      <c r="F23" s="62"/>
      <c r="G23" s="61"/>
      <c r="H23" s="62"/>
      <c r="I23" s="59"/>
      <c r="J23" s="60"/>
      <c r="K23" s="13" t="str">
        <f>Banco!G22</f>
        <v/>
      </c>
      <c r="L23" s="15">
        <f>Banco!I22</f>
        <v>0.33333333333333331</v>
      </c>
      <c r="M23" s="55" t="str">
        <f t="shared" si="0"/>
        <v/>
      </c>
      <c r="N23" s="56" t="str">
        <f t="shared" si="1"/>
        <v/>
      </c>
      <c r="O23" s="52"/>
      <c r="P23" s="52"/>
      <c r="Q23" s="52"/>
    </row>
    <row r="24" spans="3:17" ht="15" customHeight="1" x14ac:dyDescent="0.3">
      <c r="C24" s="17">
        <f>Banco!C23</f>
        <v>44124</v>
      </c>
      <c r="D24" s="11" t="str">
        <f>Banco!E23</f>
        <v>Ter</v>
      </c>
      <c r="E24" s="61"/>
      <c r="F24" s="62"/>
      <c r="G24" s="61"/>
      <c r="H24" s="62"/>
      <c r="I24" s="59"/>
      <c r="J24" s="60"/>
      <c r="K24" s="13" t="str">
        <f>Banco!G23</f>
        <v/>
      </c>
      <c r="L24" s="15">
        <f>Banco!I23</f>
        <v>0.33333333333333331</v>
      </c>
      <c r="M24" s="55" t="str">
        <f t="shared" si="0"/>
        <v/>
      </c>
      <c r="N24" s="56" t="str">
        <f t="shared" si="1"/>
        <v/>
      </c>
      <c r="O24" s="52"/>
      <c r="P24" s="52"/>
      <c r="Q24" s="52"/>
    </row>
    <row r="25" spans="3:17" ht="15" customHeight="1" x14ac:dyDescent="0.3">
      <c r="C25" s="17">
        <f>Banco!C24</f>
        <v>44125</v>
      </c>
      <c r="D25" s="11" t="str">
        <f>Banco!E24</f>
        <v>Qua</v>
      </c>
      <c r="E25" s="61"/>
      <c r="F25" s="62"/>
      <c r="G25" s="61"/>
      <c r="H25" s="62"/>
      <c r="I25" s="59"/>
      <c r="J25" s="60"/>
      <c r="K25" s="13" t="str">
        <f>Banco!G24</f>
        <v/>
      </c>
      <c r="L25" s="15">
        <f>Banco!I24</f>
        <v>0.33333333333333331</v>
      </c>
      <c r="M25" s="55" t="str">
        <f t="shared" si="0"/>
        <v/>
      </c>
      <c r="N25" s="56" t="str">
        <f t="shared" si="1"/>
        <v/>
      </c>
      <c r="O25" s="52"/>
      <c r="P25" s="52"/>
      <c r="Q25" s="52"/>
    </row>
    <row r="26" spans="3:17" ht="15" customHeight="1" x14ac:dyDescent="0.3">
      <c r="C26" s="17">
        <f>Banco!C25</f>
        <v>44126</v>
      </c>
      <c r="D26" s="11" t="str">
        <f>Banco!E25</f>
        <v>Qui</v>
      </c>
      <c r="E26" s="61"/>
      <c r="F26" s="62"/>
      <c r="G26" s="61"/>
      <c r="H26" s="62"/>
      <c r="I26" s="59"/>
      <c r="J26" s="60"/>
      <c r="K26" s="13" t="str">
        <f>Banco!G25</f>
        <v/>
      </c>
      <c r="L26" s="15">
        <f>Banco!I25</f>
        <v>0.33333333333333331</v>
      </c>
      <c r="M26" s="55" t="str">
        <f t="shared" si="0"/>
        <v/>
      </c>
      <c r="N26" s="56" t="str">
        <f t="shared" si="1"/>
        <v/>
      </c>
      <c r="O26" s="52"/>
      <c r="P26" s="52"/>
      <c r="Q26" s="52"/>
    </row>
    <row r="27" spans="3:17" ht="15" customHeight="1" x14ac:dyDescent="0.3">
      <c r="C27" s="17">
        <f>Banco!C26</f>
        <v>44127</v>
      </c>
      <c r="D27" s="11" t="str">
        <f>Banco!E26</f>
        <v>Sex</v>
      </c>
      <c r="E27" s="59"/>
      <c r="F27" s="60"/>
      <c r="G27" s="59"/>
      <c r="H27" s="60"/>
      <c r="I27" s="59"/>
      <c r="J27" s="60"/>
      <c r="K27" s="13" t="str">
        <f>Banco!G26</f>
        <v/>
      </c>
      <c r="L27" s="15">
        <f>Banco!I26</f>
        <v>0.33333333333333331</v>
      </c>
      <c r="M27" s="55" t="str">
        <f t="shared" si="0"/>
        <v/>
      </c>
      <c r="N27" s="56" t="str">
        <f t="shared" si="1"/>
        <v/>
      </c>
      <c r="O27" s="52"/>
      <c r="P27" s="52"/>
      <c r="Q27" s="52"/>
    </row>
    <row r="28" spans="3:17" ht="15" customHeight="1" x14ac:dyDescent="0.3">
      <c r="C28" s="17">
        <f>Banco!C27</f>
        <v>44128</v>
      </c>
      <c r="D28" s="11" t="str">
        <f>Banco!E27</f>
        <v>Sáb</v>
      </c>
      <c r="E28" s="59"/>
      <c r="F28" s="60"/>
      <c r="G28" s="59"/>
      <c r="H28" s="60"/>
      <c r="I28" s="59"/>
      <c r="J28" s="60"/>
      <c r="K28" s="13" t="str">
        <f>Banco!G27</f>
        <v/>
      </c>
      <c r="L28" s="15">
        <f>Banco!I27</f>
        <v>0.16667824074074075</v>
      </c>
      <c r="M28" s="55" t="str">
        <f t="shared" si="0"/>
        <v/>
      </c>
      <c r="N28" s="56" t="str">
        <f t="shared" si="1"/>
        <v/>
      </c>
      <c r="O28" s="52"/>
      <c r="P28" s="52"/>
      <c r="Q28" s="52"/>
    </row>
    <row r="29" spans="3:17" ht="15" customHeight="1" x14ac:dyDescent="0.3">
      <c r="C29" s="17">
        <f>Banco!C28</f>
        <v>44129</v>
      </c>
      <c r="D29" s="11" t="str">
        <f>Banco!E28</f>
        <v>Dom</v>
      </c>
      <c r="E29" s="59"/>
      <c r="F29" s="60"/>
      <c r="G29" s="59"/>
      <c r="H29" s="60"/>
      <c r="I29" s="59"/>
      <c r="J29" s="60"/>
      <c r="K29" s="13" t="str">
        <f>Banco!G28</f>
        <v/>
      </c>
      <c r="L29" s="15" t="str">
        <f>Banco!I28</f>
        <v/>
      </c>
      <c r="M29" s="55" t="str">
        <f t="shared" si="0"/>
        <v/>
      </c>
      <c r="N29" s="56" t="str">
        <f t="shared" si="1"/>
        <v/>
      </c>
      <c r="O29" s="52"/>
      <c r="P29" s="52"/>
      <c r="Q29" s="52"/>
    </row>
    <row r="30" spans="3:17" ht="15" customHeight="1" x14ac:dyDescent="0.3">
      <c r="C30" s="17">
        <f>Banco!C29</f>
        <v>44130</v>
      </c>
      <c r="D30" s="11" t="str">
        <f>Banco!E29</f>
        <v>Seg</v>
      </c>
      <c r="E30" s="59"/>
      <c r="F30" s="60"/>
      <c r="G30" s="59"/>
      <c r="H30" s="60"/>
      <c r="I30" s="59"/>
      <c r="J30" s="60"/>
      <c r="K30" s="13" t="str">
        <f>Banco!G29</f>
        <v/>
      </c>
      <c r="L30" s="15">
        <f>Banco!I29</f>
        <v>0.33333333333333331</v>
      </c>
      <c r="M30" s="55" t="str">
        <f t="shared" si="0"/>
        <v/>
      </c>
      <c r="N30" s="56" t="str">
        <f t="shared" si="1"/>
        <v/>
      </c>
      <c r="O30" s="52"/>
      <c r="P30" s="52"/>
      <c r="Q30" s="52"/>
    </row>
    <row r="31" spans="3:17" ht="15" customHeight="1" x14ac:dyDescent="0.3">
      <c r="C31" s="17">
        <f>Banco!C30</f>
        <v>44131</v>
      </c>
      <c r="D31" s="11" t="str">
        <f>Banco!E30</f>
        <v>Ter</v>
      </c>
      <c r="E31" s="59"/>
      <c r="F31" s="60"/>
      <c r="G31" s="59"/>
      <c r="H31" s="60"/>
      <c r="I31" s="59"/>
      <c r="J31" s="60"/>
      <c r="K31" s="13" t="str">
        <f>Banco!G30</f>
        <v/>
      </c>
      <c r="L31" s="15">
        <f>Banco!I30</f>
        <v>0.33333333333333331</v>
      </c>
      <c r="M31" s="55" t="str">
        <f t="shared" si="0"/>
        <v/>
      </c>
      <c r="N31" s="56" t="str">
        <f t="shared" si="1"/>
        <v/>
      </c>
      <c r="O31" s="52"/>
      <c r="P31" s="52"/>
      <c r="Q31" s="52"/>
    </row>
    <row r="32" spans="3:17" ht="15" customHeight="1" x14ac:dyDescent="0.3">
      <c r="C32" s="17">
        <f>Banco!C31</f>
        <v>44132</v>
      </c>
      <c r="D32" s="11" t="str">
        <f>Banco!E31</f>
        <v>Qua</v>
      </c>
      <c r="E32" s="59"/>
      <c r="F32" s="60"/>
      <c r="G32" s="59"/>
      <c r="H32" s="60"/>
      <c r="I32" s="59"/>
      <c r="J32" s="60"/>
      <c r="K32" s="13" t="str">
        <f>Banco!G31</f>
        <v/>
      </c>
      <c r="L32" s="15">
        <f>Banco!I31</f>
        <v>0.33333333333333331</v>
      </c>
      <c r="M32" s="55" t="str">
        <f t="shared" si="0"/>
        <v/>
      </c>
      <c r="N32" s="56" t="str">
        <f t="shared" si="1"/>
        <v/>
      </c>
      <c r="O32" s="52"/>
      <c r="P32" s="52"/>
      <c r="Q32" s="52"/>
    </row>
    <row r="33" spans="3:17" ht="15" customHeight="1" x14ac:dyDescent="0.3">
      <c r="C33" s="17">
        <f>Banco!C32</f>
        <v>44133</v>
      </c>
      <c r="D33" s="11" t="str">
        <f>Banco!E32</f>
        <v>Qui</v>
      </c>
      <c r="E33" s="59"/>
      <c r="F33" s="60"/>
      <c r="G33" s="59"/>
      <c r="H33" s="60"/>
      <c r="I33" s="59"/>
      <c r="J33" s="60"/>
      <c r="K33" s="13" t="str">
        <f>Banco!G32</f>
        <v/>
      </c>
      <c r="L33" s="15">
        <f>Banco!I32</f>
        <v>0.33333333333333331</v>
      </c>
      <c r="M33" s="55" t="str">
        <f t="shared" si="0"/>
        <v/>
      </c>
      <c r="N33" s="56" t="str">
        <f t="shared" si="1"/>
        <v/>
      </c>
      <c r="O33" s="52"/>
      <c r="P33" s="52"/>
      <c r="Q33" s="52"/>
    </row>
    <row r="34" spans="3:17" ht="15" customHeight="1" x14ac:dyDescent="0.3">
      <c r="C34" s="17">
        <f>Banco!C33</f>
        <v>44134</v>
      </c>
      <c r="D34" s="11" t="str">
        <f>Banco!E33</f>
        <v>Sex</v>
      </c>
      <c r="E34" s="59"/>
      <c r="F34" s="60"/>
      <c r="G34" s="59"/>
      <c r="H34" s="60"/>
      <c r="I34" s="59"/>
      <c r="J34" s="60"/>
      <c r="K34" s="13" t="str">
        <f>Banco!G33</f>
        <v/>
      </c>
      <c r="L34" s="15">
        <f>Banco!I33</f>
        <v>0.33333333333333331</v>
      </c>
      <c r="M34" s="55" t="str">
        <f t="shared" si="0"/>
        <v/>
      </c>
      <c r="N34" s="56" t="str">
        <f t="shared" si="1"/>
        <v/>
      </c>
      <c r="O34" s="52"/>
      <c r="P34" s="52"/>
      <c r="Q34" s="52"/>
    </row>
    <row r="35" spans="3:17" ht="15" customHeight="1" x14ac:dyDescent="0.3">
      <c r="C35" s="17">
        <f>Banco!C34</f>
        <v>44135</v>
      </c>
      <c r="D35" s="11" t="str">
        <f>Banco!E34</f>
        <v>Sáb</v>
      </c>
      <c r="E35" s="59"/>
      <c r="F35" s="60"/>
      <c r="G35" s="59"/>
      <c r="H35" s="60"/>
      <c r="I35" s="59"/>
      <c r="J35" s="60"/>
      <c r="K35" s="13" t="str">
        <f>Banco!G34</f>
        <v/>
      </c>
      <c r="L35" s="15">
        <f>Banco!H34</f>
        <v>0.16667824074074075</v>
      </c>
      <c r="M35" s="55" t="str">
        <f t="shared" si="0"/>
        <v/>
      </c>
      <c r="N35" s="56" t="str">
        <f t="shared" si="1"/>
        <v/>
      </c>
      <c r="O35" s="52"/>
      <c r="P35" s="52"/>
      <c r="Q35" s="52"/>
    </row>
    <row r="36" spans="3:17" ht="15" customHeight="1" x14ac:dyDescent="0.3">
      <c r="C36" s="18"/>
      <c r="D36" s="10"/>
      <c r="E36" s="63"/>
      <c r="F36" s="64"/>
      <c r="G36" s="63"/>
      <c r="H36" s="64"/>
      <c r="I36" s="63"/>
      <c r="J36" s="64"/>
      <c r="K36" s="12">
        <f>SUM(K5:K35)</f>
        <v>2.6666782407407403</v>
      </c>
      <c r="L36" s="14">
        <f>SUM(L5:L35)</f>
        <v>8.1667245370370338</v>
      </c>
      <c r="M36" s="50">
        <f>SUM(M5:M35)</f>
        <v>0.20833333333333315</v>
      </c>
      <c r="N36" s="51">
        <f>SUM(N5:N35)</f>
        <v>0.20834490740740746</v>
      </c>
      <c r="O36" s="52"/>
      <c r="P36" s="52"/>
      <c r="Q36" s="52"/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8">
    <pageSetUpPr fitToPage="1"/>
  </sheetPr>
  <dimension ref="A4:O128"/>
  <sheetViews>
    <sheetView showGridLines="0" showRowColHeaders="0" workbookViewId="0"/>
  </sheetViews>
  <sheetFormatPr defaultColWidth="9.109375" defaultRowHeight="21.9" customHeight="1" x14ac:dyDescent="0.3"/>
  <cols>
    <col min="1" max="1" width="25.6640625" style="9" customWidth="1"/>
    <col min="2" max="2" width="2.6640625" style="1" customWidth="1"/>
    <col min="3" max="3" width="10.88671875" style="5" customWidth="1"/>
    <col min="4" max="4" width="7.44140625" style="5" customWidth="1"/>
    <col min="5" max="10" width="7.33203125" style="5" customWidth="1"/>
    <col min="11" max="11" width="9.88671875" style="5" customWidth="1"/>
    <col min="12" max="12" width="9.6640625" style="5" customWidth="1"/>
    <col min="13" max="14" width="8.6640625" style="5" customWidth="1"/>
    <col min="15" max="16384" width="9.109375" style="1"/>
  </cols>
  <sheetData>
    <row r="4" spans="3:15" ht="20.100000000000001" customHeight="1" x14ac:dyDescent="0.3">
      <c r="C4" s="112" t="s">
        <v>0</v>
      </c>
      <c r="D4" s="113"/>
      <c r="E4" s="113"/>
      <c r="F4" s="110" t="str">
        <f>IF(Cadastros!D4="","",Cadastros!D4)</f>
        <v>Comercial Catalão</v>
      </c>
      <c r="G4" s="110"/>
      <c r="H4" s="110"/>
      <c r="I4" s="110"/>
      <c r="J4" s="108" t="s">
        <v>19</v>
      </c>
      <c r="K4" s="108"/>
      <c r="L4" s="110" t="str">
        <f>IF(Cadastros!D6="","",Cadastros!D6)</f>
        <v>09.900.147/0001-10</v>
      </c>
      <c r="M4" s="110"/>
      <c r="N4" s="111"/>
    </row>
    <row r="5" spans="3:15" ht="20.100000000000001" customHeight="1" x14ac:dyDescent="0.3">
      <c r="C5" s="114" t="s">
        <v>1</v>
      </c>
      <c r="D5" s="115"/>
      <c r="E5" s="115"/>
      <c r="F5" s="116" t="str">
        <f>IF(Cadastros!D8="","",Cadastros!D8)</f>
        <v>Ana Claudia</v>
      </c>
      <c r="G5" s="116"/>
      <c r="H5" s="116"/>
      <c r="I5" s="116"/>
      <c r="J5" s="109" t="s">
        <v>20</v>
      </c>
      <c r="K5" s="109"/>
      <c r="L5" s="101">
        <f>SUM(Cadastros!D12:D18)</f>
        <v>1.8333449074074073</v>
      </c>
      <c r="M5" s="101"/>
      <c r="N5" s="102"/>
    </row>
    <row r="6" spans="3:15" ht="20.100000000000001" customHeight="1" x14ac:dyDescent="0.3">
      <c r="C6" s="114" t="s">
        <v>15</v>
      </c>
      <c r="D6" s="115"/>
      <c r="E6" s="115"/>
      <c r="F6" s="117">
        <f>IF(Cadastros!D10="","",Cadastros!D10)</f>
        <v>44105</v>
      </c>
      <c r="G6" s="116"/>
      <c r="H6" s="116"/>
      <c r="I6" s="116"/>
      <c r="J6" s="109" t="s">
        <v>28</v>
      </c>
      <c r="K6" s="109"/>
      <c r="L6" s="103">
        <f>IF(Lançamentos!P5="",Lançamentos!Q5,Lançamentos!P5)</f>
        <v>1.1574074074316432E-5</v>
      </c>
      <c r="M6" s="103"/>
      <c r="N6" s="104"/>
    </row>
    <row r="7" spans="3:15" ht="5.0999999999999996" customHeight="1" x14ac:dyDescent="0.3">
      <c r="C7" s="70"/>
      <c r="D7" s="25"/>
      <c r="E7" s="25"/>
      <c r="F7" s="25"/>
      <c r="G7" s="25"/>
      <c r="H7" s="25"/>
      <c r="I7" s="25"/>
      <c r="J7" s="25"/>
      <c r="K7" s="25"/>
      <c r="L7" s="25"/>
      <c r="M7" s="25"/>
      <c r="N7" s="71"/>
    </row>
    <row r="8" spans="3:15" ht="20.100000000000001" customHeight="1" x14ac:dyDescent="0.3">
      <c r="C8" s="105" t="s">
        <v>16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7"/>
    </row>
    <row r="9" spans="3:15" ht="5.0999999999999996" customHeight="1" x14ac:dyDescent="0.3">
      <c r="C9" s="70"/>
      <c r="D9" s="25"/>
      <c r="E9" s="25"/>
      <c r="F9" s="25"/>
      <c r="G9" s="25"/>
      <c r="H9" s="25"/>
      <c r="I9" s="25"/>
      <c r="J9" s="25"/>
      <c r="K9" s="25"/>
      <c r="L9" s="25"/>
      <c r="M9" s="25"/>
      <c r="N9" s="71"/>
    </row>
    <row r="10" spans="3:15" ht="20.100000000000001" customHeight="1" x14ac:dyDescent="0.3">
      <c r="C10" s="72" t="s">
        <v>5</v>
      </c>
      <c r="D10" s="26" t="s">
        <v>4</v>
      </c>
      <c r="E10" s="26" t="s">
        <v>6</v>
      </c>
      <c r="F10" s="26" t="s">
        <v>7</v>
      </c>
      <c r="G10" s="26" t="s">
        <v>6</v>
      </c>
      <c r="H10" s="26" t="s">
        <v>7</v>
      </c>
      <c r="I10" s="26" t="s">
        <v>6</v>
      </c>
      <c r="J10" s="26" t="s">
        <v>7</v>
      </c>
      <c r="K10" s="26" t="s">
        <v>18</v>
      </c>
      <c r="L10" s="26" t="s">
        <v>17</v>
      </c>
      <c r="M10" s="26" t="s">
        <v>43</v>
      </c>
      <c r="N10" s="73" t="s">
        <v>45</v>
      </c>
    </row>
    <row r="11" spans="3:15" ht="20.100000000000001" customHeight="1" x14ac:dyDescent="0.3">
      <c r="C11" s="74">
        <f>IF(Lançamentos!C5="","",Lançamentos!C5)</f>
        <v>44105</v>
      </c>
      <c r="D11" s="27" t="str">
        <f>IF(Lançamentos!D5="","",Lançamentos!D5)</f>
        <v>Qui</v>
      </c>
      <c r="E11" s="28">
        <f>IF(Lançamentos!E5="","",Lançamentos!E5)</f>
        <v>0.33333333333333331</v>
      </c>
      <c r="F11" s="28">
        <f>IF(Lançamentos!F5="","",Lançamentos!F5)</f>
        <v>0.5</v>
      </c>
      <c r="G11" s="28">
        <f>IF(Lançamentos!G5="","",Lançamentos!G5)</f>
        <v>0.58333333333333337</v>
      </c>
      <c r="H11" s="28">
        <f>IF(Lançamentos!H5="","",Lançamentos!H5)</f>
        <v>0.75</v>
      </c>
      <c r="I11" s="28" t="str">
        <f>IF(Lançamentos!I5="","",Lançamentos!I5)</f>
        <v/>
      </c>
      <c r="J11" s="28" t="str">
        <f>IF(Lançamentos!J5="","",Lançamentos!J5)</f>
        <v/>
      </c>
      <c r="K11" s="29">
        <f>IF(Lançamentos!K5="","",Lançamentos!K5)</f>
        <v>0.33333333333333331</v>
      </c>
      <c r="L11" s="29">
        <f>IF(Lançamentos!L5="","",Lançamentos!L5)</f>
        <v>0.33333333333333331</v>
      </c>
      <c r="M11" s="30" t="str">
        <f>IF(Lançamentos!M5="","",Lançamentos!M5)</f>
        <v/>
      </c>
      <c r="N11" s="75" t="str">
        <f>IF(Lançamentos!N5="","",Lançamentos!N5)</f>
        <v/>
      </c>
    </row>
    <row r="12" spans="3:15" ht="20.100000000000001" customHeight="1" x14ac:dyDescent="0.3">
      <c r="C12" s="76">
        <f>IF(Lançamentos!C6="","",Lançamentos!C6)</f>
        <v>44106</v>
      </c>
      <c r="D12" s="31" t="str">
        <f>IF(Lançamentos!D6="","",Lançamentos!D6)</f>
        <v>Sex</v>
      </c>
      <c r="E12" s="32">
        <f>IF(Lançamentos!E6="","",Lançamentos!E6)</f>
        <v>0.33333333333333331</v>
      </c>
      <c r="F12" s="32">
        <f>IF(Lançamentos!F6="","",Lançamentos!F6)</f>
        <v>0.5</v>
      </c>
      <c r="G12" s="32">
        <f>IF(Lançamentos!G6="","",Lançamentos!G6)</f>
        <v>0.58333333333333337</v>
      </c>
      <c r="H12" s="32">
        <f>IF(Lançamentos!H6="","",Lançamentos!H6)</f>
        <v>0.66666666666666663</v>
      </c>
      <c r="I12" s="32">
        <f>IF(Lançamentos!I6="","",Lançamentos!I6)</f>
        <v>0.75</v>
      </c>
      <c r="J12" s="32">
        <f>IF(Lançamentos!J6="","",Lançamentos!J6)</f>
        <v>0.875</v>
      </c>
      <c r="K12" s="33">
        <f>IF(Lançamentos!K6="","",Lançamentos!K6)</f>
        <v>0.37499999999999994</v>
      </c>
      <c r="L12" s="33">
        <f>IF(Lançamentos!L6="","",Lançamentos!L6)</f>
        <v>0.33333333333333331</v>
      </c>
      <c r="M12" s="34">
        <f>IF(Lançamentos!M6="","",Lançamentos!M6)</f>
        <v>4.166666666666663E-2</v>
      </c>
      <c r="N12" s="77" t="str">
        <f>IF(Lançamentos!N6="","",Lançamentos!N6)</f>
        <v/>
      </c>
    </row>
    <row r="13" spans="3:15" ht="20.100000000000001" customHeight="1" x14ac:dyDescent="0.3">
      <c r="C13" s="76">
        <f>IF(Lançamentos!C7="","",Lançamentos!C7)</f>
        <v>44107</v>
      </c>
      <c r="D13" s="31" t="str">
        <f>IF(Lançamentos!D7="","",Lançamentos!D7)</f>
        <v>Sáb</v>
      </c>
      <c r="E13" s="32">
        <f>IF(Lançamentos!E7="","",Lançamentos!E7)</f>
        <v>0.33333333333333331</v>
      </c>
      <c r="F13" s="32">
        <f>IF(Lançamentos!F7="","",Lançamentos!F7)</f>
        <v>0.45833333333333331</v>
      </c>
      <c r="G13" s="32" t="str">
        <f>IF(Lançamentos!G7="","",Lançamentos!G7)</f>
        <v/>
      </c>
      <c r="H13" s="32" t="str">
        <f>IF(Lançamentos!H7="","",Lançamentos!H7)</f>
        <v/>
      </c>
      <c r="I13" s="32" t="str">
        <f>IF(Lançamentos!I7="","",Lançamentos!I7)</f>
        <v/>
      </c>
      <c r="J13" s="32" t="str">
        <f>IF(Lançamentos!J7="","",Lançamentos!J7)</f>
        <v/>
      </c>
      <c r="K13" s="33">
        <f>IF(Lançamentos!K7="","",Lançamentos!K7)</f>
        <v>0.125</v>
      </c>
      <c r="L13" s="33">
        <f>IF(Lançamentos!L7="","",Lançamentos!L7)</f>
        <v>0.16667824074074075</v>
      </c>
      <c r="M13" s="34" t="str">
        <f>IF(Lançamentos!M7="","",Lançamentos!M7)</f>
        <v/>
      </c>
      <c r="N13" s="77">
        <f>IF(Lançamentos!N7="","",Lançamentos!N7)</f>
        <v>4.1678240740740752E-2</v>
      </c>
    </row>
    <row r="14" spans="3:15" ht="20.100000000000001" customHeight="1" x14ac:dyDescent="0.3">
      <c r="C14" s="76">
        <f>IF(Lançamentos!C8="","",Lançamentos!C8)</f>
        <v>44108</v>
      </c>
      <c r="D14" s="31" t="str">
        <f>IF(Lançamentos!D8="","",Lançamentos!D8)</f>
        <v>Dom</v>
      </c>
      <c r="E14" s="32" t="str">
        <f>IF(Lançamentos!E8="","",Lançamentos!E8)</f>
        <v/>
      </c>
      <c r="F14" s="32" t="str">
        <f>IF(Lançamentos!F8="","",Lançamentos!F8)</f>
        <v/>
      </c>
      <c r="G14" s="32" t="str">
        <f>IF(Lançamentos!G8="","",Lançamentos!G8)</f>
        <v/>
      </c>
      <c r="H14" s="32" t="str">
        <f>IF(Lançamentos!H8="","",Lançamentos!H8)</f>
        <v/>
      </c>
      <c r="I14" s="32" t="str">
        <f>IF(Lançamentos!I8="","",Lançamentos!I8)</f>
        <v/>
      </c>
      <c r="J14" s="32" t="str">
        <f>IF(Lançamentos!J8="","",Lançamentos!J8)</f>
        <v/>
      </c>
      <c r="K14" s="33" t="str">
        <f>IF(Lançamentos!K8="","",Lançamentos!K8)</f>
        <v/>
      </c>
      <c r="L14" s="33" t="str">
        <f>IF(Lançamentos!L8="","",Lançamentos!L8)</f>
        <v/>
      </c>
      <c r="M14" s="34" t="str">
        <f>IF(Lançamentos!M8="","",Lançamentos!M8)</f>
        <v/>
      </c>
      <c r="N14" s="77" t="str">
        <f>IF(Lançamentos!N8="","",Lançamentos!N8)</f>
        <v/>
      </c>
    </row>
    <row r="15" spans="3:15" ht="20.100000000000001" customHeight="1" x14ac:dyDescent="0.3">
      <c r="C15" s="76">
        <f>IF(Lançamentos!C9="","",Lançamentos!C9)</f>
        <v>44109</v>
      </c>
      <c r="D15" s="31" t="str">
        <f>IF(Lançamentos!D9="","",Lançamentos!D9)</f>
        <v>Seg</v>
      </c>
      <c r="E15" s="32">
        <f>IF(Lançamentos!E9="","",Lançamentos!E9)</f>
        <v>0.33333333333333331</v>
      </c>
      <c r="F15" s="32">
        <f>IF(Lançamentos!F9="","",Lançamentos!F9)</f>
        <v>0.5</v>
      </c>
      <c r="G15" s="32">
        <f>IF(Lançamentos!G9="","",Lançamentos!G9)</f>
        <v>0.58333333333333337</v>
      </c>
      <c r="H15" s="32">
        <f>IF(Lançamentos!H9="","",Lançamentos!H9)</f>
        <v>0.75</v>
      </c>
      <c r="I15" s="32" t="str">
        <f>IF(Lançamentos!I9="","",Lançamentos!I9)</f>
        <v/>
      </c>
      <c r="J15" s="32" t="str">
        <f>IF(Lançamentos!J9="","",Lançamentos!J9)</f>
        <v/>
      </c>
      <c r="K15" s="33">
        <f>IF(Lançamentos!K9="","",Lançamentos!K9)</f>
        <v>0.33333333333333331</v>
      </c>
      <c r="L15" s="33">
        <f>IF(Lançamentos!L9="","",Lançamentos!L9)</f>
        <v>0.33333333333333331</v>
      </c>
      <c r="M15" s="34" t="str">
        <f>IF(Lançamentos!M9="","",Lançamentos!M9)</f>
        <v/>
      </c>
      <c r="N15" s="77" t="str">
        <f>IF(Lançamentos!N9="","",Lançamentos!N9)</f>
        <v/>
      </c>
      <c r="O15" s="69"/>
    </row>
    <row r="16" spans="3:15" ht="20.100000000000001" customHeight="1" x14ac:dyDescent="0.3">
      <c r="C16" s="76">
        <f>IF(Lançamentos!C10="","",Lançamentos!C10)</f>
        <v>44110</v>
      </c>
      <c r="D16" s="31" t="str">
        <f>IF(Lançamentos!D10="","",Lançamentos!D10)</f>
        <v>Ter</v>
      </c>
      <c r="E16" s="32">
        <f>IF(Lançamentos!E10="","",Lançamentos!E10)</f>
        <v>0.33333333333333331</v>
      </c>
      <c r="F16" s="32">
        <f>IF(Lançamentos!F10="","",Lançamentos!F10)</f>
        <v>0.5</v>
      </c>
      <c r="G16" s="32">
        <f>IF(Lançamentos!G10="","",Lançamentos!G10)</f>
        <v>0.58333333333333337</v>
      </c>
      <c r="H16" s="32">
        <f>IF(Lançamentos!H10="","",Lançamentos!H10)</f>
        <v>0.79166666666666663</v>
      </c>
      <c r="I16" s="32" t="str">
        <f>IF(Lançamentos!I10="","",Lançamentos!I10)</f>
        <v/>
      </c>
      <c r="J16" s="32" t="str">
        <f>IF(Lançamentos!J10="","",Lançamentos!J10)</f>
        <v/>
      </c>
      <c r="K16" s="33">
        <f>IF(Lançamentos!K10="","",Lançamentos!K10)</f>
        <v>0.37499999999999994</v>
      </c>
      <c r="L16" s="33">
        <f>IF(Lançamentos!L10="","",Lançamentos!L10)</f>
        <v>0.33333333333333331</v>
      </c>
      <c r="M16" s="34">
        <f>IF(Lançamentos!M10="","",Lançamentos!M10)</f>
        <v>4.166666666666663E-2</v>
      </c>
      <c r="N16" s="77" t="str">
        <f>IF(Lançamentos!N10="","",Lançamentos!N10)</f>
        <v/>
      </c>
    </row>
    <row r="17" spans="3:15" ht="20.100000000000001" customHeight="1" x14ac:dyDescent="0.3">
      <c r="C17" s="76">
        <f>IF(Lançamentos!C11="","",Lançamentos!C11)</f>
        <v>44111</v>
      </c>
      <c r="D17" s="31" t="str">
        <f>IF(Lançamentos!D11="","",Lançamentos!D11)</f>
        <v>Qua</v>
      </c>
      <c r="E17" s="32">
        <f>IF(Lançamentos!E11="","",Lançamentos!E11)</f>
        <v>0.33333333333333331</v>
      </c>
      <c r="F17" s="32">
        <f>IF(Lançamentos!F11="","",Lançamentos!F11)</f>
        <v>0.5</v>
      </c>
      <c r="G17" s="32">
        <f>IF(Lançamentos!G11="","",Lançamentos!G11)</f>
        <v>0.58333333333333337</v>
      </c>
      <c r="H17" s="32">
        <f>IF(Lançamentos!H11="","",Lançamentos!H11)</f>
        <v>0.79166666666666663</v>
      </c>
      <c r="I17" s="32" t="str">
        <f>IF(Lançamentos!I11="","",Lançamentos!I11)</f>
        <v/>
      </c>
      <c r="J17" s="32" t="str">
        <f>IF(Lançamentos!J11="","",Lançamentos!J11)</f>
        <v/>
      </c>
      <c r="K17" s="33">
        <f>IF(Lançamentos!K11="","",Lançamentos!K11)</f>
        <v>0.37499999999999994</v>
      </c>
      <c r="L17" s="33">
        <f>IF(Lançamentos!L11="","",Lançamentos!L11)</f>
        <v>0.33333333333333331</v>
      </c>
      <c r="M17" s="34">
        <f>IF(Lançamentos!M11="","",Lançamentos!M11)</f>
        <v>4.166666666666663E-2</v>
      </c>
      <c r="N17" s="77" t="str">
        <f>IF(Lançamentos!N11="","",Lançamentos!N11)</f>
        <v/>
      </c>
      <c r="O17" s="69"/>
    </row>
    <row r="18" spans="3:15" ht="20.100000000000001" customHeight="1" x14ac:dyDescent="0.3">
      <c r="C18" s="76">
        <f>IF(Lançamentos!C12="","",Lançamentos!C12)</f>
        <v>44112</v>
      </c>
      <c r="D18" s="31" t="str">
        <f>IF(Lançamentos!D12="","",Lançamentos!D12)</f>
        <v>Qui</v>
      </c>
      <c r="E18" s="32">
        <f>IF(Lançamentos!E12="","",Lançamentos!E12)</f>
        <v>0.33333333333333331</v>
      </c>
      <c r="F18" s="32">
        <f>IF(Lançamentos!F12="","",Lançamentos!F12)</f>
        <v>0.5</v>
      </c>
      <c r="G18" s="32">
        <f>IF(Lançamentos!G12="","",Lançamentos!G12)</f>
        <v>0.58333333333333337</v>
      </c>
      <c r="H18" s="32">
        <f>IF(Lançamentos!H12="","",Lançamentos!H12)</f>
        <v>0.66666666666666663</v>
      </c>
      <c r="I18" s="32">
        <f>IF(Lançamentos!I12="","",Lançamentos!I12)</f>
        <v>0.70833333333333337</v>
      </c>
      <c r="J18" s="32">
        <f>IF(Lançamentos!J12="","",Lançamentos!J12)</f>
        <v>0.83333333333333337</v>
      </c>
      <c r="K18" s="33">
        <f>IF(Lançamentos!K12="","",Lançamentos!K12)</f>
        <v>0.37499999999999994</v>
      </c>
      <c r="L18" s="33">
        <f>IF(Lançamentos!L12="","",Lançamentos!L12)</f>
        <v>0.33333333333333331</v>
      </c>
      <c r="M18" s="34">
        <f>IF(Lançamentos!M12="","",Lançamentos!M12)</f>
        <v>4.166666666666663E-2</v>
      </c>
      <c r="N18" s="77" t="str">
        <f>IF(Lançamentos!N12="","",Lançamentos!N12)</f>
        <v/>
      </c>
    </row>
    <row r="19" spans="3:15" ht="20.100000000000001" customHeight="1" x14ac:dyDescent="0.3">
      <c r="C19" s="76">
        <f>IF(Lançamentos!C13="","",Lançamentos!C13)</f>
        <v>44113</v>
      </c>
      <c r="D19" s="31" t="str">
        <f>IF(Lançamentos!D13="","",Lançamentos!D13)</f>
        <v>Sex</v>
      </c>
      <c r="E19" s="32">
        <f>IF(Lançamentos!E13="","",Lançamentos!E13)</f>
        <v>0.33333333333333331</v>
      </c>
      <c r="F19" s="32">
        <f>IF(Lançamentos!F13="","",Lançamentos!F13)</f>
        <v>0.5</v>
      </c>
      <c r="G19" s="32">
        <f>IF(Lançamentos!G13="","",Lançamentos!G13)</f>
        <v>0.58333333333333337</v>
      </c>
      <c r="H19" s="32">
        <f>IF(Lançamentos!H13="","",Lançamentos!H13)</f>
        <v>0.79166666666666663</v>
      </c>
      <c r="I19" s="32" t="str">
        <f>IF(Lançamentos!I13="","",Lançamentos!I13)</f>
        <v/>
      </c>
      <c r="J19" s="32" t="str">
        <f>IF(Lançamentos!J13="","",Lançamentos!J13)</f>
        <v/>
      </c>
      <c r="K19" s="33">
        <f>IF(Lançamentos!K13="","",Lançamentos!K13)</f>
        <v>0.37499999999999994</v>
      </c>
      <c r="L19" s="33">
        <f>IF(Lançamentos!L13="","",Lançamentos!L13)</f>
        <v>0.33333333333333331</v>
      </c>
      <c r="M19" s="34">
        <f>IF(Lançamentos!M13="","",Lançamentos!M13)</f>
        <v>4.166666666666663E-2</v>
      </c>
      <c r="N19" s="77" t="str">
        <f>IF(Lançamentos!N13="","",Lançamentos!N13)</f>
        <v/>
      </c>
    </row>
    <row r="20" spans="3:15" ht="20.100000000000001" customHeight="1" x14ac:dyDescent="0.3">
      <c r="C20" s="76">
        <f>IF(Lançamentos!C14="","",Lançamentos!C14)</f>
        <v>44114</v>
      </c>
      <c r="D20" s="31" t="str">
        <f>IF(Lançamentos!D14="","",Lançamentos!D14)</f>
        <v>Sáb</v>
      </c>
      <c r="E20" s="32">
        <f>IF(Lançamentos!E14="","",Lançamentos!E14)</f>
        <v>0.33333333333333331</v>
      </c>
      <c r="F20" s="32">
        <f>IF(Lançamentos!F14="","",Lançamentos!F14)</f>
        <v>0.33334490740740735</v>
      </c>
      <c r="G20" s="32" t="str">
        <f>IF(Lançamentos!G14="","",Lançamentos!G14)</f>
        <v/>
      </c>
      <c r="H20" s="32" t="str">
        <f>IF(Lançamentos!H14="","",Lançamentos!H14)</f>
        <v/>
      </c>
      <c r="I20" s="32" t="str">
        <f>IF(Lançamentos!I14="","",Lançamentos!I14)</f>
        <v/>
      </c>
      <c r="J20" s="32" t="str">
        <f>IF(Lançamentos!J14="","",Lançamentos!J14)</f>
        <v/>
      </c>
      <c r="K20" s="33">
        <f>IF(Lançamentos!K14="","",Lançamentos!K14)</f>
        <v>1.1574074074038876E-5</v>
      </c>
      <c r="L20" s="33">
        <f>IF(Lançamentos!L14="","",Lançamentos!L14)</f>
        <v>0.16667824074074075</v>
      </c>
      <c r="M20" s="34" t="str">
        <f>IF(Lançamentos!M14="","",Lançamentos!M14)</f>
        <v/>
      </c>
      <c r="N20" s="77">
        <f>IF(Lançamentos!N14="","",Lançamentos!N14)</f>
        <v>0.16666666666666671</v>
      </c>
    </row>
    <row r="21" spans="3:15" ht="20.100000000000001" customHeight="1" x14ac:dyDescent="0.3">
      <c r="C21" s="76">
        <f>IF(Lançamentos!C15="","",Lançamentos!C15)</f>
        <v>44115</v>
      </c>
      <c r="D21" s="31" t="str">
        <f>IF(Lançamentos!D15="","",Lançamentos!D15)</f>
        <v>Dom</v>
      </c>
      <c r="E21" s="32" t="str">
        <f>IF(Lançamentos!E15="","",Lançamentos!E15)</f>
        <v/>
      </c>
      <c r="F21" s="32" t="str">
        <f>IF(Lançamentos!F15="","",Lançamentos!F15)</f>
        <v/>
      </c>
      <c r="G21" s="32" t="str">
        <f>IF(Lançamentos!G15="","",Lançamentos!G15)</f>
        <v/>
      </c>
      <c r="H21" s="32" t="str">
        <f>IF(Lançamentos!H15="","",Lançamentos!H15)</f>
        <v/>
      </c>
      <c r="I21" s="32" t="str">
        <f>IF(Lançamentos!I15="","",Lançamentos!I15)</f>
        <v/>
      </c>
      <c r="J21" s="32" t="str">
        <f>IF(Lançamentos!J15="","",Lançamentos!J15)</f>
        <v/>
      </c>
      <c r="K21" s="33" t="str">
        <f>IF(Lançamentos!K15="","",Lançamentos!K15)</f>
        <v/>
      </c>
      <c r="L21" s="33" t="str">
        <f>IF(Lançamentos!L15="","",Lançamentos!L15)</f>
        <v/>
      </c>
      <c r="M21" s="34" t="str">
        <f>IF(Lançamentos!M15="","",Lançamentos!M15)</f>
        <v/>
      </c>
      <c r="N21" s="77" t="str">
        <f>IF(Lançamentos!N15="","",Lançamentos!N15)</f>
        <v/>
      </c>
    </row>
    <row r="22" spans="3:15" ht="20.100000000000001" customHeight="1" x14ac:dyDescent="0.3">
      <c r="C22" s="76">
        <f>IF(Lançamentos!C16="","",Lançamentos!C16)</f>
        <v>44116</v>
      </c>
      <c r="D22" s="31" t="str">
        <f>IF(Lançamentos!D16="","",Lançamentos!D16)</f>
        <v>Seg</v>
      </c>
      <c r="E22" s="32" t="str">
        <f>IF(Lançamentos!E16="","",Lançamentos!E16)</f>
        <v/>
      </c>
      <c r="F22" s="32" t="str">
        <f>IF(Lançamentos!F16="","",Lançamentos!F16)</f>
        <v/>
      </c>
      <c r="G22" s="32" t="str">
        <f>IF(Lançamentos!G16="","",Lançamentos!G16)</f>
        <v/>
      </c>
      <c r="H22" s="32" t="str">
        <f>IF(Lançamentos!H16="","",Lançamentos!H16)</f>
        <v/>
      </c>
      <c r="I22" s="32" t="str">
        <f>IF(Lançamentos!I16="","",Lançamentos!I16)</f>
        <v/>
      </c>
      <c r="J22" s="32" t="str">
        <f>IF(Lançamentos!J16="","",Lançamentos!J16)</f>
        <v/>
      </c>
      <c r="K22" s="33" t="str">
        <f>IF(Lançamentos!K16="","",Lançamentos!K16)</f>
        <v/>
      </c>
      <c r="L22" s="33">
        <f>IF(Lançamentos!L16="","",Lançamentos!L16)</f>
        <v>0.33333333333333331</v>
      </c>
      <c r="M22" s="34" t="str">
        <f>IF(Lançamentos!M16="","",Lançamentos!M16)</f>
        <v/>
      </c>
      <c r="N22" s="77" t="str">
        <f>IF(Lançamentos!N16="","",Lançamentos!N16)</f>
        <v/>
      </c>
    </row>
    <row r="23" spans="3:15" ht="20.100000000000001" customHeight="1" x14ac:dyDescent="0.3">
      <c r="C23" s="76">
        <f>IF(Lançamentos!C17="","",Lançamentos!C17)</f>
        <v>44117</v>
      </c>
      <c r="D23" s="31" t="str">
        <f>IF(Lançamentos!D17="","",Lançamentos!D17)</f>
        <v>Ter</v>
      </c>
      <c r="E23" s="32" t="str">
        <f>IF(Lançamentos!E17="","",Lançamentos!E17)</f>
        <v/>
      </c>
      <c r="F23" s="32" t="str">
        <f>IF(Lançamentos!F17="","",Lançamentos!F17)</f>
        <v/>
      </c>
      <c r="G23" s="32" t="str">
        <f>IF(Lançamentos!G17="","",Lançamentos!G17)</f>
        <v/>
      </c>
      <c r="H23" s="32" t="str">
        <f>IF(Lançamentos!H17="","",Lançamentos!H17)</f>
        <v/>
      </c>
      <c r="I23" s="32" t="str">
        <f>IF(Lançamentos!I17="","",Lançamentos!I17)</f>
        <v/>
      </c>
      <c r="J23" s="32" t="str">
        <f>IF(Lançamentos!J17="","",Lançamentos!J17)</f>
        <v/>
      </c>
      <c r="K23" s="33" t="str">
        <f>IF(Lançamentos!K17="","",Lançamentos!K17)</f>
        <v/>
      </c>
      <c r="L23" s="33">
        <f>IF(Lançamentos!L17="","",Lançamentos!L17)</f>
        <v>0.33333333333333331</v>
      </c>
      <c r="M23" s="34" t="str">
        <f>IF(Lançamentos!M17="","",Lançamentos!M17)</f>
        <v/>
      </c>
      <c r="N23" s="77" t="str">
        <f>IF(Lançamentos!N17="","",Lançamentos!N17)</f>
        <v/>
      </c>
    </row>
    <row r="24" spans="3:15" ht="20.100000000000001" customHeight="1" x14ac:dyDescent="0.3">
      <c r="C24" s="76">
        <f>IF(Lançamentos!C18="","",Lançamentos!C18)</f>
        <v>44118</v>
      </c>
      <c r="D24" s="31" t="str">
        <f>IF(Lançamentos!D18="","",Lançamentos!D18)</f>
        <v>Qua</v>
      </c>
      <c r="E24" s="32" t="str">
        <f>IF(Lançamentos!E18="","",Lançamentos!E18)</f>
        <v/>
      </c>
      <c r="F24" s="32" t="str">
        <f>IF(Lançamentos!F18="","",Lançamentos!F18)</f>
        <v/>
      </c>
      <c r="G24" s="32" t="str">
        <f>IF(Lançamentos!G18="","",Lançamentos!G18)</f>
        <v/>
      </c>
      <c r="H24" s="32" t="str">
        <f>IF(Lançamentos!H18="","",Lançamentos!H18)</f>
        <v/>
      </c>
      <c r="I24" s="32" t="str">
        <f>IF(Lançamentos!I18="","",Lançamentos!I18)</f>
        <v/>
      </c>
      <c r="J24" s="32" t="str">
        <f>IF(Lançamentos!J18="","",Lançamentos!J18)</f>
        <v/>
      </c>
      <c r="K24" s="33" t="str">
        <f>IF(Lançamentos!K18="","",Lançamentos!K18)</f>
        <v/>
      </c>
      <c r="L24" s="33">
        <f>IF(Lançamentos!L18="","",Lançamentos!L18)</f>
        <v>0.33333333333333331</v>
      </c>
      <c r="M24" s="34" t="str">
        <f>IF(Lançamentos!M18="","",Lançamentos!M18)</f>
        <v/>
      </c>
      <c r="N24" s="77" t="str">
        <f>IF(Lançamentos!N18="","",Lançamentos!N18)</f>
        <v/>
      </c>
    </row>
    <row r="25" spans="3:15" ht="20.100000000000001" customHeight="1" x14ac:dyDescent="0.3">
      <c r="C25" s="76">
        <f>IF(Lançamentos!C19="","",Lançamentos!C19)</f>
        <v>44119</v>
      </c>
      <c r="D25" s="31" t="str">
        <f>IF(Lançamentos!D19="","",Lançamentos!D19)</f>
        <v>Qui</v>
      </c>
      <c r="E25" s="32" t="str">
        <f>IF(Lançamentos!E19="","",Lançamentos!E19)</f>
        <v/>
      </c>
      <c r="F25" s="32" t="str">
        <f>IF(Lançamentos!F19="","",Lançamentos!F19)</f>
        <v/>
      </c>
      <c r="G25" s="32" t="str">
        <f>IF(Lançamentos!G19="","",Lançamentos!G19)</f>
        <v/>
      </c>
      <c r="H25" s="32" t="str">
        <f>IF(Lançamentos!H19="","",Lançamentos!H19)</f>
        <v/>
      </c>
      <c r="I25" s="32" t="str">
        <f>IF(Lançamentos!I19="","",Lançamentos!I19)</f>
        <v/>
      </c>
      <c r="J25" s="32" t="str">
        <f>IF(Lançamentos!J19="","",Lançamentos!J19)</f>
        <v/>
      </c>
      <c r="K25" s="33" t="str">
        <f>IF(Lançamentos!K19="","",Lançamentos!K19)</f>
        <v/>
      </c>
      <c r="L25" s="33">
        <f>IF(Lançamentos!L19="","",Lançamentos!L19)</f>
        <v>0.33333333333333331</v>
      </c>
      <c r="M25" s="34" t="str">
        <f>IF(Lançamentos!M19="","",Lançamentos!M19)</f>
        <v/>
      </c>
      <c r="N25" s="77" t="str">
        <f>IF(Lançamentos!N19="","",Lançamentos!N19)</f>
        <v/>
      </c>
    </row>
    <row r="26" spans="3:15" ht="20.100000000000001" customHeight="1" x14ac:dyDescent="0.3">
      <c r="C26" s="76">
        <f>IF(Lançamentos!C20="","",Lançamentos!C20)</f>
        <v>44120</v>
      </c>
      <c r="D26" s="31" t="str">
        <f>IF(Lançamentos!D20="","",Lançamentos!D20)</f>
        <v>Sex</v>
      </c>
      <c r="E26" s="32" t="str">
        <f>IF(Lançamentos!E20="","",Lançamentos!E20)</f>
        <v/>
      </c>
      <c r="F26" s="32" t="str">
        <f>IF(Lançamentos!F20="","",Lançamentos!F20)</f>
        <v/>
      </c>
      <c r="G26" s="32" t="str">
        <f>IF(Lançamentos!G20="","",Lançamentos!G20)</f>
        <v/>
      </c>
      <c r="H26" s="32" t="str">
        <f>IF(Lançamentos!H20="","",Lançamentos!H20)</f>
        <v/>
      </c>
      <c r="I26" s="32" t="str">
        <f>IF(Lançamentos!I20="","",Lançamentos!I20)</f>
        <v/>
      </c>
      <c r="J26" s="32" t="str">
        <f>IF(Lançamentos!J20="","",Lançamentos!J20)</f>
        <v/>
      </c>
      <c r="K26" s="33" t="str">
        <f>IF(Lançamentos!K20="","",Lançamentos!K20)</f>
        <v/>
      </c>
      <c r="L26" s="33">
        <f>IF(Lançamentos!L20="","",Lançamentos!L20)</f>
        <v>0.33333333333333331</v>
      </c>
      <c r="M26" s="34" t="str">
        <f>IF(Lançamentos!M20="","",Lançamentos!M20)</f>
        <v/>
      </c>
      <c r="N26" s="77" t="str">
        <f>IF(Lançamentos!N20="","",Lançamentos!N20)</f>
        <v/>
      </c>
    </row>
    <row r="27" spans="3:15" ht="20.100000000000001" customHeight="1" x14ac:dyDescent="0.3">
      <c r="C27" s="76">
        <f>IF(Lançamentos!C21="","",Lançamentos!C21)</f>
        <v>44121</v>
      </c>
      <c r="D27" s="31" t="str">
        <f>IF(Lançamentos!D21="","",Lançamentos!D21)</f>
        <v>Sáb</v>
      </c>
      <c r="E27" s="32" t="str">
        <f>IF(Lançamentos!E21="","",Lançamentos!E21)</f>
        <v/>
      </c>
      <c r="F27" s="32" t="str">
        <f>IF(Lançamentos!F21="","",Lançamentos!F21)</f>
        <v/>
      </c>
      <c r="G27" s="32" t="str">
        <f>IF(Lançamentos!G21="","",Lançamentos!G21)</f>
        <v/>
      </c>
      <c r="H27" s="32" t="str">
        <f>IF(Lançamentos!H21="","",Lançamentos!H21)</f>
        <v/>
      </c>
      <c r="I27" s="32" t="str">
        <f>IF(Lançamentos!I21="","",Lançamentos!I21)</f>
        <v/>
      </c>
      <c r="J27" s="32" t="str">
        <f>IF(Lançamentos!J21="","",Lançamentos!J21)</f>
        <v/>
      </c>
      <c r="K27" s="33" t="str">
        <f>IF(Lançamentos!K21="","",Lançamentos!K21)</f>
        <v/>
      </c>
      <c r="L27" s="33">
        <f>IF(Lançamentos!L21="","",Lançamentos!L21)</f>
        <v>0.16667824074074075</v>
      </c>
      <c r="M27" s="34" t="str">
        <f>IF(Lançamentos!M21="","",Lançamentos!M21)</f>
        <v/>
      </c>
      <c r="N27" s="77" t="str">
        <f>IF(Lançamentos!N21="","",Lançamentos!N21)</f>
        <v/>
      </c>
    </row>
    <row r="28" spans="3:15" ht="20.100000000000001" customHeight="1" x14ac:dyDescent="0.3">
      <c r="C28" s="76">
        <f>IF(Lançamentos!C22="","",Lançamentos!C22)</f>
        <v>44122</v>
      </c>
      <c r="D28" s="31" t="str">
        <f>IF(Lançamentos!D22="","",Lançamentos!D22)</f>
        <v>Dom</v>
      </c>
      <c r="E28" s="32" t="str">
        <f>IF(Lançamentos!E22="","",Lançamentos!E22)</f>
        <v/>
      </c>
      <c r="F28" s="32" t="str">
        <f>IF(Lançamentos!F22="","",Lançamentos!F22)</f>
        <v/>
      </c>
      <c r="G28" s="32" t="str">
        <f>IF(Lançamentos!G22="","",Lançamentos!G22)</f>
        <v/>
      </c>
      <c r="H28" s="32" t="str">
        <f>IF(Lançamentos!H22="","",Lançamentos!H22)</f>
        <v/>
      </c>
      <c r="I28" s="32" t="str">
        <f>IF(Lançamentos!I22="","",Lançamentos!I22)</f>
        <v/>
      </c>
      <c r="J28" s="32" t="str">
        <f>IF(Lançamentos!J22="","",Lançamentos!J22)</f>
        <v/>
      </c>
      <c r="K28" s="33" t="str">
        <f>IF(Lançamentos!K22="","",Lançamentos!K22)</f>
        <v/>
      </c>
      <c r="L28" s="33" t="str">
        <f>IF(Lançamentos!L22="","",Lançamentos!L22)</f>
        <v/>
      </c>
      <c r="M28" s="34" t="str">
        <f>IF(Lançamentos!M22="","",Lançamentos!M22)</f>
        <v/>
      </c>
      <c r="N28" s="77" t="str">
        <f>IF(Lançamentos!N22="","",Lançamentos!N22)</f>
        <v/>
      </c>
    </row>
    <row r="29" spans="3:15" ht="20.100000000000001" customHeight="1" x14ac:dyDescent="0.3">
      <c r="C29" s="76">
        <f>IF(Lançamentos!C23="","",Lançamentos!C23)</f>
        <v>44123</v>
      </c>
      <c r="D29" s="31" t="str">
        <f>IF(Lançamentos!D23="","",Lançamentos!D23)</f>
        <v>Seg</v>
      </c>
      <c r="E29" s="32" t="str">
        <f>IF(Lançamentos!E23="","",Lançamentos!E23)</f>
        <v/>
      </c>
      <c r="F29" s="32" t="str">
        <f>IF(Lançamentos!F23="","",Lançamentos!F23)</f>
        <v/>
      </c>
      <c r="G29" s="32" t="str">
        <f>IF(Lançamentos!G23="","",Lançamentos!G23)</f>
        <v/>
      </c>
      <c r="H29" s="32" t="str">
        <f>IF(Lançamentos!H23="","",Lançamentos!H23)</f>
        <v/>
      </c>
      <c r="I29" s="32" t="str">
        <f>IF(Lançamentos!I23="","",Lançamentos!I23)</f>
        <v/>
      </c>
      <c r="J29" s="32" t="str">
        <f>IF(Lançamentos!J23="","",Lançamentos!J23)</f>
        <v/>
      </c>
      <c r="K29" s="33" t="str">
        <f>IF(Lançamentos!K23="","",Lançamentos!K23)</f>
        <v/>
      </c>
      <c r="L29" s="33">
        <f>IF(Lançamentos!L23="","",Lançamentos!L23)</f>
        <v>0.33333333333333331</v>
      </c>
      <c r="M29" s="34" t="str">
        <f>IF(Lançamentos!M23="","",Lançamentos!M23)</f>
        <v/>
      </c>
      <c r="N29" s="77" t="str">
        <f>IF(Lançamentos!N23="","",Lançamentos!N23)</f>
        <v/>
      </c>
    </row>
    <row r="30" spans="3:15" ht="20.100000000000001" customHeight="1" x14ac:dyDescent="0.3">
      <c r="C30" s="76">
        <f>IF(Lançamentos!C24="","",Lançamentos!C24)</f>
        <v>44124</v>
      </c>
      <c r="D30" s="31" t="str">
        <f>IF(Lançamentos!D24="","",Lançamentos!D24)</f>
        <v>Ter</v>
      </c>
      <c r="E30" s="32" t="str">
        <f>IF(Lançamentos!E24="","",Lançamentos!E24)</f>
        <v/>
      </c>
      <c r="F30" s="32" t="str">
        <f>IF(Lançamentos!F24="","",Lançamentos!F24)</f>
        <v/>
      </c>
      <c r="G30" s="32" t="str">
        <f>IF(Lançamentos!G24="","",Lançamentos!G24)</f>
        <v/>
      </c>
      <c r="H30" s="32" t="str">
        <f>IF(Lançamentos!H24="","",Lançamentos!H24)</f>
        <v/>
      </c>
      <c r="I30" s="32" t="str">
        <f>IF(Lançamentos!I24="","",Lançamentos!I24)</f>
        <v/>
      </c>
      <c r="J30" s="32" t="str">
        <f>IF(Lançamentos!J24="","",Lançamentos!J24)</f>
        <v/>
      </c>
      <c r="K30" s="33" t="str">
        <f>IF(Lançamentos!K24="","",Lançamentos!K24)</f>
        <v/>
      </c>
      <c r="L30" s="33">
        <f>IF(Lançamentos!L24="","",Lançamentos!L24)</f>
        <v>0.33333333333333331</v>
      </c>
      <c r="M30" s="34" t="str">
        <f>IF(Lançamentos!M24="","",Lançamentos!M24)</f>
        <v/>
      </c>
      <c r="N30" s="77" t="str">
        <f>IF(Lançamentos!N24="","",Lançamentos!N24)</f>
        <v/>
      </c>
    </row>
    <row r="31" spans="3:15" ht="20.100000000000001" customHeight="1" x14ac:dyDescent="0.3">
      <c r="C31" s="76">
        <f>IF(Lançamentos!C25="","",Lançamentos!C25)</f>
        <v>44125</v>
      </c>
      <c r="D31" s="31" t="str">
        <f>IF(Lançamentos!D25="","",Lançamentos!D25)</f>
        <v>Qua</v>
      </c>
      <c r="E31" s="32" t="str">
        <f>IF(Lançamentos!E25="","",Lançamentos!E25)</f>
        <v/>
      </c>
      <c r="F31" s="32" t="str">
        <f>IF(Lançamentos!F25="","",Lançamentos!F25)</f>
        <v/>
      </c>
      <c r="G31" s="32" t="str">
        <f>IF(Lançamentos!G25="","",Lançamentos!G25)</f>
        <v/>
      </c>
      <c r="H31" s="32" t="str">
        <f>IF(Lançamentos!H25="","",Lançamentos!H25)</f>
        <v/>
      </c>
      <c r="I31" s="32" t="str">
        <f>IF(Lançamentos!I25="","",Lançamentos!I25)</f>
        <v/>
      </c>
      <c r="J31" s="32" t="str">
        <f>IF(Lançamentos!J25="","",Lançamentos!J25)</f>
        <v/>
      </c>
      <c r="K31" s="33" t="str">
        <f>IF(Lançamentos!K25="","",Lançamentos!K25)</f>
        <v/>
      </c>
      <c r="L31" s="33">
        <f>IF(Lançamentos!L25="","",Lançamentos!L25)</f>
        <v>0.33333333333333331</v>
      </c>
      <c r="M31" s="34" t="str">
        <f>IF(Lançamentos!M25="","",Lançamentos!M25)</f>
        <v/>
      </c>
      <c r="N31" s="77" t="str">
        <f>IF(Lançamentos!N25="","",Lançamentos!N25)</f>
        <v/>
      </c>
    </row>
    <row r="32" spans="3:15" ht="20.100000000000001" customHeight="1" x14ac:dyDescent="0.3">
      <c r="C32" s="76">
        <f>IF(Lançamentos!C26="","",Lançamentos!C26)</f>
        <v>44126</v>
      </c>
      <c r="D32" s="31" t="str">
        <f>IF(Lançamentos!D26="","",Lançamentos!D26)</f>
        <v>Qui</v>
      </c>
      <c r="E32" s="32" t="str">
        <f>IF(Lançamentos!E26="","",Lançamentos!E26)</f>
        <v/>
      </c>
      <c r="F32" s="32" t="str">
        <f>IF(Lançamentos!F26="","",Lançamentos!F26)</f>
        <v/>
      </c>
      <c r="G32" s="32" t="str">
        <f>IF(Lançamentos!G26="","",Lançamentos!G26)</f>
        <v/>
      </c>
      <c r="H32" s="32" t="str">
        <f>IF(Lançamentos!H26="","",Lançamentos!H26)</f>
        <v/>
      </c>
      <c r="I32" s="32" t="str">
        <f>IF(Lançamentos!I26="","",Lançamentos!I26)</f>
        <v/>
      </c>
      <c r="J32" s="32" t="str">
        <f>IF(Lançamentos!J26="","",Lançamentos!J26)</f>
        <v/>
      </c>
      <c r="K32" s="33" t="str">
        <f>IF(Lançamentos!K26="","",Lançamentos!K26)</f>
        <v/>
      </c>
      <c r="L32" s="33">
        <f>IF(Lançamentos!L26="","",Lançamentos!L26)</f>
        <v>0.33333333333333331</v>
      </c>
      <c r="M32" s="34" t="str">
        <f>IF(Lançamentos!M26="","",Lançamentos!M26)</f>
        <v/>
      </c>
      <c r="N32" s="77" t="str">
        <f>IF(Lançamentos!N26="","",Lançamentos!N26)</f>
        <v/>
      </c>
    </row>
    <row r="33" spans="3:14" ht="20.100000000000001" customHeight="1" x14ac:dyDescent="0.3">
      <c r="C33" s="76">
        <f>IF(Lançamentos!C27="","",Lançamentos!C27)</f>
        <v>44127</v>
      </c>
      <c r="D33" s="31" t="str">
        <f>IF(Lançamentos!D27="","",Lançamentos!D27)</f>
        <v>Sex</v>
      </c>
      <c r="E33" s="32" t="str">
        <f>IF(Lançamentos!E27="","",Lançamentos!E27)</f>
        <v/>
      </c>
      <c r="F33" s="32" t="str">
        <f>IF(Lançamentos!F27="","",Lançamentos!F27)</f>
        <v/>
      </c>
      <c r="G33" s="32" t="str">
        <f>IF(Lançamentos!G27="","",Lançamentos!G27)</f>
        <v/>
      </c>
      <c r="H33" s="32" t="str">
        <f>IF(Lançamentos!H27="","",Lançamentos!H27)</f>
        <v/>
      </c>
      <c r="I33" s="32" t="str">
        <f>IF(Lançamentos!I27="","",Lançamentos!I27)</f>
        <v/>
      </c>
      <c r="J33" s="32" t="str">
        <f>IF(Lançamentos!J27="","",Lançamentos!J27)</f>
        <v/>
      </c>
      <c r="K33" s="33" t="str">
        <f>IF(Lançamentos!K27="","",Lançamentos!K27)</f>
        <v/>
      </c>
      <c r="L33" s="33">
        <f>IF(Lançamentos!L27="","",Lançamentos!L27)</f>
        <v>0.33333333333333331</v>
      </c>
      <c r="M33" s="34" t="str">
        <f>IF(Lançamentos!M27="","",Lançamentos!M27)</f>
        <v/>
      </c>
      <c r="N33" s="77" t="str">
        <f>IF(Lançamentos!N27="","",Lançamentos!N27)</f>
        <v/>
      </c>
    </row>
    <row r="34" spans="3:14" ht="20.100000000000001" customHeight="1" x14ac:dyDescent="0.3">
      <c r="C34" s="76">
        <f>IF(Lançamentos!C28="","",Lançamentos!C28)</f>
        <v>44128</v>
      </c>
      <c r="D34" s="31" t="str">
        <f>IF(Lançamentos!D28="","",Lançamentos!D28)</f>
        <v>Sáb</v>
      </c>
      <c r="E34" s="32" t="str">
        <f>IF(Lançamentos!E28="","",Lançamentos!E28)</f>
        <v/>
      </c>
      <c r="F34" s="32" t="str">
        <f>IF(Lançamentos!F28="","",Lançamentos!F28)</f>
        <v/>
      </c>
      <c r="G34" s="32" t="str">
        <f>IF(Lançamentos!G28="","",Lançamentos!G28)</f>
        <v/>
      </c>
      <c r="H34" s="32" t="str">
        <f>IF(Lançamentos!H28="","",Lançamentos!H28)</f>
        <v/>
      </c>
      <c r="I34" s="32" t="str">
        <f>IF(Lançamentos!I28="","",Lançamentos!I28)</f>
        <v/>
      </c>
      <c r="J34" s="32" t="str">
        <f>IF(Lançamentos!J28="","",Lançamentos!J28)</f>
        <v/>
      </c>
      <c r="K34" s="33" t="str">
        <f>IF(Lançamentos!K28="","",Lançamentos!K28)</f>
        <v/>
      </c>
      <c r="L34" s="33">
        <f>IF(Lançamentos!L28="","",Lançamentos!L28)</f>
        <v>0.16667824074074075</v>
      </c>
      <c r="M34" s="34" t="str">
        <f>IF(Lançamentos!M28="","",Lançamentos!M28)</f>
        <v/>
      </c>
      <c r="N34" s="77" t="str">
        <f>IF(Lançamentos!N28="","",Lançamentos!N28)</f>
        <v/>
      </c>
    </row>
    <row r="35" spans="3:14" ht="20.100000000000001" customHeight="1" x14ac:dyDescent="0.3">
      <c r="C35" s="76">
        <f>IF(Lançamentos!C29="","",Lançamentos!C29)</f>
        <v>44129</v>
      </c>
      <c r="D35" s="31" t="str">
        <f>IF(Lançamentos!D29="","",Lançamentos!D29)</f>
        <v>Dom</v>
      </c>
      <c r="E35" s="32" t="str">
        <f>IF(Lançamentos!E29="","",Lançamentos!E29)</f>
        <v/>
      </c>
      <c r="F35" s="32" t="str">
        <f>IF(Lançamentos!F29="","",Lançamentos!F29)</f>
        <v/>
      </c>
      <c r="G35" s="32" t="str">
        <f>IF(Lançamentos!G29="","",Lançamentos!G29)</f>
        <v/>
      </c>
      <c r="H35" s="32" t="str">
        <f>IF(Lançamentos!H29="","",Lançamentos!H29)</f>
        <v/>
      </c>
      <c r="I35" s="32" t="str">
        <f>IF(Lançamentos!I29="","",Lançamentos!I29)</f>
        <v/>
      </c>
      <c r="J35" s="32" t="str">
        <f>IF(Lançamentos!J29="","",Lançamentos!J29)</f>
        <v/>
      </c>
      <c r="K35" s="33" t="str">
        <f>IF(Lançamentos!K29="","",Lançamentos!K29)</f>
        <v/>
      </c>
      <c r="L35" s="33" t="str">
        <f>IF(Lançamentos!L29="","",Lançamentos!L29)</f>
        <v/>
      </c>
      <c r="M35" s="34" t="str">
        <f>IF(Lançamentos!M29="","",Lançamentos!M29)</f>
        <v/>
      </c>
      <c r="N35" s="77" t="str">
        <f>IF(Lançamentos!N29="","",Lançamentos!N29)</f>
        <v/>
      </c>
    </row>
    <row r="36" spans="3:14" ht="20.100000000000001" customHeight="1" x14ac:dyDescent="0.3">
      <c r="C36" s="76">
        <f>IF(Lançamentos!C30="","",Lançamentos!C30)</f>
        <v>44130</v>
      </c>
      <c r="D36" s="31" t="str">
        <f>IF(Lançamentos!D30="","",Lançamentos!D30)</f>
        <v>Seg</v>
      </c>
      <c r="E36" s="32" t="str">
        <f>IF(Lançamentos!E30="","",Lançamentos!E30)</f>
        <v/>
      </c>
      <c r="F36" s="32" t="str">
        <f>IF(Lançamentos!F30="","",Lançamentos!F30)</f>
        <v/>
      </c>
      <c r="G36" s="32" t="str">
        <f>IF(Lançamentos!G30="","",Lançamentos!G30)</f>
        <v/>
      </c>
      <c r="H36" s="32" t="str">
        <f>IF(Lançamentos!H30="","",Lançamentos!H30)</f>
        <v/>
      </c>
      <c r="I36" s="32" t="str">
        <f>IF(Lançamentos!I30="","",Lançamentos!I30)</f>
        <v/>
      </c>
      <c r="J36" s="32" t="str">
        <f>IF(Lançamentos!J30="","",Lançamentos!J30)</f>
        <v/>
      </c>
      <c r="K36" s="33" t="str">
        <f>IF(Lançamentos!K30="","",Lançamentos!K30)</f>
        <v/>
      </c>
      <c r="L36" s="33">
        <f>IF(Lançamentos!L30="","",Lançamentos!L30)</f>
        <v>0.33333333333333331</v>
      </c>
      <c r="M36" s="34" t="str">
        <f>IF(Lançamentos!M30="","",Lançamentos!M30)</f>
        <v/>
      </c>
      <c r="N36" s="77" t="str">
        <f>IF(Lançamentos!N30="","",Lançamentos!N30)</f>
        <v/>
      </c>
    </row>
    <row r="37" spans="3:14" ht="20.100000000000001" customHeight="1" x14ac:dyDescent="0.3">
      <c r="C37" s="76">
        <f>IF(Lançamentos!C31="","",Lançamentos!C31)</f>
        <v>44131</v>
      </c>
      <c r="D37" s="31" t="str">
        <f>IF(Lançamentos!D31="","",Lançamentos!D31)</f>
        <v>Ter</v>
      </c>
      <c r="E37" s="32" t="str">
        <f>IF(Lançamentos!E31="","",Lançamentos!E31)</f>
        <v/>
      </c>
      <c r="F37" s="32" t="str">
        <f>IF(Lançamentos!F31="","",Lançamentos!F31)</f>
        <v/>
      </c>
      <c r="G37" s="32" t="str">
        <f>IF(Lançamentos!G31="","",Lançamentos!G31)</f>
        <v/>
      </c>
      <c r="H37" s="32" t="str">
        <f>IF(Lançamentos!H31="","",Lançamentos!H31)</f>
        <v/>
      </c>
      <c r="I37" s="32" t="str">
        <f>IF(Lançamentos!I31="","",Lançamentos!I31)</f>
        <v/>
      </c>
      <c r="J37" s="32" t="str">
        <f>IF(Lançamentos!J31="","",Lançamentos!J31)</f>
        <v/>
      </c>
      <c r="K37" s="33" t="str">
        <f>IF(Lançamentos!K31="","",Lançamentos!K31)</f>
        <v/>
      </c>
      <c r="L37" s="33">
        <f>IF(Lançamentos!L31="","",Lançamentos!L31)</f>
        <v>0.33333333333333331</v>
      </c>
      <c r="M37" s="34" t="str">
        <f>IF(Lançamentos!M31="","",Lançamentos!M31)</f>
        <v/>
      </c>
      <c r="N37" s="77" t="str">
        <f>IF(Lançamentos!N31="","",Lançamentos!N31)</f>
        <v/>
      </c>
    </row>
    <row r="38" spans="3:14" ht="20.100000000000001" customHeight="1" x14ac:dyDescent="0.3">
      <c r="C38" s="76">
        <f>IF(Lançamentos!C32="","",Lançamentos!C32)</f>
        <v>44132</v>
      </c>
      <c r="D38" s="31" t="str">
        <f>IF(Lançamentos!D32="","",Lançamentos!D32)</f>
        <v>Qua</v>
      </c>
      <c r="E38" s="32" t="str">
        <f>IF(Lançamentos!E32="","",Lançamentos!E32)</f>
        <v/>
      </c>
      <c r="F38" s="32" t="str">
        <f>IF(Lançamentos!F32="","",Lançamentos!F32)</f>
        <v/>
      </c>
      <c r="G38" s="32" t="str">
        <f>IF(Lançamentos!G32="","",Lançamentos!G32)</f>
        <v/>
      </c>
      <c r="H38" s="32" t="str">
        <f>IF(Lançamentos!H32="","",Lançamentos!H32)</f>
        <v/>
      </c>
      <c r="I38" s="32" t="str">
        <f>IF(Lançamentos!I32="","",Lançamentos!I32)</f>
        <v/>
      </c>
      <c r="J38" s="32" t="str">
        <f>IF(Lançamentos!J32="","",Lançamentos!J32)</f>
        <v/>
      </c>
      <c r="K38" s="33" t="str">
        <f>IF(Lançamentos!K32="","",Lançamentos!K32)</f>
        <v/>
      </c>
      <c r="L38" s="33">
        <f>IF(Lançamentos!L32="","",Lançamentos!L32)</f>
        <v>0.33333333333333331</v>
      </c>
      <c r="M38" s="34" t="str">
        <f>IF(Lançamentos!M32="","",Lançamentos!M32)</f>
        <v/>
      </c>
      <c r="N38" s="77" t="str">
        <f>IF(Lançamentos!N32="","",Lançamentos!N32)</f>
        <v/>
      </c>
    </row>
    <row r="39" spans="3:14" ht="20.100000000000001" customHeight="1" x14ac:dyDescent="0.3">
      <c r="C39" s="76">
        <f>IF(Lançamentos!C33="","",Lançamentos!C33)</f>
        <v>44133</v>
      </c>
      <c r="D39" s="31" t="str">
        <f>IF(Lançamentos!D33="","",Lançamentos!D33)</f>
        <v>Qui</v>
      </c>
      <c r="E39" s="32" t="str">
        <f>IF(Lançamentos!E33="","",Lançamentos!E33)</f>
        <v/>
      </c>
      <c r="F39" s="32" t="str">
        <f>IF(Lançamentos!F33="","",Lançamentos!F33)</f>
        <v/>
      </c>
      <c r="G39" s="32" t="str">
        <f>IF(Lançamentos!G33="","",Lançamentos!G33)</f>
        <v/>
      </c>
      <c r="H39" s="32" t="str">
        <f>IF(Lançamentos!H33="","",Lançamentos!H33)</f>
        <v/>
      </c>
      <c r="I39" s="32" t="str">
        <f>IF(Lançamentos!I33="","",Lançamentos!I33)</f>
        <v/>
      </c>
      <c r="J39" s="32" t="str">
        <f>IF(Lançamentos!J33="","",Lançamentos!J33)</f>
        <v/>
      </c>
      <c r="K39" s="33" t="str">
        <f>IF(Lançamentos!K33="","",Lançamentos!K33)</f>
        <v/>
      </c>
      <c r="L39" s="33">
        <f>IF(Lançamentos!L33="","",Lançamentos!L33)</f>
        <v>0.33333333333333331</v>
      </c>
      <c r="M39" s="34" t="str">
        <f>IF(Lançamentos!M33="","",Lançamentos!M33)</f>
        <v/>
      </c>
      <c r="N39" s="77" t="str">
        <f>IF(Lançamentos!N33="","",Lançamentos!N33)</f>
        <v/>
      </c>
    </row>
    <row r="40" spans="3:14" ht="20.100000000000001" customHeight="1" x14ac:dyDescent="0.3">
      <c r="C40" s="76">
        <f>IF(Lançamentos!C34="","",Lançamentos!C34)</f>
        <v>44134</v>
      </c>
      <c r="D40" s="31" t="str">
        <f>IF(Lançamentos!D34="","",Lançamentos!D34)</f>
        <v>Sex</v>
      </c>
      <c r="E40" s="32" t="str">
        <f>IF(Lançamentos!E34="","",Lançamentos!E34)</f>
        <v/>
      </c>
      <c r="F40" s="32" t="str">
        <f>IF(Lançamentos!F34="","",Lançamentos!F34)</f>
        <v/>
      </c>
      <c r="G40" s="32" t="str">
        <f>IF(Lançamentos!G34="","",Lançamentos!G34)</f>
        <v/>
      </c>
      <c r="H40" s="32" t="str">
        <f>IF(Lançamentos!H34="","",Lançamentos!H34)</f>
        <v/>
      </c>
      <c r="I40" s="32" t="str">
        <f>IF(Lançamentos!I34="","",Lançamentos!I34)</f>
        <v/>
      </c>
      <c r="J40" s="32" t="str">
        <f>IF(Lançamentos!J34="","",Lançamentos!J34)</f>
        <v/>
      </c>
      <c r="K40" s="33" t="str">
        <f>IF(Lançamentos!K34="","",Lançamentos!K34)</f>
        <v/>
      </c>
      <c r="L40" s="33">
        <f>IF(Lançamentos!L34="","",Lançamentos!L34)</f>
        <v>0.33333333333333331</v>
      </c>
      <c r="M40" s="34" t="str">
        <f>IF(Lançamentos!M34="","",Lançamentos!M34)</f>
        <v/>
      </c>
      <c r="N40" s="77" t="str">
        <f>IF(Lançamentos!N34="","",Lançamentos!N34)</f>
        <v/>
      </c>
    </row>
    <row r="41" spans="3:14" ht="20.100000000000001" customHeight="1" x14ac:dyDescent="0.3">
      <c r="C41" s="78">
        <f>IF(Lançamentos!C35="","",Lançamentos!C35)</f>
        <v>44135</v>
      </c>
      <c r="D41" s="35" t="str">
        <f>IF(Lançamentos!D35="","",Lançamentos!D35)</f>
        <v>Sáb</v>
      </c>
      <c r="E41" s="36" t="str">
        <f>IF(Lançamentos!E35="","",Lançamentos!E35)</f>
        <v/>
      </c>
      <c r="F41" s="36" t="str">
        <f>IF(Lançamentos!F35="","",Lançamentos!F35)</f>
        <v/>
      </c>
      <c r="G41" s="36" t="str">
        <f>IF(Lançamentos!G35="","",Lançamentos!G35)</f>
        <v/>
      </c>
      <c r="H41" s="36" t="str">
        <f>IF(Lançamentos!H35="","",Lançamentos!H35)</f>
        <v/>
      </c>
      <c r="I41" s="36" t="str">
        <f>IF(Lançamentos!I35="","",Lançamentos!I35)</f>
        <v/>
      </c>
      <c r="J41" s="36" t="str">
        <f>IF(Lançamentos!J35="","",Lançamentos!J35)</f>
        <v/>
      </c>
      <c r="K41" s="37" t="str">
        <f>IF(Lançamentos!K35="","",Lançamentos!K35)</f>
        <v/>
      </c>
      <c r="L41" s="37">
        <f>IF(Lançamentos!L35="","",Lançamentos!L35)</f>
        <v>0.16667824074074075</v>
      </c>
      <c r="M41" s="38" t="str">
        <f>IF(Lançamentos!M35="","",Lançamentos!M35)</f>
        <v/>
      </c>
      <c r="N41" s="79" t="str">
        <f>IF(Lançamentos!N35="","",Lançamentos!N35)</f>
        <v/>
      </c>
    </row>
    <row r="42" spans="3:14" ht="20.100000000000001" customHeight="1" x14ac:dyDescent="0.3">
      <c r="C42" s="80" t="str">
        <f>IF(Lançamentos!C36="","",Lançamentos!C36)</f>
        <v/>
      </c>
      <c r="D42" s="81" t="str">
        <f>IF(Lançamentos!D36="","",Lançamentos!D36)</f>
        <v/>
      </c>
      <c r="E42" s="82" t="str">
        <f>IF(Lançamentos!E36="","",Lançamentos!E36)</f>
        <v/>
      </c>
      <c r="F42" s="82" t="str">
        <f>IF(Lançamentos!F36="","",Lançamentos!F36)</f>
        <v/>
      </c>
      <c r="G42" s="82" t="str">
        <f>IF(Lançamentos!G36="","",Lançamentos!G36)</f>
        <v/>
      </c>
      <c r="H42" s="82" t="str">
        <f>IF(Lançamentos!H36="","",Lançamentos!H36)</f>
        <v/>
      </c>
      <c r="I42" s="82" t="str">
        <f>IF(Lançamentos!I36="","",Lançamentos!I36)</f>
        <v/>
      </c>
      <c r="J42" s="82" t="str">
        <f>IF(Lançamentos!J36="","",Lançamentos!J36)</f>
        <v/>
      </c>
      <c r="K42" s="83">
        <f>IF(Lançamentos!K36="","",Lançamentos!K36)</f>
        <v>2.6666782407407403</v>
      </c>
      <c r="L42" s="83">
        <f>IF(Lançamentos!L36="","",Lançamentos!L36)</f>
        <v>8.1667245370370338</v>
      </c>
      <c r="M42" s="84">
        <f>IF(Lançamentos!M36="","",Lançamentos!M36)</f>
        <v>0.20833333333333315</v>
      </c>
      <c r="N42" s="85">
        <f>IF(Lançamentos!N36="","",Lançamentos!N36)</f>
        <v>0.20834490740740746</v>
      </c>
    </row>
    <row r="43" spans="3:14" ht="20.100000000000001" customHeight="1" x14ac:dyDescent="0.3"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</row>
    <row r="44" spans="3:14" ht="20.100000000000001" customHeight="1" x14ac:dyDescent="0.3"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</row>
    <row r="45" spans="3:14" ht="20.100000000000001" customHeight="1" x14ac:dyDescent="0.3"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</row>
    <row r="46" spans="3:14" ht="18" customHeight="1" x14ac:dyDescent="0.3"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</row>
    <row r="47" spans="3:14" ht="18" customHeight="1" x14ac:dyDescent="0.3"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</row>
    <row r="48" spans="3:14" ht="18" customHeight="1" x14ac:dyDescent="0.3"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</row>
    <row r="49" spans="3:14" ht="18" customHeight="1" x14ac:dyDescent="0.3"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</row>
    <row r="50" spans="3:14" ht="18" customHeight="1" x14ac:dyDescent="0.3"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</row>
    <row r="51" spans="3:14" ht="18" customHeight="1" x14ac:dyDescent="0.3"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</row>
    <row r="52" spans="3:14" ht="18" customHeight="1" x14ac:dyDescent="0.3"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</row>
    <row r="53" spans="3:14" ht="18" customHeight="1" x14ac:dyDescent="0.3"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</row>
    <row r="54" spans="3:14" ht="18" customHeight="1" x14ac:dyDescent="0.3"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</row>
    <row r="55" spans="3:14" ht="18" customHeight="1" x14ac:dyDescent="0.3"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</row>
    <row r="56" spans="3:14" ht="18" customHeight="1" x14ac:dyDescent="0.3"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</row>
    <row r="57" spans="3:14" ht="18" customHeight="1" x14ac:dyDescent="0.3"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</row>
    <row r="58" spans="3:14" ht="18" customHeight="1" x14ac:dyDescent="0.3"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</row>
    <row r="59" spans="3:14" ht="18" customHeight="1" x14ac:dyDescent="0.3"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</row>
    <row r="60" spans="3:14" ht="15" customHeight="1" x14ac:dyDescent="0.3"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</row>
    <row r="61" spans="3:14" ht="15" customHeight="1" x14ac:dyDescent="0.3"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</row>
    <row r="62" spans="3:14" ht="15" customHeight="1" x14ac:dyDescent="0.3"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</row>
    <row r="63" spans="3:14" ht="15" customHeight="1" x14ac:dyDescent="0.3"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</row>
    <row r="64" spans="3:14" ht="15" customHeight="1" x14ac:dyDescent="0.3"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</row>
    <row r="65" spans="3:14" ht="15" customHeight="1" x14ac:dyDescent="0.3"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</row>
    <row r="66" spans="3:14" ht="15" customHeight="1" x14ac:dyDescent="0.3"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</row>
    <row r="67" spans="3:14" ht="15" customHeight="1" x14ac:dyDescent="0.3"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</row>
    <row r="68" spans="3:14" ht="15" customHeight="1" x14ac:dyDescent="0.3"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</row>
    <row r="69" spans="3:14" ht="15" customHeight="1" x14ac:dyDescent="0.3"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</row>
    <row r="70" spans="3:14" ht="15" customHeight="1" x14ac:dyDescent="0.3"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</row>
    <row r="71" spans="3:14" ht="15" customHeight="1" x14ac:dyDescent="0.3"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</row>
    <row r="72" spans="3:14" ht="15" customHeight="1" x14ac:dyDescent="0.3"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</row>
    <row r="73" spans="3:14" ht="15" customHeight="1" x14ac:dyDescent="0.3"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</row>
    <row r="74" spans="3:14" ht="15" customHeight="1" x14ac:dyDescent="0.3"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</row>
    <row r="75" spans="3:14" ht="15" customHeight="1" x14ac:dyDescent="0.3"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</row>
    <row r="76" spans="3:14" ht="15" customHeight="1" x14ac:dyDescent="0.3"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</row>
    <row r="77" spans="3:14" ht="15" customHeight="1" x14ac:dyDescent="0.3"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</row>
    <row r="78" spans="3:14" ht="15" customHeight="1" x14ac:dyDescent="0.3"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</row>
    <row r="79" spans="3:14" ht="15" customHeight="1" x14ac:dyDescent="0.3"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</row>
    <row r="80" spans="3:14" ht="15" customHeight="1" x14ac:dyDescent="0.3"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</row>
    <row r="81" spans="3:14" ht="15" customHeight="1" x14ac:dyDescent="0.3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</row>
    <row r="82" spans="3:14" ht="15" customHeight="1" x14ac:dyDescent="0.3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</row>
    <row r="83" spans="3:14" ht="15" customHeight="1" x14ac:dyDescent="0.3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</row>
    <row r="84" spans="3:14" ht="15" customHeight="1" x14ac:dyDescent="0.3"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</row>
    <row r="85" spans="3:14" ht="15" customHeight="1" x14ac:dyDescent="0.3"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</row>
    <row r="86" spans="3:14" ht="15" customHeight="1" x14ac:dyDescent="0.3"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</row>
    <row r="87" spans="3:14" ht="15" customHeight="1" x14ac:dyDescent="0.3"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</row>
    <row r="88" spans="3:14" ht="15" customHeight="1" x14ac:dyDescent="0.3"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</row>
    <row r="89" spans="3:14" ht="15" customHeight="1" x14ac:dyDescent="0.3"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</row>
    <row r="90" spans="3:14" ht="15" customHeight="1" x14ac:dyDescent="0.3"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</row>
    <row r="91" spans="3:14" ht="15" customHeight="1" x14ac:dyDescent="0.3"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</row>
    <row r="92" spans="3:14" ht="15" customHeight="1" x14ac:dyDescent="0.3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</row>
    <row r="93" spans="3:14" ht="15" customHeight="1" x14ac:dyDescent="0.3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</row>
    <row r="94" spans="3:14" ht="15" customHeight="1" x14ac:dyDescent="0.3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</row>
    <row r="95" spans="3:14" ht="15" customHeight="1" x14ac:dyDescent="0.3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</row>
    <row r="96" spans="3:14" ht="15" customHeight="1" x14ac:dyDescent="0.3"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</row>
    <row r="97" spans="3:14" ht="15" customHeight="1" x14ac:dyDescent="0.3"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</row>
    <row r="98" spans="3:14" ht="15" customHeight="1" x14ac:dyDescent="0.3"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</row>
    <row r="99" spans="3:14" ht="15" customHeight="1" x14ac:dyDescent="0.3"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</row>
    <row r="100" spans="3:14" ht="15" customHeight="1" x14ac:dyDescent="0.3"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</row>
    <row r="101" spans="3:14" ht="15" customHeight="1" x14ac:dyDescent="0.3"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</row>
    <row r="102" spans="3:14" ht="15" customHeight="1" x14ac:dyDescent="0.3"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</row>
    <row r="103" spans="3:14" ht="15" customHeight="1" x14ac:dyDescent="0.3"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</row>
    <row r="104" spans="3:14" ht="15" customHeight="1" x14ac:dyDescent="0.3"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</row>
    <row r="105" spans="3:14" ht="15" customHeight="1" x14ac:dyDescent="0.3"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</row>
    <row r="106" spans="3:14" ht="15" customHeight="1" x14ac:dyDescent="0.3"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</row>
    <row r="107" spans="3:14" ht="15" customHeight="1" x14ac:dyDescent="0.3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</row>
    <row r="108" spans="3:14" ht="15" customHeight="1" x14ac:dyDescent="0.3"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</row>
    <row r="109" spans="3:14" ht="15" customHeight="1" x14ac:dyDescent="0.3"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</row>
    <row r="110" spans="3:14" ht="15" customHeight="1" x14ac:dyDescent="0.3"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</row>
    <row r="111" spans="3:14" ht="15" customHeight="1" x14ac:dyDescent="0.3"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</row>
    <row r="112" spans="3:14" ht="15" customHeight="1" x14ac:dyDescent="0.3"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</row>
    <row r="113" spans="3:14" ht="15" customHeight="1" x14ac:dyDescent="0.3"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</row>
    <row r="114" spans="3:14" ht="15" customHeight="1" x14ac:dyDescent="0.3"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</row>
    <row r="115" spans="3:14" ht="15" customHeight="1" x14ac:dyDescent="0.3"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</row>
    <row r="116" spans="3:14" ht="15" customHeight="1" x14ac:dyDescent="0.3"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</row>
    <row r="117" spans="3:14" ht="15" customHeight="1" x14ac:dyDescent="0.3"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</row>
    <row r="118" spans="3:14" ht="21.9" customHeight="1" x14ac:dyDescent="0.3"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</row>
    <row r="119" spans="3:14" ht="21.9" customHeight="1" x14ac:dyDescent="0.3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</row>
    <row r="120" spans="3:14" ht="21.9" customHeight="1" x14ac:dyDescent="0.3"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</row>
    <row r="121" spans="3:14" ht="21.9" customHeight="1" x14ac:dyDescent="0.3"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</row>
    <row r="122" spans="3:14" ht="21.9" customHeight="1" x14ac:dyDescent="0.3"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</row>
    <row r="123" spans="3:14" ht="21.9" customHeight="1" x14ac:dyDescent="0.3"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</row>
    <row r="124" spans="3:14" ht="21.9" customHeight="1" x14ac:dyDescent="0.3"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</row>
    <row r="125" spans="3:14" ht="21.9" customHeight="1" x14ac:dyDescent="0.3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</row>
    <row r="126" spans="3:14" ht="21.9" customHeight="1" x14ac:dyDescent="0.3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</row>
    <row r="127" spans="3:14" ht="21.9" customHeight="1" x14ac:dyDescent="0.3"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</row>
    <row r="128" spans="3:14" ht="21.9" customHeight="1" x14ac:dyDescent="0.3"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</row>
  </sheetData>
  <sheetProtection sheet="1" selectLockedCells="1" selectUnlockedCells="1"/>
  <mergeCells count="13">
    <mergeCell ref="L5:N5"/>
    <mergeCell ref="L6:N6"/>
    <mergeCell ref="C8:N8"/>
    <mergeCell ref="J4:K4"/>
    <mergeCell ref="J5:K5"/>
    <mergeCell ref="J6:K6"/>
    <mergeCell ref="L4:N4"/>
    <mergeCell ref="C4:E4"/>
    <mergeCell ref="C5:E5"/>
    <mergeCell ref="C6:E6"/>
    <mergeCell ref="F4:I4"/>
    <mergeCell ref="F5:I5"/>
    <mergeCell ref="F6:I6"/>
  </mergeCells>
  <pageMargins left="0.25" right="0.25" top="0.75" bottom="0.75" header="0.3" footer="0.3"/>
  <pageSetup paperSize="9"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rimir1">
                <anchor moveWithCells="1" sizeWithCells="1">
                  <from>
                    <xdr:col>11</xdr:col>
                    <xdr:colOff>99060</xdr:colOff>
                    <xdr:row>1</xdr:row>
                    <xdr:rowOff>106680</xdr:rowOff>
                  </from>
                  <to>
                    <xdr:col>14</xdr:col>
                    <xdr:colOff>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Banco</vt:lpstr>
      <vt:lpstr>Sobre</vt:lpstr>
      <vt:lpstr>Manual</vt:lpstr>
      <vt:lpstr>Desproteger</vt:lpstr>
      <vt:lpstr>Menu</vt:lpstr>
      <vt:lpstr>Cadastros</vt:lpstr>
      <vt:lpstr>Lançamentos</vt:lpstr>
      <vt:lpstr>Impressão</vt:lpstr>
      <vt:lpstr>Impressão!Area_de_impressao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Fábio</dc:creator>
  <cp:lastModifiedBy>aurelio rodriguescota</cp:lastModifiedBy>
  <cp:lastPrinted>2020-09-18T12:02:27Z</cp:lastPrinted>
  <dcterms:created xsi:type="dcterms:W3CDTF">2020-01-24T23:45:46Z</dcterms:created>
  <dcterms:modified xsi:type="dcterms:W3CDTF">2020-09-18T13:30:27Z</dcterms:modified>
</cp:coreProperties>
</file>