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ráficos" sheetId="1" state="visible" r:id="rId2"/>
    <sheet name="Relatório Geral" sheetId="2" state="visible" r:id="rId3"/>
    <sheet name="Relatório" sheetId="3" state="visible" r:id="rId4"/>
    <sheet name="Validação" sheetId="4" state="visible" r:id="rId5"/>
  </sheets>
  <definedNames>
    <definedName function="false" hidden="true" localSheetId="2" name="_xlnm._FilterDatabase" vbProcedure="false">Relatório!$A$1:$P$11</definedName>
    <definedName function="false" hidden="true" localSheetId="1" name="_xlnm._FilterDatabase" vbProcedure="false">'Relatório Geral'!$A$2:$E$21</definedName>
    <definedName function="false" hidden="false" localSheetId="1" name="_xlnm._FilterDatabase" vbProcedure="false">'Relatório Geral'!$A$2:$E$22</definedName>
    <definedName function="false" hidden="false" localSheetId="1" name="_xlnm._FilterDatabase_0_0" vbProcedure="false">'Relatório Geral'!$G$2:$K$1048576</definedName>
    <definedName function="false" hidden="false" localSheetId="2" name="_xlnm._FilterDatabase_0" vbProcedure="false">Relatório!$A:$P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<sst xmlns="http://schemas.openxmlformats.org/spreadsheetml/2006/main" count="161" uniqueCount="82">
  <si>
    <t xml:space="preserve">TOTAL DE CASOS</t>
  </si>
  <si>
    <t xml:space="preserve">SITUAÇÃO</t>
  </si>
  <si>
    <t xml:space="preserve">QUANTIDADE</t>
  </si>
  <si>
    <t xml:space="preserve">STATUS</t>
  </si>
  <si>
    <t xml:space="preserve">Residência</t>
  </si>
  <si>
    <t xml:space="preserve">Descartado</t>
  </si>
  <si>
    <t xml:space="preserve">Alta</t>
  </si>
  <si>
    <t xml:space="preserve">Suspeito</t>
  </si>
  <si>
    <t xml:space="preserve">Internado</t>
  </si>
  <si>
    <t xml:space="preserve">Confirmado</t>
  </si>
  <si>
    <t xml:space="preserve">Óbito</t>
  </si>
  <si>
    <t xml:space="preserve">Total</t>
  </si>
  <si>
    <t xml:space="preserve">Letalidade</t>
  </si>
  <si>
    <t xml:space="preserve">CASOS DIÁRIOS</t>
  </si>
  <si>
    <t xml:space="preserve">CASOS POR FAIXA ETÁRIA</t>
  </si>
  <si>
    <t xml:space="preserve">DIAS</t>
  </si>
  <si>
    <t xml:space="preserve">CONFIRMAÇÕES</t>
  </si>
  <si>
    <t xml:space="preserve">ÓBITOS</t>
  </si>
  <si>
    <t xml:space="preserve">CONFIRMAÇÕES ACUMULADAS</t>
  </si>
  <si>
    <t xml:space="preserve">ÓBITOS ACUMULADOS</t>
  </si>
  <si>
    <t xml:space="preserve">IDADE MÍNIMA</t>
  </si>
  <si>
    <t xml:space="preserve">IDADE MÁXIMA</t>
  </si>
  <si>
    <t xml:space="preserve">IDADES</t>
  </si>
  <si>
    <t xml:space="preserve">DATA DA NOTIFICAÇÃO</t>
  </si>
  <si>
    <t xml:space="preserve">NÚMERO DA NOTIFICAÇÃO</t>
  </si>
  <si>
    <t xml:space="preserve">UNIDADE NOTIFICADORA</t>
  </si>
  <si>
    <t xml:space="preserve">DATA DO SINTOMA</t>
  </si>
  <si>
    <t xml:space="preserve">NOME</t>
  </si>
  <si>
    <t xml:space="preserve">DATA DE NASCIMENTO</t>
  </si>
  <si>
    <t xml:space="preserve">IDADE</t>
  </si>
  <si>
    <t xml:space="preserve">SEXO</t>
  </si>
  <si>
    <t xml:space="preserve">ENDEREÇO</t>
  </si>
  <si>
    <t xml:space="preserve">MUNICÍPIO</t>
  </si>
  <si>
    <t xml:space="preserve">TELEFONE</t>
  </si>
  <si>
    <t xml:space="preserve">PROFISSIONAL DA SAÚDE</t>
  </si>
  <si>
    <t xml:space="preserve">COMORBIDADE</t>
  </si>
  <si>
    <t xml:space="preserve">CONTATOS</t>
  </si>
  <si>
    <t xml:space="preserve">UNIMED ITAPETININGA</t>
  </si>
  <si>
    <t xml:space="preserve">Lara Francisca Novaes</t>
  </si>
  <si>
    <t xml:space="preserve">Feminino</t>
  </si>
  <si>
    <t xml:space="preserve">Rua Silva Jardim, 92, Centro, Itapetininga, São Paulo</t>
  </si>
  <si>
    <t xml:space="preserve">Itapetininga</t>
  </si>
  <si>
    <t xml:space="preserve">(15) 2670-2495</t>
  </si>
  <si>
    <t xml:space="preserve">Sim</t>
  </si>
  <si>
    <t xml:space="preserve">USF JARDIM FOGAÇA</t>
  </si>
  <si>
    <t xml:space="preserve">Josefa Clara da Conceição</t>
  </si>
  <si>
    <t xml:space="preserve">Rua João Evangelista, 448, Centro, Itapetininga, São Paulo</t>
  </si>
  <si>
    <t xml:space="preserve">(15) 3932-2243</t>
  </si>
  <si>
    <t xml:space="preserve">Não</t>
  </si>
  <si>
    <t xml:space="preserve">USF TUPY</t>
  </si>
  <si>
    <t xml:space="preserve">Maitê Beatriz Lúcia Gomes</t>
  </si>
  <si>
    <t xml:space="preserve">Rua Gal. Carneiro, 476, Centro, Itapetininga, São Paulo</t>
  </si>
  <si>
    <t xml:space="preserve">(15) 2698-8159</t>
  </si>
  <si>
    <t xml:space="preserve">USF VILA SANTANA</t>
  </si>
  <si>
    <t xml:space="preserve">Lúcia Benedita Baptista</t>
  </si>
  <si>
    <t xml:space="preserve">Rua Professor Francisco Valio, 378, Centro, Itapetininga, São Paulo</t>
  </si>
  <si>
    <t xml:space="preserve">(15) 3954-2818</t>
  </si>
  <si>
    <t xml:space="preserve">USF MONTE SANTO</t>
  </si>
  <si>
    <t xml:space="preserve">Eliane Silvana Malu Almeida</t>
  </si>
  <si>
    <t xml:space="preserve">Rua Rua Doutor Virgílio de Rezende, 29, Centro, Itapetininga, São Paulo</t>
  </si>
  <si>
    <t xml:space="preserve">(15) 3852-3052</t>
  </si>
  <si>
    <t xml:space="preserve">USF VILA ARRUDA</t>
  </si>
  <si>
    <t xml:space="preserve">César Anderson Carlos Baptista</t>
  </si>
  <si>
    <t xml:space="preserve">Masculino</t>
  </si>
  <si>
    <t xml:space="preserve">Rua Benjamin Constant, 188, Centro, Itapetininga, São Paulo</t>
  </si>
  <si>
    <t xml:space="preserve">(15) 2814-4252</t>
  </si>
  <si>
    <t xml:space="preserve">USF MORRO DO ALTO</t>
  </si>
  <si>
    <t xml:space="preserve">Cláudia Mariah Lopes</t>
  </si>
  <si>
    <t xml:space="preserve">Rua Coronel Clementino Matias de Oliveira, 30, Centro, Itapetininga, São Paulo</t>
  </si>
  <si>
    <t xml:space="preserve">(15) 2995-9114</t>
  </si>
  <si>
    <t xml:space="preserve">USF VILA MAZZEI</t>
  </si>
  <si>
    <t xml:space="preserve">Pedro Henrique Bryan Araújo</t>
  </si>
  <si>
    <t xml:space="preserve">Rua Monsenhor Soares, 39, Centro, Itapetininga, São Paulo</t>
  </si>
  <si>
    <t xml:space="preserve">(15) 3628-0319</t>
  </si>
  <si>
    <t xml:space="preserve">PA JARDIM MESQUITA</t>
  </si>
  <si>
    <t xml:space="preserve">Igor Tiago Brito</t>
  </si>
  <si>
    <t xml:space="preserve">Rua Campos Salles, 217, Centro, Itapetininga, São Paulo</t>
  </si>
  <si>
    <t xml:space="preserve">(15) 3794-7422</t>
  </si>
  <si>
    <t xml:space="preserve">USF CAPÃO ALTO</t>
  </si>
  <si>
    <t xml:space="preserve">Erick Cauã Pietro Costa</t>
  </si>
  <si>
    <t xml:space="preserve">Rua Saldanha Marinho, 241, Centro, Itapetininga, São Paulo</t>
  </si>
  <si>
    <t xml:space="preserve">(15) 2525-0325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</si>
</sst>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%"/>
    <numFmt numFmtId="167" formatCode="dd/mm/yy"/>
    <numFmt numFmtId="168" formatCode="0"/>
    <numFmt numFmtId="169" formatCode="dd/mm/yyyy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1C1C1C"/>
      <name val="Calibri"/>
      <family val="2"/>
      <charset val="1"/>
    </font>
    <font>
      <b val="true"/>
      <sz val="13"/>
      <name val="Calibri"/>
      <family val="2"/>
    </font>
    <font>
      <sz val="10"/>
      <name val="Calibri"/>
      <family val="2"/>
    </font>
    <font>
      <sz val="9"/>
      <name val="Calibri"/>
      <family val="2"/>
    </font>
    <font>
      <sz val="12"/>
      <color rgb="FF1C1C1C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1C1C1C"/>
      </patternFill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a tabela dinâmica" xfId="20"/>
    <cellStyle name="Canto da tabela dinâmica" xfId="21"/>
    <cellStyle name="Categoria da tabela dinâmica" xfId="22"/>
    <cellStyle name="Resultado da tabela dinâmica" xfId="23"/>
    <cellStyle name="Título da tabela dinâmica" xfId="24"/>
    <cellStyle name="Valor da tabela dinâmica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Calibri"/>
              </a:defRPr>
            </a:pPr>
            <a:r>
              <a:rPr b="1" sz="1300" spc="-1" strike="noStrike">
                <a:latin typeface="Calibri"/>
              </a:rPr>
              <a:t>Casos Diários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'Relatório Geral'!$B$2:$B$2</c:f>
              <c:strCache>
                <c:ptCount val="1"/>
                <c:pt idx="0">
                  <c:v>CONFIRMAÇÕES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square"/>
            <c:size val="8"/>
            <c:spPr>
              <a:solidFill>
                <a:srgbClr val="729fc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Geral'!$A$3:$A$150</c:f>
              <c:strCache>
                <c:ptCount val="148"/>
                <c:pt idx="0">
                  <c:v>01/03/2020</c:v>
                </c:pt>
                <c:pt idx="1">
                  <c:v>02/03/2020</c:v>
                </c:pt>
                <c:pt idx="2">
                  <c:v>03/03/2020</c:v>
                </c:pt>
                <c:pt idx="3">
                  <c:v>04/03/2020</c:v>
                </c:pt>
                <c:pt idx="4">
                  <c:v>05/03/2020</c:v>
                </c:pt>
                <c:pt idx="5">
                  <c:v>06/03/2020</c:v>
                </c:pt>
                <c:pt idx="6">
                  <c:v>07/03/2020</c:v>
                </c:pt>
                <c:pt idx="7">
                  <c:v>08/03/2020</c:v>
                </c:pt>
                <c:pt idx="8">
                  <c:v>09/03/2020</c:v>
                </c:pt>
                <c:pt idx="9">
                  <c:v>10/03/2020</c:v>
                </c:pt>
                <c:pt idx="10">
                  <c:v>11/03/2020</c:v>
                </c:pt>
                <c:pt idx="11">
                  <c:v>12/03/2020</c:v>
                </c:pt>
                <c:pt idx="12">
                  <c:v>13/03/2020</c:v>
                </c:pt>
                <c:pt idx="13">
                  <c:v>14/03/2020</c:v>
                </c:pt>
                <c:pt idx="14">
                  <c:v>15/03/2020</c:v>
                </c:pt>
                <c:pt idx="15">
                  <c:v>16/03/2020</c:v>
                </c:pt>
                <c:pt idx="16">
                  <c:v>17/03/2020</c:v>
                </c:pt>
                <c:pt idx="17">
                  <c:v>18/03/2020</c:v>
                </c:pt>
                <c:pt idx="18">
                  <c:v>19/03/2020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</c:strCache>
            </c:strRef>
          </c:cat>
          <c:val>
            <c:numRef>
              <c:f>'Relatório Geral'!$B$3:$B$150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6953633"/>
        <c:axId val="84925334"/>
      </c:lineChart>
      <c:catAx>
        <c:axId val="969536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Calibri"/>
                  </a:defRPr>
                </a:pPr>
                <a:r>
                  <a:rPr b="0" sz="900" spc="-1" strike="noStrike">
                    <a:latin typeface="Calibri"/>
                  </a:rPr>
                  <a:t>Dias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dd/mm/yy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Calibri"/>
              </a:defRPr>
            </a:pPr>
          </a:p>
        </c:txPr>
        <c:crossAx val="84925334"/>
        <c:crosses val="autoZero"/>
        <c:auto val="1"/>
        <c:lblAlgn val="ctr"/>
        <c:lblOffset val="100"/>
        <c:noMultiLvlLbl val="0"/>
      </c:catAx>
      <c:valAx>
        <c:axId val="849253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Calibri"/>
                  </a:defRPr>
                </a:pPr>
                <a:r>
                  <a:rPr b="0" sz="900" spc="-1" strike="noStrike">
                    <a:latin typeface="Calibri"/>
                  </a:rPr>
                  <a:t>Casos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Calibri"/>
              </a:defRPr>
            </a:pPr>
          </a:p>
        </c:txPr>
        <c:crossAx val="96953633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80808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Calibri"/>
              </a:defRPr>
            </a:pPr>
            <a:r>
              <a:rPr b="1" sz="1300" spc="-1" strike="noStrike">
                <a:latin typeface="Calibri"/>
              </a:rPr>
              <a:t>Casos Acumulados por Faixa Etária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'Relatório Geral'!$K$2:$K$2</c:f>
              <c:strCache>
                <c:ptCount val="1"/>
                <c:pt idx="0">
                  <c:v>ÓBITOS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Geral'!$I$3:$I$15</c:f>
              <c:strCache>
                <c:ptCount val="13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  <c:pt idx="11">
                  <c:v>110-119</c:v>
                </c:pt>
                <c:pt idx="12">
                  <c:v>120-129</c:v>
                </c:pt>
              </c:strCache>
            </c:strRef>
          </c:cat>
          <c:val>
            <c:numRef>
              <c:f>'Relatório Geral'!$K$3:$K$15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'Relatório Geral'!$J$2:$J$2</c:f>
              <c:strCache>
                <c:ptCount val="1"/>
                <c:pt idx="0">
                  <c:v>CONFIRMAÇÕES</c:v>
                </c:pt>
              </c:strCache>
            </c:strRef>
          </c:tx>
          <c:spPr>
            <a:solidFill>
              <a:srgbClr val="729fcf"/>
            </a:solidFill>
            <a:ln w="0">
              <a:noFill/>
            </a:ln>
          </c:spPr>
          <c:invertIfNegative val="0"/>
          <c:dPt>
            <c:idx val="3"/>
            <c:invertIfNegative val="0"/>
            <c:spPr>
              <a:solidFill>
                <a:srgbClr val="729fcf"/>
              </a:solidFill>
              <a:ln w="0">
                <a:noFill/>
              </a:ln>
            </c:spPr>
          </c:dPt>
          <c:dPt>
            <c:idx val="6"/>
            <c:invertIfNegative val="0"/>
            <c:spPr>
              <a:solidFill>
                <a:srgbClr val="729fcf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6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sz="1000" spc="-1" strike="noStrike"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Geral'!$I$3:$I$15</c:f>
              <c:strCache>
                <c:ptCount val="13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  <c:pt idx="11">
                  <c:v>110-119</c:v>
                </c:pt>
                <c:pt idx="12">
                  <c:v>120-129</c:v>
                </c:pt>
              </c:strCache>
            </c:strRef>
          </c:cat>
          <c:val>
            <c:numRef>
              <c:f>'Relatório Geral'!$J$3:$J$15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gapWidth val="0"/>
        <c:overlap val="-80"/>
        <c:axId val="27850882"/>
        <c:axId val="36605309"/>
      </c:barChart>
      <c:catAx>
        <c:axId val="27850882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Calibri"/>
                  </a:defRPr>
                </a:pPr>
                <a:r>
                  <a:rPr b="0" sz="900" spc="-1" strike="noStrike">
                    <a:latin typeface="Calibri"/>
                  </a:rPr>
                  <a:t>Idades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Calibri"/>
              </a:defRPr>
            </a:pPr>
          </a:p>
        </c:txPr>
        <c:crossAx val="36605309"/>
        <c:crosses val="autoZero"/>
        <c:auto val="1"/>
        <c:lblAlgn val="ctr"/>
        <c:lblOffset val="100"/>
        <c:noMultiLvlLbl val="0"/>
      </c:catAx>
      <c:valAx>
        <c:axId val="366053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Calibri"/>
                  </a:defRPr>
                </a:pPr>
                <a:r>
                  <a:rPr b="0" sz="900" spc="-1" strike="noStrike">
                    <a:latin typeface="Calibri"/>
                  </a:rPr>
                  <a:t>Casos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Calibri"/>
              </a:defRPr>
            </a:pPr>
          </a:p>
        </c:txPr>
        <c:crossAx val="27850882"/>
        <c:crossesAt val="1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09182052265381"/>
          <c:y val="0.442000966650556"/>
          <c:w val="0.171433267587114"/>
          <c:h val="0.08756948360589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80808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00" spc="-1" strike="noStrike">
                <a:latin typeface="Calibri"/>
              </a:defRPr>
            </a:pPr>
            <a:r>
              <a:rPr b="1" sz="1300" spc="-1" strike="noStrike">
                <a:latin typeface="Calibri"/>
              </a:rPr>
              <a:t>Casos Diários Acumulados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'Relatório Geral'!$B$2:$B$2</c:f>
              <c:strCache>
                <c:ptCount val="1"/>
                <c:pt idx="0">
                  <c:v>CONFIRMAÇÕES</c:v>
                </c:pt>
              </c:strCache>
            </c:strRef>
          </c:tx>
          <c:spPr>
            <a:solidFill>
              <a:srgbClr val="729fcf"/>
            </a:solidFill>
            <a:ln w="28800">
              <a:solidFill>
                <a:srgbClr val="729fcf"/>
              </a:solidFill>
              <a:round/>
            </a:ln>
          </c:spPr>
          <c:marker>
            <c:symbol val="square"/>
            <c:size val="8"/>
            <c:spPr>
              <a:solidFill>
                <a:srgbClr val="729fc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Geral'!$A$3:$A$150</c:f>
              <c:strCache>
                <c:ptCount val="148"/>
                <c:pt idx="0">
                  <c:v>01/03/2020</c:v>
                </c:pt>
                <c:pt idx="1">
                  <c:v>02/03/2020</c:v>
                </c:pt>
                <c:pt idx="2">
                  <c:v>03/03/2020</c:v>
                </c:pt>
                <c:pt idx="3">
                  <c:v>04/03/2020</c:v>
                </c:pt>
                <c:pt idx="4">
                  <c:v>05/03/2020</c:v>
                </c:pt>
                <c:pt idx="5">
                  <c:v>06/03/2020</c:v>
                </c:pt>
                <c:pt idx="6">
                  <c:v>07/03/2020</c:v>
                </c:pt>
                <c:pt idx="7">
                  <c:v>08/03/2020</c:v>
                </c:pt>
                <c:pt idx="8">
                  <c:v>09/03/2020</c:v>
                </c:pt>
                <c:pt idx="9">
                  <c:v>10/03/2020</c:v>
                </c:pt>
                <c:pt idx="10">
                  <c:v>11/03/2020</c:v>
                </c:pt>
                <c:pt idx="11">
                  <c:v>12/03/2020</c:v>
                </c:pt>
                <c:pt idx="12">
                  <c:v>13/03/2020</c:v>
                </c:pt>
                <c:pt idx="13">
                  <c:v>14/03/2020</c:v>
                </c:pt>
                <c:pt idx="14">
                  <c:v>15/03/2020</c:v>
                </c:pt>
                <c:pt idx="15">
                  <c:v>16/03/2020</c:v>
                </c:pt>
                <c:pt idx="16">
                  <c:v>17/03/2020</c:v>
                </c:pt>
                <c:pt idx="17">
                  <c:v>18/03/2020</c:v>
                </c:pt>
                <c:pt idx="18">
                  <c:v>19/03/2020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</c:strCache>
            </c:strRef>
          </c:cat>
          <c:val>
            <c:numRef>
              <c:f>'Relatório Geral'!$D$3:$D$150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'Relatório Geral'!$C$2:$C$2</c:f>
              <c:strCache>
                <c:ptCount val="1"/>
                <c:pt idx="0">
                  <c:v>ÓBITOS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Geral'!$A$3:$A$150</c:f>
              <c:strCache>
                <c:ptCount val="148"/>
                <c:pt idx="0">
                  <c:v>01/03/2020</c:v>
                </c:pt>
                <c:pt idx="1">
                  <c:v>02/03/2020</c:v>
                </c:pt>
                <c:pt idx="2">
                  <c:v>03/03/2020</c:v>
                </c:pt>
                <c:pt idx="3">
                  <c:v>04/03/2020</c:v>
                </c:pt>
                <c:pt idx="4">
                  <c:v>05/03/2020</c:v>
                </c:pt>
                <c:pt idx="5">
                  <c:v>06/03/2020</c:v>
                </c:pt>
                <c:pt idx="6">
                  <c:v>07/03/2020</c:v>
                </c:pt>
                <c:pt idx="7">
                  <c:v>08/03/2020</c:v>
                </c:pt>
                <c:pt idx="8">
                  <c:v>09/03/2020</c:v>
                </c:pt>
                <c:pt idx="9">
                  <c:v>10/03/2020</c:v>
                </c:pt>
                <c:pt idx="10">
                  <c:v>11/03/2020</c:v>
                </c:pt>
                <c:pt idx="11">
                  <c:v>12/03/2020</c:v>
                </c:pt>
                <c:pt idx="12">
                  <c:v>13/03/2020</c:v>
                </c:pt>
                <c:pt idx="13">
                  <c:v>14/03/2020</c:v>
                </c:pt>
                <c:pt idx="14">
                  <c:v>15/03/2020</c:v>
                </c:pt>
                <c:pt idx="15">
                  <c:v>16/03/2020</c:v>
                </c:pt>
                <c:pt idx="16">
                  <c:v>17/03/2020</c:v>
                </c:pt>
                <c:pt idx="17">
                  <c:v>18/03/2020</c:v>
                </c:pt>
                <c:pt idx="18">
                  <c:v>19/03/2020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</c:strCache>
            </c:strRef>
          </c:cat>
          <c:val>
            <c:numRef>
              <c:f>'Relatório Geral'!$E$3:$E$21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400457"/>
        <c:axId val="73064832"/>
      </c:lineChart>
      <c:catAx>
        <c:axId val="7400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Calibri"/>
                  </a:defRPr>
                </a:pPr>
                <a:r>
                  <a:rPr b="0" sz="900" spc="-1" strike="noStrike">
                    <a:latin typeface="Calibri"/>
                  </a:rPr>
                  <a:t>Dias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dd/mm/yy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Calibri"/>
              </a:defRPr>
            </a:pPr>
          </a:p>
        </c:txPr>
        <c:crossAx val="73064832"/>
        <c:crosses val="autoZero"/>
        <c:auto val="1"/>
        <c:lblAlgn val="ctr"/>
        <c:lblOffset val="100"/>
        <c:noMultiLvlLbl val="0"/>
      </c:catAx>
      <c:valAx>
        <c:axId val="730648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Calibri"/>
                  </a:defRPr>
                </a:pPr>
                <a:r>
                  <a:rPr b="0" sz="900" spc="-1" strike="noStrike">
                    <a:latin typeface="Calibri"/>
                  </a:rPr>
                  <a:t>Casos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Calibri"/>
              </a:defRPr>
            </a:pPr>
          </a:p>
        </c:txPr>
        <c:crossAx val="7400457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80808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1080</xdr:rowOff>
    </xdr:from>
    <xdr:to>
      <xdr:col>6</xdr:col>
      <xdr:colOff>794160</xdr:colOff>
      <xdr:row>28</xdr:row>
      <xdr:rowOff>125280</xdr:rowOff>
    </xdr:to>
    <xdr:graphicFrame>
      <xdr:nvGraphicFramePr>
        <xdr:cNvPr id="0" name=""/>
        <xdr:cNvGraphicFramePr/>
      </xdr:nvGraphicFramePr>
      <xdr:xfrm>
        <a:off x="0" y="1905840"/>
        <a:ext cx="6548400" cy="355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51</xdr:row>
      <xdr:rowOff>13680</xdr:rowOff>
    </xdr:from>
    <xdr:to>
      <xdr:col>6</xdr:col>
      <xdr:colOff>794160</xdr:colOff>
      <xdr:row>74</xdr:row>
      <xdr:rowOff>85320</xdr:rowOff>
    </xdr:to>
    <xdr:graphicFrame>
      <xdr:nvGraphicFramePr>
        <xdr:cNvPr id="1" name=""/>
        <xdr:cNvGraphicFramePr/>
      </xdr:nvGraphicFramePr>
      <xdr:xfrm>
        <a:off x="0" y="9729000"/>
        <a:ext cx="6548400" cy="445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30</xdr:row>
      <xdr:rowOff>-360</xdr:rowOff>
    </xdr:from>
    <xdr:to>
      <xdr:col>6</xdr:col>
      <xdr:colOff>794160</xdr:colOff>
      <xdr:row>48</xdr:row>
      <xdr:rowOff>120240</xdr:rowOff>
    </xdr:to>
    <xdr:graphicFrame>
      <xdr:nvGraphicFramePr>
        <xdr:cNvPr id="2" name=""/>
        <xdr:cNvGraphicFramePr/>
      </xdr:nvGraphicFramePr>
      <xdr:xfrm>
        <a:off x="0" y="5714640"/>
        <a:ext cx="6548400" cy="354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8" activeCellId="0" sqref="I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7.13"/>
    <col collapsed="false" customWidth="true" hidden="false" outlineLevel="0" max="2" min="2" style="1" width="14.35"/>
    <col collapsed="false" customWidth="false" hidden="false" outlineLevel="0" max="3" min="3" style="1" width="11.52"/>
    <col collapsed="false" customWidth="true" hidden="false" outlineLevel="0" max="4" min="4" style="1" width="12.68"/>
    <col collapsed="false" customWidth="true" hidden="false" outlineLevel="0" max="5" min="5" style="1" width="14.35"/>
    <col collapsed="false" customWidth="false" hidden="false" outlineLevel="0" max="1024" min="6" style="1" width="11.52"/>
  </cols>
  <sheetData>
    <row r="1" customFormat="false" ht="15" hidden="false" customHeight="false" outlineLevel="0" collapsed="false">
      <c r="A1" s="2" t="s">
        <v>0</v>
      </c>
    </row>
    <row r="3" customFormat="false" ht="15" hidden="false" customHeight="false" outlineLevel="0" collapsed="false">
      <c r="A3" s="3" t="s">
        <v>1</v>
      </c>
      <c r="B3" s="3" t="s">
        <v>2</v>
      </c>
      <c r="D3" s="3" t="s">
        <v>3</v>
      </c>
      <c r="E3" s="3" t="s">
        <v>2</v>
      </c>
    </row>
    <row r="4" customFormat="false" ht="15" hidden="false" customHeight="false" outlineLevel="0" collapsed="false">
      <c r="A4" s="4" t="s">
        <v>4</v>
      </c>
      <c r="B4" s="5" t="n">
        <f aca="false">COUNTIF(Relatório!$O$2:$O$500,A4)</f>
        <v>2</v>
      </c>
      <c r="D4" s="4" t="s">
        <v>5</v>
      </c>
      <c r="E4" s="5" t="n">
        <f aca="false">COUNTIF(Relatório!$P$2:$P$500,D4)</f>
        <v>3</v>
      </c>
    </row>
    <row r="5" customFormat="false" ht="15" hidden="false" customHeight="false" outlineLevel="0" collapsed="false">
      <c r="A5" s="6" t="s">
        <v>6</v>
      </c>
      <c r="B5" s="7" t="n">
        <f aca="false">COUNTIF(Relatório!$O$2:$O$500,A5)</f>
        <v>1</v>
      </c>
      <c r="D5" s="6" t="s">
        <v>7</v>
      </c>
      <c r="E5" s="7" t="n">
        <f aca="false">COUNTIF(Relatório!$P$2:$P$500,D5)</f>
        <v>2</v>
      </c>
    </row>
    <row r="6" customFormat="false" ht="15" hidden="false" customHeight="false" outlineLevel="0" collapsed="false">
      <c r="A6" s="4" t="s">
        <v>8</v>
      </c>
      <c r="B6" s="5" t="n">
        <f aca="false">COUNTIF(Relatório!$O$2:$O$500,A6)</f>
        <v>5</v>
      </c>
      <c r="D6" s="4" t="s">
        <v>9</v>
      </c>
      <c r="E6" s="5" t="n">
        <f aca="false">COUNTIF(Relatório!$P$2:$P$500,D6)</f>
        <v>5</v>
      </c>
    </row>
    <row r="7" customFormat="false" ht="15" hidden="false" customHeight="false" outlineLevel="0" collapsed="false">
      <c r="A7" s="6" t="s">
        <v>10</v>
      </c>
      <c r="B7" s="7" t="n">
        <f aca="false">COUNTIF(Relatório!$O$2:$O$500,A7)</f>
        <v>2</v>
      </c>
      <c r="D7" s="3" t="s">
        <v>11</v>
      </c>
      <c r="E7" s="8" t="n">
        <f aca="false">SUM(E4:E6)</f>
        <v>10</v>
      </c>
    </row>
    <row r="8" customFormat="false" ht="15" hidden="false" customHeight="false" outlineLevel="0" collapsed="false">
      <c r="A8" s="3" t="s">
        <v>11</v>
      </c>
      <c r="B8" s="8" t="n">
        <f aca="false">SUM(B4:B7)</f>
        <v>10</v>
      </c>
    </row>
    <row r="9" customFormat="false" ht="15" hidden="false" customHeight="false" outlineLevel="0" collapsed="false">
      <c r="D9" s="9" t="s">
        <v>12</v>
      </c>
      <c r="E9" s="10" t="n">
        <f aca="false">B7/E6</f>
        <v>0.4</v>
      </c>
    </row>
    <row r="10" customFormat="false" ht="15" hidden="false" customHeight="false" outlineLevel="0" collapsed="false">
      <c r="D10" s="0"/>
      <c r="E10" s="0"/>
    </row>
    <row r="41" customFormat="false" ht="15" hidden="false" customHeight="false" outlineLevel="0" collapsed="false">
      <c r="I41" s="11"/>
    </row>
  </sheetData>
  <printOptions headings="false" gridLines="false" gridLinesSet="true" horizontalCentered="true" verticalCentered="false"/>
  <pageMargins left="0.252083333333333" right="0.252083333333333" top="0.489583333333333" bottom="0.489583333333333" header="0.252083333333333" footer="0.252083333333333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1" activeCellId="0" sqref="B2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5.83"/>
    <col collapsed="false" customWidth="true" hidden="false" outlineLevel="0" max="2" min="2" style="1" width="19.31"/>
    <col collapsed="false" customWidth="true" hidden="false" outlineLevel="0" max="3" min="3" style="1" width="11.19"/>
    <col collapsed="false" customWidth="true" hidden="false" outlineLevel="0" max="4" min="4" style="1" width="33.08"/>
    <col collapsed="false" customWidth="true" hidden="false" outlineLevel="0" max="5" min="5" style="1" width="25.1"/>
    <col collapsed="false" customWidth="true" hidden="false" outlineLevel="0" max="6" min="6" style="1" width="3.83"/>
    <col collapsed="false" customWidth="true" hidden="false" outlineLevel="0" max="7" min="7" style="1" width="24.98"/>
    <col collapsed="false" customWidth="true" hidden="false" outlineLevel="0" max="8" min="8" style="1" width="18.96"/>
    <col collapsed="false" customWidth="true" hidden="false" outlineLevel="0" max="9" min="9" style="1" width="11.11"/>
    <col collapsed="false" customWidth="true" hidden="false" outlineLevel="0" max="10" min="10" style="1" width="19.31"/>
    <col collapsed="false" customWidth="true" hidden="false" outlineLevel="0" max="11" min="11" style="1" width="11.19"/>
    <col collapsed="false" customWidth="false" hidden="false" outlineLevel="0" max="1023" min="12" style="1" width="11.52"/>
  </cols>
  <sheetData>
    <row r="1" customFormat="false" ht="15" hidden="false" customHeight="false" outlineLevel="0" collapsed="false">
      <c r="A1" s="12" t="s">
        <v>13</v>
      </c>
      <c r="G1" s="2" t="s">
        <v>14</v>
      </c>
    </row>
    <row r="2" customFormat="false" ht="15" hidden="false" customHeight="false" outlineLevel="0" collapsed="false">
      <c r="A2" s="1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G2" s="3" t="s">
        <v>20</v>
      </c>
      <c r="H2" s="3" t="s">
        <v>21</v>
      </c>
      <c r="I2" s="3" t="s">
        <v>22</v>
      </c>
      <c r="J2" s="3" t="s">
        <v>16</v>
      </c>
      <c r="K2" s="3" t="s">
        <v>17</v>
      </c>
    </row>
    <row r="3" customFormat="false" ht="15" hidden="false" customHeight="false" outlineLevel="0" collapsed="false">
      <c r="A3" s="14" t="n">
        <v>43891</v>
      </c>
      <c r="B3" s="15" t="n">
        <f aca="false">COUNTIFS(Relatório!$A$2:$A$500,A3,Relatório!$O$2:$O$500,"&lt;&gt;Óbito",Relatório!$P$2:$P$500,"Confirmado")</f>
        <v>0</v>
      </c>
      <c r="C3" s="15" t="n">
        <f aca="false">COUNTIFS(Relatório!$A$2:$A$500,A3,Relatório!$O$2:$O$500,"Óbito",Relatório!$P$2:$P$500,"Confirmado")</f>
        <v>0</v>
      </c>
      <c r="D3" s="15" t="n">
        <f aca="false">B3</f>
        <v>0</v>
      </c>
      <c r="E3" s="15" t="n">
        <f aca="false">C3</f>
        <v>0</v>
      </c>
      <c r="G3" s="15" t="n">
        <v>0</v>
      </c>
      <c r="H3" s="15" t="n">
        <v>9</v>
      </c>
      <c r="I3" s="15" t="str">
        <f aca="false">G3&amp;"-"&amp;H3</f>
        <v>0-9</v>
      </c>
      <c r="J3" s="15" t="n">
        <f aca="false">COUNTIFS(Relatório!$G$2:$G$500,"&gt;"&amp;$G3-1,Relatório!$G$2:$G$500,"&lt;"&amp;$H3+1,Relatório!$O$2:$O$500,"&lt;&gt;Óbito",Relatório!$P$2:$P$500,"Confirmado")</f>
        <v>0</v>
      </c>
      <c r="K3" s="15" t="n">
        <f aca="false">COUNTIFS(Relatório!$G$2:$G$500,"&gt;"&amp;$G3-1,Relatório!$G$2:$G$500,"&lt;"&amp;$H3+1,Relatório!$O$2:$O$500,"Óbito",Relatório!$P$2:$P$500,"Confirmado")</f>
        <v>0</v>
      </c>
    </row>
    <row r="4" customFormat="false" ht="15" hidden="false" customHeight="false" outlineLevel="0" collapsed="false">
      <c r="A4" s="14" t="n">
        <v>43892</v>
      </c>
      <c r="B4" s="15" t="n">
        <f aca="false">COUNTIFS(Relatório!$A$2:$A$500,A4,Relatório!$O$2:$O$500,"&lt;&gt;Óbito",Relatório!$P$2:$P$500,"Confirmado")</f>
        <v>0</v>
      </c>
      <c r="C4" s="15" t="n">
        <f aca="false">COUNTIFS(Relatório!$A$2:$A$500,A4,Relatório!$O$2:$O$500,"Óbito",Relatório!$P$2:$P$500,"Confirmado")</f>
        <v>0</v>
      </c>
      <c r="D4" s="15" t="n">
        <f aca="false">D3+B4</f>
        <v>0</v>
      </c>
      <c r="E4" s="15" t="n">
        <f aca="false">E3+C4</f>
        <v>0</v>
      </c>
      <c r="G4" s="15" t="n">
        <f aca="false">H3+1</f>
        <v>10</v>
      </c>
      <c r="H4" s="15" t="n">
        <f aca="false">G4+9</f>
        <v>19</v>
      </c>
      <c r="I4" s="15" t="str">
        <f aca="false">G4&amp;"-"&amp;H4</f>
        <v>10-19</v>
      </c>
      <c r="J4" s="15" t="n">
        <f aca="false">COUNTIFS(Relatório!$G$2:$G$500,"&gt;"&amp;$G4-1,Relatório!$G$2:$G$500,"&lt;"&amp;$H4+1,Relatório!$O$2:$O$500,"&lt;&gt;Óbito",Relatório!$P$2:$P$500,"Confirmado")</f>
        <v>0</v>
      </c>
      <c r="K4" s="15" t="n">
        <f aca="false">COUNTIFS(Relatório!$G$2:$G$500,"&gt;"&amp;$G4-1,Relatório!$G$2:$G$500,"&lt;"&amp;$H4+1,Relatório!$O$2:$O$500,"Óbito",Relatório!$P$2:$P$500,"Confirmado")</f>
        <v>0</v>
      </c>
    </row>
    <row r="5" customFormat="false" ht="15" hidden="false" customHeight="false" outlineLevel="0" collapsed="false">
      <c r="A5" s="14" t="n">
        <v>43893</v>
      </c>
      <c r="B5" s="15" t="n">
        <f aca="false">COUNTIFS(Relatório!$A$2:$A$500,A5,Relatório!$O$2:$O$500,"&lt;&gt;Óbito",Relatório!$P$2:$P$500,"Confirmado")</f>
        <v>0</v>
      </c>
      <c r="C5" s="15" t="n">
        <f aca="false">COUNTIFS(Relatório!$A$2:$A$500,A5,Relatório!$O$2:$O$500,"Óbito",Relatório!$P$2:$P$500,"Confirmado")</f>
        <v>0</v>
      </c>
      <c r="D5" s="15" t="n">
        <f aca="false">D4+B5</f>
        <v>0</v>
      </c>
      <c r="E5" s="15" t="n">
        <f aca="false">E4+C5</f>
        <v>0</v>
      </c>
      <c r="G5" s="15" t="n">
        <f aca="false">H4+1</f>
        <v>20</v>
      </c>
      <c r="H5" s="15" t="n">
        <f aca="false">G5+9</f>
        <v>29</v>
      </c>
      <c r="I5" s="15" t="str">
        <f aca="false">G5&amp;"-"&amp;H5</f>
        <v>20-29</v>
      </c>
      <c r="J5" s="15" t="n">
        <f aca="false">COUNTIFS(Relatório!$G$2:$G$500,"&gt;"&amp;$G5-1,Relatório!$G$2:$G$500,"&lt;"&amp;$H5+1,Relatório!$O$2:$O$500,"&lt;&gt;Óbito",Relatório!$P$2:$P$500,"Confirmado")</f>
        <v>0</v>
      </c>
      <c r="K5" s="15" t="n">
        <f aca="false">COUNTIFS(Relatório!$G$2:$G$500,"&gt;"&amp;$G5-1,Relatório!$G$2:$G$500,"&lt;"&amp;$H5+1,Relatório!$O$2:$O$500,"Óbito",Relatório!$P$2:$P$500,"Confirmado")</f>
        <v>0</v>
      </c>
    </row>
    <row r="6" customFormat="false" ht="15" hidden="false" customHeight="false" outlineLevel="0" collapsed="false">
      <c r="A6" s="14" t="n">
        <v>43894</v>
      </c>
      <c r="B6" s="15" t="n">
        <f aca="false">COUNTIFS(Relatório!$A$2:$A$500,A6,Relatório!$O$2:$O$500,"&lt;&gt;Óbito",Relatório!$P$2:$P$500,"Confirmado")</f>
        <v>0</v>
      </c>
      <c r="C6" s="15" t="n">
        <f aca="false">COUNTIFS(Relatório!$A$2:$A$500,A6,Relatório!$O$2:$O$500,"Óbito",Relatório!$P$2:$P$500,"Confirmado")</f>
        <v>0</v>
      </c>
      <c r="D6" s="15" t="n">
        <f aca="false">D5+B6</f>
        <v>0</v>
      </c>
      <c r="E6" s="15" t="n">
        <f aca="false">E5+C6</f>
        <v>0</v>
      </c>
      <c r="G6" s="15" t="n">
        <f aca="false">H5+1</f>
        <v>30</v>
      </c>
      <c r="H6" s="15" t="n">
        <f aca="false">G6+9</f>
        <v>39</v>
      </c>
      <c r="I6" s="15" t="str">
        <f aca="false">G6&amp;"-"&amp;H6</f>
        <v>30-39</v>
      </c>
      <c r="J6" s="15" t="n">
        <f aca="false">COUNTIFS(Relatório!$G$2:$G$500,"&gt;"&amp;$G6-1,Relatório!$G$2:$G$500,"&lt;"&amp;$H6+1,Relatório!$O$2:$O$500,"&lt;&gt;Óbito",Relatório!$P$2:$P$500,"Confirmado")</f>
        <v>0</v>
      </c>
      <c r="K6" s="15" t="n">
        <f aca="false">COUNTIFS(Relatório!$G$2:$G$500,"&gt;"&amp;$G6-1,Relatório!$G$2:$G$500,"&lt;"&amp;$H6+1,Relatório!$O$2:$O$500,"Óbito",Relatório!$P$2:$P$500,"Confirmado")</f>
        <v>1</v>
      </c>
    </row>
    <row r="7" customFormat="false" ht="15" hidden="false" customHeight="false" outlineLevel="0" collapsed="false">
      <c r="A7" s="14" t="n">
        <v>43895</v>
      </c>
      <c r="B7" s="15" t="n">
        <f aca="false">COUNTIFS(Relatório!$A$2:$A$500,A7,Relatório!$O$2:$O$500,"&lt;&gt;Óbito",Relatório!$P$2:$P$500,"Confirmado")</f>
        <v>0</v>
      </c>
      <c r="C7" s="15" t="n">
        <f aca="false">COUNTIFS(Relatório!$A$2:$A$500,A7,Relatório!$O$2:$O$500,"Óbito",Relatório!$P$2:$P$500,"Confirmado")</f>
        <v>0</v>
      </c>
      <c r="D7" s="15" t="n">
        <f aca="false">D6+B7</f>
        <v>0</v>
      </c>
      <c r="E7" s="15" t="n">
        <f aca="false">E6+C7</f>
        <v>0</v>
      </c>
      <c r="G7" s="15" t="n">
        <f aca="false">H6+1</f>
        <v>40</v>
      </c>
      <c r="H7" s="15" t="n">
        <f aca="false">G7+9</f>
        <v>49</v>
      </c>
      <c r="I7" s="15" t="str">
        <f aca="false">G7&amp;"-"&amp;H7</f>
        <v>40-49</v>
      </c>
      <c r="J7" s="15" t="n">
        <f aca="false">COUNTIFS(Relatório!$G$2:$G$500,"&gt;"&amp;$G7-1,Relatório!$G$2:$G$500,"&lt;"&amp;$H7+1,Relatório!$O$2:$O$500,"&lt;&gt;Óbito",Relatório!$P$2:$P$500,"Confirmado")</f>
        <v>1</v>
      </c>
      <c r="K7" s="15" t="n">
        <f aca="false">COUNTIFS(Relatório!$G$2:$G$500,"&gt;"&amp;$G7-1,Relatório!$G$2:$G$500,"&lt;"&amp;$H7+1,Relatório!$O$2:$O$500,"Óbito",Relatório!$P$2:$P$500,"Confirmado")</f>
        <v>0</v>
      </c>
    </row>
    <row r="8" customFormat="false" ht="15" hidden="false" customHeight="false" outlineLevel="0" collapsed="false">
      <c r="A8" s="14" t="n">
        <v>43896</v>
      </c>
      <c r="B8" s="15" t="n">
        <f aca="false">COUNTIFS(Relatório!$A$2:$A$500,A8,Relatório!$O$2:$O$500,"&lt;&gt;Óbito",Relatório!$P$2:$P$500,"Confirmado")</f>
        <v>0</v>
      </c>
      <c r="C8" s="15" t="n">
        <f aca="false">COUNTIFS(Relatório!$A$2:$A$500,A8,Relatório!$O$2:$O$500,"Óbito",Relatório!$P$2:$P$500,"Confirmado")</f>
        <v>0</v>
      </c>
      <c r="D8" s="15" t="n">
        <f aca="false">D7+B8</f>
        <v>0</v>
      </c>
      <c r="E8" s="15" t="n">
        <f aca="false">E7+C8</f>
        <v>0</v>
      </c>
      <c r="G8" s="15" t="n">
        <f aca="false">H7+1</f>
        <v>50</v>
      </c>
      <c r="H8" s="15" t="n">
        <f aca="false">G8+9</f>
        <v>59</v>
      </c>
      <c r="I8" s="15" t="str">
        <f aca="false">G8&amp;"-"&amp;H8</f>
        <v>50-59</v>
      </c>
      <c r="J8" s="15" t="n">
        <f aca="false">COUNTIFS(Relatório!$G$2:$G$500,"&gt;"&amp;$G8-1,Relatório!$G$2:$G$500,"&lt;"&amp;$H8+1,Relatório!$O$2:$O$500,"&lt;&gt;Óbito",Relatório!$P$2:$P$500,"Confirmado")</f>
        <v>0</v>
      </c>
      <c r="K8" s="15" t="n">
        <f aca="false">COUNTIFS(Relatório!$G$2:$G$500,"&gt;"&amp;$G8-1,Relatório!$G$2:$G$500,"&lt;"&amp;$H8+1,Relatório!$O$2:$O$500,"Óbito",Relatório!$P$2:$P$500,"Confirmado")</f>
        <v>0</v>
      </c>
    </row>
    <row r="9" customFormat="false" ht="15" hidden="false" customHeight="false" outlineLevel="0" collapsed="false">
      <c r="A9" s="14" t="n">
        <v>43897</v>
      </c>
      <c r="B9" s="15" t="n">
        <f aca="false">COUNTIFS(Relatório!$A$2:$A$500,A9,Relatório!$O$2:$O$500,"&lt;&gt;Óbito",Relatório!$P$2:$P$500,"Confirmado")</f>
        <v>0</v>
      </c>
      <c r="C9" s="15" t="n">
        <f aca="false">COUNTIFS(Relatório!$A$2:$A$500,A9,Relatório!$O$2:$O$500,"Óbito",Relatório!$P$2:$P$500,"Confirmado")</f>
        <v>0</v>
      </c>
      <c r="D9" s="15" t="n">
        <f aca="false">D8+B9</f>
        <v>0</v>
      </c>
      <c r="E9" s="15" t="n">
        <f aca="false">E8+C9</f>
        <v>0</v>
      </c>
      <c r="G9" s="15" t="n">
        <f aca="false">H8+1</f>
        <v>60</v>
      </c>
      <c r="H9" s="15" t="n">
        <f aca="false">G9+9</f>
        <v>69</v>
      </c>
      <c r="I9" s="15" t="str">
        <f aca="false">G9&amp;"-"&amp;H9</f>
        <v>60-69</v>
      </c>
      <c r="J9" s="15" t="n">
        <f aca="false">COUNTIFS(Relatório!$G$2:$G$500,"&gt;"&amp;$G9-1,Relatório!$G$2:$G$500,"&lt;"&amp;$H9+1,Relatório!$O$2:$O$500,"&lt;&gt;Óbito",Relatório!$P$2:$P$500,"Confirmado")</f>
        <v>2</v>
      </c>
      <c r="K9" s="15" t="n">
        <f aca="false">COUNTIFS(Relatório!$G$2:$G$500,"&gt;"&amp;$G9-1,Relatório!$G$2:$G$500,"&lt;"&amp;$H9+1,Relatório!$O$2:$O$500,"Óbito",Relatório!$P$2:$P$500,"Confirmado")</f>
        <v>0</v>
      </c>
    </row>
    <row r="10" customFormat="false" ht="15" hidden="false" customHeight="false" outlineLevel="0" collapsed="false">
      <c r="A10" s="14" t="n">
        <v>43898</v>
      </c>
      <c r="B10" s="15" t="n">
        <f aca="false">COUNTIFS(Relatório!$A$2:$A$500,A10,Relatório!$O$2:$O$500,"&lt;&gt;Óbito",Relatório!$P$2:$P$500,"Confirmado")</f>
        <v>0</v>
      </c>
      <c r="C10" s="15" t="n">
        <f aca="false">COUNTIFS(Relatório!$A$2:$A$500,A10,Relatório!$O$2:$O$500,"Óbito",Relatório!$P$2:$P$500,"Confirmado")</f>
        <v>0</v>
      </c>
      <c r="D10" s="15" t="n">
        <f aca="false">D9+B10</f>
        <v>0</v>
      </c>
      <c r="E10" s="15" t="n">
        <f aca="false">E9+C10</f>
        <v>0</v>
      </c>
      <c r="G10" s="15" t="n">
        <f aca="false">H9+1</f>
        <v>70</v>
      </c>
      <c r="H10" s="15" t="n">
        <f aca="false">G10+9</f>
        <v>79</v>
      </c>
      <c r="I10" s="15" t="str">
        <f aca="false">G10&amp;"-"&amp;H10</f>
        <v>70-79</v>
      </c>
      <c r="J10" s="15" t="n">
        <f aca="false">COUNTIFS(Relatório!$G$2:$G$500,"&gt;"&amp;$G10-1,Relatório!$G$2:$G$500,"&lt;"&amp;$H10+1,Relatório!$O$2:$O$500,"&lt;&gt;Óbito",Relatório!$P$2:$P$500,"Confirmado")</f>
        <v>0</v>
      </c>
      <c r="K10" s="15" t="n">
        <f aca="false">COUNTIFS(Relatório!$G$2:$G$500,"&gt;"&amp;$G10-1,Relatório!$G$2:$G$500,"&lt;"&amp;$H10+1,Relatório!$O$2:$O$500,"Óbito",Relatório!$P$2:$P$500,"Confirmado")</f>
        <v>1</v>
      </c>
    </row>
    <row r="11" customFormat="false" ht="15" hidden="false" customHeight="false" outlineLevel="0" collapsed="false">
      <c r="A11" s="14" t="n">
        <v>43899</v>
      </c>
      <c r="B11" s="15" t="n">
        <f aca="false">COUNTIFS(Relatório!$A$2:$A$500,A11,Relatório!$O$2:$O$500,"&lt;&gt;Óbito",Relatório!$P$2:$P$500,"Confirmado")</f>
        <v>0</v>
      </c>
      <c r="C11" s="15" t="n">
        <f aca="false">COUNTIFS(Relatório!$A$2:$A$500,A11,Relatório!$O$2:$O$500,"Óbito",Relatório!$P$2:$P$500,"Confirmado")</f>
        <v>0</v>
      </c>
      <c r="D11" s="15" t="n">
        <f aca="false">D10+B11</f>
        <v>0</v>
      </c>
      <c r="E11" s="15" t="n">
        <f aca="false">E10+C11</f>
        <v>0</v>
      </c>
      <c r="G11" s="15" t="n">
        <f aca="false">H10+1</f>
        <v>80</v>
      </c>
      <c r="H11" s="15" t="n">
        <f aca="false">G11+9</f>
        <v>89</v>
      </c>
      <c r="I11" s="15" t="str">
        <f aca="false">G11&amp;"-"&amp;H11</f>
        <v>80-89</v>
      </c>
      <c r="J11" s="15" t="n">
        <f aca="false">COUNTIFS(Relatório!$G$2:$G$500,"&gt;"&amp;$G11-1,Relatório!$G$2:$G$500,"&lt;"&amp;$H11+1,Relatório!$O$2:$O$500,"&lt;&gt;Óbito",Relatório!$P$2:$P$500,"Confirmado")</f>
        <v>0</v>
      </c>
      <c r="K11" s="15" t="n">
        <f aca="false">COUNTIFS(Relatório!$G$2:$G$500,"&gt;"&amp;$G11-1,Relatório!$G$2:$G$500,"&lt;"&amp;$H11+1,Relatório!$O$2:$O$500,"Óbito",Relatório!$P$2:$P$500,"Confirmado")</f>
        <v>0</v>
      </c>
    </row>
    <row r="12" customFormat="false" ht="15" hidden="false" customHeight="false" outlineLevel="0" collapsed="false">
      <c r="A12" s="14" t="n">
        <v>43900</v>
      </c>
      <c r="B12" s="15" t="n">
        <f aca="false">COUNTIFS(Relatório!$A$2:$A$500,A12,Relatório!$O$2:$O$500,"&lt;&gt;Óbito",Relatório!$P$2:$P$500,"Confirmado")</f>
        <v>0</v>
      </c>
      <c r="C12" s="15" t="n">
        <f aca="false">COUNTIFS(Relatório!$A$2:$A$500,A12,Relatório!$O$2:$O$500,"Óbito",Relatório!$P$2:$P$500,"Confirmado")</f>
        <v>1</v>
      </c>
      <c r="D12" s="15" t="n">
        <f aca="false">D11+B12</f>
        <v>0</v>
      </c>
      <c r="E12" s="15" t="n">
        <f aca="false">E11+C12</f>
        <v>1</v>
      </c>
      <c r="G12" s="15" t="n">
        <f aca="false">H11+1</f>
        <v>90</v>
      </c>
      <c r="H12" s="15" t="n">
        <f aca="false">G12+9</f>
        <v>99</v>
      </c>
      <c r="I12" s="15" t="str">
        <f aca="false">G12&amp;"-"&amp;H12</f>
        <v>90-99</v>
      </c>
      <c r="J12" s="15" t="n">
        <f aca="false">COUNTIFS(Relatório!$G$2:$G$500,"&gt;"&amp;$G12-1,Relatório!$G$2:$G$500,"&lt;"&amp;$H12+1,Relatório!$O$2:$O$500,"&lt;&gt;Óbito",Relatório!$P$2:$P$500,"Confirmado")</f>
        <v>0</v>
      </c>
      <c r="K12" s="15" t="n">
        <f aca="false">COUNTIFS(Relatório!$G$2:$G$500,"&gt;"&amp;$G12-1,Relatório!$G$2:$G$500,"&lt;"&amp;$H12+1,Relatório!$O$2:$O$500,"Óbito",Relatório!$P$2:$P$500,"Confirmado")</f>
        <v>0</v>
      </c>
    </row>
    <row r="13" customFormat="false" ht="15" hidden="false" customHeight="false" outlineLevel="0" collapsed="false">
      <c r="A13" s="14" t="n">
        <v>43901</v>
      </c>
      <c r="B13" s="15" t="n">
        <f aca="false">COUNTIFS(Relatório!$A$2:$A$500,A13,Relatório!$O$2:$O$500,"&lt;&gt;Óbito",Relatório!$P$2:$P$500,"Confirmado")</f>
        <v>0</v>
      </c>
      <c r="C13" s="15" t="n">
        <f aca="false">COUNTIFS(Relatório!$A$2:$A$500,A13,Relatório!$O$2:$O$500,"Óbito",Relatório!$P$2:$P$500,"Confirmado")</f>
        <v>0</v>
      </c>
      <c r="D13" s="15" t="n">
        <f aca="false">D12+B13</f>
        <v>0</v>
      </c>
      <c r="E13" s="15" t="n">
        <f aca="false">E12+C13</f>
        <v>1</v>
      </c>
      <c r="G13" s="15" t="n">
        <f aca="false">H12+1</f>
        <v>100</v>
      </c>
      <c r="H13" s="15" t="n">
        <f aca="false">G13+9</f>
        <v>109</v>
      </c>
      <c r="I13" s="15" t="str">
        <f aca="false">G13&amp;"-"&amp;H13</f>
        <v>100-109</v>
      </c>
      <c r="J13" s="15" t="n">
        <f aca="false">COUNTIFS(Relatório!$G$2:$G$500,"&gt;"&amp;$G13-1,Relatório!$G$2:$G$500,"&lt;"&amp;$H13+1,Relatório!$O$2:$O$500,"&lt;&gt;Óbito",Relatório!$P$2:$P$500,"Confirmado")</f>
        <v>0</v>
      </c>
      <c r="K13" s="15" t="n">
        <f aca="false">COUNTIFS(Relatório!$G$2:$G$500,"&gt;"&amp;$G13-1,Relatório!$G$2:$G$500,"&lt;"&amp;$H13+1,Relatório!$O$2:$O$500,"Óbito",Relatório!$P$2:$P$500,"Confirmado")</f>
        <v>0</v>
      </c>
    </row>
    <row r="14" customFormat="false" ht="15" hidden="false" customHeight="false" outlineLevel="0" collapsed="false">
      <c r="A14" s="14" t="n">
        <v>43902</v>
      </c>
      <c r="B14" s="15" t="n">
        <f aca="false">COUNTIFS(Relatório!$A$2:$A$500,A14,Relatório!$O$2:$O$500,"&lt;&gt;Óbito",Relatório!$P$2:$P$500,"Confirmado")</f>
        <v>0</v>
      </c>
      <c r="C14" s="15" t="n">
        <f aca="false">COUNTIFS(Relatório!$A$2:$A$500,A14,Relatório!$O$2:$O$500,"Óbito",Relatório!$P$2:$P$500,"Confirmado")</f>
        <v>0</v>
      </c>
      <c r="D14" s="15" t="n">
        <f aca="false">D13+B14</f>
        <v>0</v>
      </c>
      <c r="E14" s="15" t="n">
        <f aca="false">E13+C14</f>
        <v>1</v>
      </c>
      <c r="G14" s="15" t="n">
        <f aca="false">H13+1</f>
        <v>110</v>
      </c>
      <c r="H14" s="15" t="n">
        <f aca="false">G14+9</f>
        <v>119</v>
      </c>
      <c r="I14" s="15" t="str">
        <f aca="false">G14&amp;"-"&amp;H14</f>
        <v>110-119</v>
      </c>
      <c r="J14" s="15" t="n">
        <f aca="false">COUNTIFS(Relatório!$G$2:$G$500,"&gt;"&amp;$G14-1,Relatório!$G$2:$G$500,"&lt;"&amp;$H14+1,Relatório!$O$2:$O$500,"&lt;&gt;Óbito",Relatório!$P$2:$P$500,"Confirmado")</f>
        <v>0</v>
      </c>
      <c r="K14" s="15" t="n">
        <f aca="false">COUNTIFS(Relatório!$G$2:$G$500,"&gt;"&amp;$G14-1,Relatório!$G$2:$G$500,"&lt;"&amp;$H14+1,Relatório!$O$2:$O$500,"Óbito",Relatório!$P$2:$P$500,"Confirmado")</f>
        <v>0</v>
      </c>
    </row>
    <row r="15" customFormat="false" ht="15" hidden="false" customHeight="false" outlineLevel="0" collapsed="false">
      <c r="A15" s="14" t="n">
        <v>43903</v>
      </c>
      <c r="B15" s="15" t="n">
        <f aca="false">COUNTIFS(Relatório!$A$2:$A$500,A15,Relatório!$O$2:$O$500,"&lt;&gt;Óbito",Relatório!$P$2:$P$500,"Confirmado")</f>
        <v>1</v>
      </c>
      <c r="C15" s="15" t="n">
        <f aca="false">COUNTIFS(Relatório!$A$2:$A$500,A15,Relatório!$O$2:$O$500,"Óbito",Relatório!$P$2:$P$500,"Confirmado")</f>
        <v>0</v>
      </c>
      <c r="D15" s="15" t="n">
        <f aca="false">D14+B15</f>
        <v>1</v>
      </c>
      <c r="E15" s="15" t="n">
        <f aca="false">E14+C15</f>
        <v>1</v>
      </c>
      <c r="G15" s="15" t="n">
        <f aca="false">H14+1</f>
        <v>120</v>
      </c>
      <c r="H15" s="15" t="n">
        <f aca="false">G15+9</f>
        <v>129</v>
      </c>
      <c r="I15" s="15" t="str">
        <f aca="false">G15&amp;"-"&amp;H15</f>
        <v>120-129</v>
      </c>
      <c r="J15" s="15" t="n">
        <f aca="false">COUNTIFS(Relatório!$G$2:$G$500,"&gt;"&amp;$G15-1,Relatório!$G$2:$G$500,"&lt;"&amp;$H15+1,Relatório!$O$2:$O$500,"&lt;&gt;Óbito",Relatório!$P$2:$P$500,"Confirmado")</f>
        <v>0</v>
      </c>
      <c r="K15" s="15" t="n">
        <f aca="false">COUNTIFS(Relatório!$G$2:$G$500,"&gt;"&amp;$G15-1,Relatório!$G$2:$G$500,"&lt;"&amp;$H15+1,Relatório!$O$2:$O$500,"Óbito",Relatório!$P$2:$P$500,"Confirmado")</f>
        <v>0</v>
      </c>
    </row>
    <row r="16" customFormat="false" ht="15" hidden="false" customHeight="false" outlineLevel="0" collapsed="false">
      <c r="A16" s="14" t="n">
        <v>43904</v>
      </c>
      <c r="B16" s="15" t="n">
        <f aca="false">COUNTIFS(Relatório!$A$2:$A$500,A16,Relatório!$O$2:$O$500,"&lt;&gt;Óbito",Relatório!$P$2:$P$500,"Confirmado")</f>
        <v>1</v>
      </c>
      <c r="C16" s="15" t="n">
        <f aca="false">COUNTIFS(Relatório!$A$2:$A$500,A16,Relatório!$O$2:$O$500,"Óbito",Relatório!$P$2:$P$500,"Confirmado")</f>
        <v>0</v>
      </c>
      <c r="D16" s="15" t="n">
        <f aca="false">D15+B16</f>
        <v>2</v>
      </c>
      <c r="E16" s="15" t="n">
        <f aca="false">E15+C16</f>
        <v>1</v>
      </c>
    </row>
    <row r="17" customFormat="false" ht="15" hidden="false" customHeight="false" outlineLevel="0" collapsed="false">
      <c r="A17" s="14" t="n">
        <v>43905</v>
      </c>
      <c r="B17" s="15" t="n">
        <f aca="false">COUNTIFS(Relatório!$A$2:$A$500,A17,Relatório!$O$2:$O$500,"&lt;&gt;Óbito",Relatório!$P$2:$P$500,"Confirmado")</f>
        <v>0</v>
      </c>
      <c r="C17" s="15" t="n">
        <f aca="false">COUNTIFS(Relatório!$A$2:$A$500,A17,Relatório!$O$2:$O$500,"Óbito",Relatório!$P$2:$P$500,"Confirmado")</f>
        <v>0</v>
      </c>
      <c r="D17" s="15" t="n">
        <f aca="false">D16+B17</f>
        <v>2</v>
      </c>
      <c r="E17" s="15" t="n">
        <f aca="false">E16+C17</f>
        <v>1</v>
      </c>
    </row>
    <row r="18" customFormat="false" ht="15" hidden="false" customHeight="false" outlineLevel="0" collapsed="false">
      <c r="A18" s="14" t="n">
        <v>43906</v>
      </c>
      <c r="B18" s="15" t="n">
        <f aca="false">COUNTIFS(Relatório!$A$2:$A$500,A18,Relatório!$O$2:$O$500,"&lt;&gt;Óbito",Relatório!$P$2:$P$500,"Confirmado")</f>
        <v>1</v>
      </c>
      <c r="C18" s="15" t="n">
        <f aca="false">COUNTIFS(Relatório!$A$2:$A$500,A18,Relatório!$O$2:$O$500,"Óbito",Relatório!$P$2:$P$500,"Confirmado")</f>
        <v>0</v>
      </c>
      <c r="D18" s="15" t="n">
        <f aca="false">D17+B18</f>
        <v>3</v>
      </c>
      <c r="E18" s="15" t="n">
        <f aca="false">E17+C18</f>
        <v>1</v>
      </c>
    </row>
    <row r="19" customFormat="false" ht="15" hidden="false" customHeight="false" outlineLevel="0" collapsed="false">
      <c r="A19" s="14" t="n">
        <v>43907</v>
      </c>
      <c r="B19" s="15" t="n">
        <f aca="false">COUNTIFS(Relatório!$A$2:$A$500,A19,Relatório!$O$2:$O$500,"&lt;&gt;Óbito",Relatório!$P$2:$P$500,"Confirmado")</f>
        <v>0</v>
      </c>
      <c r="C19" s="15" t="n">
        <f aca="false">COUNTIFS(Relatório!$A$2:$A$500,A19,Relatório!$O$2:$O$500,"Óbito",Relatório!$P$2:$P$500,"Confirmado")</f>
        <v>1</v>
      </c>
      <c r="D19" s="15" t="n">
        <f aca="false">D18+B19</f>
        <v>3</v>
      </c>
      <c r="E19" s="15" t="n">
        <f aca="false">E18+C19</f>
        <v>2</v>
      </c>
    </row>
    <row r="20" customFormat="false" ht="15" hidden="false" customHeight="false" outlineLevel="0" collapsed="false">
      <c r="A20" s="14" t="n">
        <v>43908</v>
      </c>
      <c r="B20" s="15" t="n">
        <f aca="false">COUNTIFS(Relatório!$A$2:$A$500,A20,Relatório!$O$2:$O$500,"&lt;&gt;Óbito",Relatório!$P$2:$P$500,"Confirmado")</f>
        <v>0</v>
      </c>
      <c r="C20" s="15" t="n">
        <f aca="false">COUNTIFS(Relatório!$A$2:$A$500,A20,Relatório!$O$2:$O$500,"Óbito",Relatório!$P$2:$P$500,"Confirmado")</f>
        <v>0</v>
      </c>
      <c r="D20" s="15" t="n">
        <f aca="false">D19+B20</f>
        <v>3</v>
      </c>
      <c r="E20" s="15" t="n">
        <f aca="false">E19+C20</f>
        <v>2</v>
      </c>
    </row>
    <row r="21" customFormat="false" ht="15" hidden="false" customHeight="false" outlineLevel="0" collapsed="false">
      <c r="A21" s="14" t="n">
        <v>43909</v>
      </c>
      <c r="B21" s="15" t="n">
        <f aca="false">COUNTIFS(Relatório!$A$2:$A$500,A21,Relatório!$O$2:$O$500,"&lt;&gt;Óbito",Relatório!$P$2:$P$500,"Confirmado")</f>
        <v>0</v>
      </c>
      <c r="C21" s="15" t="n">
        <f aca="false">COUNTIFS(Relatório!$A$2:$A$500,A21,Relatório!$O$2:$O$500,"Óbito",Relatório!$P$2:$P$500,"Confirmado")</f>
        <v>0</v>
      </c>
      <c r="D21" s="15" t="n">
        <f aca="false">D20+B21</f>
        <v>3</v>
      </c>
      <c r="E21" s="15" t="n">
        <f aca="false">E20+C21</f>
        <v>2</v>
      </c>
    </row>
    <row r="22" customFormat="false" ht="15" hidden="false" customHeight="false" outlineLevel="0" collapsed="false">
      <c r="A22" s="0"/>
      <c r="B22" s="0"/>
      <c r="C22" s="0"/>
      <c r="D22" s="0"/>
      <c r="E22" s="0"/>
    </row>
  </sheetData>
  <autoFilter ref="A2:E21"/>
  <printOptions headings="false" gridLines="false" gridLinesSet="true" horizontalCentered="true" verticalCentered="false"/>
  <pageMargins left="0.252083333333333" right="0.252083333333333" top="0.489583333333333" bottom="0.489583333333333" header="0.252083333333333" footer="0.252083333333333"/>
  <pageSetup paperSize="9" scale="100" firstPageNumber="0" fitToWidth="1" fitToHeight="100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1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5.6"/>
    <col collapsed="false" customWidth="true" hidden="false" outlineLevel="0" max="2" min="2" style="1" width="29.5"/>
    <col collapsed="false" customWidth="true" hidden="false" outlineLevel="0" max="3" min="3" style="1" width="27.84"/>
    <col collapsed="false" customWidth="true" hidden="false" outlineLevel="0" max="4" min="4" style="1" width="22.28"/>
    <col collapsed="false" customWidth="true" hidden="false" outlineLevel="0" max="5" min="5" style="1" width="29.77"/>
    <col collapsed="false" customWidth="true" hidden="false" outlineLevel="0" max="6" min="6" style="1" width="25.6"/>
    <col collapsed="false" customWidth="true" hidden="false" outlineLevel="0" max="7" min="7" style="1" width="10.19"/>
    <col collapsed="false" customWidth="true" hidden="false" outlineLevel="0" max="8" min="8" style="1" width="10.88"/>
    <col collapsed="false" customWidth="true" hidden="false" outlineLevel="0" max="9" min="9" style="1" width="68.82"/>
    <col collapsed="false" customWidth="true" hidden="false" outlineLevel="0" max="10" min="10" style="1" width="14.77"/>
    <col collapsed="false" customWidth="true" hidden="false" outlineLevel="0" max="11" min="11" style="1" width="15.34"/>
    <col collapsed="false" customWidth="true" hidden="false" outlineLevel="0" max="12" min="12" style="1" width="28.11"/>
    <col collapsed="false" customWidth="true" hidden="false" outlineLevel="0" max="13" min="13" style="1" width="18.8"/>
    <col collapsed="false" customWidth="true" hidden="false" outlineLevel="0" max="14" min="14" style="1" width="14.21"/>
    <col collapsed="false" customWidth="true" hidden="false" outlineLevel="0" max="15" min="15" style="1" width="13.82"/>
    <col collapsed="false" customWidth="true" hidden="false" outlineLevel="0" max="16" min="16" style="1" width="12.13"/>
    <col collapsed="false" customWidth="false" hidden="false" outlineLevel="0" max="1023" min="17" style="1" width="11.52"/>
  </cols>
  <sheetData>
    <row r="1" customFormat="false" ht="15" hidden="false" customHeight="false" outlineLevel="0" collapsed="false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1</v>
      </c>
      <c r="P1" s="3" t="s">
        <v>3</v>
      </c>
    </row>
    <row r="2" customFormat="false" ht="15" hidden="false" customHeight="false" outlineLevel="0" collapsed="false">
      <c r="A2" s="14" t="n">
        <v>43900</v>
      </c>
      <c r="B2" s="15" t="n">
        <v>43901</v>
      </c>
      <c r="C2" s="16" t="s">
        <v>37</v>
      </c>
      <c r="D2" s="14" t="n">
        <v>43899</v>
      </c>
      <c r="E2" s="16" t="s">
        <v>38</v>
      </c>
      <c r="F2" s="14" t="n">
        <v>18744</v>
      </c>
      <c r="G2" s="15" t="n">
        <f aca="true">IF(F2,INT((TODAY()-F2)/365.25),"")</f>
        <v>69</v>
      </c>
      <c r="H2" s="16" t="s">
        <v>39</v>
      </c>
      <c r="I2" s="1" t="s">
        <v>40</v>
      </c>
      <c r="J2" s="16" t="s">
        <v>41</v>
      </c>
      <c r="K2" s="16" t="s">
        <v>42</v>
      </c>
      <c r="L2" s="16" t="s">
        <v>43</v>
      </c>
      <c r="M2" s="16" t="s">
        <v>43</v>
      </c>
      <c r="N2" s="16" t="n">
        <v>5</v>
      </c>
      <c r="O2" s="16" t="s">
        <v>8</v>
      </c>
      <c r="P2" s="16" t="s">
        <v>7</v>
      </c>
    </row>
    <row r="3" customFormat="false" ht="15" hidden="false" customHeight="false" outlineLevel="0" collapsed="false">
      <c r="A3" s="14" t="n">
        <v>43900</v>
      </c>
      <c r="B3" s="15" t="n">
        <v>43901</v>
      </c>
      <c r="C3" s="16" t="s">
        <v>44</v>
      </c>
      <c r="D3" s="14" t="n">
        <v>43899</v>
      </c>
      <c r="E3" s="16" t="s">
        <v>45</v>
      </c>
      <c r="F3" s="14" t="n">
        <v>17145</v>
      </c>
      <c r="G3" s="15" t="n">
        <f aca="true">IF(F3,INT((TODAY()-F3)/365.25),"")</f>
        <v>73</v>
      </c>
      <c r="H3" s="16" t="s">
        <v>39</v>
      </c>
      <c r="I3" s="16" t="s">
        <v>46</v>
      </c>
      <c r="J3" s="16" t="s">
        <v>41</v>
      </c>
      <c r="K3" s="16" t="s">
        <v>47</v>
      </c>
      <c r="L3" s="16" t="s">
        <v>48</v>
      </c>
      <c r="M3" s="16" t="s">
        <v>43</v>
      </c>
      <c r="N3" s="16" t="n">
        <v>5</v>
      </c>
      <c r="O3" s="16" t="s">
        <v>10</v>
      </c>
      <c r="P3" s="16" t="s">
        <v>9</v>
      </c>
    </row>
    <row r="4" customFormat="false" ht="15" hidden="false" customHeight="false" outlineLevel="0" collapsed="false">
      <c r="A4" s="14" t="n">
        <v>43902</v>
      </c>
      <c r="B4" s="15" t="n">
        <v>43905</v>
      </c>
      <c r="C4" s="16" t="s">
        <v>49</v>
      </c>
      <c r="D4" s="14" t="n">
        <v>43901</v>
      </c>
      <c r="E4" s="14" t="s">
        <v>50</v>
      </c>
      <c r="F4" s="14" t="n">
        <v>20172</v>
      </c>
      <c r="G4" s="15" t="n">
        <f aca="true">IF(F4,INT((TODAY()-F4)/365.25),"")</f>
        <v>65</v>
      </c>
      <c r="H4" s="14" t="s">
        <v>39</v>
      </c>
      <c r="I4" s="1" t="s">
        <v>51</v>
      </c>
      <c r="J4" s="16" t="s">
        <v>41</v>
      </c>
      <c r="K4" s="16" t="s">
        <v>52</v>
      </c>
      <c r="L4" s="16" t="s">
        <v>48</v>
      </c>
      <c r="M4" s="16" t="s">
        <v>43</v>
      </c>
      <c r="N4" s="16" t="n">
        <v>30</v>
      </c>
      <c r="O4" s="16" t="s">
        <v>6</v>
      </c>
      <c r="P4" s="16" t="s">
        <v>5</v>
      </c>
    </row>
    <row r="5" customFormat="false" ht="15" hidden="false" customHeight="false" outlineLevel="0" collapsed="false">
      <c r="A5" s="14" t="n">
        <v>43903</v>
      </c>
      <c r="B5" s="15" t="n">
        <v>43906</v>
      </c>
      <c r="C5" s="16" t="s">
        <v>53</v>
      </c>
      <c r="D5" s="14" t="n">
        <v>43901</v>
      </c>
      <c r="E5" s="14" t="s">
        <v>54</v>
      </c>
      <c r="F5" s="14" t="n">
        <v>28568</v>
      </c>
      <c r="G5" s="15" t="n">
        <f aca="true">IF(F5,INT((TODAY()-F5)/365.25),"")</f>
        <v>42</v>
      </c>
      <c r="H5" s="14" t="s">
        <v>39</v>
      </c>
      <c r="I5" s="1" t="s">
        <v>55</v>
      </c>
      <c r="J5" s="16" t="s">
        <v>41</v>
      </c>
      <c r="K5" s="16" t="s">
        <v>56</v>
      </c>
      <c r="L5" s="16" t="s">
        <v>48</v>
      </c>
      <c r="M5" s="16" t="s">
        <v>43</v>
      </c>
      <c r="N5" s="16" t="n">
        <v>17</v>
      </c>
      <c r="O5" s="16" t="s">
        <v>8</v>
      </c>
      <c r="P5" s="16" t="s">
        <v>9</v>
      </c>
    </row>
    <row r="6" customFormat="false" ht="15" hidden="false" customHeight="false" outlineLevel="0" collapsed="false">
      <c r="A6" s="14" t="n">
        <v>43904</v>
      </c>
      <c r="B6" s="15" t="n">
        <v>43907</v>
      </c>
      <c r="C6" s="16" t="s">
        <v>57</v>
      </c>
      <c r="D6" s="14" t="n">
        <v>43903</v>
      </c>
      <c r="E6" s="14" t="s">
        <v>58</v>
      </c>
      <c r="F6" s="14" t="n">
        <v>18777</v>
      </c>
      <c r="G6" s="15" t="n">
        <f aca="true">IF(F6,INT((TODAY()-F6)/365.25),"")</f>
        <v>69</v>
      </c>
      <c r="H6" s="14" t="s">
        <v>39</v>
      </c>
      <c r="I6" s="1" t="s">
        <v>59</v>
      </c>
      <c r="J6" s="16" t="s">
        <v>41</v>
      </c>
      <c r="K6" s="16" t="s">
        <v>60</v>
      </c>
      <c r="L6" s="16" t="s">
        <v>48</v>
      </c>
      <c r="M6" s="16" t="s">
        <v>43</v>
      </c>
      <c r="N6" s="16" t="n">
        <v>19</v>
      </c>
      <c r="O6" s="16" t="s">
        <v>8</v>
      </c>
      <c r="P6" s="16" t="s">
        <v>9</v>
      </c>
    </row>
    <row r="7" customFormat="false" ht="15" hidden="false" customHeight="false" outlineLevel="0" collapsed="false">
      <c r="A7" s="14" t="n">
        <v>43905</v>
      </c>
      <c r="B7" s="15" t="n">
        <v>43906</v>
      </c>
      <c r="C7" s="16" t="s">
        <v>61</v>
      </c>
      <c r="D7" s="14" t="n">
        <v>43905</v>
      </c>
      <c r="E7" s="14" t="s">
        <v>62</v>
      </c>
      <c r="F7" s="14" t="n">
        <v>19299</v>
      </c>
      <c r="G7" s="15" t="n">
        <f aca="true">IF(F7,INT((TODAY()-F7)/365.25),"")</f>
        <v>68</v>
      </c>
      <c r="H7" s="14" t="s">
        <v>63</v>
      </c>
      <c r="I7" s="1" t="s">
        <v>64</v>
      </c>
      <c r="J7" s="16" t="s">
        <v>41</v>
      </c>
      <c r="K7" s="16" t="s">
        <v>65</v>
      </c>
      <c r="L7" s="16" t="s">
        <v>43</v>
      </c>
      <c r="M7" s="16" t="s">
        <v>43</v>
      </c>
      <c r="N7" s="16" t="n">
        <v>12</v>
      </c>
      <c r="O7" s="16" t="s">
        <v>8</v>
      </c>
      <c r="P7" s="16" t="s">
        <v>7</v>
      </c>
    </row>
    <row r="8" customFormat="false" ht="15" hidden="false" customHeight="false" outlineLevel="0" collapsed="false">
      <c r="A8" s="14" t="n">
        <v>43906</v>
      </c>
      <c r="B8" s="15" t="n">
        <v>43907</v>
      </c>
      <c r="C8" s="16" t="s">
        <v>66</v>
      </c>
      <c r="D8" s="14" t="n">
        <v>43905</v>
      </c>
      <c r="E8" s="14" t="s">
        <v>67</v>
      </c>
      <c r="F8" s="14" t="n">
        <v>21353</v>
      </c>
      <c r="G8" s="15" t="n">
        <f aca="true">IF(F8,INT((TODAY()-F8)/365.25),"")</f>
        <v>62</v>
      </c>
      <c r="H8" s="14" t="s">
        <v>39</v>
      </c>
      <c r="I8" s="1" t="s">
        <v>68</v>
      </c>
      <c r="J8" s="16" t="s">
        <v>41</v>
      </c>
      <c r="K8" s="16" t="s">
        <v>69</v>
      </c>
      <c r="L8" s="16" t="s">
        <v>48</v>
      </c>
      <c r="M8" s="16" t="s">
        <v>43</v>
      </c>
      <c r="N8" s="16" t="n">
        <v>10</v>
      </c>
      <c r="O8" s="16" t="s">
        <v>8</v>
      </c>
      <c r="P8" s="16" t="s">
        <v>9</v>
      </c>
    </row>
    <row r="9" customFormat="false" ht="15" hidden="false" customHeight="false" outlineLevel="0" collapsed="false">
      <c r="A9" s="14" t="n">
        <v>43907</v>
      </c>
      <c r="B9" s="15" t="n">
        <v>43908</v>
      </c>
      <c r="C9" s="16" t="s">
        <v>70</v>
      </c>
      <c r="D9" s="14" t="n">
        <v>43904</v>
      </c>
      <c r="E9" s="14" t="s">
        <v>71</v>
      </c>
      <c r="F9" s="14" t="n">
        <v>30633</v>
      </c>
      <c r="G9" s="15" t="n">
        <f aca="true">IF(F9,INT((TODAY()-F9)/365.25),"")</f>
        <v>37</v>
      </c>
      <c r="H9" s="14" t="s">
        <v>63</v>
      </c>
      <c r="I9" s="1" t="s">
        <v>72</v>
      </c>
      <c r="J9" s="16" t="s">
        <v>41</v>
      </c>
      <c r="K9" s="16" t="s">
        <v>73</v>
      </c>
      <c r="L9" s="16" t="s">
        <v>48</v>
      </c>
      <c r="M9" s="16" t="s">
        <v>43</v>
      </c>
      <c r="N9" s="16" t="n">
        <v>8</v>
      </c>
      <c r="O9" s="16" t="s">
        <v>10</v>
      </c>
      <c r="P9" s="16" t="s">
        <v>9</v>
      </c>
    </row>
    <row r="10" customFormat="false" ht="15" hidden="false" customHeight="false" outlineLevel="0" collapsed="false">
      <c r="A10" s="14" t="n">
        <v>43908</v>
      </c>
      <c r="B10" s="15" t="n">
        <v>43909</v>
      </c>
      <c r="C10" s="16" t="s">
        <v>74</v>
      </c>
      <c r="D10" s="14" t="n">
        <v>43907</v>
      </c>
      <c r="E10" s="14" t="s">
        <v>75</v>
      </c>
      <c r="F10" s="14" t="n">
        <v>31295</v>
      </c>
      <c r="G10" s="15" t="n">
        <f aca="true">IF(F10,INT((TODAY()-F10)/365.25),"")</f>
        <v>35</v>
      </c>
      <c r="H10" s="14" t="s">
        <v>63</v>
      </c>
      <c r="I10" s="1" t="s">
        <v>76</v>
      </c>
      <c r="J10" s="16" t="s">
        <v>41</v>
      </c>
      <c r="K10" s="16" t="s">
        <v>77</v>
      </c>
      <c r="L10" s="16" t="s">
        <v>48</v>
      </c>
      <c r="M10" s="16" t="s">
        <v>43</v>
      </c>
      <c r="N10" s="16" t="n">
        <v>6</v>
      </c>
      <c r="O10" s="16" t="s">
        <v>4</v>
      </c>
      <c r="P10" s="16" t="s">
        <v>5</v>
      </c>
    </row>
    <row r="11" customFormat="false" ht="15" hidden="false" customHeight="false" outlineLevel="0" collapsed="false">
      <c r="A11" s="14" t="n">
        <v>43909</v>
      </c>
      <c r="B11" s="15" t="n">
        <v>43911</v>
      </c>
      <c r="C11" s="16" t="s">
        <v>78</v>
      </c>
      <c r="D11" s="14" t="n">
        <v>43906</v>
      </c>
      <c r="E11" s="14" t="s">
        <v>79</v>
      </c>
      <c r="F11" s="14" t="n">
        <v>20445</v>
      </c>
      <c r="G11" s="15" t="n">
        <f aca="true">IF(F11,INT((TODAY()-F11)/365.25),"")</f>
        <v>64</v>
      </c>
      <c r="H11" s="14" t="s">
        <v>63</v>
      </c>
      <c r="I11" s="1" t="s">
        <v>80</v>
      </c>
      <c r="J11" s="16" t="s">
        <v>41</v>
      </c>
      <c r="K11" s="16" t="s">
        <v>81</v>
      </c>
      <c r="L11" s="16" t="s">
        <v>43</v>
      </c>
      <c r="M11" s="16" t="s">
        <v>43</v>
      </c>
      <c r="N11" s="16" t="n">
        <v>18</v>
      </c>
      <c r="O11" s="16" t="s">
        <v>4</v>
      </c>
      <c r="P11" s="16" t="s">
        <v>5</v>
      </c>
    </row>
    <row r="12" customFormat="false" ht="1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</row>
  </sheetData>
  <autoFilter ref="A1:P11"/>
  <dataValidations count="5">
    <dataValidation allowBlank="true" operator="equal" showDropDown="false" showErrorMessage="true" showInputMessage="false" sqref="H2:H500" type="list">
      <formula1>Validação!$A$2:$A$3</formula1>
      <formula2>0</formula2>
    </dataValidation>
    <dataValidation allowBlank="true" operator="equal" showDropDown="false" showErrorMessage="true" showInputMessage="false" sqref="L2:L500" type="list">
      <formula1>Validação!$B$2:$B$3</formula1>
      <formula2>0</formula2>
    </dataValidation>
    <dataValidation allowBlank="true" operator="equal" showDropDown="false" showErrorMessage="true" showInputMessage="false" sqref="M2:M500" type="list">
      <formula1>Validação!$C$2:$C$3</formula1>
      <formula2>0</formula2>
    </dataValidation>
    <dataValidation allowBlank="true" operator="equal" showDropDown="false" showErrorMessage="true" showInputMessage="false" sqref="O2:O500" type="list">
      <formula1>Validação!$D$2:$D$6</formula1>
      <formula2>0</formula2>
    </dataValidation>
    <dataValidation allowBlank="true" operator="equal" showDropDown="false" showErrorMessage="true" showInputMessage="false" sqref="P2:P500" type="list">
      <formula1>Validação!$E$2:$E$4</formula1>
      <formula2>0</formula2>
    </dataValidation>
  </dataValidations>
  <printOptions headings="false" gridLines="false" gridLinesSet="true" horizontalCentered="true" verticalCentered="false"/>
  <pageMargins left="0.252083333333333" right="0.252083333333333" top="0.489583333333333" bottom="0.489583333333333" header="0.252083333333333" footer="0.252083333333333"/>
  <pageSetup paperSize="9" scale="100" firstPageNumber="0" fitToWidth="1" fitToHeight="100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0.88"/>
    <col collapsed="false" customWidth="true" hidden="false" outlineLevel="0" max="2" min="2" style="1" width="24.49"/>
    <col collapsed="false" customWidth="true" hidden="false" outlineLevel="0" max="3" min="3" style="1" width="15.88"/>
    <col collapsed="false" customWidth="true" hidden="false" outlineLevel="0" max="4" min="4" style="1" width="10.88"/>
    <col collapsed="false" customWidth="false" hidden="false" outlineLevel="0" max="1024" min="5" style="1" width="11.52"/>
  </cols>
  <sheetData>
    <row r="1" customFormat="false" ht="15" hidden="false" customHeight="false" outlineLevel="0" collapsed="false">
      <c r="A1" s="1" t="s">
        <v>30</v>
      </c>
      <c r="B1" s="1" t="s">
        <v>34</v>
      </c>
      <c r="C1" s="1" t="s">
        <v>35</v>
      </c>
      <c r="D1" s="1" t="s">
        <v>1</v>
      </c>
      <c r="E1" s="1" t="s">
        <v>3</v>
      </c>
    </row>
    <row r="2" customFormat="false" ht="15" hidden="false" customHeight="false" outlineLevel="0" collapsed="false">
      <c r="A2" s="1" t="s">
        <v>63</v>
      </c>
      <c r="B2" s="1" t="s">
        <v>43</v>
      </c>
      <c r="C2" s="1" t="s">
        <v>43</v>
      </c>
      <c r="D2" s="1" t="s">
        <v>4</v>
      </c>
      <c r="E2" s="17" t="s">
        <v>7</v>
      </c>
    </row>
    <row r="3" customFormat="false" ht="15" hidden="false" customHeight="false" outlineLevel="0" collapsed="false">
      <c r="A3" s="1" t="s">
        <v>39</v>
      </c>
      <c r="B3" s="1" t="s">
        <v>48</v>
      </c>
      <c r="C3" s="1" t="s">
        <v>48</v>
      </c>
      <c r="D3" s="1" t="s">
        <v>8</v>
      </c>
      <c r="E3" s="1" t="s">
        <v>9</v>
      </c>
    </row>
    <row r="4" customFormat="false" ht="15" hidden="false" customHeight="false" outlineLevel="0" collapsed="false">
      <c r="D4" s="1" t="s">
        <v>6</v>
      </c>
      <c r="E4" s="1" t="s">
        <v>5</v>
      </c>
    </row>
    <row r="5" customFormat="false" ht="15" hidden="false" customHeight="false" outlineLevel="0" collapsed="false">
      <c r="D5" s="1" t="s">
        <v>10</v>
      </c>
    </row>
    <row r="6" customFormat="false" ht="15" hidden="false" customHeight="false" outlineLevel="0" collapsed="false">
      <c r="D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2020-11-27T20:20:28Z</dcterms:modified>
  <cp:revision>34</cp:revision>
  <dc:subject/>
  <dc:title/>
</cp:coreProperties>
</file>