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<sst xmlns="http://schemas.openxmlformats.org/spreadsheetml/2006/main" count="50" uniqueCount="39">
  <si>
    <t xml:space="preserve">Care este prima unică de asigurare pe care va trebui să o plătească un asigurat în vârstă de 51 de ani, pentru ca la vârsta de 85 de ani, să primească 60547 euro din partea firmei de asigurări, respectiv familia sa să primească 32% din această sumă, dacă asiguratul nu mai este în viață la această vârstă ? Procentul de actualizare este de 10%.</t>
  </si>
  <si>
    <t xml:space="preserve">x</t>
  </si>
  <si>
    <t xml:space="preserve">k</t>
  </si>
  <si>
    <t xml:space="preserve">S</t>
  </si>
  <si>
    <t xml:space="preserve">S`</t>
  </si>
  <si>
    <t xml:space="preserve">P = S*(Dn+x/Dx) + 0.32*S*(Mx+n/Dx)</t>
  </si>
  <si>
    <t xml:space="preserve">Câți ani ar mai avea de trăit în medie o persoană în vârstă de 90 de ani ? Procentul de actualizare este 10%.</t>
  </si>
  <si>
    <t xml:space="preserve">e90=1/2+1/L90(L91+L92+L93+…+L100)</t>
  </si>
  <si>
    <t xml:space="preserve">Care este prima plătită de o persoană în vârstă de 40 de ani, timp de 7 ani, la sfârșitul fiecărui an, la o firmă de asigurări, în vederea obținerii unei sume de 1291 euro, la începutul fiecărei luni, de la vârsta de 75 de ani ? Se consideră procentul de actualizare de 10%.</t>
  </si>
  <si>
    <t xml:space="preserve">n</t>
  </si>
  <si>
    <t xml:space="preserve">P * (a.v.c.î.p imediată, limitată la k ani) = S * (a.v.c.f.a amînată n ani)</t>
  </si>
  <si>
    <t xml:space="preserve">P * (Nx+1 - Nx+k+1)/Dx = S * (Nx+n/Dx - m-1/2m * Dx+n/Dx) * m</t>
  </si>
  <si>
    <t xml:space="preserve">P * (N41-N48)/D40</t>
  </si>
  <si>
    <t xml:space="preserve">S * (N75/D40 - (12-1)/(2*12) * D75/D40) * 12</t>
  </si>
  <si>
    <t xml:space="preserve">Equatia de echilibru: P * (N40-N47)/D40 = S * (N75/D40 - (12-1)/(2*12) * D75/D40) * 12</t>
  </si>
  <si>
    <t xml:space="preserve">rezulta P este</t>
  </si>
  <si>
    <t xml:space="preserve">Care este probabilitatea ca o persoană în vârstă de 32 de ani să decedeze între 67 și 98 de ani? Procentul de actualizare este 10%.</t>
  </si>
  <si>
    <t xml:space="preserve">m</t>
  </si>
  <si>
    <t xml:space="preserve">p(32,67)*q(67,98) = (L67/L32)*(1-(L98/L67))</t>
  </si>
  <si>
    <t xml:space="preserve">O persoană dorește să cumpere un produs în valoare de 1342 euro, achitând un avans de 32% din preț, restul urmând a fi achitat în rate egale și constante, timp de 7 ani, la sfârșitul fiecărui semestru, cu procentul anual 4.65%. Valoarea unei rate este:</t>
  </si>
  <si>
    <t xml:space="preserve">Pret prod.</t>
  </si>
  <si>
    <t xml:space="preserve">Avans</t>
  </si>
  <si>
    <t xml:space="preserve">Vm(t)</t>
  </si>
  <si>
    <t xml:space="preserve">t</t>
  </si>
  <si>
    <t xml:space="preserve">i</t>
  </si>
  <si>
    <t xml:space="preserve">im</t>
  </si>
  <si>
    <t xml:space="preserve">u = 1+im</t>
  </si>
  <si>
    <t xml:space="preserve">v=1(um)</t>
  </si>
  <si>
    <t xml:space="preserve">r=V(t)*im/((1-v^(n*m))*u^(t*m))</t>
  </si>
  <si>
    <t xml:space="preserve">P</t>
  </si>
  <si>
    <t xml:space="preserve">Cu ce rată anuală a dobânzii se va dubla o sumă de bani în 4 ani ?</t>
  </si>
  <si>
    <t xml:space="preserve">R</t>
  </si>
  <si>
    <t xml:space="preserve">Care este valoarea cotei plătite în al patrulea an, în cazul rambursării sumei de 5545 euro, prin plăți periodice constante pe timp de cinci ani, la o rată anuală a dobânzii de 6.25% ?</t>
  </si>
  <si>
    <t xml:space="preserve">Q</t>
  </si>
  <si>
    <t xml:space="preserve">Care a fost dobânda obținută de o persoană la data de 28 mai 2020, dacă a depus la bancă suma de 2949 euro la data de 7 martie 2020, cu rata anuală a dobânzii 2.08% ?</t>
  </si>
  <si>
    <t xml:space="preserve">s</t>
  </si>
  <si>
    <t xml:space="preserve">I</t>
  </si>
  <si>
    <t xml:space="preserve">z (data capitalizarii – data depunere)</t>
  </si>
  <si>
    <t xml:space="preserve">D = s*i*z/360</t>
  </si>
</sst>
</file>

<file path=xl/styles.xml><?xml version="1.0" encoding="utf-8"?>
<styleSheet xmlns="http://schemas.openxmlformats.org/spreadsheetml/2006/main">
  <numFmts count="4">
    <numFmt numFmtId="164" formatCode="General"/>
    <numFmt numFmtId="165" formatCode="General"/>
    <numFmt numFmtId="166" formatCode="0.00"/>
    <numFmt numFmtId="167" formatCode="0.00000000"/>
  </numFmts>
  <fonts count="14">
    <font>
      <sz val="10"/>
      <name val="Arial"/>
      <family val="2"/>
    </font>
    <font>
      <sz val="10"/>
      <name val="Arial"/>
      <family val="0"/>
    </font>
    <font>
      <sz val="10"/>
      <name val="Arial"/>
      <family val="0"/>
    </font>
    <font>
      <sz val="10"/>
      <name val="Arial"/>
      <family val="0"/>
    </font>
    <font>
      <b val="true"/>
      <sz val="12"/>
      <color rgb="FFFFFFFF"/>
      <name val="DejaVu Sans"/>
      <family val="2"/>
      <charset val="1"/>
    </font>
    <font>
      <b val="true"/>
      <sz val="12"/>
      <name val="DejaVu Sans"/>
      <family val="2"/>
      <charset val="1"/>
    </font>
    <font>
      <sz val="12"/>
      <name val="DejaVu Sans"/>
      <family val="2"/>
      <charset val="1"/>
    </font>
    <font>
      <sz val="10"/>
      <color rgb="FF006600"/>
      <name val="Arial"/>
      <family val="2"/>
    </font>
    <font>
      <b val="true"/>
      <sz val="12"/>
      <color rgb="FF006600"/>
      <name val="DejaVu Sans"/>
      <family val="2"/>
      <charset val="1"/>
    </font>
    <font>
      <b val="true"/>
      <sz val="12"/>
      <color rgb="FF000000"/>
      <name val="DejaVu Sans"/>
      <family val="2"/>
      <charset val="1"/>
    </font>
    <font>
      <sz val="11"/>
      <color rgb="FF006100"/>
      <name val="Calibri"/>
      <family val="2"/>
      <charset val="1"/>
    </font>
    <font>
      <b val="true"/>
      <sz val="12"/>
      <color rgb="FF006100"/>
      <name val="DejaVu Sans"/>
      <family val="2"/>
      <charset val="1"/>
    </font>
    <font>
      <b val="true"/>
      <sz val="11"/>
      <color rgb="FF000000"/>
      <name val="Calibri"/>
      <family val="2"/>
    </font>
    <font>
      <sz val="11"/>
      <color rgb="FF006100"/>
      <name val="Calibri"/>
      <family val="2"/>
    </font>
  </fonts>
  <fills count="6">
    <fill>
      <patternFill patternType="none"/>
    </fill>
    <fill>
      <patternFill patternType="gray125"/>
    </fill>
    <fill>
      <patternFill patternType="solid">
        <fgColor rgb="FFCCFFCC"/>
        <bgColor rgb="FFC6EFCE"/>
      </patternFill>
    </fill>
    <fill>
      <patternFill patternType="solid">
        <fgColor rgb="FFC6EFCE"/>
        <bgColor rgb="FFCCFFCC"/>
      </patternFill>
    </fill>
    <fill>
      <patternFill patternType="solid">
        <fgColor rgb="FF355269"/>
        <bgColor rgb="FF333333"/>
      </patternFill>
    </fill>
    <fill>
      <patternFill patternType="solid">
        <fgColor rgb="FF729FCF"/>
        <bgColor rgb="FF969696"/>
      </patternFill>
    </fill>
  </fills>
  <borders count="1">
    <border diagonalUp="false" diagonalDown="false">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false" applyProtection="false"/>
    <xf numFmtId="164" fontId="10" fillId="3"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8" fillId="2" borderId="0" xfId="20" applyFont="true" applyBorder="true" applyAlignment="true" applyProtection="true">
      <alignment horizontal="general" vertical="bottom" textRotation="0" wrapText="false" indent="0" shrinkToFit="false"/>
      <protection locked="true" hidden="false"/>
    </xf>
    <xf numFmtId="164" fontId="9" fillId="5" borderId="0" xfId="0" applyFont="tru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8" fillId="2" borderId="0" xfId="20" applyFont="true" applyBorder="false" applyAlignment="false" applyProtection="false">
      <alignment horizontal="general" vertical="bottom" textRotation="0" wrapText="false" indent="0" shrinkToFit="false"/>
      <protection locked="true" hidden="false"/>
    </xf>
    <xf numFmtId="165" fontId="11" fillId="3" borderId="0" xfId="21"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Good" xfId="20"/>
    <cellStyle name="Excel Built-in Good" xfId="21"/>
  </cellStyles>
  <colors>
    <indexedColors>
      <rgbColor rgb="FF000000"/>
      <rgbColor rgb="FFFFFFFF"/>
      <rgbColor rgb="FFFF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729FCF"/>
      <rgbColor rgb="FF993366"/>
      <rgbColor rgb="FFFFFFCC"/>
      <rgbColor rgb="FFC6EFCE"/>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6100"/>
      <rgbColor rgb="FF333300"/>
      <rgbColor rgb="FF993300"/>
      <rgbColor rgb="FF993366"/>
      <rgbColor rgb="FF35526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7" activeCellId="0" sqref="B37"/>
    </sheetView>
  </sheetViews>
  <sheetFormatPr defaultColWidth="11.53515625" defaultRowHeight="12.8" zeroHeight="false" outlineLevelRow="0" outlineLevelCol="0"/>
  <cols>
    <col collapsed="false" customWidth="true" hidden="false" outlineLevel="0" max="1" min="1" style="0" width="108.97"/>
    <col collapsed="false" customWidth="true" hidden="false" outlineLevel="0" max="2" min="2" style="0" width="26.85"/>
  </cols>
  <sheetData>
    <row r="1" customFormat="false" ht="29.85" hidden="false" customHeight="true" outlineLevel="0" collapsed="false">
      <c r="A1" s="1" t="s">
        <v>0</v>
      </c>
      <c r="B1" s="1"/>
      <c r="C1" s="1"/>
      <c r="D1" s="1"/>
      <c r="E1" s="1"/>
      <c r="F1" s="1"/>
      <c r="G1" s="1"/>
      <c r="H1" s="1"/>
      <c r="I1" s="1"/>
      <c r="J1" s="1"/>
    </row>
    <row r="2" customFormat="false" ht="15" hidden="false" customHeight="false" outlineLevel="0" collapsed="false">
      <c r="A2" s="2" t="s">
        <v>1</v>
      </c>
      <c r="B2" s="3" t="n">
        <v>51</v>
      </c>
      <c r="C2" s="3"/>
      <c r="D2" s="3"/>
      <c r="E2" s="3"/>
      <c r="F2" s="3"/>
      <c r="G2" s="3"/>
      <c r="H2" s="3"/>
      <c r="I2" s="3"/>
      <c r="J2" s="3"/>
    </row>
    <row r="3" customFormat="false" ht="15" hidden="false" customHeight="false" outlineLevel="0" collapsed="false">
      <c r="A3" s="2" t="s">
        <v>2</v>
      </c>
      <c r="B3" s="3" t="n">
        <v>85</v>
      </c>
      <c r="C3" s="3"/>
      <c r="D3" s="3"/>
      <c r="E3" s="3"/>
      <c r="F3" s="3"/>
      <c r="G3" s="3"/>
      <c r="H3" s="3"/>
      <c r="I3" s="3"/>
      <c r="J3" s="3"/>
    </row>
    <row r="4" customFormat="false" ht="15" hidden="false" customHeight="false" outlineLevel="0" collapsed="false">
      <c r="A4" s="2" t="s">
        <v>3</v>
      </c>
      <c r="B4" s="3" t="n">
        <v>71284</v>
      </c>
      <c r="C4" s="3"/>
      <c r="D4" s="3"/>
      <c r="E4" s="3"/>
      <c r="F4" s="3"/>
      <c r="G4" s="3"/>
      <c r="H4" s="3"/>
      <c r="I4" s="3"/>
      <c r="J4" s="3"/>
    </row>
    <row r="5" customFormat="false" ht="15" hidden="false" customHeight="false" outlineLevel="0" collapsed="false">
      <c r="A5" s="2" t="s">
        <v>4</v>
      </c>
      <c r="B5" s="3" t="n">
        <f aca="false">B4*0.32</f>
        <v>22810.88</v>
      </c>
      <c r="C5" s="3"/>
      <c r="D5" s="3"/>
      <c r="E5" s="3"/>
      <c r="F5" s="3"/>
      <c r="G5" s="3"/>
      <c r="H5" s="3"/>
      <c r="I5" s="3"/>
      <c r="J5" s="3"/>
    </row>
    <row r="6" customFormat="false" ht="15" hidden="false" customHeight="false" outlineLevel="0" collapsed="false">
      <c r="A6" s="2" t="s">
        <v>5</v>
      </c>
      <c r="B6" s="4" t="n">
        <f aca="false">(B4*(3.44/623.41))+(B5*((107.58-2.52)/623.41))</f>
        <v>4237.54513530422</v>
      </c>
      <c r="C6" s="3"/>
      <c r="D6" s="3"/>
      <c r="E6" s="3"/>
      <c r="F6" s="3"/>
      <c r="G6" s="3"/>
      <c r="H6" s="3"/>
      <c r="I6" s="3"/>
      <c r="J6" s="3"/>
    </row>
    <row r="7" customFormat="false" ht="15" hidden="false" customHeight="false" outlineLevel="0" collapsed="false">
      <c r="A7" s="5"/>
      <c r="B7" s="6"/>
      <c r="C7" s="6"/>
      <c r="D7" s="6"/>
      <c r="E7" s="6"/>
      <c r="F7" s="6"/>
      <c r="G7" s="6"/>
      <c r="H7" s="6"/>
      <c r="I7" s="6"/>
      <c r="J7" s="6"/>
    </row>
    <row r="8" customFormat="false" ht="15" hidden="false" customHeight="false" outlineLevel="0" collapsed="false">
      <c r="A8" s="7" t="s">
        <v>6</v>
      </c>
      <c r="B8" s="7"/>
      <c r="C8" s="7"/>
      <c r="D8" s="7"/>
      <c r="E8" s="7"/>
      <c r="F8" s="7"/>
      <c r="G8" s="7"/>
      <c r="H8" s="7"/>
      <c r="I8" s="7"/>
      <c r="J8" s="7"/>
    </row>
    <row r="9" customFormat="false" ht="15" hidden="false" customHeight="false" outlineLevel="0" collapsed="false">
      <c r="A9" s="8" t="s">
        <v>7</v>
      </c>
      <c r="B9" s="9" t="n">
        <f aca="false">(1/2)+(1/3059)*(2168+1487+985+628+384+224+125+66+33+15)</f>
        <v>2.49901928734881</v>
      </c>
      <c r="C9" s="3"/>
      <c r="D9" s="3"/>
      <c r="E9" s="3"/>
      <c r="F9" s="3"/>
      <c r="G9" s="3"/>
      <c r="H9" s="3"/>
      <c r="I9" s="3"/>
      <c r="J9" s="3"/>
    </row>
    <row r="10" customFormat="false" ht="15" hidden="false" customHeight="false" outlineLevel="0" collapsed="false">
      <c r="A10" s="5"/>
      <c r="B10" s="5"/>
      <c r="C10" s="5"/>
      <c r="D10" s="5"/>
      <c r="E10" s="5"/>
      <c r="F10" s="5"/>
      <c r="G10" s="5"/>
      <c r="H10" s="5"/>
      <c r="I10" s="5"/>
      <c r="J10" s="5"/>
    </row>
    <row r="11" customFormat="false" ht="29.85" hidden="false" customHeight="true" outlineLevel="0" collapsed="false">
      <c r="A11" s="1" t="s">
        <v>8</v>
      </c>
      <c r="B11" s="1"/>
      <c r="C11" s="1"/>
      <c r="D11" s="1"/>
      <c r="E11" s="1"/>
      <c r="F11" s="1"/>
      <c r="G11" s="1"/>
      <c r="H11" s="1"/>
      <c r="I11" s="1"/>
      <c r="J11" s="1"/>
    </row>
    <row r="12" customFormat="false" ht="15" hidden="false" customHeight="false" outlineLevel="0" collapsed="false">
      <c r="A12" s="2" t="s">
        <v>1</v>
      </c>
      <c r="B12" s="3" t="n">
        <v>40</v>
      </c>
      <c r="C12" s="3"/>
      <c r="D12" s="3"/>
      <c r="E12" s="3"/>
      <c r="F12" s="3"/>
      <c r="G12" s="3"/>
      <c r="H12" s="3"/>
      <c r="I12" s="3"/>
      <c r="J12" s="3"/>
    </row>
    <row r="13" customFormat="false" ht="15" hidden="false" customHeight="false" outlineLevel="0" collapsed="false">
      <c r="A13" s="2" t="s">
        <v>2</v>
      </c>
      <c r="B13" s="3" t="n">
        <v>7</v>
      </c>
      <c r="C13" s="3"/>
      <c r="D13" s="3"/>
      <c r="E13" s="3"/>
      <c r="F13" s="3"/>
      <c r="G13" s="3"/>
      <c r="H13" s="3"/>
      <c r="I13" s="3"/>
      <c r="J13" s="3"/>
    </row>
    <row r="14" customFormat="false" ht="15" hidden="false" customHeight="false" outlineLevel="0" collapsed="false">
      <c r="A14" s="2" t="s">
        <v>9</v>
      </c>
      <c r="B14" s="3" t="n">
        <v>35</v>
      </c>
      <c r="C14" s="3"/>
      <c r="D14" s="3"/>
      <c r="E14" s="3"/>
      <c r="F14" s="3"/>
      <c r="G14" s="3"/>
      <c r="H14" s="3"/>
      <c r="I14" s="3"/>
      <c r="J14" s="3"/>
    </row>
    <row r="15" customFormat="false" ht="15" hidden="false" customHeight="false" outlineLevel="0" collapsed="false">
      <c r="A15" s="2" t="s">
        <v>3</v>
      </c>
      <c r="B15" s="3" t="n">
        <v>1673</v>
      </c>
      <c r="C15" s="3"/>
      <c r="D15" s="3"/>
      <c r="E15" s="3"/>
      <c r="F15" s="3"/>
      <c r="G15" s="3"/>
      <c r="H15" s="3"/>
      <c r="I15" s="3"/>
      <c r="J15" s="3"/>
    </row>
    <row r="16" customFormat="false" ht="15" hidden="false" customHeight="false" outlineLevel="0" collapsed="false">
      <c r="A16" s="2" t="s">
        <v>10</v>
      </c>
      <c r="B16" s="3"/>
      <c r="C16" s="3"/>
      <c r="D16" s="3"/>
      <c r="E16" s="3"/>
      <c r="F16" s="3"/>
      <c r="G16" s="3"/>
      <c r="H16" s="3"/>
      <c r="I16" s="3"/>
      <c r="J16" s="3"/>
    </row>
    <row r="17" customFormat="false" ht="15" hidden="false" customHeight="false" outlineLevel="0" collapsed="false">
      <c r="A17" s="2" t="s">
        <v>11</v>
      </c>
      <c r="B17" s="3"/>
      <c r="C17" s="3"/>
      <c r="D17" s="3"/>
      <c r="E17" s="3"/>
      <c r="F17" s="3"/>
      <c r="G17" s="3"/>
      <c r="H17" s="3"/>
      <c r="I17" s="3"/>
      <c r="J17" s="3"/>
    </row>
    <row r="18" customFormat="false" ht="15" hidden="false" customHeight="false" outlineLevel="0" collapsed="false">
      <c r="A18" s="2" t="s">
        <v>12</v>
      </c>
      <c r="B18" s="3" t="n">
        <f aca="false">(17038.48-8030.6)/1874.87</f>
        <v>4.80453578114749</v>
      </c>
      <c r="C18" s="3"/>
      <c r="D18" s="3"/>
      <c r="E18" s="3"/>
      <c r="F18" s="3"/>
      <c r="G18" s="3"/>
      <c r="H18" s="3"/>
      <c r="I18" s="3"/>
      <c r="J18" s="3"/>
    </row>
    <row r="19" customFormat="false" ht="15" hidden="false" customHeight="false" outlineLevel="0" collapsed="false">
      <c r="A19" s="2" t="s">
        <v>13</v>
      </c>
      <c r="B19" s="3" t="n">
        <f aca="false">B15*((165.54/1874.87)-(11/24)*(31.47/1874.87))*12</f>
        <v>1618.1441033245</v>
      </c>
      <c r="C19" s="3"/>
      <c r="D19" s="3"/>
      <c r="E19" s="3"/>
      <c r="F19" s="3"/>
      <c r="G19" s="3"/>
      <c r="H19" s="3"/>
      <c r="I19" s="3"/>
      <c r="J19" s="3"/>
    </row>
    <row r="20" customFormat="false" ht="15" hidden="false" customHeight="false" outlineLevel="0" collapsed="false">
      <c r="A20" s="2" t="s">
        <v>14</v>
      </c>
      <c r="B20" s="3"/>
      <c r="C20" s="3"/>
      <c r="D20" s="3"/>
      <c r="E20" s="3"/>
      <c r="F20" s="3"/>
      <c r="G20" s="3"/>
      <c r="H20" s="3"/>
      <c r="I20" s="3"/>
      <c r="J20" s="3"/>
    </row>
    <row r="21" customFormat="false" ht="15" hidden="false" customHeight="false" outlineLevel="0" collapsed="false">
      <c r="A21" s="2" t="s">
        <v>15</v>
      </c>
      <c r="B21" s="10" t="n">
        <f aca="false">B19/B18</f>
        <v>336.795098846788</v>
      </c>
      <c r="C21" s="3"/>
      <c r="D21" s="3"/>
      <c r="E21" s="3"/>
      <c r="F21" s="3"/>
      <c r="G21" s="3"/>
      <c r="H21" s="3"/>
      <c r="I21" s="3"/>
      <c r="J21" s="3"/>
    </row>
    <row r="22" customFormat="false" ht="15" hidden="false" customHeight="false" outlineLevel="0" collapsed="false">
      <c r="A22" s="5"/>
      <c r="B22" s="5"/>
      <c r="C22" s="5"/>
      <c r="D22" s="5"/>
      <c r="E22" s="5"/>
      <c r="F22" s="5"/>
      <c r="G22" s="5"/>
      <c r="H22" s="5"/>
      <c r="I22" s="5"/>
      <c r="J22" s="5"/>
    </row>
    <row r="23" customFormat="false" ht="15.65" hidden="false" customHeight="true" outlineLevel="0" collapsed="false">
      <c r="A23" s="1" t="s">
        <v>16</v>
      </c>
      <c r="B23" s="1"/>
      <c r="C23" s="1"/>
      <c r="D23" s="1"/>
      <c r="E23" s="1"/>
      <c r="F23" s="1"/>
      <c r="G23" s="1"/>
      <c r="H23" s="1"/>
      <c r="I23" s="1"/>
      <c r="J23" s="1"/>
    </row>
    <row r="24" customFormat="false" ht="15" hidden="false" customHeight="false" outlineLevel="0" collapsed="false">
      <c r="A24" s="2" t="s">
        <v>1</v>
      </c>
      <c r="B24" s="3" t="n">
        <v>32</v>
      </c>
      <c r="C24" s="3"/>
      <c r="D24" s="3"/>
      <c r="E24" s="3"/>
      <c r="F24" s="3"/>
      <c r="G24" s="3"/>
      <c r="H24" s="3"/>
      <c r="I24" s="3"/>
      <c r="J24" s="3"/>
    </row>
    <row r="25" customFormat="false" ht="15" hidden="false" customHeight="false" outlineLevel="0" collapsed="false">
      <c r="A25" s="2" t="s">
        <v>9</v>
      </c>
      <c r="B25" s="3" t="n">
        <v>67</v>
      </c>
      <c r="C25" s="3"/>
      <c r="D25" s="3"/>
      <c r="E25" s="3"/>
      <c r="F25" s="3"/>
      <c r="G25" s="3"/>
      <c r="H25" s="3"/>
      <c r="I25" s="3"/>
      <c r="J25" s="3"/>
    </row>
    <row r="26" customFormat="false" ht="15" hidden="false" customHeight="false" outlineLevel="0" collapsed="false">
      <c r="A26" s="2" t="s">
        <v>17</v>
      </c>
      <c r="B26" s="3" t="n">
        <v>98</v>
      </c>
      <c r="C26" s="3"/>
      <c r="D26" s="3"/>
      <c r="E26" s="3"/>
      <c r="F26" s="3"/>
      <c r="G26" s="3"/>
      <c r="H26" s="3"/>
      <c r="I26" s="3"/>
      <c r="J26" s="3"/>
    </row>
    <row r="27" customFormat="false" ht="15" hidden="false" customHeight="false" outlineLevel="0" collapsed="false">
      <c r="A27" s="11" t="s">
        <v>18</v>
      </c>
      <c r="B27" s="9" t="n">
        <f aca="false">(61036-66)/86678</f>
        <v>0.703408015874847</v>
      </c>
    </row>
    <row r="28" customFormat="false" ht="15" hidden="false" customHeight="false" outlineLevel="0" collapsed="false">
      <c r="A28" s="5"/>
      <c r="B28" s="5"/>
      <c r="C28" s="5"/>
      <c r="D28" s="5"/>
      <c r="E28" s="5"/>
      <c r="F28" s="5"/>
      <c r="G28" s="5"/>
      <c r="H28" s="5"/>
      <c r="I28" s="5"/>
      <c r="J28" s="5"/>
    </row>
    <row r="29" customFormat="false" ht="29.85" hidden="false" customHeight="true" outlineLevel="0" collapsed="false">
      <c r="A29" s="1" t="s">
        <v>19</v>
      </c>
      <c r="B29" s="1"/>
      <c r="C29" s="1"/>
      <c r="D29" s="1"/>
      <c r="E29" s="1"/>
      <c r="F29" s="1"/>
      <c r="G29" s="1"/>
      <c r="H29" s="1"/>
      <c r="I29" s="1"/>
      <c r="J29" s="1"/>
    </row>
    <row r="30" customFormat="false" ht="15" hidden="false" customHeight="false" outlineLevel="0" collapsed="false">
      <c r="A30" s="2" t="s">
        <v>20</v>
      </c>
      <c r="B30" s="3" t="n">
        <v>1342</v>
      </c>
    </row>
    <row r="31" customFormat="false" ht="15" hidden="false" customHeight="false" outlineLevel="0" collapsed="false">
      <c r="A31" s="2" t="s">
        <v>21</v>
      </c>
      <c r="B31" s="3" t="n">
        <v>32</v>
      </c>
    </row>
    <row r="32" customFormat="false" ht="15" hidden="false" customHeight="false" outlineLevel="0" collapsed="false">
      <c r="A32" s="2" t="s">
        <v>22</v>
      </c>
      <c r="B32" s="3" t="n">
        <f aca="false">B30-(B30*(B31/100))</f>
        <v>912.56</v>
      </c>
    </row>
    <row r="33" customFormat="false" ht="15" hidden="false" customHeight="false" outlineLevel="0" collapsed="false">
      <c r="A33" s="2" t="s">
        <v>23</v>
      </c>
      <c r="B33" s="3" t="n">
        <v>7</v>
      </c>
    </row>
    <row r="34" customFormat="false" ht="15" hidden="false" customHeight="false" outlineLevel="0" collapsed="false">
      <c r="A34" s="2" t="s">
        <v>17</v>
      </c>
      <c r="B34" s="3" t="n">
        <v>2</v>
      </c>
    </row>
    <row r="35" customFormat="false" ht="15" hidden="false" customHeight="false" outlineLevel="0" collapsed="false">
      <c r="A35" s="2" t="s">
        <v>9</v>
      </c>
      <c r="B35" s="3" t="n">
        <f aca="false">B33</f>
        <v>7</v>
      </c>
    </row>
    <row r="36" customFormat="false" ht="15" hidden="false" customHeight="false" outlineLevel="0" collapsed="false">
      <c r="A36" s="2" t="s">
        <v>24</v>
      </c>
      <c r="B36" s="12" t="n">
        <v>4.65</v>
      </c>
    </row>
    <row r="37" customFormat="false" ht="15" hidden="false" customHeight="false" outlineLevel="0" collapsed="false">
      <c r="A37" s="2" t="s">
        <v>25</v>
      </c>
      <c r="B37" s="13" t="n">
        <f aca="false">(B36/B34)/100</f>
        <v>0.02325</v>
      </c>
    </row>
    <row r="38" customFormat="false" ht="15" hidden="false" customHeight="false" outlineLevel="0" collapsed="false">
      <c r="A38" s="2" t="s">
        <v>26</v>
      </c>
      <c r="B38" s="13" t="n">
        <f aca="false">1+B37</f>
        <v>1.02325</v>
      </c>
    </row>
    <row r="39" customFormat="false" ht="15" hidden="false" customHeight="false" outlineLevel="0" collapsed="false">
      <c r="A39" s="2" t="s">
        <v>27</v>
      </c>
      <c r="B39" s="13" t="n">
        <f aca="false">1/B38</f>
        <v>0.977278279990227</v>
      </c>
    </row>
    <row r="40" customFormat="false" ht="15" hidden="false" customHeight="false" outlineLevel="0" collapsed="false">
      <c r="A40" s="2" t="s">
        <v>28</v>
      </c>
      <c r="B40" s="9" t="n">
        <f aca="false">B32/((1-B39^(B33*B34))/B37)</f>
        <v>77.1141591400402</v>
      </c>
    </row>
    <row r="41" customFormat="false" ht="15" hidden="false" customHeight="false" outlineLevel="0" collapsed="false">
      <c r="A41" s="5"/>
      <c r="B41" s="5"/>
      <c r="C41" s="5"/>
      <c r="D41" s="5"/>
      <c r="E41" s="5"/>
      <c r="F41" s="5"/>
      <c r="G41" s="5"/>
      <c r="H41" s="5"/>
      <c r="I41" s="5"/>
      <c r="J41" s="5"/>
    </row>
    <row r="42" customFormat="false" ht="29.85" hidden="false" customHeight="false" outlineLevel="0" collapsed="false">
      <c r="A42" s="1"/>
      <c r="B42" s="1"/>
      <c r="C42" s="1"/>
      <c r="D42" s="1"/>
      <c r="E42" s="1"/>
      <c r="F42" s="1"/>
      <c r="G42" s="1"/>
      <c r="H42" s="1"/>
      <c r="I42" s="1"/>
      <c r="J42" s="1"/>
    </row>
    <row r="43" customFormat="false" ht="15" hidden="false" customHeight="false" outlineLevel="0" collapsed="false">
      <c r="A43" s="8" t="s">
        <v>1</v>
      </c>
      <c r="B43" s="3" t="n">
        <v>37</v>
      </c>
    </row>
    <row r="44" customFormat="false" ht="15" hidden="false" customHeight="false" outlineLevel="0" collapsed="false">
      <c r="A44" s="8" t="s">
        <v>9</v>
      </c>
      <c r="B44" s="3" t="n">
        <v>15</v>
      </c>
    </row>
    <row r="45" customFormat="false" ht="15" hidden="false" customHeight="false" outlineLevel="0" collapsed="false">
      <c r="A45" s="8" t="s">
        <v>29</v>
      </c>
      <c r="B45" s="3" t="n">
        <v>533</v>
      </c>
    </row>
    <row r="46" customFormat="false" ht="15" hidden="false" customHeight="false" outlineLevel="0" collapsed="false">
      <c r="A46" s="8" t="s">
        <v>17</v>
      </c>
      <c r="B46" s="3" t="n">
        <v>4</v>
      </c>
    </row>
    <row r="47" customFormat="false" ht="15" hidden="false" customHeight="false" outlineLevel="0" collapsed="false">
      <c r="A47" s="8" t="s">
        <v>3</v>
      </c>
      <c r="B47" s="10" t="n">
        <f aca="false">B45*(((25784.29-5105.76)/2518.74)-(3/8)*(1-(562.27/2518.74)))*4</f>
        <v>16882.4206527867</v>
      </c>
    </row>
    <row r="48" customFormat="false" ht="15" hidden="false" customHeight="false" outlineLevel="0" collapsed="false">
      <c r="A48" s="5"/>
      <c r="B48" s="5"/>
      <c r="C48" s="5"/>
      <c r="D48" s="5"/>
      <c r="E48" s="5"/>
      <c r="F48" s="5"/>
      <c r="G48" s="5"/>
      <c r="H48" s="5"/>
      <c r="I48" s="5"/>
      <c r="J48" s="5"/>
    </row>
    <row r="49" customFormat="false" ht="15.65" hidden="false" customHeight="true" outlineLevel="0" collapsed="false">
      <c r="A49" s="1" t="s">
        <v>30</v>
      </c>
      <c r="B49" s="1"/>
      <c r="C49" s="1"/>
      <c r="D49" s="1"/>
      <c r="E49" s="1"/>
      <c r="F49" s="1"/>
      <c r="G49" s="1"/>
      <c r="H49" s="1"/>
      <c r="I49" s="1"/>
      <c r="J49" s="1"/>
    </row>
    <row r="50" customFormat="false" ht="15" hidden="false" customHeight="false" outlineLevel="0" collapsed="false">
      <c r="A50" s="2" t="s">
        <v>31</v>
      </c>
      <c r="B50" s="9" t="n">
        <v>18.92</v>
      </c>
    </row>
    <row r="51" customFormat="false" ht="15" hidden="false" customHeight="false" outlineLevel="0" collapsed="false">
      <c r="A51" s="5"/>
      <c r="B51" s="5"/>
      <c r="C51" s="5"/>
      <c r="D51" s="5"/>
      <c r="E51" s="5"/>
      <c r="F51" s="5"/>
      <c r="G51" s="5"/>
      <c r="H51" s="5"/>
      <c r="I51" s="5"/>
      <c r="J51" s="5"/>
    </row>
    <row r="52" customFormat="false" ht="29.85" hidden="false" customHeight="true" outlineLevel="0" collapsed="false">
      <c r="A52" s="1" t="s">
        <v>32</v>
      </c>
      <c r="B52" s="1"/>
      <c r="C52" s="1"/>
      <c r="D52" s="1"/>
      <c r="E52" s="1"/>
      <c r="F52" s="1"/>
      <c r="G52" s="1"/>
      <c r="H52" s="1"/>
      <c r="I52" s="1"/>
      <c r="J52" s="1"/>
    </row>
    <row r="53" customFormat="false" ht="15" hidden="false" customHeight="false" outlineLevel="0" collapsed="false">
      <c r="A53" s="2" t="s">
        <v>33</v>
      </c>
      <c r="B53" s="9" t="n">
        <v>1173.99</v>
      </c>
    </row>
    <row r="54" customFormat="false" ht="15" hidden="false" customHeight="false" outlineLevel="0" collapsed="false">
      <c r="A54" s="5"/>
      <c r="B54" s="5"/>
      <c r="C54" s="5"/>
      <c r="D54" s="5"/>
      <c r="E54" s="5"/>
      <c r="F54" s="5"/>
      <c r="G54" s="5"/>
      <c r="H54" s="5"/>
      <c r="I54" s="5"/>
      <c r="J54" s="5"/>
    </row>
    <row r="55" customFormat="false" ht="15.65" hidden="false" customHeight="true" outlineLevel="0" collapsed="false">
      <c r="A55" s="1" t="s">
        <v>34</v>
      </c>
      <c r="B55" s="1"/>
      <c r="C55" s="1"/>
      <c r="D55" s="1"/>
      <c r="E55" s="1"/>
      <c r="F55" s="1"/>
      <c r="G55" s="1"/>
      <c r="H55" s="1"/>
      <c r="I55" s="1"/>
      <c r="J55" s="1"/>
    </row>
    <row r="56" customFormat="false" ht="15.65" hidden="false" customHeight="false" outlineLevel="0" collapsed="false">
      <c r="A56" s="3" t="s">
        <v>35</v>
      </c>
      <c r="B56" s="14" t="n">
        <v>360</v>
      </c>
      <c r="C56" s="3"/>
      <c r="D56" s="3"/>
      <c r="E56" s="3"/>
      <c r="F56" s="3"/>
      <c r="G56" s="3"/>
      <c r="H56" s="3"/>
      <c r="I56" s="3"/>
      <c r="J56" s="3"/>
    </row>
    <row r="57" customFormat="false" ht="15.65" hidden="false" customHeight="false" outlineLevel="0" collapsed="false">
      <c r="A57" s="3" t="s">
        <v>36</v>
      </c>
      <c r="B57" s="3" t="n">
        <v>2.49</v>
      </c>
      <c r="C57" s="3"/>
      <c r="D57" s="3"/>
      <c r="E57" s="3"/>
      <c r="F57" s="3"/>
      <c r="G57" s="3"/>
      <c r="H57" s="3"/>
      <c r="I57" s="3"/>
      <c r="J57" s="3"/>
    </row>
    <row r="58" customFormat="false" ht="15.65" hidden="false" customHeight="false" outlineLevel="0" collapsed="false">
      <c r="A58" s="3" t="s">
        <v>37</v>
      </c>
      <c r="B58" s="3"/>
      <c r="C58" s="3"/>
      <c r="D58" s="3"/>
      <c r="E58" s="3"/>
      <c r="F58" s="3"/>
      <c r="G58" s="3"/>
      <c r="H58" s="3"/>
      <c r="I58" s="3"/>
      <c r="J58" s="3"/>
    </row>
    <row r="59" customFormat="false" ht="15" hidden="false" customHeight="false" outlineLevel="0" collapsed="false">
      <c r="A59" s="2" t="s">
        <v>38</v>
      </c>
      <c r="B59" s="9" t="n">
        <f aca="false">B56*(B57/100)*(82/360)</f>
        <v>2.0418</v>
      </c>
    </row>
    <row r="60" customFormat="false" ht="15" hidden="false" customHeight="false" outlineLevel="0" collapsed="false">
      <c r="A60" s="2"/>
      <c r="B60" s="15"/>
    </row>
  </sheetData>
  <mergeCells count="9">
    <mergeCell ref="A1:J1"/>
    <mergeCell ref="A8:J8"/>
    <mergeCell ref="A11:J11"/>
    <mergeCell ref="A23:J23"/>
    <mergeCell ref="A29:J29"/>
    <mergeCell ref="A42:J42"/>
    <mergeCell ref="A49:J49"/>
    <mergeCell ref="A52:J52"/>
    <mergeCell ref="A55:J55"/>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59</TotalTime>
  <Application>LibreOffice/7.3.3.2$Linux_X86_64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2022-06-07T13:15:29Z</dcterms:created>
  <dc:creator/>
  <dc:description/>
  <dc:language>en-US</dc:language>
  <cp:lastModifiedBy/>
  <dcterms:modified xsi:type="dcterms:W3CDTF">2022-06-07T15:40:50Z</dcterms:modified>
  <cp:revision>4</cp:revision>
  <dc:subject/>
  <dc:title/>
</cp:coreProperties>
</file>