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TDascal\Documents\LEARNING\FSEGA\FSEGA-AN1-IE-IDFR-2021-2022\Matematici_Financiare_si_Actuariale\"/>
    </mc:Choice>
  </mc:AlternateContent>
  <xr:revisionPtr revIDLastSave="0" documentId="13_ncr:1_{49E64D80-6CAD-457B-A1C3-25D757BB44D8}" xr6:coauthVersionLast="47" xr6:coauthVersionMax="47" xr10:uidLastSave="{00000000-0000-0000-0000-000000000000}"/>
  <bookViews>
    <workbookView xWindow="615" yWindow="1755" windowWidth="12285" windowHeight="12675" xr2:uid="{3B0E002F-92F7-420C-94D8-C2B95CE26E8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1" l="1"/>
  <c r="B36" i="1"/>
  <c r="A98" i="1"/>
  <c r="A97" i="1"/>
  <c r="A96" i="1"/>
  <c r="D66" i="1" l="1"/>
  <c r="C66" i="1"/>
  <c r="B70" i="1"/>
  <c r="B71" i="1" s="1"/>
  <c r="B72" i="1" s="1"/>
  <c r="B69" i="1"/>
  <c r="B65" i="1"/>
  <c r="C65" i="1" s="1"/>
  <c r="D65" i="1" l="1"/>
  <c r="E65" i="1" s="1"/>
  <c r="B58" i="1"/>
  <c r="B26" i="1" l="1"/>
  <c r="B27" i="1" s="1"/>
  <c r="B80" i="1" l="1"/>
  <c r="B48" i="1" l="1"/>
  <c r="B18" i="1"/>
  <c r="B10" i="1"/>
  <c r="B13" i="1" l="1"/>
</calcChain>
</file>

<file path=xl/sharedStrings.xml><?xml version="1.0" encoding="utf-8"?>
<sst xmlns="http://schemas.openxmlformats.org/spreadsheetml/2006/main" count="59" uniqueCount="45">
  <si>
    <t>x</t>
  </si>
  <si>
    <t>k</t>
  </si>
  <si>
    <t>n</t>
  </si>
  <si>
    <t>x+n</t>
  </si>
  <si>
    <t>P</t>
  </si>
  <si>
    <t>S</t>
  </si>
  <si>
    <t>?</t>
  </si>
  <si>
    <r>
      <t xml:space="preserve">Care este prima plătită de o persoană în vârstă de 40 de ani, timp de 7 ani,  </t>
    </r>
    <r>
      <rPr>
        <b/>
        <sz val="11"/>
        <color rgb="FF001A1E"/>
        <rFont val="Segoe UI"/>
        <family val="2"/>
      </rPr>
      <t>(î)</t>
    </r>
    <r>
      <rPr>
        <sz val="11"/>
        <color rgb="FF001A1E"/>
        <rFont val="Segoe UI"/>
        <family val="2"/>
      </rPr>
      <t xml:space="preserve"> </t>
    </r>
    <r>
      <rPr>
        <b/>
        <sz val="11"/>
        <color rgb="FF001A1E"/>
        <rFont val="Segoe UI"/>
        <family val="2"/>
      </rPr>
      <t>la sfârșitul fiecărui an (p)</t>
    </r>
    <r>
      <rPr>
        <sz val="11"/>
        <color rgb="FF001A1E"/>
        <rFont val="Segoe UI"/>
        <family val="2"/>
      </rPr>
      <t xml:space="preserve">, la o firmă de asigurări, în vederea obținerii unei sume de 1317 euro, </t>
    </r>
    <r>
      <rPr>
        <b/>
        <sz val="11"/>
        <color rgb="FF001A1E"/>
        <rFont val="Segoe UI"/>
        <family val="2"/>
      </rPr>
      <t>(f) la începutul fiecărei luni (a)</t>
    </r>
    <r>
      <rPr>
        <sz val="11"/>
        <color rgb="FF001A1E"/>
        <rFont val="Segoe UI"/>
        <family val="2"/>
      </rPr>
      <t>, de la vârsta de 75 de ani ? Se consideră procentul de actualizare de 10%.</t>
    </r>
  </si>
  <si>
    <t>P * (a.v.c.î.p imediată, limitată la k ani) = S * (a.v.c.f.a amînată n ani)</t>
  </si>
  <si>
    <t>m</t>
  </si>
  <si>
    <t>S * (N75/D40 - (12-1)/(2*12) * D75/D40) * 12</t>
  </si>
  <si>
    <t>Equatia de echilibru: P * (N40-N47)/D40 = S * (N75/D40 - (12-1)/(2*12) * D75/D40) * 12</t>
  </si>
  <si>
    <t>rezulta P este</t>
  </si>
  <si>
    <t>P * (Nx+1 - Nx+k+1)/Dx = S * (Nx+n/Dx - m-1/2m * Dx+n/Dx) * m</t>
  </si>
  <si>
    <t>e90=1/2+1/L90(L91+L92+L93+…+L100)</t>
  </si>
  <si>
    <t>Câți ani ar mai avea de trăit în medie o persoană în vârstă de 90 de ani ? Procentul de actualizare este 10%.</t>
  </si>
  <si>
    <t>S`</t>
  </si>
  <si>
    <t>????</t>
  </si>
  <si>
    <t>Care a fost dobânda obținută de o persoană la data de 28 mai 2020, dacă a depus la bancă suma de 1982 euro la data de 7 martie 2020, cu rata anuală a dobânzii 8.7% ?</t>
  </si>
  <si>
    <t>D = s * I * z/360</t>
  </si>
  <si>
    <t>D</t>
  </si>
  <si>
    <t>Care este valoarea cotei plătite în al patrulea an, în cazul rambursării sumei de 5873 euro, prin plăți periodice constante pe timp de cinci ani, la o rată anuală a dobânzii de 3.78% ?</t>
  </si>
  <si>
    <t>Care este probabilitatea ca o persoană în vârstă de 32 de ani să decedeze între 67 și 98 de ani? Procentul de actualizare este 10%.</t>
  </si>
  <si>
    <t>Q</t>
  </si>
  <si>
    <t>Care este valoarea medie actuală a plăților de 317 euro pe care le va face o persoană în vârstă de 37 de ani, la începutul fiecărui trimestru, timp de 15 ani, dacă va fi în viață ? Procentul de actualizare este de 10%.</t>
  </si>
  <si>
    <t xml:space="preserve">  </t>
  </si>
  <si>
    <t>O persoană dorește să cumpere un produs în valoare de 1329 euro, achitând un avans de 23% din preț, restul urmând a fi achitat în rate egale și constante, timp de 6 ani, la sfârșitul fiecărui semestru, cu procentul anual 5.6%. Valoarea unei rate este:</t>
  </si>
  <si>
    <t>i</t>
  </si>
  <si>
    <t>Pret prod.</t>
  </si>
  <si>
    <t>Cu ce rată anuală a dobânzii se va dubla o sumă de bani în 5 ani ?</t>
  </si>
  <si>
    <t>2s = s*(1+i)^n</t>
  </si>
  <si>
    <t>(1+i)^5 = 2 =&gt; i = (radical de ordin 5 din 2) - 1 =&gt; i=(2^1/5)-1</t>
  </si>
  <si>
    <t>2s</t>
  </si>
  <si>
    <t>Care este prima unică de asigurare pe care va trebui să o plătească un asigurat în vârstă de 51 de ani, pentru ca la vârsta de 85 de ani, să primească 62841 euro din partea firmei de asigurări, respectiv familia sa să primească 32% din această sumă, dacă asiguratul nu mai este în viață la această vârstă ? Procentul de actualizare este de 10%.</t>
  </si>
  <si>
    <t>D85</t>
  </si>
  <si>
    <t>D51</t>
  </si>
  <si>
    <t>M85</t>
  </si>
  <si>
    <t>P = S*(Dn+x/Dx) + 0.32*S*(Mx+n/Dx)</t>
  </si>
  <si>
    <t>P * (N41-N48)/D40</t>
  </si>
  <si>
    <t>Avans</t>
  </si>
  <si>
    <t>Suma Finala</t>
  </si>
  <si>
    <t>u = 1+im</t>
  </si>
  <si>
    <t>v=1(um)</t>
  </si>
  <si>
    <t>r</t>
  </si>
  <si>
    <t>p(32,67)*q(67,98) = (L67/L32)*(1-(L98/L67))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</si>
</sst>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001A1E"/>
      <name val="Segoe UI"/>
      <family val="2"/>
    </font>
    <font>
      <b/>
      <sz val="11"/>
      <color rgb="FF001A1E"/>
      <name val="Segoe UI"/>
      <family val="2"/>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0">
    <xf numFmtId="0" fontId="0" fillId="0" borderId="0" xfId="0"/>
    <xf numFmtId="0" fontId="4" fillId="0" borderId="0" xfId="0" applyFont="1"/>
    <xf numFmtId="0" fontId="4" fillId="0" borderId="0" xfId="0" applyFont="1" applyAlignment="1">
      <alignment wrapText="1"/>
    </xf>
    <xf numFmtId="0" fontId="3" fillId="0" borderId="0" xfId="0" applyFont="1"/>
    <xf numFmtId="0" fontId="0" fillId="0" borderId="0" xfId="0" applyAlignment="1">
      <alignment horizontal="center" vertical="center"/>
    </xf>
    <xf numFmtId="0" fontId="4" fillId="0" borderId="0" xfId="0" applyFont="1" applyAlignment="1">
      <alignment horizontal="left" vertical="top" wrapText="1"/>
    </xf>
    <xf numFmtId="0" fontId="1" fillId="2" borderId="0" xfId="1"/>
    <xf numFmtId="0" fontId="2" fillId="3" borderId="0" xfId="2"/>
    <xf numFmtId="0" fontId="0" fillId="0" borderId="0" xfId="0" applyAlignment="1">
      <alignment horizontal="right"/>
    </xf>
    <xf numFmtId="2" fontId="0" fillId="0" borderId="0" xfId="0" applyNumberForma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A76D-4542-4271-8E11-B85F7586C75F}">
  <dimension ref="A1:E780"/>
  <sheetViews>
    <sheetView tabSelected="1" topLeftCell="A40" workbookViewId="0">
      <selection activeCell="A49" sqref="A49"/>
    </sheetView>
  </sheetViews>
  <sheetFormatPr defaultRowHeight="15" x14ac:dyDescent="0.25"/>
  <cols>
    <col min="1" max="1" width="76.5703125" customWidth="1"/>
  </cols>
  <sheetData>
    <row r="1" spans="1:2" ht="66" x14ac:dyDescent="0.3">
      <c r="A1" s="2" t="s">
        <v>7</v>
      </c>
    </row>
    <row r="2" spans="1:2" x14ac:dyDescent="0.25">
      <c r="A2" s="3" t="s">
        <v>4</v>
      </c>
      <c r="B2" t="s">
        <v>6</v>
      </c>
    </row>
    <row r="3" spans="1:2" x14ac:dyDescent="0.25">
      <c r="A3" s="3" t="s">
        <v>0</v>
      </c>
      <c r="B3">
        <v>40</v>
      </c>
    </row>
    <row r="4" spans="1:2" x14ac:dyDescent="0.25">
      <c r="A4" s="3" t="s">
        <v>1</v>
      </c>
      <c r="B4">
        <v>7</v>
      </c>
    </row>
    <row r="5" spans="1:2" x14ac:dyDescent="0.25">
      <c r="A5" s="3" t="s">
        <v>3</v>
      </c>
      <c r="B5">
        <v>75</v>
      </c>
    </row>
    <row r="6" spans="1:2" x14ac:dyDescent="0.25">
      <c r="A6" s="3" t="s">
        <v>5</v>
      </c>
      <c r="B6">
        <v>1332</v>
      </c>
    </row>
    <row r="8" spans="1:2" x14ac:dyDescent="0.25">
      <c r="A8" t="s">
        <v>8</v>
      </c>
    </row>
    <row r="9" spans="1:2" x14ac:dyDescent="0.25">
      <c r="A9" t="s">
        <v>13</v>
      </c>
    </row>
    <row r="10" spans="1:2" x14ac:dyDescent="0.25">
      <c r="A10" t="s">
        <v>38</v>
      </c>
      <c r="B10">
        <f>(17038.48-8030.6)/1874.87</f>
        <v>4.8045357811474929</v>
      </c>
    </row>
    <row r="11" spans="1:2" x14ac:dyDescent="0.25">
      <c r="A11" t="s">
        <v>10</v>
      </c>
      <c r="B11">
        <f>1332*((165.54/1874.87)-(11/24)*(31.47/1874.87))*12</f>
        <v>1288.3251318758103</v>
      </c>
    </row>
    <row r="12" spans="1:2" x14ac:dyDescent="0.25">
      <c r="A12" t="s">
        <v>11</v>
      </c>
    </row>
    <row r="13" spans="1:2" x14ac:dyDescent="0.25">
      <c r="A13" t="s">
        <v>12</v>
      </c>
      <c r="B13" s="6">
        <f>B11/B10</f>
        <v>268.14768180748416</v>
      </c>
    </row>
    <row r="17" spans="1:2" ht="33" x14ac:dyDescent="0.3">
      <c r="A17" s="2" t="s">
        <v>15</v>
      </c>
    </row>
    <row r="18" spans="1:2" x14ac:dyDescent="0.25">
      <c r="A18" s="3" t="s">
        <v>14</v>
      </c>
      <c r="B18" s="6">
        <f>(1/2)+(1/3059)*(2168+1487+985+628+384+224+125+66+33+15)</f>
        <v>2.4990192873488066</v>
      </c>
    </row>
    <row r="22" spans="1:2" ht="82.5" x14ac:dyDescent="0.3">
      <c r="A22" s="2" t="s">
        <v>33</v>
      </c>
      <c r="B22" s="4" t="s">
        <v>17</v>
      </c>
    </row>
    <row r="23" spans="1:2" x14ac:dyDescent="0.25">
      <c r="A23" s="3" t="s">
        <v>0</v>
      </c>
      <c r="B23">
        <v>51</v>
      </c>
    </row>
    <row r="24" spans="1:2" x14ac:dyDescent="0.25">
      <c r="A24" s="3" t="s">
        <v>2</v>
      </c>
      <c r="B24">
        <v>85</v>
      </c>
    </row>
    <row r="25" spans="1:2" x14ac:dyDescent="0.25">
      <c r="A25" s="3" t="s">
        <v>5</v>
      </c>
      <c r="B25">
        <v>62841</v>
      </c>
    </row>
    <row r="26" spans="1:2" x14ac:dyDescent="0.25">
      <c r="A26" s="3" t="s">
        <v>16</v>
      </c>
      <c r="B26">
        <f>B25*0.32</f>
        <v>20109.12</v>
      </c>
    </row>
    <row r="27" spans="1:2" x14ac:dyDescent="0.25">
      <c r="A27" t="s">
        <v>37</v>
      </c>
      <c r="B27" s="7">
        <f>(B25*(3.44/623.41))+(B26*((107.58-2.52)/623.41))</f>
        <v>3735.642975249034</v>
      </c>
    </row>
    <row r="28" spans="1:2" x14ac:dyDescent="0.25">
      <c r="A28" s="3" t="s">
        <v>34</v>
      </c>
      <c r="B28">
        <v>3.44</v>
      </c>
    </row>
    <row r="29" spans="1:2" x14ac:dyDescent="0.25">
      <c r="A29" s="3" t="s">
        <v>35</v>
      </c>
      <c r="B29">
        <v>623.41</v>
      </c>
    </row>
    <row r="30" spans="1:2" x14ac:dyDescent="0.25">
      <c r="A30" s="3" t="s">
        <v>36</v>
      </c>
      <c r="B30">
        <v>2.52</v>
      </c>
    </row>
    <row r="31" spans="1:2" x14ac:dyDescent="0.25">
      <c r="A31" s="3"/>
    </row>
    <row r="32" spans="1:2" x14ac:dyDescent="0.25">
      <c r="A32" s="3"/>
    </row>
    <row r="34" spans="1:2" ht="49.5" x14ac:dyDescent="0.25">
      <c r="A34" s="5" t="s">
        <v>18</v>
      </c>
    </row>
    <row r="35" spans="1:2" x14ac:dyDescent="0.25">
      <c r="A35" s="3" t="s">
        <v>19</v>
      </c>
    </row>
    <row r="36" spans="1:2" x14ac:dyDescent="0.25">
      <c r="A36" s="3" t="s">
        <v>20</v>
      </c>
      <c r="B36" s="6">
        <f>785*0.0738*(82/360)</f>
        <v>13.195850000000002</v>
      </c>
    </row>
    <row r="40" spans="1:2" ht="49.5" x14ac:dyDescent="0.3">
      <c r="A40" s="2" t="s">
        <v>21</v>
      </c>
    </row>
    <row r="41" spans="1:2" x14ac:dyDescent="0.25">
      <c r="A41" t="s">
        <v>23</v>
      </c>
      <c r="B41" s="6">
        <v>1217.32</v>
      </c>
    </row>
    <row r="47" spans="1:2" ht="33" x14ac:dyDescent="0.3">
      <c r="A47" s="2" t="s">
        <v>22</v>
      </c>
    </row>
    <row r="48" spans="1:2" x14ac:dyDescent="0.25">
      <c r="A48" t="s">
        <v>44</v>
      </c>
      <c r="B48" s="6">
        <f>(61036-66)/86678</f>
        <v>0.70340801587484714</v>
      </c>
    </row>
    <row r="52" spans="1:2" ht="49.5" x14ac:dyDescent="0.3">
      <c r="A52" s="2" t="s">
        <v>24</v>
      </c>
    </row>
    <row r="53" spans="1:2" x14ac:dyDescent="0.25">
      <c r="A53" s="3" t="s">
        <v>0</v>
      </c>
      <c r="B53">
        <v>37</v>
      </c>
    </row>
    <row r="54" spans="1:2" x14ac:dyDescent="0.25">
      <c r="A54" s="3" t="s">
        <v>2</v>
      </c>
      <c r="B54">
        <v>15</v>
      </c>
    </row>
    <row r="55" spans="1:2" x14ac:dyDescent="0.25">
      <c r="A55" s="3" t="s">
        <v>4</v>
      </c>
      <c r="B55">
        <v>727</v>
      </c>
    </row>
    <row r="56" spans="1:2" x14ac:dyDescent="0.25">
      <c r="A56" s="3" t="s">
        <v>5</v>
      </c>
      <c r="B56" s="8" t="s">
        <v>6</v>
      </c>
    </row>
    <row r="57" spans="1:2" x14ac:dyDescent="0.25">
      <c r="A57" s="3" t="s">
        <v>9</v>
      </c>
      <c r="B57">
        <v>4</v>
      </c>
    </row>
    <row r="58" spans="1:2" x14ac:dyDescent="0.25">
      <c r="A58" s="3" t="s">
        <v>5</v>
      </c>
      <c r="B58" s="6">
        <f>B55*(((25784.29-5105.76)/2518.74)-(3/8)*(1-(562.27/2518.74)))*4</f>
        <v>23027.241678378872</v>
      </c>
    </row>
    <row r="62" spans="1:2" ht="66" x14ac:dyDescent="0.3">
      <c r="A62" s="2" t="s">
        <v>26</v>
      </c>
    </row>
    <row r="63" spans="1:2" x14ac:dyDescent="0.25">
      <c r="A63" t="s">
        <v>28</v>
      </c>
      <c r="B63">
        <v>1840</v>
      </c>
    </row>
    <row r="64" spans="1:2" x14ac:dyDescent="0.25">
      <c r="A64" t="s">
        <v>39</v>
      </c>
      <c r="B64">
        <v>37</v>
      </c>
    </row>
    <row r="65" spans="1:5" x14ac:dyDescent="0.25">
      <c r="A65" t="s">
        <v>40</v>
      </c>
      <c r="B65">
        <f>B63-(B63*(B64/100))</f>
        <v>1159.2</v>
      </c>
      <c r="C65">
        <f>B65/12</f>
        <v>96.600000000000009</v>
      </c>
      <c r="D65">
        <f>C65*D66</f>
        <v>2.4777900000000002</v>
      </c>
      <c r="E65">
        <f>C65+D65</f>
        <v>99.077790000000007</v>
      </c>
    </row>
    <row r="66" spans="1:5" x14ac:dyDescent="0.25">
      <c r="A66" t="s">
        <v>2</v>
      </c>
      <c r="B66">
        <v>6</v>
      </c>
      <c r="C66">
        <f>0.0513/12</f>
        <v>4.2750000000000002E-3</v>
      </c>
      <c r="D66">
        <f>C66*6</f>
        <v>2.5649999999999999E-2</v>
      </c>
    </row>
    <row r="67" spans="1:5" x14ac:dyDescent="0.25">
      <c r="A67" t="s">
        <v>9</v>
      </c>
      <c r="B67">
        <v>2</v>
      </c>
    </row>
    <row r="68" spans="1:5" x14ac:dyDescent="0.25">
      <c r="A68" t="s">
        <v>27</v>
      </c>
      <c r="B68" s="9">
        <v>5.13</v>
      </c>
    </row>
    <row r="69" spans="1:5" x14ac:dyDescent="0.25">
      <c r="A69" t="s">
        <v>41</v>
      </c>
      <c r="B69" s="9">
        <f>1+(B68/B67)</f>
        <v>3.5649999999999999</v>
      </c>
    </row>
    <row r="70" spans="1:5" x14ac:dyDescent="0.25">
      <c r="A70" t="s">
        <v>42</v>
      </c>
      <c r="B70">
        <f>1/B69</f>
        <v>0.28050490883590462</v>
      </c>
    </row>
    <row r="71" spans="1:5" x14ac:dyDescent="0.25">
      <c r="B71">
        <f>((1-B70)/(B68/B67))/(B68/B67)*B69</f>
        <v>0.38986354775828458</v>
      </c>
    </row>
    <row r="72" spans="1:5" x14ac:dyDescent="0.25">
      <c r="A72" t="s">
        <v>43</v>
      </c>
      <c r="B72">
        <f>B71*B65</f>
        <v>451.92982456140351</v>
      </c>
    </row>
    <row r="75" spans="1:5" ht="16.5" x14ac:dyDescent="0.3">
      <c r="A75" s="1" t="s">
        <v>29</v>
      </c>
    </row>
    <row r="76" spans="1:5" x14ac:dyDescent="0.25">
      <c r="A76" t="s">
        <v>5</v>
      </c>
      <c r="B76" t="s">
        <v>32</v>
      </c>
    </row>
    <row r="77" spans="1:5" x14ac:dyDescent="0.25">
      <c r="A77" t="s">
        <v>27</v>
      </c>
      <c r="B77" t="s">
        <v>6</v>
      </c>
    </row>
    <row r="78" spans="1:5" x14ac:dyDescent="0.25">
      <c r="A78" t="s">
        <v>2</v>
      </c>
      <c r="B78">
        <v>5</v>
      </c>
    </row>
    <row r="79" spans="1:5" x14ac:dyDescent="0.25">
      <c r="A79" t="s">
        <v>30</v>
      </c>
    </row>
    <row r="80" spans="1:5" x14ac:dyDescent="0.25">
      <c r="A80" t="s">
        <v>31</v>
      </c>
      <c r="B80" s="6">
        <f>POWER(2,1/5)-1</f>
        <v>0.1486983549970351</v>
      </c>
    </row>
    <row r="96" spans="1:1" x14ac:dyDescent="0.25">
      <c r="A96">
        <f>7500/22.56289028</f>
        <v>332.404222461166</v>
      </c>
    </row>
    <row r="97" spans="1:1" x14ac:dyDescent="0.25">
      <c r="A97">
        <f>(1-(0.99502487^24))/0.005</f>
        <v>22.562890282240367</v>
      </c>
    </row>
    <row r="98" spans="1:1" x14ac:dyDescent="0.25">
      <c r="A98">
        <f>1948-(1948*0.57)</f>
        <v>837.6400000000001</v>
      </c>
    </row>
    <row r="99" spans="1:1" x14ac:dyDescent="0.25">
      <c r="A99">
        <v>7</v>
      </c>
    </row>
    <row r="100" spans="1:1" x14ac:dyDescent="0.25">
      <c r="A100">
        <v>2</v>
      </c>
    </row>
    <row r="780" spans="2:2" x14ac:dyDescent="0.25">
      <c r="B780"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3016-F5BD-4F5F-A652-D6176136CF7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 FOCUS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Tiberiu Claudiu Dascal</dc:creator>
  <cp:lastModifiedBy>Tiberiu Claudiu Dascal</cp:lastModifiedBy>
  <dcterms:created xsi:type="dcterms:W3CDTF">2022-06-06T10:24:52Z</dcterms:created>
  <dcterms:modified xsi:type="dcterms:W3CDTF">2022-06-07T10:07:26Z</dcterms:modified>
</cp:coreProperties>
</file>