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yeing\"/>
    </mc:Choice>
  </mc:AlternateContent>
  <bookViews>
    <workbookView xWindow="0" yWindow="0" windowWidth="25200" windowHeight="11850"/>
  </bookViews>
  <sheets>
    <sheet name="Cover" sheetId="1" r:id="rId1"/>
    <sheet name="Cellulose fibres - Dharma Tradi" sheetId="2" r:id="rId2"/>
    <sheet name="Cellulose fibres - Jacquard" sheetId="3" r:id="rId3"/>
    <sheet name="Polyester" sheetId="4" r:id="rId4"/>
  </sheets>
  <calcPr calcId="162913"/>
</workbook>
</file>

<file path=xl/calcChain.xml><?xml version="1.0" encoding="utf-8"?>
<calcChain xmlns="http://schemas.openxmlformats.org/spreadsheetml/2006/main">
  <c r="E22" i="4" l="1"/>
  <c r="E23" i="4" s="1"/>
  <c r="E24" i="4"/>
  <c r="D22" i="4"/>
  <c r="D23" i="4"/>
  <c r="C22" i="4"/>
  <c r="C23" i="4" s="1"/>
  <c r="C24" i="4"/>
  <c r="E21" i="4"/>
  <c r="D21" i="4"/>
  <c r="C21" i="4"/>
  <c r="E26" i="3"/>
  <c r="E29" i="3" s="1"/>
  <c r="D26" i="3"/>
  <c r="D27" i="3" s="1"/>
  <c r="C26" i="3"/>
  <c r="C29" i="3" s="1"/>
  <c r="E24" i="3"/>
  <c r="D24" i="3"/>
  <c r="C24" i="3"/>
  <c r="E23" i="3"/>
  <c r="D23" i="3"/>
  <c r="C23" i="3"/>
  <c r="E22" i="3"/>
  <c r="E25" i="3" s="1"/>
  <c r="D22" i="3"/>
  <c r="D25" i="3" s="1"/>
  <c r="C22" i="3"/>
  <c r="C25" i="3" s="1"/>
  <c r="E26" i="2"/>
  <c r="E29" i="2" s="1"/>
  <c r="D26" i="2"/>
  <c r="D28" i="2" s="1"/>
  <c r="C26" i="2"/>
  <c r="C29" i="2" s="1"/>
  <c r="E24" i="2"/>
  <c r="D24" i="2"/>
  <c r="C24" i="2"/>
  <c r="E23" i="2"/>
  <c r="D23" i="2"/>
  <c r="C23" i="2"/>
  <c r="E22" i="2"/>
  <c r="E25" i="2" s="1"/>
  <c r="D22" i="2"/>
  <c r="D25" i="2" s="1"/>
  <c r="C22" i="2"/>
  <c r="C25" i="2" s="1"/>
  <c r="C28" i="2"/>
  <c r="D24" i="4"/>
  <c r="C27" i="2"/>
  <c r="E28" i="2"/>
  <c r="D29" i="3" l="1"/>
  <c r="D28" i="3"/>
  <c r="E28" i="3"/>
  <c r="C27" i="3"/>
  <c r="E27" i="3"/>
  <c r="C28" i="3"/>
  <c r="D27" i="2"/>
  <c r="D29" i="2"/>
  <c r="E27" i="2"/>
</calcChain>
</file>

<file path=xl/sharedStrings.xml><?xml version="1.0" encoding="utf-8"?>
<sst xmlns="http://schemas.openxmlformats.org/spreadsheetml/2006/main" count="120" uniqueCount="59">
  <si>
    <t>Bhikkhu Colour
Dyeing Manual</t>
  </si>
  <si>
    <t>(v 1.4, 3 June 2019)</t>
  </si>
  <si>
    <r>
      <t xml:space="preserve">This spreadsheet belongs to the main document </t>
    </r>
    <r>
      <rPr>
        <b/>
        <i/>
        <sz val="11"/>
        <color indexed="8"/>
        <rFont val="Arial"/>
        <family val="2"/>
      </rPr>
      <t>Bhikkhu Colours.pdf</t>
    </r>
    <r>
      <rPr>
        <sz val="11"/>
        <color theme="1"/>
        <rFont val="Arial"/>
        <family val="2"/>
      </rPr>
      <t xml:space="preserve"> and provides the necessary calculations for the dyeing processes.
The usage of all the fields here is described in the main document, therefore it is suggested to print both documents out and read them side by side.</t>
    </r>
  </si>
  <si>
    <t>Ingredients for dyeing cellulose fibres</t>
  </si>
  <si>
    <t>For use with Procion MX dye from Dharma Trading</t>
  </si>
  <si>
    <t>1 – Set colour</t>
  </si>
  <si>
    <t>Unit</t>
  </si>
  <si>
    <t>Percent of dye</t>
  </si>
  <si>
    <t>PR1: Lemon Yellow</t>
  </si>
  <si>
    <t>%</t>
  </si>
  <si>
    <t>PR6: Deep Orange</t>
  </si>
  <si>
    <t>PR22: Cobalt Blue</t>
  </si>
  <si>
    <t>2 – Set fabric weight</t>
  </si>
  <si>
    <t>Dry weight of fabric</t>
  </si>
  <si>
    <t>gr</t>
  </si>
  <si>
    <t>3 – Required ingredients</t>
  </si>
  <si>
    <t>Full
Shade</t>
  </si>
  <si>
    <t>Medium
Shade</t>
  </si>
  <si>
    <t>Light
Shade</t>
  </si>
  <si>
    <t>Water</t>
  </si>
  <si>
    <t>l</t>
  </si>
  <si>
    <t>Salt</t>
  </si>
  <si>
    <t>Soda Ash</t>
  </si>
  <si>
    <t>Water Softener</t>
  </si>
  <si>
    <t>Dye total</t>
  </si>
  <si>
    <t xml:space="preserve">  PR1: Lemon Yellow</t>
  </si>
  <si>
    <t xml:space="preserve">  PR6: Deep Orange</t>
  </si>
  <si>
    <t xml:space="preserve">  PR22: Cobalt Blue</t>
  </si>
  <si>
    <t>Usage suggestion for the different shades</t>
  </si>
  <si>
    <r>
      <rPr>
        <b/>
        <sz val="11"/>
        <color indexed="8"/>
        <rFont val="Arial"/>
        <family val="2"/>
      </rPr>
      <t>Full Shade</t>
    </r>
    <r>
      <rPr>
        <sz val="11"/>
        <color theme="1"/>
        <rFont val="Arial"/>
        <family val="2"/>
      </rPr>
      <t>: Use for white cloth.</t>
    </r>
  </si>
  <si>
    <r>
      <rPr>
        <b/>
        <sz val="11"/>
        <color indexed="8"/>
        <rFont val="Arial"/>
        <family val="2"/>
      </rPr>
      <t>Light Shade</t>
    </r>
    <r>
      <rPr>
        <sz val="11"/>
        <color theme="1"/>
        <rFont val="Arial"/>
        <family val="2"/>
      </rPr>
      <t>: Re-dye an already dyed cloth.</t>
    </r>
  </si>
  <si>
    <t>For use with Procion MX dye from from Jacquard</t>
  </si>
  <si>
    <t>004 lemon yellow</t>
  </si>
  <si>
    <t>020 brilliant orange</t>
  </si>
  <si>
    <t>076 cobalt blue</t>
  </si>
  <si>
    <t>Medium Shade</t>
  </si>
  <si>
    <t xml:space="preserve">  004 lemon yellow</t>
  </si>
  <si>
    <t xml:space="preserve">  020 brilliant orange</t>
  </si>
  <si>
    <t xml:space="preserve">  076 cobalt blue</t>
  </si>
  <si>
    <t>Ingredients for dyeing polyester</t>
  </si>
  <si>
    <t>For use with iDye Poly from Jacquard</t>
  </si>
  <si>
    <t>Percent dye</t>
  </si>
  <si>
    <t>Orange JID 1448</t>
  </si>
  <si>
    <t>Kelly Green JID 1460</t>
  </si>
  <si>
    <t>Full
Shade +</t>
  </si>
  <si>
    <t>Colour Intensifier</t>
  </si>
  <si>
    <t>ml</t>
  </si>
  <si>
    <t xml:space="preserve">   Orange JID 1448</t>
  </si>
  <si>
    <t xml:space="preserve">   Kelly Green JID 1460</t>
  </si>
  <si>
    <r>
      <rPr>
        <b/>
        <sz val="11"/>
        <color indexed="8"/>
        <rFont val="Arial"/>
        <family val="2"/>
      </rPr>
      <t xml:space="preserve">Full Shade +: </t>
    </r>
    <r>
      <rPr>
        <sz val="11"/>
        <color theme="1"/>
        <rFont val="Arial"/>
        <family val="2"/>
      </rPr>
      <t>Use for white material.</t>
    </r>
  </si>
  <si>
    <r>
      <rPr>
        <b/>
        <sz val="11"/>
        <color indexed="8"/>
        <rFont val="Arial"/>
        <family val="2"/>
      </rPr>
      <t>Full Shade</t>
    </r>
    <r>
      <rPr>
        <sz val="11"/>
        <color theme="1"/>
        <rFont val="Arial"/>
        <family val="2"/>
      </rPr>
      <t>: Use for white material, see remark above.</t>
    </r>
  </si>
  <si>
    <t>Not recommended for knitted textiles like thermal underwear as it will shrink.</t>
  </si>
  <si>
    <r>
      <rPr>
        <b/>
        <sz val="11"/>
        <color indexed="8"/>
        <rFont val="Arial"/>
        <family val="2"/>
      </rPr>
      <t>Medium Shade</t>
    </r>
    <r>
      <rPr>
        <sz val="11"/>
        <color theme="1"/>
        <rFont val="Arial"/>
        <family val="2"/>
      </rPr>
      <t xml:space="preserve">: Use to re-dye an already dyed cloth or things like T-Shirts or </t>
    </r>
  </si>
  <si>
    <t>underwear to save dye.</t>
  </si>
  <si>
    <t>The Full Shade + setting uses a lot of dye and has been provided with the idea, that even</t>
  </si>
  <si>
    <t xml:space="preserve">material which doesn't take the dye well gets a good colour depth. For things like white </t>
  </si>
  <si>
    <t>fleece the Full Shade (without “+”) should also give a good result and saves 50% dye.</t>
  </si>
  <si>
    <r>
      <rPr>
        <b/>
        <sz val="11"/>
        <color indexed="8"/>
        <rFont val="Arial"/>
        <family val="2"/>
      </rPr>
      <t>Medium Shade</t>
    </r>
    <r>
      <rPr>
        <sz val="11"/>
        <color theme="1"/>
        <rFont val="Arial"/>
        <family val="2"/>
      </rPr>
      <t xml:space="preserve">: A possible use is if you dyed something with Medium Shade but want to </t>
    </r>
  </si>
  <si>
    <t>dye it a second time to get a deeper 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</si>
</sst>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quot; &quot;[$€-407];[Red]&quot;-&quot;#,##0.00&quot; &quot;[$€-407]"/>
  </numFmts>
  <fonts count="13" x14ac:knownFonts="1">
    <font>
      <sz val="11"/>
      <color theme="1"/>
      <name val="Arial"/>
      <family val="2"/>
    </font>
    <font>
      <b/>
      <i/>
      <sz val="11"/>
      <color indexed="8"/>
      <name val="Arial"/>
      <family val="2"/>
    </font>
    <font>
      <b/>
      <sz val="11"/>
      <color indexed="8"/>
      <name val="Arial"/>
      <family val="2"/>
    </font>
    <font>
      <b/>
      <i/>
      <sz val="16"/>
      <color theme="1"/>
      <name val="Arial"/>
      <family val="2"/>
    </font>
    <font>
      <b/>
      <i/>
      <u/>
      <sz val="11"/>
      <color theme="1"/>
      <name val="Arial"/>
      <family val="2"/>
    </font>
    <font>
      <b/>
      <i/>
      <sz val="44"/>
      <color theme="1"/>
      <name val="Gentium Basic"/>
    </font>
    <font>
      <i/>
      <sz val="10"/>
      <color theme="1"/>
      <name val="Arial"/>
      <family val="2"/>
    </font>
    <font>
      <b/>
      <sz val="20"/>
      <color theme="1"/>
      <name val="Arial"/>
      <family val="2"/>
    </font>
    <font>
      <b/>
      <sz val="11"/>
      <color theme="1"/>
      <name val="Arial"/>
      <family val="2"/>
    </font>
    <font>
      <b/>
      <sz val="14"/>
      <color theme="1"/>
      <name val="Arial"/>
      <family val="2"/>
    </font>
    <font>
      <i/>
      <sz val="11"/>
      <color theme="1"/>
      <name val="Arial"/>
      <family val="2"/>
    </font>
    <font>
      <b/>
      <sz val="10"/>
      <color theme="1"/>
      <name val="Arial"/>
      <family val="2"/>
    </font>
    <font>
      <b/>
      <i/>
      <sz val="11"/>
      <color theme="1"/>
      <name val="Arial"/>
      <family val="2"/>
    </font>
  </fonts>
  <fills count="3">
    <fill>
      <patternFill patternType="none"/>
    </fill>
    <fill>
      <patternFill patternType="gray125"/>
    </fill>
    <fill>
      <patternFill patternType="solid">
        <fgColor rgb="FFDDDDDD"/>
        <bgColor rgb="FFDDDDDD"/>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style="thick">
        <color rgb="FF000000"/>
      </top>
      <bottom style="thick">
        <color rgb="FF000000"/>
      </bottom>
      <diagonal/>
    </border>
  </borders>
  <cellStyleXfs count="5">
    <xf numFmtId="0" fontId="0" fillId="0" borderId="0"/>
    <xf numFmtId="0" fontId="3" fillId="0" borderId="0">
      <alignment horizontal="center"/>
    </xf>
    <xf numFmtId="0" fontId="3" fillId="0" borderId="0">
      <alignment horizontal="center" textRotation="90"/>
    </xf>
    <xf numFmtId="0" fontId="4" fillId="0" borderId="0"/>
    <xf numFmtId="165" fontId="4" fillId="0" borderId="0"/>
  </cellStyleXfs>
  <cellXfs count="40">
    <xf numFmtId="0" fontId="0" fillId="0" borderId="0" xfId="0"/>
    <xf numFmtId="0" fontId="5"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7" fillId="0" borderId="0" xfId="0" applyFont="1"/>
    <xf numFmtId="0" fontId="8" fillId="0" borderId="0" xfId="0" applyFont="1" applyBorder="1" applyAlignment="1">
      <alignment vertical="top"/>
    </xf>
    <xf numFmtId="0" fontId="9" fillId="0" borderId="0" xfId="0" applyFont="1"/>
    <xf numFmtId="0" fontId="0" fillId="0" borderId="0" xfId="0" applyFill="1"/>
    <xf numFmtId="0" fontId="0" fillId="0" borderId="0" xfId="0" applyAlignment="1">
      <alignment horizontal="left" vertical="top" wrapText="1"/>
    </xf>
    <xf numFmtId="0" fontId="8" fillId="0" borderId="0" xfId="0" applyFont="1" applyAlignment="1">
      <alignment horizontal="center"/>
    </xf>
    <xf numFmtId="0" fontId="8" fillId="0" borderId="0" xfId="0" applyFont="1" applyAlignment="1">
      <alignment horizontal="center" wrapText="1"/>
    </xf>
    <xf numFmtId="0" fontId="0" fillId="0" borderId="0" xfId="0" applyFill="1" applyAlignment="1">
      <alignment horizontal="right"/>
    </xf>
    <xf numFmtId="0" fontId="0" fillId="0" borderId="0" xfId="0" applyAlignment="1">
      <alignment horizontal="right"/>
    </xf>
    <xf numFmtId="0" fontId="0" fillId="0" borderId="0" xfId="0" applyFont="1" applyAlignment="1">
      <alignment horizontal="center" vertical="top" wrapText="1"/>
    </xf>
    <xf numFmtId="0" fontId="8" fillId="0" borderId="1" xfId="0" applyFont="1" applyBorder="1"/>
    <xf numFmtId="0" fontId="0" fillId="0" borderId="1"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8" fillId="0" borderId="1" xfId="0" applyFont="1" applyBorder="1" applyAlignment="1">
      <alignment vertical="top" wrapText="1"/>
    </xf>
    <xf numFmtId="164" fontId="8" fillId="0" borderId="1" xfId="0" applyNumberFormat="1" applyFont="1" applyBorder="1" applyAlignment="1">
      <alignment horizontal="center"/>
    </xf>
    <xf numFmtId="1" fontId="8"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0" fontId="8" fillId="0" borderId="0" xfId="0" applyFont="1"/>
    <xf numFmtId="0" fontId="11" fillId="0" borderId="0" xfId="0" applyFont="1"/>
    <xf numFmtId="164" fontId="8" fillId="0" borderId="0" xfId="0" applyNumberFormat="1" applyFont="1" applyBorder="1" applyAlignment="1">
      <alignment horizontal="center"/>
    </xf>
    <xf numFmtId="1" fontId="8" fillId="0" borderId="0" xfId="0" applyNumberFormat="1" applyFont="1" applyBorder="1" applyAlignment="1">
      <alignment horizontal="center"/>
    </xf>
    <xf numFmtId="0" fontId="10" fillId="0" borderId="0" xfId="0" applyFont="1" applyBorder="1" applyAlignment="1">
      <alignment horizontal="center"/>
    </xf>
    <xf numFmtId="0" fontId="8" fillId="0" borderId="0" xfId="0" applyFont="1" applyBorder="1" applyAlignment="1">
      <alignment horizontal="center"/>
    </xf>
    <xf numFmtId="0" fontId="7" fillId="0" borderId="0" xfId="0" applyFont="1" applyFill="1"/>
    <xf numFmtId="1" fontId="12" fillId="0" borderId="1" xfId="0" applyNumberFormat="1" applyFont="1" applyBorder="1" applyAlignment="1">
      <alignment horizontal="center"/>
    </xf>
    <xf numFmtId="2" fontId="10" fillId="0" borderId="1" xfId="0" applyNumberFormat="1" applyFont="1" applyBorder="1" applyAlignment="1">
      <alignment horizontal="center"/>
    </xf>
    <xf numFmtId="0" fontId="0" fillId="0" borderId="0" xfId="0" applyFont="1" applyBorder="1"/>
    <xf numFmtId="0" fontId="5" fillId="0" borderId="0" xfId="0" applyFont="1" applyAlignment="1">
      <alignment horizontal="center" wrapText="1"/>
    </xf>
    <xf numFmtId="0" fontId="0" fillId="0" borderId="2" xfId="0" applyBorder="1" applyAlignment="1">
      <alignment horizontal="center"/>
    </xf>
    <xf numFmtId="2" fontId="8" fillId="0" borderId="1" xfId="0" applyNumberFormat="1" applyFont="1" applyBorder="1" applyAlignment="1">
      <alignment horizontal="center"/>
    </xf>
    <xf numFmtId="164" fontId="0" fillId="2" borderId="3" xfId="0" applyNumberFormat="1" applyFill="1" applyBorder="1" applyAlignment="1">
      <alignment horizontal="center"/>
    </xf>
    <xf numFmtId="164" fontId="0" fillId="2" borderId="4" xfId="0" applyNumberFormat="1" applyFill="1" applyBorder="1" applyAlignment="1">
      <alignment horizontal="center"/>
    </xf>
    <xf numFmtId="164" fontId="0" fillId="2" borderId="5" xfId="0" applyNumberFormat="1" applyFill="1" applyBorder="1" applyAlignment="1">
      <alignment horizontal="center"/>
    </xf>
    <xf numFmtId="1" fontId="0" fillId="2" borderId="6" xfId="0" applyNumberFormat="1" applyFill="1" applyBorder="1" applyAlignment="1">
      <alignment horizontal="center"/>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A3" sqref="A3"/>
    </sheetView>
  </sheetViews>
  <sheetFormatPr defaultRowHeight="14.25" x14ac:dyDescent="0.2"/>
  <cols>
    <col min="1" max="1" width="74.875" customWidth="1"/>
  </cols>
  <sheetData>
    <row r="1" spans="1:1" ht="115.5" x14ac:dyDescent="0.9">
      <c r="A1" s="33" t="s">
        <v>0</v>
      </c>
    </row>
    <row r="2" spans="1:1" ht="12.75" customHeight="1" x14ac:dyDescent="0.9">
      <c r="A2" s="1"/>
    </row>
    <row r="3" spans="1:1" x14ac:dyDescent="0.2">
      <c r="A3" s="2" t="s">
        <v>1</v>
      </c>
    </row>
    <row r="6" spans="1:1" ht="71.25" x14ac:dyDescent="0.2">
      <c r="A6" s="3" t="s">
        <v>2</v>
      </c>
    </row>
  </sheetData>
  <pageMargins left="0.39370078740157477" right="0.39370078740157477" top="0.2" bottom="0" header="0" footer="0"/>
  <pageSetup paperSize="9" scale="115" fitToWidth="0" fitToHeight="0" pageOrder="overThenDown" orientation="portrait" useFirstPageNumber="1" horizontalDpi="4294967295" verticalDpi="4294967295" r:id="rId1"/>
  <headerFooter alignWithMargins="0">
    <oddFooter>&amp;C&amp;7&amp;D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Normal="100" workbookViewId="0">
      <selection activeCell="C16" sqref="C16"/>
    </sheetView>
  </sheetViews>
  <sheetFormatPr defaultColWidth="10.625" defaultRowHeight="14.25" x14ac:dyDescent="0.2"/>
  <cols>
    <col min="1" max="1" width="19.125" customWidth="1"/>
    <col min="2" max="2" width="4.75" customWidth="1"/>
    <col min="3" max="7" width="9" customWidth="1"/>
  </cols>
  <sheetData>
    <row r="1" spans="1:8" ht="26.25" x14ac:dyDescent="0.4">
      <c r="A1" s="4" t="s">
        <v>3</v>
      </c>
    </row>
    <row r="2" spans="1:8" ht="15" x14ac:dyDescent="0.2">
      <c r="A2" s="5" t="s">
        <v>4</v>
      </c>
    </row>
    <row r="3" spans="1:8" ht="15" x14ac:dyDescent="0.2">
      <c r="A3" s="5"/>
    </row>
    <row r="5" spans="1:8" ht="18" x14ac:dyDescent="0.25">
      <c r="A5" s="6" t="s">
        <v>5</v>
      </c>
    </row>
    <row r="6" spans="1:8" ht="12.75" customHeight="1" x14ac:dyDescent="0.2">
      <c r="E6" s="7"/>
    </row>
    <row r="7" spans="1:8" s="8" customFormat="1" ht="30.75" thickBot="1" x14ac:dyDescent="0.3">
      <c r="B7" s="9" t="s">
        <v>6</v>
      </c>
      <c r="C7" s="10" t="s">
        <v>7</v>
      </c>
      <c r="D7"/>
      <c r="E7" s="11"/>
      <c r="F7" s="12"/>
      <c r="G7" s="13"/>
      <c r="H7" s="13"/>
    </row>
    <row r="8" spans="1:8" ht="15.75" thickTop="1" x14ac:dyDescent="0.25">
      <c r="A8" s="14" t="s">
        <v>8</v>
      </c>
      <c r="B8" s="34" t="s">
        <v>9</v>
      </c>
      <c r="C8" s="36">
        <v>42.5</v>
      </c>
      <c r="E8" s="7"/>
      <c r="G8" s="16"/>
    </row>
    <row r="9" spans="1:8" ht="15" x14ac:dyDescent="0.25">
      <c r="A9" s="14" t="s">
        <v>10</v>
      </c>
      <c r="B9" s="34" t="s">
        <v>9</v>
      </c>
      <c r="C9" s="37">
        <v>50</v>
      </c>
      <c r="E9" s="7"/>
      <c r="G9" s="16"/>
    </row>
    <row r="10" spans="1:8" ht="15.75" thickBot="1" x14ac:dyDescent="0.3">
      <c r="A10" s="14" t="s">
        <v>11</v>
      </c>
      <c r="B10" s="34" t="s">
        <v>9</v>
      </c>
      <c r="C10" s="38">
        <v>7.5</v>
      </c>
      <c r="E10" s="7"/>
      <c r="G10" s="16"/>
    </row>
    <row r="11" spans="1:8" ht="15" thickTop="1" x14ac:dyDescent="0.2">
      <c r="C11" s="17"/>
      <c r="E11" s="7"/>
    </row>
    <row r="13" spans="1:8" ht="18" x14ac:dyDescent="0.25">
      <c r="A13" s="6" t="s">
        <v>12</v>
      </c>
    </row>
    <row r="14" spans="1:8" ht="12.75" customHeight="1" x14ac:dyDescent="0.2"/>
    <row r="15" spans="1:8" ht="15.75" thickBot="1" x14ac:dyDescent="0.3">
      <c r="B15" s="9" t="s">
        <v>6</v>
      </c>
    </row>
    <row r="16" spans="1:8" ht="16.5" thickTop="1" thickBot="1" x14ac:dyDescent="0.25">
      <c r="A16" s="18" t="s">
        <v>13</v>
      </c>
      <c r="B16" s="34" t="s">
        <v>14</v>
      </c>
      <c r="C16" s="39">
        <v>500</v>
      </c>
    </row>
    <row r="17" spans="1:9" ht="15" thickTop="1" x14ac:dyDescent="0.2"/>
    <row r="19" spans="1:9" ht="18" x14ac:dyDescent="0.25">
      <c r="A19" s="6" t="s">
        <v>15</v>
      </c>
    </row>
    <row r="20" spans="1:9" x14ac:dyDescent="0.2">
      <c r="C20" s="17"/>
      <c r="F20" s="17"/>
    </row>
    <row r="21" spans="1:9" s="3" customFormat="1" ht="30" x14ac:dyDescent="0.25">
      <c r="B21" s="9" t="s">
        <v>6</v>
      </c>
      <c r="C21" s="10" t="s">
        <v>16</v>
      </c>
      <c r="D21" s="10" t="s">
        <v>17</v>
      </c>
      <c r="E21" s="10" t="s">
        <v>18</v>
      </c>
      <c r="F21"/>
      <c r="G21"/>
      <c r="H21"/>
      <c r="I21"/>
    </row>
    <row r="22" spans="1:9" ht="15" x14ac:dyDescent="0.25">
      <c r="A22" s="14" t="s">
        <v>19</v>
      </c>
      <c r="B22" s="15" t="s">
        <v>20</v>
      </c>
      <c r="C22" s="19">
        <f>$C16*0.025</f>
        <v>12.5</v>
      </c>
      <c r="D22" s="19">
        <f>$C16*0.025</f>
        <v>12.5</v>
      </c>
      <c r="E22" s="19">
        <f>$C16*0.025</f>
        <v>12.5</v>
      </c>
    </row>
    <row r="23" spans="1:9" ht="15" x14ac:dyDescent="0.25">
      <c r="A23" s="14" t="s">
        <v>21</v>
      </c>
      <c r="B23" s="15" t="s">
        <v>14</v>
      </c>
      <c r="C23" s="20">
        <f>(1.9*C16)*1.15</f>
        <v>1092.5</v>
      </c>
      <c r="D23" s="20">
        <f>(1.25*C16)*1.15</f>
        <v>718.75</v>
      </c>
      <c r="E23" s="20">
        <f>(0.95*C16)*1.15</f>
        <v>546.25</v>
      </c>
    </row>
    <row r="24" spans="1:9" ht="15" x14ac:dyDescent="0.25">
      <c r="A24" s="14" t="s">
        <v>22</v>
      </c>
      <c r="B24" s="15" t="s">
        <v>14</v>
      </c>
      <c r="C24" s="20">
        <f>(0.19*C16)*1.15</f>
        <v>109.24999999999999</v>
      </c>
      <c r="D24" s="20">
        <f>(0.15*C16)*1.15</f>
        <v>86.25</v>
      </c>
      <c r="E24" s="20">
        <f>(0.15*C16)*1.15</f>
        <v>86.25</v>
      </c>
    </row>
    <row r="25" spans="1:9" ht="15" x14ac:dyDescent="0.25">
      <c r="A25" s="14" t="s">
        <v>23</v>
      </c>
      <c r="B25" s="15" t="s">
        <v>14</v>
      </c>
      <c r="C25" s="20">
        <f>C22*5</f>
        <v>62.5</v>
      </c>
      <c r="D25" s="20">
        <f>D22*5</f>
        <v>62.5</v>
      </c>
      <c r="E25" s="20">
        <f>E22*5</f>
        <v>62.5</v>
      </c>
    </row>
    <row r="26" spans="1:9" x14ac:dyDescent="0.2">
      <c r="A26" s="21" t="s">
        <v>24</v>
      </c>
      <c r="B26" s="22" t="s">
        <v>14</v>
      </c>
      <c r="C26" s="31">
        <f>(0.08*C16)*1.15</f>
        <v>46</v>
      </c>
      <c r="D26" s="31">
        <f>(0.04*C16)*1.15</f>
        <v>23</v>
      </c>
      <c r="E26" s="31">
        <f>(0.02*C16)*1.15</f>
        <v>11.5</v>
      </c>
    </row>
    <row r="27" spans="1:9" ht="15" x14ac:dyDescent="0.25">
      <c r="A27" s="14" t="s">
        <v>25</v>
      </c>
      <c r="B27" s="15" t="s">
        <v>14</v>
      </c>
      <c r="C27" s="35">
        <f>SUM(C26*C8/100)</f>
        <v>19.55</v>
      </c>
      <c r="D27" s="35">
        <f>SUM(D26*C8/100)</f>
        <v>9.7750000000000004</v>
      </c>
      <c r="E27" s="35">
        <f>SUM(E26*C8/100)</f>
        <v>4.8875000000000002</v>
      </c>
    </row>
    <row r="28" spans="1:9" ht="15" x14ac:dyDescent="0.25">
      <c r="A28" s="14" t="s">
        <v>26</v>
      </c>
      <c r="B28" s="15" t="s">
        <v>14</v>
      </c>
      <c r="C28" s="35">
        <f>SUM(C26*C9/100)</f>
        <v>23</v>
      </c>
      <c r="D28" s="35">
        <f>SUM(D26*C9/100)</f>
        <v>11.5</v>
      </c>
      <c r="E28" s="35">
        <f>SUM(E26*C9/100)</f>
        <v>5.75</v>
      </c>
    </row>
    <row r="29" spans="1:9" ht="15" x14ac:dyDescent="0.25">
      <c r="A29" s="14" t="s">
        <v>27</v>
      </c>
      <c r="B29" s="15" t="s">
        <v>14</v>
      </c>
      <c r="C29" s="35">
        <f>SUM(C26*C10/100)</f>
        <v>3.45</v>
      </c>
      <c r="D29" s="35">
        <f>SUM(D26*C10/100)</f>
        <v>1.7250000000000001</v>
      </c>
      <c r="E29" s="35">
        <f>SUM(E26*C10/100)</f>
        <v>0.86250000000000004</v>
      </c>
    </row>
    <row r="32" spans="1:9" ht="15" x14ac:dyDescent="0.25">
      <c r="A32" s="23" t="s">
        <v>28</v>
      </c>
    </row>
    <row r="34" spans="1:1" ht="15" x14ac:dyDescent="0.25">
      <c r="A34" t="s">
        <v>29</v>
      </c>
    </row>
    <row r="35" spans="1:1" ht="15" x14ac:dyDescent="0.25">
      <c r="A35" t="s">
        <v>52</v>
      </c>
    </row>
    <row r="36" spans="1:1" x14ac:dyDescent="0.2">
      <c r="A36" t="s">
        <v>53</v>
      </c>
    </row>
    <row r="37" spans="1:1" ht="15" x14ac:dyDescent="0.25">
      <c r="A37" t="s">
        <v>30</v>
      </c>
    </row>
  </sheetData>
  <pageMargins left="0.39370078740157477" right="0.39370078740157477" top="0.2" bottom="0" header="0" footer="0"/>
  <pageSetup paperSize="9" scale="115" fitToWidth="0" fitToHeight="0" pageOrder="overThenDown" orientation="portrait" useFirstPageNumber="1" horizontalDpi="4294967295" verticalDpi="4294967295" r:id="rId1"/>
  <headerFooter alignWithMargins="0">
    <oddFooter>&amp;C&amp;7&amp;D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zoomScaleNormal="100" workbookViewId="0">
      <selection activeCell="C16" sqref="C16"/>
    </sheetView>
  </sheetViews>
  <sheetFormatPr defaultColWidth="10.625" defaultRowHeight="14.25" x14ac:dyDescent="0.2"/>
  <cols>
    <col min="1" max="1" width="19.125" customWidth="1"/>
    <col min="2" max="2" width="4.75" customWidth="1"/>
    <col min="3" max="6" width="9" customWidth="1"/>
  </cols>
  <sheetData>
    <row r="1" spans="1:256" ht="26.25" x14ac:dyDescent="0.4">
      <c r="A1" s="4" t="s">
        <v>3</v>
      </c>
    </row>
    <row r="2" spans="1:256" x14ac:dyDescent="0.2">
      <c r="A2" s="24" t="s">
        <v>31</v>
      </c>
    </row>
    <row r="3" spans="1:256" x14ac:dyDescent="0.2">
      <c r="A3" s="24"/>
    </row>
    <row r="5" spans="1:256" ht="18" x14ac:dyDescent="0.25">
      <c r="A5" s="6" t="s">
        <v>5</v>
      </c>
    </row>
    <row r="6" spans="1:256" x14ac:dyDescent="0.2">
      <c r="E6" s="7"/>
    </row>
    <row r="7" spans="1:256" ht="30.75" thickBot="1" x14ac:dyDescent="0.3">
      <c r="A7" s="8"/>
      <c r="B7" s="9" t="s">
        <v>6</v>
      </c>
      <c r="C7" s="10" t="s">
        <v>7</v>
      </c>
      <c r="E7" s="7"/>
      <c r="F7" s="13"/>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row>
    <row r="8" spans="1:256" ht="15.75" thickTop="1" x14ac:dyDescent="0.25">
      <c r="A8" s="14" t="s">
        <v>32</v>
      </c>
      <c r="B8" s="34" t="s">
        <v>9</v>
      </c>
      <c r="C8" s="36">
        <v>66</v>
      </c>
      <c r="E8" s="7"/>
      <c r="F8" s="16"/>
    </row>
    <row r="9" spans="1:256" ht="15" x14ac:dyDescent="0.25">
      <c r="A9" s="14" t="s">
        <v>33</v>
      </c>
      <c r="B9" s="34" t="s">
        <v>9</v>
      </c>
      <c r="C9" s="37">
        <v>25</v>
      </c>
      <c r="E9" s="7"/>
      <c r="F9" s="16"/>
    </row>
    <row r="10" spans="1:256" ht="15.75" thickBot="1" x14ac:dyDescent="0.3">
      <c r="A10" s="14" t="s">
        <v>34</v>
      </c>
      <c r="B10" s="34" t="s">
        <v>9</v>
      </c>
      <c r="C10" s="38">
        <v>9</v>
      </c>
      <c r="E10" s="7"/>
      <c r="F10" s="16"/>
    </row>
    <row r="11" spans="1:256" ht="15" thickTop="1" x14ac:dyDescent="0.2">
      <c r="E11" s="7"/>
    </row>
    <row r="12" spans="1:256" x14ac:dyDescent="0.2">
      <c r="E12" s="7"/>
    </row>
    <row r="13" spans="1:256" ht="18" x14ac:dyDescent="0.25">
      <c r="A13" s="6" t="s">
        <v>12</v>
      </c>
      <c r="E13" s="7"/>
    </row>
    <row r="14" spans="1:256" ht="12.75" customHeight="1" x14ac:dyDescent="0.2"/>
    <row r="15" spans="1:256" ht="15.75" thickBot="1" x14ac:dyDescent="0.3">
      <c r="B15" s="9" t="s">
        <v>6</v>
      </c>
    </row>
    <row r="16" spans="1:256" ht="16.5" thickTop="1" thickBot="1" x14ac:dyDescent="0.25">
      <c r="A16" s="18" t="s">
        <v>13</v>
      </c>
      <c r="B16" s="34" t="s">
        <v>14</v>
      </c>
      <c r="C16" s="39">
        <v>500</v>
      </c>
    </row>
    <row r="17" spans="1:256" ht="15" thickTop="1" x14ac:dyDescent="0.2"/>
    <row r="19" spans="1:256" ht="18" x14ac:dyDescent="0.25">
      <c r="A19" s="6" t="s">
        <v>15</v>
      </c>
    </row>
    <row r="20" spans="1:256" x14ac:dyDescent="0.2">
      <c r="C20" s="17"/>
      <c r="E20" s="17"/>
    </row>
    <row r="21" spans="1:256" ht="30" x14ac:dyDescent="0.25">
      <c r="A21" s="3"/>
      <c r="B21" s="9" t="s">
        <v>6</v>
      </c>
      <c r="C21" s="10" t="s">
        <v>16</v>
      </c>
      <c r="D21" s="10" t="s">
        <v>35</v>
      </c>
      <c r="E21" s="10" t="s">
        <v>18</v>
      </c>
      <c r="F21" s="10"/>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ht="15" x14ac:dyDescent="0.25">
      <c r="A22" s="14" t="s">
        <v>19</v>
      </c>
      <c r="B22" s="15" t="s">
        <v>20</v>
      </c>
      <c r="C22" s="19">
        <f>$C16*0.025</f>
        <v>12.5</v>
      </c>
      <c r="D22" s="19">
        <f>$C16*0.025</f>
        <v>12.5</v>
      </c>
      <c r="E22" s="19">
        <f>$C16*0.025</f>
        <v>12.5</v>
      </c>
      <c r="F22" s="25"/>
    </row>
    <row r="23" spans="1:256" ht="15" x14ac:dyDescent="0.25">
      <c r="A23" s="14" t="s">
        <v>21</v>
      </c>
      <c r="B23" s="15" t="s">
        <v>14</v>
      </c>
      <c r="C23" s="20">
        <f>(1.9*C16*1.24)*1.15</f>
        <v>1354.6999999999998</v>
      </c>
      <c r="D23" s="20">
        <f>(1.9*C16)*1.15</f>
        <v>1092.5</v>
      </c>
      <c r="E23" s="20">
        <f>(1.25*C16)*1.15</f>
        <v>718.75</v>
      </c>
      <c r="F23" s="26"/>
    </row>
    <row r="24" spans="1:256" ht="15" x14ac:dyDescent="0.25">
      <c r="A24" s="14" t="s">
        <v>22</v>
      </c>
      <c r="B24" s="15" t="s">
        <v>14</v>
      </c>
      <c r="C24" s="20">
        <f>(0.19*C16*1.2)*1.15</f>
        <v>131.1</v>
      </c>
      <c r="D24" s="20">
        <f>(0.19*C16)*1.15</f>
        <v>109.24999999999999</v>
      </c>
      <c r="E24" s="20">
        <f>(0.15*C16)*1.15</f>
        <v>86.25</v>
      </c>
      <c r="F24" s="26"/>
    </row>
    <row r="25" spans="1:256" ht="15" x14ac:dyDescent="0.25">
      <c r="A25" s="14" t="s">
        <v>23</v>
      </c>
      <c r="B25" s="15" t="s">
        <v>14</v>
      </c>
      <c r="C25" s="20">
        <f>C22*5</f>
        <v>62.5</v>
      </c>
      <c r="D25" s="20">
        <f>D22*5</f>
        <v>62.5</v>
      </c>
      <c r="E25" s="20">
        <f>E22*5</f>
        <v>62.5</v>
      </c>
      <c r="F25" s="26"/>
    </row>
    <row r="26" spans="1:256" x14ac:dyDescent="0.2">
      <c r="A26" s="21" t="s">
        <v>24</v>
      </c>
      <c r="B26" s="22" t="s">
        <v>14</v>
      </c>
      <c r="C26" s="31">
        <f>(0.08*C16*1.8)*1.15</f>
        <v>82.8</v>
      </c>
      <c r="D26" s="31">
        <f>(0.08*C16)*1.15</f>
        <v>46</v>
      </c>
      <c r="E26" s="31">
        <f>(0.04*C16)*1.15</f>
        <v>23</v>
      </c>
      <c r="F26" s="27"/>
    </row>
    <row r="27" spans="1:256" ht="15" x14ac:dyDescent="0.25">
      <c r="A27" s="14" t="s">
        <v>36</v>
      </c>
      <c r="B27" s="15" t="s">
        <v>14</v>
      </c>
      <c r="C27" s="35">
        <f>SUM(C26*C8/100)</f>
        <v>54.648000000000003</v>
      </c>
      <c r="D27" s="35">
        <f>SUM(D26*C8/100)</f>
        <v>30.36</v>
      </c>
      <c r="E27" s="35">
        <f>SUM(E26*C8/100)</f>
        <v>15.18</v>
      </c>
      <c r="F27" s="28"/>
    </row>
    <row r="28" spans="1:256" ht="15" x14ac:dyDescent="0.25">
      <c r="A28" s="14" t="s">
        <v>37</v>
      </c>
      <c r="B28" s="15" t="s">
        <v>14</v>
      </c>
      <c r="C28" s="35">
        <f>SUM(C26*C9/100)</f>
        <v>20.7</v>
      </c>
      <c r="D28" s="35">
        <f>SUM(D26*C9/100)</f>
        <v>11.5</v>
      </c>
      <c r="E28" s="35">
        <f>SUM(E26*C9/100)</f>
        <v>5.75</v>
      </c>
      <c r="F28" s="28"/>
    </row>
    <row r="29" spans="1:256" ht="15" x14ac:dyDescent="0.25">
      <c r="A29" s="14" t="s">
        <v>38</v>
      </c>
      <c r="B29" s="15" t="s">
        <v>14</v>
      </c>
      <c r="C29" s="35">
        <f>SUM(C26*C10/100)</f>
        <v>7.4519999999999991</v>
      </c>
      <c r="D29" s="35">
        <f>SUM(D26*C10/100)</f>
        <v>4.1399999999999997</v>
      </c>
      <c r="E29" s="35">
        <f>SUM(E26*C10/100)</f>
        <v>2.0699999999999998</v>
      </c>
      <c r="F29" s="28"/>
    </row>
    <row r="32" spans="1:256" ht="15" x14ac:dyDescent="0.25">
      <c r="A32" s="23" t="s">
        <v>28</v>
      </c>
    </row>
    <row r="34" spans="1:1" ht="15" x14ac:dyDescent="0.25">
      <c r="A34" t="s">
        <v>29</v>
      </c>
    </row>
    <row r="35" spans="1:1" ht="15" x14ac:dyDescent="0.25">
      <c r="A35" t="s">
        <v>52</v>
      </c>
    </row>
    <row r="36" spans="1:1" x14ac:dyDescent="0.2">
      <c r="A36" t="s">
        <v>53</v>
      </c>
    </row>
    <row r="37" spans="1:1" ht="15" x14ac:dyDescent="0.25">
      <c r="A37" t="s">
        <v>30</v>
      </c>
    </row>
  </sheetData>
  <pageMargins left="0.39370078740157477" right="0.39370078740157477" top="0.2" bottom="0" header="0" footer="0"/>
  <pageSetup paperSize="9" scale="115" fitToWidth="0" fitToHeight="0" pageOrder="overThenDown" orientation="portrait" useFirstPageNumber="1" horizontalDpi="4294967295" verticalDpi="4294967295" r:id="rId1"/>
  <headerFooter alignWithMargins="0">
    <oddFooter>&amp;C&amp;7&amp;D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zoomScaleNormal="100" workbookViewId="0">
      <selection activeCell="C15" sqref="C15"/>
    </sheetView>
  </sheetViews>
  <sheetFormatPr defaultColWidth="10.625" defaultRowHeight="14.25" x14ac:dyDescent="0.2"/>
  <cols>
    <col min="1" max="1" width="21.75" customWidth="1"/>
    <col min="2" max="2" width="4.75" customWidth="1"/>
    <col min="3" max="4" width="9" customWidth="1"/>
  </cols>
  <sheetData>
    <row r="1" spans="1:256" ht="26.25" x14ac:dyDescent="0.4">
      <c r="A1" s="29" t="s">
        <v>39</v>
      </c>
    </row>
    <row r="2" spans="1:256" x14ac:dyDescent="0.2">
      <c r="A2" s="24" t="s">
        <v>40</v>
      </c>
    </row>
    <row r="5" spans="1:256" ht="18" x14ac:dyDescent="0.25">
      <c r="A5" s="6" t="s">
        <v>5</v>
      </c>
    </row>
    <row r="7" spans="1:256" ht="30.75" thickBot="1" x14ac:dyDescent="0.3">
      <c r="A7" s="8"/>
      <c r="B7" s="9" t="s">
        <v>6</v>
      </c>
      <c r="C7" s="10" t="s">
        <v>41</v>
      </c>
      <c r="D7" s="13"/>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row>
    <row r="8" spans="1:256" ht="15.75" thickTop="1" x14ac:dyDescent="0.25">
      <c r="A8" s="14" t="s">
        <v>42</v>
      </c>
      <c r="B8" s="34" t="s">
        <v>9</v>
      </c>
      <c r="C8" s="36">
        <v>95.5</v>
      </c>
      <c r="D8" s="16"/>
    </row>
    <row r="9" spans="1:256" ht="15.75" thickBot="1" x14ac:dyDescent="0.3">
      <c r="A9" s="14" t="s">
        <v>43</v>
      </c>
      <c r="B9" s="34" t="s">
        <v>9</v>
      </c>
      <c r="C9" s="38">
        <v>4.5</v>
      </c>
      <c r="D9" s="16"/>
    </row>
    <row r="10" spans="1:256" ht="15" thickTop="1" x14ac:dyDescent="0.2"/>
    <row r="12" spans="1:256" ht="18" x14ac:dyDescent="0.25">
      <c r="A12" s="6" t="s">
        <v>12</v>
      </c>
    </row>
    <row r="13" spans="1:256" ht="18" x14ac:dyDescent="0.25">
      <c r="A13" s="6"/>
    </row>
    <row r="14" spans="1:256" ht="15.75" thickBot="1" x14ac:dyDescent="0.3">
      <c r="B14" s="9" t="s">
        <v>6</v>
      </c>
    </row>
    <row r="15" spans="1:256" ht="16.5" thickTop="1" thickBot="1" x14ac:dyDescent="0.25">
      <c r="A15" s="18" t="s">
        <v>13</v>
      </c>
      <c r="B15" s="34" t="s">
        <v>14</v>
      </c>
      <c r="C15" s="39">
        <v>250</v>
      </c>
    </row>
    <row r="16" spans="1:256" ht="15" thickTop="1" x14ac:dyDescent="0.2"/>
    <row r="18" spans="1:256" ht="18" x14ac:dyDescent="0.25">
      <c r="A18" s="6" t="s">
        <v>15</v>
      </c>
    </row>
    <row r="20" spans="1:256" ht="30" x14ac:dyDescent="0.25">
      <c r="A20" s="3"/>
      <c r="B20" s="17" t="s">
        <v>6</v>
      </c>
      <c r="C20" s="10" t="s">
        <v>44</v>
      </c>
      <c r="D20" s="10" t="s">
        <v>16</v>
      </c>
      <c r="E20" s="10" t="s">
        <v>17</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r="21" spans="1:256" ht="15" x14ac:dyDescent="0.25">
      <c r="A21" s="14" t="s">
        <v>45</v>
      </c>
      <c r="B21" s="15" t="s">
        <v>46</v>
      </c>
      <c r="C21" s="30">
        <f>C15*0.03</f>
        <v>7.5</v>
      </c>
      <c r="D21" s="30">
        <f>C15*0.03</f>
        <v>7.5</v>
      </c>
      <c r="E21" s="30">
        <f>C15*0.03</f>
        <v>7.5</v>
      </c>
    </row>
    <row r="22" spans="1:256" x14ac:dyDescent="0.2">
      <c r="A22" s="21" t="s">
        <v>24</v>
      </c>
      <c r="B22" s="22" t="s">
        <v>14</v>
      </c>
      <c r="C22" s="31">
        <f>0.014*(C15*1.5)*6</f>
        <v>31.5</v>
      </c>
      <c r="D22" s="31">
        <f>0.014*(C15*1.5)*4</f>
        <v>21</v>
      </c>
      <c r="E22" s="31">
        <f>0.014*(C15*1.5)*2</f>
        <v>10.5</v>
      </c>
    </row>
    <row r="23" spans="1:256" ht="15" x14ac:dyDescent="0.25">
      <c r="A23" s="14" t="s">
        <v>47</v>
      </c>
      <c r="B23" s="15" t="s">
        <v>14</v>
      </c>
      <c r="C23" s="35">
        <f>SUM(C22*C8/100)</f>
        <v>30.0825</v>
      </c>
      <c r="D23" s="35">
        <f>SUM(D22*C8/100)</f>
        <v>20.055</v>
      </c>
      <c r="E23" s="35">
        <f>SUM(E22*C8/100)</f>
        <v>10.0275</v>
      </c>
    </row>
    <row r="24" spans="1:256" ht="15" x14ac:dyDescent="0.25">
      <c r="A24" s="14" t="s">
        <v>48</v>
      </c>
      <c r="B24" s="15" t="s">
        <v>14</v>
      </c>
      <c r="C24" s="35">
        <f>SUM(C22*C9/100)</f>
        <v>1.4175</v>
      </c>
      <c r="D24" s="35">
        <f>SUM(D22*C9/100)</f>
        <v>0.94499999999999995</v>
      </c>
      <c r="E24" s="35">
        <f>SUM(E22*C9/100)</f>
        <v>0.47249999999999998</v>
      </c>
    </row>
    <row r="26" spans="1:256" x14ac:dyDescent="0.2">
      <c r="A26" s="32"/>
    </row>
    <row r="27" spans="1:256" ht="15" x14ac:dyDescent="0.25">
      <c r="A27" s="23" t="s">
        <v>28</v>
      </c>
    </row>
    <row r="29" spans="1:256" x14ac:dyDescent="0.2">
      <c r="A29" t="s">
        <v>51</v>
      </c>
    </row>
    <row r="31" spans="1:256" ht="15" x14ac:dyDescent="0.25">
      <c r="A31" t="s">
        <v>49</v>
      </c>
    </row>
    <row r="32" spans="1:256" x14ac:dyDescent="0.2">
      <c r="A32" t="s">
        <v>54</v>
      </c>
    </row>
    <row r="33" spans="1:1" x14ac:dyDescent="0.2">
      <c r="A33" t="s">
        <v>55</v>
      </c>
    </row>
    <row r="34" spans="1:1" x14ac:dyDescent="0.2">
      <c r="A34" t="s">
        <v>56</v>
      </c>
    </row>
    <row r="35" spans="1:1" ht="15" x14ac:dyDescent="0.25">
      <c r="A35" t="s">
        <v>50</v>
      </c>
    </row>
    <row r="36" spans="1:1" ht="15" x14ac:dyDescent="0.25">
      <c r="A36" t="s">
        <v>57</v>
      </c>
    </row>
    <row r="37" spans="1:1" x14ac:dyDescent="0.2">
      <c r="A37" t="s">
        <v>58</v>
      </c>
    </row>
  </sheetData>
  <pageMargins left="0.39370078740157477" right="0.39370078740157477" top="0.2" bottom="0" header="0" footer="0"/>
  <pageSetup paperSize="9" scale="115" fitToWidth="0" fitToHeight="0" pageOrder="overThenDown" orientation="portrait" useFirstPageNumber="1" horizontalDpi="4294967295" verticalDpi="4294967295" r:id="rId1"/>
  <headerFooter alignWithMargins="0">
    <oddFooter>&amp;C&amp;7&amp;D</oddFooter>
  </headerFooter>
</worksheet>
</file>

<file path=docProps/app.xml><?xml version="1.0" encoding="utf-8"?>
<Properties xmlns="http://schemas.openxmlformats.org/officeDocument/2006/extended-properties" xmlns:vt="http://schemas.openxmlformats.org/officeDocument/2006/docPropsVTypes">
  <TotalTime>8462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Cellulose fibres - Dharma Tradi</vt:lpstr>
      <vt:lpstr>Cellulose fibres - Jacquard</vt:lpstr>
      <vt:lpstr>Polyester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Sangha</dc:creator>
  <cp:lastModifiedBy>Sangha</cp:lastModifiedBy>
  <cp:revision>258</cp:revision>
  <cp:lastPrinted>2019-06-03T08:20:29Z</cp:lastPrinted>
  <dcterms:created xsi:type="dcterms:W3CDTF">2009-04-16T11:32:48Z</dcterms:created>
  <dcterms:modified xsi:type="dcterms:W3CDTF">2019-06-03T08:35:49Z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