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Диана\Desktop\коэд\lab5\"/>
    </mc:Choice>
  </mc:AlternateContent>
  <xr:revisionPtr revIDLastSave="0" documentId="13_ncr:1_{EF360549-B648-4D1D-BF5C-2E45B34480F1}" xr6:coauthVersionLast="47" xr6:coauthVersionMax="47" xr10:uidLastSave="{00000000-0000-0000-0000-000000000000}"/>
  <bookViews>
    <workbookView xWindow="-110" yWindow="-110" windowWidth="21820" windowHeight="1390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6" l="1"/>
  <c r="R3" i="6"/>
  <c r="R2" i="6"/>
  <c r="Q1" i="6"/>
  <c r="H19" i="6"/>
  <c r="H3" i="6"/>
  <c r="H2" i="6"/>
  <c r="G1" i="6"/>
  <c r="S32" i="5"/>
  <c r="I32" i="5"/>
  <c r="Q32" i="5"/>
  <c r="S21" i="5"/>
  <c r="S22" i="5"/>
  <c r="S23" i="5"/>
  <c r="S24" i="5"/>
  <c r="S25" i="5"/>
  <c r="S26" i="5"/>
  <c r="S27" i="5"/>
  <c r="S28" i="5"/>
  <c r="S29" i="5"/>
  <c r="S30" i="5"/>
  <c r="S3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R31" i="5"/>
  <c r="R3" i="5"/>
  <c r="Q3" i="5"/>
  <c r="Q2" i="5"/>
  <c r="O3" i="5"/>
  <c r="R4" i="5" s="1"/>
  <c r="O4" i="5" s="1"/>
  <c r="O31" i="5"/>
  <c r="O2" i="5"/>
  <c r="Q1" i="5"/>
  <c r="O1" i="5" s="1"/>
  <c r="R2" i="5" s="1"/>
  <c r="S2" i="5" s="1"/>
  <c r="G1" i="5"/>
  <c r="E1" i="5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6" i="4"/>
  <c r="D6" i="4"/>
  <c r="E5" i="4"/>
  <c r="D5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B30" i="4"/>
  <c r="B31" i="4" s="1"/>
  <c r="B32" i="4" s="1"/>
  <c r="B33" i="4" s="1"/>
  <c r="B34" i="4" s="1"/>
  <c r="B35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6" i="4"/>
  <c r="A6" i="4"/>
  <c r="B5" i="4"/>
  <c r="A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5" i="3"/>
  <c r="B1" i="3"/>
  <c r="B2" i="3"/>
  <c r="E37" i="2"/>
  <c r="B3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5" i="2"/>
  <c r="D4" i="2"/>
  <c r="B28" i="2"/>
  <c r="B29" i="2"/>
  <c r="B30" i="2"/>
  <c r="B31" i="2"/>
  <c r="B32" i="2"/>
  <c r="B33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H1" i="2"/>
  <c r="A4" i="2" s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O1" i="6" l="1"/>
  <c r="E1" i="6"/>
  <c r="Q4" i="5"/>
  <c r="H2" i="5"/>
  <c r="I2" i="5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5" i="2"/>
  <c r="B4" i="2"/>
  <c r="O2" i="6" l="1"/>
  <c r="S2" i="6"/>
  <c r="Q2" i="6"/>
  <c r="E2" i="6"/>
  <c r="I2" i="6"/>
  <c r="G2" i="6"/>
  <c r="R5" i="5"/>
  <c r="O5" i="5" s="1"/>
  <c r="E2" i="5"/>
  <c r="H3" i="5" s="1"/>
  <c r="I3" i="5" s="1"/>
  <c r="G2" i="5"/>
  <c r="B5" i="2"/>
  <c r="A6" i="2"/>
  <c r="Q5" i="5" l="1"/>
  <c r="G3" i="5"/>
  <c r="E3" i="5"/>
  <c r="A7" i="2"/>
  <c r="B6" i="2"/>
  <c r="S3" i="6" l="1"/>
  <c r="O3" i="6"/>
  <c r="Q3" i="6"/>
  <c r="I3" i="6"/>
  <c r="E3" i="6"/>
  <c r="H4" i="6" s="1"/>
  <c r="G3" i="6"/>
  <c r="Q6" i="5"/>
  <c r="R6" i="5"/>
  <c r="O6" i="5" s="1"/>
  <c r="H4" i="5"/>
  <c r="I4" i="5" s="1"/>
  <c r="A8" i="2"/>
  <c r="B7" i="2"/>
  <c r="R4" i="6" l="1"/>
  <c r="Q4" i="6" s="1"/>
  <c r="S4" i="6"/>
  <c r="E4" i="6"/>
  <c r="G4" i="6"/>
  <c r="I4" i="6"/>
  <c r="R7" i="5"/>
  <c r="O7" i="5" s="1"/>
  <c r="Q7" i="5"/>
  <c r="G4" i="5"/>
  <c r="E4" i="5"/>
  <c r="A9" i="2"/>
  <c r="B8" i="2"/>
  <c r="O4" i="6" l="1"/>
  <c r="R5" i="6" s="1"/>
  <c r="S5" i="6" s="1"/>
  <c r="Q5" i="6"/>
  <c r="H5" i="6"/>
  <c r="G5" i="6"/>
  <c r="R8" i="5"/>
  <c r="O8" i="5" s="1"/>
  <c r="H5" i="5"/>
  <c r="I5" i="5" s="1"/>
  <c r="B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O5" i="6" l="1"/>
  <c r="R6" i="6" s="1"/>
  <c r="Q6" i="6"/>
  <c r="O6" i="6"/>
  <c r="S6" i="6"/>
  <c r="I5" i="6"/>
  <c r="E5" i="6"/>
  <c r="H6" i="6" s="1"/>
  <c r="Q8" i="5"/>
  <c r="G5" i="5"/>
  <c r="E5" i="5"/>
  <c r="R7" i="6" l="1"/>
  <c r="S7" i="6"/>
  <c r="O7" i="6"/>
  <c r="Q7" i="6"/>
  <c r="E6" i="6"/>
  <c r="I6" i="6"/>
  <c r="G6" i="6"/>
  <c r="R9" i="5"/>
  <c r="O9" i="5" s="1"/>
  <c r="H6" i="5"/>
  <c r="I6" i="5" s="1"/>
  <c r="R8" i="6" l="1"/>
  <c r="O8" i="6"/>
  <c r="S8" i="6"/>
  <c r="Q8" i="6"/>
  <c r="H7" i="6"/>
  <c r="Q9" i="5"/>
  <c r="G6" i="5"/>
  <c r="E6" i="5"/>
  <c r="R9" i="6" l="1"/>
  <c r="Q9" i="6" s="1"/>
  <c r="S9" i="6"/>
  <c r="O9" i="6"/>
  <c r="I7" i="6"/>
  <c r="E7" i="6"/>
  <c r="G7" i="6"/>
  <c r="R10" i="5"/>
  <c r="O10" i="5" s="1"/>
  <c r="H7" i="5"/>
  <c r="I7" i="5" s="1"/>
  <c r="R10" i="6" l="1"/>
  <c r="O10" i="6"/>
  <c r="S10" i="6"/>
  <c r="Q10" i="6"/>
  <c r="H8" i="6"/>
  <c r="G8" i="6"/>
  <c r="E8" i="6"/>
  <c r="H9" i="6" s="1"/>
  <c r="I8" i="6"/>
  <c r="Q10" i="5"/>
  <c r="G7" i="5"/>
  <c r="E7" i="5"/>
  <c r="R11" i="6" l="1"/>
  <c r="Q11" i="6" s="1"/>
  <c r="I9" i="6"/>
  <c r="E9" i="6"/>
  <c r="H10" i="6" s="1"/>
  <c r="G9" i="6"/>
  <c r="R11" i="5"/>
  <c r="O11" i="5" s="1"/>
  <c r="H8" i="5"/>
  <c r="I8" i="5" s="1"/>
  <c r="O11" i="6" l="1"/>
  <c r="O12" i="6"/>
  <c r="R13" i="6" s="1"/>
  <c r="S11" i="6"/>
  <c r="S12" i="6"/>
  <c r="Q12" i="6"/>
  <c r="Q11" i="5"/>
  <c r="G8" i="5"/>
  <c r="E8" i="5"/>
  <c r="E10" i="6" l="1"/>
  <c r="I10" i="6"/>
  <c r="G10" i="6"/>
  <c r="R12" i="5"/>
  <c r="O12" i="5" s="1"/>
  <c r="H9" i="5"/>
  <c r="I9" i="5" s="1"/>
  <c r="S13" i="6" l="1"/>
  <c r="O13" i="6"/>
  <c r="R14" i="6" s="1"/>
  <c r="Q13" i="6"/>
  <c r="H11" i="6"/>
  <c r="G11" i="6"/>
  <c r="I11" i="6"/>
  <c r="E11" i="6"/>
  <c r="H12" i="6" s="1"/>
  <c r="Q12" i="5"/>
  <c r="G9" i="5"/>
  <c r="E9" i="5"/>
  <c r="E12" i="6" l="1"/>
  <c r="I12" i="6"/>
  <c r="G12" i="6"/>
  <c r="R13" i="5"/>
  <c r="O13" i="5" s="1"/>
  <c r="H10" i="5"/>
  <c r="I10" i="5" s="1"/>
  <c r="O14" i="6" l="1"/>
  <c r="R15" i="6" s="1"/>
  <c r="S14" i="6"/>
  <c r="Q14" i="6"/>
  <c r="H13" i="6"/>
  <c r="G13" i="6" s="1"/>
  <c r="I13" i="6"/>
  <c r="E13" i="6"/>
  <c r="Q13" i="5"/>
  <c r="G10" i="5"/>
  <c r="E10" i="5"/>
  <c r="H14" i="6" l="1"/>
  <c r="G14" i="6"/>
  <c r="R14" i="5"/>
  <c r="O14" i="5" s="1"/>
  <c r="H11" i="5"/>
  <c r="I11" i="5" s="1"/>
  <c r="S15" i="6" l="1"/>
  <c r="O15" i="6"/>
  <c r="R16" i="6" s="1"/>
  <c r="Q15" i="6"/>
  <c r="E14" i="6"/>
  <c r="H15" i="6" s="1"/>
  <c r="I14" i="6"/>
  <c r="Q14" i="5"/>
  <c r="G11" i="5"/>
  <c r="E11" i="5"/>
  <c r="E15" i="6" l="1"/>
  <c r="I15" i="6"/>
  <c r="G15" i="6"/>
  <c r="R15" i="5"/>
  <c r="O15" i="5" s="1"/>
  <c r="H12" i="5"/>
  <c r="I12" i="5" s="1"/>
  <c r="O16" i="6" l="1"/>
  <c r="R17" i="6" s="1"/>
  <c r="S16" i="6"/>
  <c r="Q16" i="6"/>
  <c r="H16" i="6"/>
  <c r="Q15" i="5"/>
  <c r="G12" i="5"/>
  <c r="E12" i="5"/>
  <c r="Q17" i="6" l="1"/>
  <c r="S17" i="6"/>
  <c r="O17" i="6"/>
  <c r="R18" i="6" s="1"/>
  <c r="E16" i="6"/>
  <c r="I16" i="6"/>
  <c r="G16" i="6"/>
  <c r="R16" i="5"/>
  <c r="O16" i="5" s="1"/>
  <c r="H13" i="5"/>
  <c r="I13" i="5" s="1"/>
  <c r="O18" i="6" l="1"/>
  <c r="R19" i="6" s="1"/>
  <c r="S18" i="6"/>
  <c r="Q18" i="6"/>
  <c r="H17" i="6"/>
  <c r="Q16" i="5"/>
  <c r="G13" i="5"/>
  <c r="E13" i="5"/>
  <c r="I17" i="6" l="1"/>
  <c r="E17" i="6"/>
  <c r="G17" i="6"/>
  <c r="R17" i="5"/>
  <c r="O17" i="5" s="1"/>
  <c r="H14" i="5"/>
  <c r="I14" i="5" s="1"/>
  <c r="S19" i="6" l="1"/>
  <c r="O19" i="6"/>
  <c r="R20" i="6" s="1"/>
  <c r="Q19" i="6"/>
  <c r="H18" i="6"/>
  <c r="G18" i="6"/>
  <c r="E18" i="6"/>
  <c r="I18" i="6"/>
  <c r="R18" i="5"/>
  <c r="O18" i="5" s="1"/>
  <c r="Q17" i="5"/>
  <c r="G14" i="5"/>
  <c r="E14" i="5"/>
  <c r="I19" i="6" l="1"/>
  <c r="E19" i="6"/>
  <c r="G19" i="6"/>
  <c r="Q18" i="5"/>
  <c r="H15" i="5"/>
  <c r="I15" i="5" s="1"/>
  <c r="O20" i="6" l="1"/>
  <c r="R21" i="6" s="1"/>
  <c r="S20" i="6"/>
  <c r="Q20" i="6"/>
  <c r="H20" i="6"/>
  <c r="G20" i="6"/>
  <c r="R19" i="5"/>
  <c r="O19" i="5" s="1"/>
  <c r="G15" i="5"/>
  <c r="E15" i="5"/>
  <c r="H16" i="5" s="1"/>
  <c r="I16" i="5" s="1"/>
  <c r="Q21" i="6" l="1"/>
  <c r="S21" i="6"/>
  <c r="O21" i="6"/>
  <c r="E20" i="6"/>
  <c r="H21" i="6" s="1"/>
  <c r="I20" i="6"/>
  <c r="Q19" i="5"/>
  <c r="G16" i="5"/>
  <c r="E16" i="5"/>
  <c r="H17" i="5" s="1"/>
  <c r="I17" i="5" s="1"/>
  <c r="R22" i="6" l="1"/>
  <c r="O22" i="6" s="1"/>
  <c r="I21" i="6"/>
  <c r="E21" i="6"/>
  <c r="G21" i="6"/>
  <c r="R20" i="5"/>
  <c r="O20" i="5" s="1"/>
  <c r="G17" i="5"/>
  <c r="E17" i="5"/>
  <c r="Q22" i="6" l="1"/>
  <c r="R23" i="6" s="1"/>
  <c r="S22" i="6"/>
  <c r="H22" i="6"/>
  <c r="G22" i="6" s="1"/>
  <c r="E22" i="6"/>
  <c r="I22" i="6"/>
  <c r="Q20" i="5"/>
  <c r="H18" i="5"/>
  <c r="I18" i="5" s="1"/>
  <c r="S23" i="6" l="1"/>
  <c r="Q23" i="6"/>
  <c r="O23" i="6"/>
  <c r="R24" i="6" s="1"/>
  <c r="O24" i="6"/>
  <c r="S24" i="6"/>
  <c r="Q24" i="6"/>
  <c r="H23" i="6"/>
  <c r="I23" i="6" s="1"/>
  <c r="G23" i="6"/>
  <c r="R21" i="5"/>
  <c r="O21" i="5" s="1"/>
  <c r="G18" i="5"/>
  <c r="E18" i="5"/>
  <c r="R25" i="6" l="1"/>
  <c r="E23" i="6"/>
  <c r="H24" i="6" s="1"/>
  <c r="G24" i="6" s="1"/>
  <c r="Q21" i="5"/>
  <c r="H19" i="5"/>
  <c r="I19" i="5" s="1"/>
  <c r="S25" i="6" l="1"/>
  <c r="O25" i="6"/>
  <c r="R26" i="6" s="1"/>
  <c r="Q25" i="6"/>
  <c r="E24" i="6"/>
  <c r="H25" i="6" s="1"/>
  <c r="I24" i="6"/>
  <c r="R22" i="5"/>
  <c r="O22" i="5" s="1"/>
  <c r="G19" i="5"/>
  <c r="E19" i="5"/>
  <c r="O26" i="6" l="1"/>
  <c r="R27" i="6" s="1"/>
  <c r="S26" i="6"/>
  <c r="Q26" i="6"/>
  <c r="I25" i="6"/>
  <c r="E25" i="6"/>
  <c r="H26" i="6" s="1"/>
  <c r="G25" i="6"/>
  <c r="Q22" i="5"/>
  <c r="H20" i="5"/>
  <c r="I20" i="5" s="1"/>
  <c r="Q27" i="6" l="1"/>
  <c r="S27" i="6"/>
  <c r="O27" i="6"/>
  <c r="R23" i="5"/>
  <c r="O23" i="5" s="1"/>
  <c r="G20" i="5"/>
  <c r="E20" i="5"/>
  <c r="R28" i="6" l="1"/>
  <c r="O28" i="6" s="1"/>
  <c r="E26" i="6"/>
  <c r="I26" i="6"/>
  <c r="G26" i="6"/>
  <c r="Q23" i="5"/>
  <c r="H21" i="5"/>
  <c r="I21" i="5" s="1"/>
  <c r="R29" i="6" l="1"/>
  <c r="Q28" i="6"/>
  <c r="S28" i="6"/>
  <c r="H27" i="6"/>
  <c r="G27" i="6"/>
  <c r="I27" i="6"/>
  <c r="E27" i="6"/>
  <c r="H28" i="6" s="1"/>
  <c r="R24" i="5"/>
  <c r="O24" i="5" s="1"/>
  <c r="G21" i="5"/>
  <c r="E21" i="5"/>
  <c r="S29" i="6" l="1"/>
  <c r="O29" i="6"/>
  <c r="Q29" i="6"/>
  <c r="E28" i="6"/>
  <c r="I28" i="6"/>
  <c r="G28" i="6"/>
  <c r="Q24" i="5"/>
  <c r="H22" i="5"/>
  <c r="I22" i="5" s="1"/>
  <c r="R30" i="6" l="1"/>
  <c r="H29" i="6"/>
  <c r="R25" i="5"/>
  <c r="O25" i="5" s="1"/>
  <c r="G22" i="5"/>
  <c r="E22" i="5"/>
  <c r="O30" i="6" l="1"/>
  <c r="S30" i="6"/>
  <c r="Q30" i="6"/>
  <c r="I29" i="6"/>
  <c r="E29" i="6"/>
  <c r="G29" i="6"/>
  <c r="Q25" i="5"/>
  <c r="H23" i="5"/>
  <c r="I23" i="5" s="1"/>
  <c r="R31" i="6" l="1"/>
  <c r="Q31" i="6"/>
  <c r="O31" i="6"/>
  <c r="H30" i="6"/>
  <c r="E30" i="6"/>
  <c r="H31" i="6" s="1"/>
  <c r="I30" i="6"/>
  <c r="G30" i="6"/>
  <c r="R26" i="5"/>
  <c r="O26" i="5" s="1"/>
  <c r="G23" i="5"/>
  <c r="E23" i="5"/>
  <c r="Q32" i="6" l="1"/>
  <c r="S31" i="6"/>
  <c r="S32" i="6" s="1"/>
  <c r="Q26" i="5"/>
  <c r="H24" i="5"/>
  <c r="I24" i="5" s="1"/>
  <c r="I31" i="6" l="1"/>
  <c r="I32" i="6" s="1"/>
  <c r="E31" i="6"/>
  <c r="G31" i="6"/>
  <c r="R27" i="5"/>
  <c r="O27" i="5" s="1"/>
  <c r="G24" i="5"/>
  <c r="E24" i="5"/>
  <c r="G32" i="6" l="1"/>
  <c r="Q27" i="5"/>
  <c r="H25" i="5"/>
  <c r="I25" i="5" s="1"/>
  <c r="R28" i="5" l="1"/>
  <c r="O28" i="5" s="1"/>
  <c r="G25" i="5"/>
  <c r="E25" i="5"/>
  <c r="Q28" i="5" l="1"/>
  <c r="H26" i="5"/>
  <c r="I26" i="5" s="1"/>
  <c r="R29" i="5" l="1"/>
  <c r="O29" i="5" s="1"/>
  <c r="G26" i="5"/>
  <c r="E26" i="5"/>
  <c r="Q29" i="5" l="1"/>
  <c r="H27" i="5"/>
  <c r="I27" i="5" s="1"/>
  <c r="R30" i="5" l="1"/>
  <c r="O30" i="5" s="1"/>
  <c r="G27" i="5"/>
  <c r="E27" i="5"/>
  <c r="Q30" i="5" l="1"/>
  <c r="Q31" i="5" s="1"/>
  <c r="H28" i="5"/>
  <c r="I28" i="5" s="1"/>
  <c r="G28" i="5" l="1"/>
  <c r="E28" i="5"/>
  <c r="H29" i="5" l="1"/>
  <c r="I29" i="5" s="1"/>
  <c r="G29" i="5" l="1"/>
  <c r="E29" i="5"/>
  <c r="H30" i="5" l="1"/>
  <c r="I30" i="5" s="1"/>
  <c r="G30" i="5" l="1"/>
  <c r="E30" i="5"/>
  <c r="H31" i="5" l="1"/>
  <c r="I31" i="5" s="1"/>
  <c r="G31" i="5" l="1"/>
  <c r="E31" i="5"/>
  <c r="G32" i="5" s="1"/>
</calcChain>
</file>

<file path=xl/sharedStrings.xml><?xml version="1.0" encoding="utf-8"?>
<sst xmlns="http://schemas.openxmlformats.org/spreadsheetml/2006/main" count="59" uniqueCount="19">
  <si>
    <t>week</t>
  </si>
  <si>
    <t>value</t>
  </si>
  <si>
    <t>(хi-x^)^2</t>
  </si>
  <si>
    <t>мат ожидание</t>
  </si>
  <si>
    <t>дисперсия</t>
  </si>
  <si>
    <t>α =</t>
  </si>
  <si>
    <t>β =</t>
  </si>
  <si>
    <t>St [1]</t>
  </si>
  <si>
    <t>Δxt</t>
  </si>
  <si>
    <t>S0[1]</t>
  </si>
  <si>
    <t>a0=</t>
  </si>
  <si>
    <t>a1=</t>
  </si>
  <si>
    <t>x</t>
  </si>
  <si>
    <t>y</t>
  </si>
  <si>
    <t>St [2]</t>
  </si>
  <si>
    <t>а0=</t>
  </si>
  <si>
    <t>x^t</t>
  </si>
  <si>
    <t>x^t+m</t>
  </si>
  <si>
    <t>S2[x^t]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</si>
</sst>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horizontal="right"/>
    </xf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73</c:v>
                </c:pt>
                <c:pt idx="13">
                  <c:v>77</c:v>
                </c:pt>
                <c:pt idx="14">
                  <c:v>81</c:v>
                </c:pt>
                <c:pt idx="15">
                  <c:v>78</c:v>
                </c:pt>
                <c:pt idx="16">
                  <c:v>79</c:v>
                </c:pt>
                <c:pt idx="17">
                  <c:v>87</c:v>
                </c:pt>
                <c:pt idx="18">
                  <c:v>94</c:v>
                </c:pt>
                <c:pt idx="19">
                  <c:v>93</c:v>
                </c:pt>
                <c:pt idx="20">
                  <c:v>84</c:v>
                </c:pt>
                <c:pt idx="21">
                  <c:v>92</c:v>
                </c:pt>
                <c:pt idx="22">
                  <c:v>100</c:v>
                </c:pt>
                <c:pt idx="23">
                  <c:v>106</c:v>
                </c:pt>
                <c:pt idx="24">
                  <c:v>110</c:v>
                </c:pt>
                <c:pt idx="25">
                  <c:v>108</c:v>
                </c:pt>
                <c:pt idx="26">
                  <c:v>111</c:v>
                </c:pt>
                <c:pt idx="27">
                  <c:v>103</c:v>
                </c:pt>
                <c:pt idx="28">
                  <c:v>109</c:v>
                </c:pt>
                <c:pt idx="2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1-4CA2-A1AF-38A4CB86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95167"/>
        <c:axId val="1929788447"/>
      </c:scatterChart>
      <c:valAx>
        <c:axId val="19297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788447"/>
        <c:crosses val="autoZero"/>
        <c:crossBetween val="midCat"/>
      </c:valAx>
      <c:valAx>
        <c:axId val="19297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79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Sheet3!$B$5:$B$34</c:f>
              <c:numCache>
                <c:formatCode>General</c:formatCode>
                <c:ptCount val="30"/>
                <c:pt idx="0">
                  <c:v>37.735483870967741</c:v>
                </c:pt>
                <c:pt idx="1">
                  <c:v>40.491657397107893</c:v>
                </c:pt>
                <c:pt idx="2">
                  <c:v>43.247830923248046</c:v>
                </c:pt>
                <c:pt idx="3">
                  <c:v>46.004004449388205</c:v>
                </c:pt>
                <c:pt idx="4">
                  <c:v>48.760177975528364</c:v>
                </c:pt>
                <c:pt idx="5">
                  <c:v>51.516351501668517</c:v>
                </c:pt>
                <c:pt idx="6">
                  <c:v>54.272525027808669</c:v>
                </c:pt>
                <c:pt idx="7">
                  <c:v>57.028698553948828</c:v>
                </c:pt>
                <c:pt idx="8">
                  <c:v>59.784872080088988</c:v>
                </c:pt>
                <c:pt idx="9">
                  <c:v>62.54104560622914</c:v>
                </c:pt>
                <c:pt idx="10">
                  <c:v>65.297219132369293</c:v>
                </c:pt>
                <c:pt idx="11">
                  <c:v>68.053392658509452</c:v>
                </c:pt>
                <c:pt idx="12">
                  <c:v>70.809566184649611</c:v>
                </c:pt>
                <c:pt idx="13">
                  <c:v>73.565739710789757</c:v>
                </c:pt>
                <c:pt idx="14">
                  <c:v>76.321913236929916</c:v>
                </c:pt>
                <c:pt idx="15">
                  <c:v>79.078086763070075</c:v>
                </c:pt>
                <c:pt idx="16">
                  <c:v>81.834260289210235</c:v>
                </c:pt>
                <c:pt idx="17">
                  <c:v>84.590433815350394</c:v>
                </c:pt>
                <c:pt idx="18">
                  <c:v>87.34660734149054</c:v>
                </c:pt>
                <c:pt idx="19">
                  <c:v>90.102780867630699</c:v>
                </c:pt>
                <c:pt idx="20">
                  <c:v>92.858954393770858</c:v>
                </c:pt>
                <c:pt idx="21">
                  <c:v>95.615127919911004</c:v>
                </c:pt>
                <c:pt idx="22">
                  <c:v>98.371301446051163</c:v>
                </c:pt>
                <c:pt idx="23">
                  <c:v>101.12747497219132</c:v>
                </c:pt>
                <c:pt idx="24">
                  <c:v>103.88364849833148</c:v>
                </c:pt>
                <c:pt idx="25">
                  <c:v>106.63982202447164</c:v>
                </c:pt>
                <c:pt idx="26">
                  <c:v>109.39599555061179</c:v>
                </c:pt>
                <c:pt idx="27">
                  <c:v>112.15216907675195</c:v>
                </c:pt>
                <c:pt idx="28">
                  <c:v>114.90834260289211</c:v>
                </c:pt>
                <c:pt idx="29">
                  <c:v>117.66451612903225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CDD-AC6A-B949D495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00095"/>
        <c:axId val="2031400575"/>
      </c:scatterChart>
      <c:valAx>
        <c:axId val="20314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400575"/>
        <c:crosses val="autoZero"/>
        <c:crossBetween val="midCat"/>
      </c:valAx>
      <c:valAx>
        <c:axId val="20314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40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St[1] при a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Sheet4!$A$5:$A$35</c:f>
              <c:numCache>
                <c:formatCode>General</c:formatCode>
                <c:ptCount val="31"/>
                <c:pt idx="0">
                  <c:v>10.173748609566179</c:v>
                </c:pt>
                <c:pt idx="1">
                  <c:v>13.456373748609561</c:v>
                </c:pt>
                <c:pt idx="2">
                  <c:v>16.510736373748607</c:v>
                </c:pt>
                <c:pt idx="3">
                  <c:v>19.359662736373746</c:v>
                </c:pt>
                <c:pt idx="4">
                  <c:v>21.623696462736373</c:v>
                </c:pt>
                <c:pt idx="5">
                  <c:v>24.161326816462736</c:v>
                </c:pt>
                <c:pt idx="6">
                  <c:v>26.545194134816462</c:v>
                </c:pt>
                <c:pt idx="7">
                  <c:v>28.790674721334817</c:v>
                </c:pt>
                <c:pt idx="8">
                  <c:v>31.211607249201336</c:v>
                </c:pt>
                <c:pt idx="9">
                  <c:v>33.690446524281199</c:v>
                </c:pt>
                <c:pt idx="10">
                  <c:v>36.321401871853084</c:v>
                </c:pt>
                <c:pt idx="11">
                  <c:v>39.289261684667778</c:v>
                </c:pt>
                <c:pt idx="12">
                  <c:v>42.560335516201008</c:v>
                </c:pt>
                <c:pt idx="13">
                  <c:v>45.604301964580912</c:v>
                </c:pt>
                <c:pt idx="14">
                  <c:v>48.743871768122823</c:v>
                </c:pt>
                <c:pt idx="15">
                  <c:v>51.96948459131054</c:v>
                </c:pt>
                <c:pt idx="16">
                  <c:v>54.572536132179494</c:v>
                </c:pt>
                <c:pt idx="17">
                  <c:v>57.015282518961541</c:v>
                </c:pt>
                <c:pt idx="18">
                  <c:v>60.013754267065394</c:v>
                </c:pt>
                <c:pt idx="19">
                  <c:v>63.412378840358855</c:v>
                </c:pt>
                <c:pt idx="20">
                  <c:v>66.371140956322975</c:v>
                </c:pt>
                <c:pt idx="21">
                  <c:v>68.134026860690682</c:v>
                </c:pt>
                <c:pt idx="22">
                  <c:v>70.520624174621616</c:v>
                </c:pt>
                <c:pt idx="23">
                  <c:v>73.468561757159449</c:v>
                </c:pt>
                <c:pt idx="24">
                  <c:v>76.721705581443501</c:v>
                </c:pt>
                <c:pt idx="25">
                  <c:v>80.049535023299157</c:v>
                </c:pt>
                <c:pt idx="26">
                  <c:v>82.844581520969243</c:v>
                </c:pt>
                <c:pt idx="27">
                  <c:v>85.66012336887232</c:v>
                </c:pt>
                <c:pt idx="28">
                  <c:v>87.394111031985091</c:v>
                </c:pt>
                <c:pt idx="29">
                  <c:v>89.55469992878659</c:v>
                </c:pt>
                <c:pt idx="30">
                  <c:v>92.699229935907937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8-4C4B-9D88-6AE9F4CE4618}"/>
            </c:ext>
          </c:extLst>
        </c:ser>
        <c:ser>
          <c:idx val="1"/>
          <c:order val="1"/>
          <c:tx>
            <c:v>St[2] при a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Sheet4!$B$5:$B$35</c:f>
              <c:numCache>
                <c:formatCode>General</c:formatCode>
                <c:ptCount val="31"/>
                <c:pt idx="0">
                  <c:v>-14.631813125695224</c:v>
                </c:pt>
                <c:pt idx="1">
                  <c:v>-8.8686318131257025</c:v>
                </c:pt>
                <c:pt idx="2">
                  <c:v>-3.5817686318131319</c:v>
                </c:pt>
                <c:pt idx="3">
                  <c:v>1.276408231368181</c:v>
                </c:pt>
                <c:pt idx="4">
                  <c:v>5.348767408231363</c:v>
                </c:pt>
                <c:pt idx="5">
                  <c:v>9.5138906674082264</c:v>
                </c:pt>
                <c:pt idx="6">
                  <c:v>13.362501600667406</c:v>
                </c:pt>
                <c:pt idx="7">
                  <c:v>16.926251440600666</c:v>
                </c:pt>
                <c:pt idx="8">
                  <c:v>20.5336262965406</c:v>
                </c:pt>
                <c:pt idx="9">
                  <c:v>24.080263666886541</c:v>
                </c:pt>
                <c:pt idx="10">
                  <c:v>27.672237300197889</c:v>
                </c:pt>
                <c:pt idx="11">
                  <c:v>31.5050135701781</c:v>
                </c:pt>
                <c:pt idx="12">
                  <c:v>35.554512213160294</c:v>
                </c:pt>
                <c:pt idx="13">
                  <c:v>39.299060991844264</c:v>
                </c:pt>
                <c:pt idx="14">
                  <c:v>43.069154892659839</c:v>
                </c:pt>
                <c:pt idx="15">
                  <c:v>46.862239403393858</c:v>
                </c:pt>
                <c:pt idx="16">
                  <c:v>49.97601546305448</c:v>
                </c:pt>
                <c:pt idx="17">
                  <c:v>52.878413916749032</c:v>
                </c:pt>
                <c:pt idx="18">
                  <c:v>56.290572525074133</c:v>
                </c:pt>
                <c:pt idx="19">
                  <c:v>60.061515272566716</c:v>
                </c:pt>
                <c:pt idx="20">
                  <c:v>63.355363745310044</c:v>
                </c:pt>
                <c:pt idx="21">
                  <c:v>65.419827370779046</c:v>
                </c:pt>
                <c:pt idx="22">
                  <c:v>68.077844633701147</c:v>
                </c:pt>
                <c:pt idx="23">
                  <c:v>71.270060170331035</c:v>
                </c:pt>
                <c:pt idx="24">
                  <c:v>74.743054153297948</c:v>
                </c:pt>
                <c:pt idx="25">
                  <c:v>78.268748737968153</c:v>
                </c:pt>
                <c:pt idx="26">
                  <c:v>81.241873864171339</c:v>
                </c:pt>
                <c:pt idx="27">
                  <c:v>84.217686477754199</c:v>
                </c:pt>
                <c:pt idx="28">
                  <c:v>86.095917829978774</c:v>
                </c:pt>
                <c:pt idx="29">
                  <c:v>88.386326046980898</c:v>
                </c:pt>
                <c:pt idx="30">
                  <c:v>91.647693442282815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8-4C4B-9D88-6AE9F4CE4618}"/>
            </c:ext>
          </c:extLst>
        </c:ser>
        <c:ser>
          <c:idx val="2"/>
          <c:order val="2"/>
          <c:tx>
            <c:v>St[1] при a = 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Sheet4!$D$5:$D$35</c:f>
              <c:numCache>
                <c:formatCode>General</c:formatCode>
                <c:ptCount val="31"/>
                <c:pt idx="0">
                  <c:v>28.548238783833884</c:v>
                </c:pt>
                <c:pt idx="1">
                  <c:v>32.883767148683717</c:v>
                </c:pt>
                <c:pt idx="2">
                  <c:v>36.218637004078602</c:v>
                </c:pt>
                <c:pt idx="3">
                  <c:v>38.853045902855015</c:v>
                </c:pt>
                <c:pt idx="4">
                  <c:v>39.797132131998509</c:v>
                </c:pt>
                <c:pt idx="5">
                  <c:v>41.957992492398958</c:v>
                </c:pt>
                <c:pt idx="6">
                  <c:v>43.770594744679272</c:v>
                </c:pt>
                <c:pt idx="7">
                  <c:v>45.339416321275486</c:v>
                </c:pt>
                <c:pt idx="8">
                  <c:v>47.637591424892832</c:v>
                </c:pt>
                <c:pt idx="9">
                  <c:v>50.146313997424983</c:v>
                </c:pt>
                <c:pt idx="10">
                  <c:v>53.102419798197488</c:v>
                </c:pt>
                <c:pt idx="11">
                  <c:v>56.971693858738234</c:v>
                </c:pt>
                <c:pt idx="12">
                  <c:v>61.480185701116753</c:v>
                </c:pt>
                <c:pt idx="13">
                  <c:v>64.936129990781723</c:v>
                </c:pt>
                <c:pt idx="14">
                  <c:v>68.555290993547203</c:v>
                </c:pt>
                <c:pt idx="15">
                  <c:v>72.288703695483036</c:v>
                </c:pt>
                <c:pt idx="16">
                  <c:v>74.002092586838131</c:v>
                </c:pt>
                <c:pt idx="17">
                  <c:v>75.501464810786686</c:v>
                </c:pt>
                <c:pt idx="18">
                  <c:v>78.95102536755067</c:v>
                </c:pt>
                <c:pt idx="19">
                  <c:v>83.465717757285461</c:v>
                </c:pt>
                <c:pt idx="20">
                  <c:v>86.32600243009982</c:v>
                </c:pt>
                <c:pt idx="21">
                  <c:v>85.62820170106987</c:v>
                </c:pt>
                <c:pt idx="22">
                  <c:v>87.539741190748899</c:v>
                </c:pt>
                <c:pt idx="23">
                  <c:v>91.277818833524222</c:v>
                </c:pt>
                <c:pt idx="24">
                  <c:v>95.694473183466954</c:v>
                </c:pt>
                <c:pt idx="25">
                  <c:v>99.986131228426871</c:v>
                </c:pt>
                <c:pt idx="26">
                  <c:v>102.39029185989881</c:v>
                </c:pt>
                <c:pt idx="27">
                  <c:v>104.97320430192916</c:v>
                </c:pt>
                <c:pt idx="28">
                  <c:v>104.38124301135039</c:v>
                </c:pt>
                <c:pt idx="29">
                  <c:v>105.76687010794527</c:v>
                </c:pt>
                <c:pt idx="30">
                  <c:v>110.33680907556167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8-4C4B-9D88-6AE9F4CE4618}"/>
            </c:ext>
          </c:extLst>
        </c:ser>
        <c:ser>
          <c:idx val="3"/>
          <c:order val="3"/>
          <c:tx>
            <c:v>St[2] при a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Sheet4!$E$5:$E$35</c:f>
              <c:numCache>
                <c:formatCode>General</c:formatCode>
                <c:ptCount val="31"/>
                <c:pt idx="0">
                  <c:v>22.117167222840187</c:v>
                </c:pt>
                <c:pt idx="1">
                  <c:v>28.382017055988129</c:v>
                </c:pt>
                <c:pt idx="2">
                  <c:v>33.067411939191686</c:v>
                </c:pt>
                <c:pt idx="3">
                  <c:v>36.647188357434175</c:v>
                </c:pt>
                <c:pt idx="4">
                  <c:v>38.253031850203918</c:v>
                </c:pt>
                <c:pt idx="5">
                  <c:v>40.87712229514274</c:v>
                </c:pt>
                <c:pt idx="6">
                  <c:v>43.013985606599917</c:v>
                </c:pt>
                <c:pt idx="7">
                  <c:v>44.809789924619935</c:v>
                </c:pt>
                <c:pt idx="8">
                  <c:v>47.26685294723395</c:v>
                </c:pt>
                <c:pt idx="9">
                  <c:v>49.886797063063767</c:v>
                </c:pt>
                <c:pt idx="10">
                  <c:v>52.920757944144633</c:v>
                </c:pt>
                <c:pt idx="11">
                  <c:v>56.844530560901248</c:v>
                </c:pt>
                <c:pt idx="12">
                  <c:v>61.391171392630866</c:v>
                </c:pt>
                <c:pt idx="13">
                  <c:v>64.873819974841609</c:v>
                </c:pt>
                <c:pt idx="14">
                  <c:v>68.511673982389127</c:v>
                </c:pt>
                <c:pt idx="15">
                  <c:v>72.258171787672381</c:v>
                </c:pt>
                <c:pt idx="16">
                  <c:v>73.980720251370656</c:v>
                </c:pt>
                <c:pt idx="17">
                  <c:v>75.486504175959453</c:v>
                </c:pt>
                <c:pt idx="18">
                  <c:v>78.940552923171609</c:v>
                </c:pt>
                <c:pt idx="19">
                  <c:v>83.458387046220125</c:v>
                </c:pt>
                <c:pt idx="20">
                  <c:v>86.320870932354083</c:v>
                </c:pt>
                <c:pt idx="21">
                  <c:v>85.624609652647848</c:v>
                </c:pt>
                <c:pt idx="22">
                  <c:v>87.537226756853485</c:v>
                </c:pt>
                <c:pt idx="23">
                  <c:v>91.276058729797427</c:v>
                </c:pt>
                <c:pt idx="24">
                  <c:v>95.693241110858196</c:v>
                </c:pt>
                <c:pt idx="25">
                  <c:v>99.985268777600737</c:v>
                </c:pt>
                <c:pt idx="26">
                  <c:v>102.3896881443205</c:v>
                </c:pt>
                <c:pt idx="27">
                  <c:v>104.97278170102435</c:v>
                </c:pt>
                <c:pt idx="28">
                  <c:v>104.38094719071702</c:v>
                </c:pt>
                <c:pt idx="29">
                  <c:v>105.76666303350191</c:v>
                </c:pt>
                <c:pt idx="30">
                  <c:v>110.33666412345133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8-4C4B-9D88-6AE9F4CE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66175"/>
        <c:axId val="2031329503"/>
      </c:scatterChart>
      <c:valAx>
        <c:axId val="18834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329503"/>
        <c:crosses val="autoZero"/>
        <c:crossBetween val="midCat"/>
      </c:valAx>
      <c:valAx>
        <c:axId val="20313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4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101600</xdr:rowOff>
    </xdr:from>
    <xdr:to>
      <xdr:col>11</xdr:col>
      <xdr:colOff>193675</xdr:colOff>
      <xdr:row>18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B6E1D3-ED40-D8D4-0727-E39F6F81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76200</xdr:rowOff>
    </xdr:from>
    <xdr:to>
      <xdr:col>10</xdr:col>
      <xdr:colOff>523875</xdr:colOff>
      <xdr:row>19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24A7C8-8B12-17D6-26F1-46432A09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12700</xdr:rowOff>
    </xdr:from>
    <xdr:to>
      <xdr:col>16</xdr:col>
      <xdr:colOff>495300</xdr:colOff>
      <xdr:row>31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B59B7-58B5-3820-105F-496D8C49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" sqref="F2"/>
    </sheetView>
  </sheetViews>
  <sheetFormatPr defaultRowHeight="14.5" x14ac:dyDescent="0.35"/>
  <cols>
    <col min="5" max="5" width="13.26953125" customWidth="1"/>
    <col min="6" max="6" width="10.54296875" customWidth="1"/>
  </cols>
  <sheetData>
    <row r="1" spans="1:6" x14ac:dyDescent="0.35">
      <c r="A1" s="4" t="s">
        <v>0</v>
      </c>
      <c r="B1" s="4" t="s">
        <v>1</v>
      </c>
      <c r="C1" s="4" t="s">
        <v>2</v>
      </c>
      <c r="E1" t="s">
        <v>3</v>
      </c>
      <c r="F1" t="s">
        <v>4</v>
      </c>
    </row>
    <row r="2" spans="1:6" x14ac:dyDescent="0.35">
      <c r="A2" s="3">
        <v>1</v>
      </c>
      <c r="B2" s="3">
        <v>43</v>
      </c>
      <c r="C2" s="3">
        <f>(B2-AVERAGE($B$2:$B$31))^2</f>
        <v>1204.0900000000001</v>
      </c>
      <c r="E2">
        <f>SUM(B2:B31)/30</f>
        <v>77.7</v>
      </c>
      <c r="F2">
        <f>SUM(C2:C31)/30</f>
        <v>587.47666666666669</v>
      </c>
    </row>
    <row r="3" spans="1:6" x14ac:dyDescent="0.35">
      <c r="A3" s="3">
        <v>2</v>
      </c>
      <c r="B3" s="3">
        <v>44</v>
      </c>
      <c r="C3" s="3">
        <f t="shared" ref="C3:C31" si="0">(B3-AVERAGE($B$2:$B$31))^2</f>
        <v>1135.6900000000003</v>
      </c>
    </row>
    <row r="4" spans="1:6" x14ac:dyDescent="0.35">
      <c r="A4" s="3">
        <v>3</v>
      </c>
      <c r="B4" s="3">
        <v>45</v>
      </c>
      <c r="C4" s="3">
        <f t="shared" si="0"/>
        <v>1069.2900000000002</v>
      </c>
    </row>
    <row r="5" spans="1:6" x14ac:dyDescent="0.35">
      <c r="A5" s="3">
        <v>4</v>
      </c>
      <c r="B5" s="3">
        <v>42</v>
      </c>
      <c r="C5" s="3">
        <f t="shared" si="0"/>
        <v>1274.4900000000002</v>
      </c>
    </row>
    <row r="6" spans="1:6" x14ac:dyDescent="0.35">
      <c r="A6" s="3">
        <v>5</v>
      </c>
      <c r="B6" s="3">
        <v>47</v>
      </c>
      <c r="C6" s="3">
        <f t="shared" si="0"/>
        <v>942.49000000000012</v>
      </c>
    </row>
    <row r="7" spans="1:6" x14ac:dyDescent="0.35">
      <c r="A7" s="3">
        <v>6</v>
      </c>
      <c r="B7" s="3">
        <v>48</v>
      </c>
      <c r="C7" s="3">
        <f t="shared" si="0"/>
        <v>882.09000000000015</v>
      </c>
    </row>
    <row r="8" spans="1:6" x14ac:dyDescent="0.35">
      <c r="A8" s="3">
        <v>7</v>
      </c>
      <c r="B8" s="3">
        <v>49</v>
      </c>
      <c r="C8" s="3">
        <f t="shared" si="0"/>
        <v>823.69000000000017</v>
      </c>
    </row>
    <row r="9" spans="1:6" x14ac:dyDescent="0.35">
      <c r="A9" s="3">
        <v>8</v>
      </c>
      <c r="B9" s="3">
        <v>53</v>
      </c>
      <c r="C9" s="3">
        <f t="shared" si="0"/>
        <v>610.09000000000015</v>
      </c>
    </row>
    <row r="10" spans="1:6" x14ac:dyDescent="0.35">
      <c r="A10" s="3">
        <v>9</v>
      </c>
      <c r="B10" s="3">
        <v>56</v>
      </c>
      <c r="C10" s="3">
        <f t="shared" si="0"/>
        <v>470.8900000000001</v>
      </c>
    </row>
    <row r="11" spans="1:6" x14ac:dyDescent="0.35">
      <c r="A11" s="3">
        <v>10</v>
      </c>
      <c r="B11" s="3">
        <v>60</v>
      </c>
      <c r="C11" s="3">
        <f t="shared" si="0"/>
        <v>313.29000000000008</v>
      </c>
    </row>
    <row r="12" spans="1:6" x14ac:dyDescent="0.35">
      <c r="A12" s="3">
        <v>11</v>
      </c>
      <c r="B12" s="3">
        <v>66</v>
      </c>
      <c r="C12" s="3">
        <f t="shared" si="0"/>
        <v>136.89000000000007</v>
      </c>
    </row>
    <row r="13" spans="1:6" x14ac:dyDescent="0.35">
      <c r="A13" s="3">
        <v>12</v>
      </c>
      <c r="B13" s="3">
        <v>72</v>
      </c>
      <c r="C13" s="3">
        <f t="shared" si="0"/>
        <v>32.49000000000003</v>
      </c>
    </row>
    <row r="14" spans="1:6" x14ac:dyDescent="0.35">
      <c r="A14" s="3">
        <v>13</v>
      </c>
      <c r="B14" s="3">
        <v>73</v>
      </c>
      <c r="C14" s="3">
        <f t="shared" si="0"/>
        <v>22.090000000000028</v>
      </c>
    </row>
    <row r="15" spans="1:6" x14ac:dyDescent="0.35">
      <c r="A15" s="3">
        <v>14</v>
      </c>
      <c r="B15" s="3">
        <v>77</v>
      </c>
      <c r="C15" s="3">
        <f t="shared" si="0"/>
        <v>0.49000000000000399</v>
      </c>
    </row>
    <row r="16" spans="1:6" x14ac:dyDescent="0.35">
      <c r="A16" s="3">
        <v>15</v>
      </c>
      <c r="B16" s="3">
        <v>81</v>
      </c>
      <c r="C16" s="3">
        <f t="shared" si="0"/>
        <v>10.889999999999981</v>
      </c>
    </row>
    <row r="17" spans="1:3" x14ac:dyDescent="0.35">
      <c r="A17" s="3">
        <v>16</v>
      </c>
      <c r="B17" s="3">
        <v>78</v>
      </c>
      <c r="C17" s="3">
        <f t="shared" si="0"/>
        <v>8.999999999999829E-2</v>
      </c>
    </row>
    <row r="18" spans="1:3" x14ac:dyDescent="0.35">
      <c r="A18" s="3">
        <v>17</v>
      </c>
      <c r="B18" s="3">
        <v>79</v>
      </c>
      <c r="C18" s="3">
        <f t="shared" si="0"/>
        <v>1.6899999999999926</v>
      </c>
    </row>
    <row r="19" spans="1:3" x14ac:dyDescent="0.35">
      <c r="A19" s="3">
        <v>18</v>
      </c>
      <c r="B19" s="3">
        <v>87</v>
      </c>
      <c r="C19" s="3">
        <f t="shared" si="0"/>
        <v>86.489999999999952</v>
      </c>
    </row>
    <row r="20" spans="1:3" x14ac:dyDescent="0.35">
      <c r="A20" s="3">
        <v>19</v>
      </c>
      <c r="B20" s="3">
        <v>94</v>
      </c>
      <c r="C20" s="3">
        <f t="shared" si="0"/>
        <v>265.68999999999988</v>
      </c>
    </row>
    <row r="21" spans="1:3" x14ac:dyDescent="0.35">
      <c r="A21" s="3">
        <v>20</v>
      </c>
      <c r="B21" s="3">
        <v>93</v>
      </c>
      <c r="C21" s="3">
        <f t="shared" si="0"/>
        <v>234.08999999999992</v>
      </c>
    </row>
    <row r="22" spans="1:3" x14ac:dyDescent="0.35">
      <c r="A22" s="3">
        <v>21</v>
      </c>
      <c r="B22" s="3">
        <v>84</v>
      </c>
      <c r="C22" s="3">
        <f t="shared" si="0"/>
        <v>39.689999999999962</v>
      </c>
    </row>
    <row r="23" spans="1:3" x14ac:dyDescent="0.35">
      <c r="A23" s="3">
        <v>22</v>
      </c>
      <c r="B23" s="3">
        <v>92</v>
      </c>
      <c r="C23" s="3">
        <f t="shared" si="0"/>
        <v>204.48999999999992</v>
      </c>
    </row>
    <row r="24" spans="1:3" x14ac:dyDescent="0.35">
      <c r="A24" s="3">
        <v>23</v>
      </c>
      <c r="B24" s="3">
        <v>100</v>
      </c>
      <c r="C24" s="3">
        <f t="shared" si="0"/>
        <v>497.28999999999985</v>
      </c>
    </row>
    <row r="25" spans="1:3" x14ac:dyDescent="0.35">
      <c r="A25" s="3">
        <v>24</v>
      </c>
      <c r="B25" s="3">
        <v>106</v>
      </c>
      <c r="C25" s="3">
        <f t="shared" si="0"/>
        <v>800.88999999999987</v>
      </c>
    </row>
    <row r="26" spans="1:3" x14ac:dyDescent="0.35">
      <c r="A26" s="3">
        <v>25</v>
      </c>
      <c r="B26" s="3">
        <v>110</v>
      </c>
      <c r="C26" s="3">
        <f t="shared" si="0"/>
        <v>1043.2899999999997</v>
      </c>
    </row>
    <row r="27" spans="1:3" x14ac:dyDescent="0.35">
      <c r="A27" s="3">
        <v>26</v>
      </c>
      <c r="B27" s="3">
        <v>108</v>
      </c>
      <c r="C27" s="3">
        <f t="shared" si="0"/>
        <v>918.0899999999998</v>
      </c>
    </row>
    <row r="28" spans="1:3" x14ac:dyDescent="0.35">
      <c r="A28" s="3">
        <v>27</v>
      </c>
      <c r="B28" s="3">
        <v>111</v>
      </c>
      <c r="C28" s="3">
        <f t="shared" si="0"/>
        <v>1108.8899999999999</v>
      </c>
    </row>
    <row r="29" spans="1:3" x14ac:dyDescent="0.35">
      <c r="A29" s="3">
        <v>28</v>
      </c>
      <c r="B29" s="3">
        <v>103</v>
      </c>
      <c r="C29" s="3">
        <f t="shared" si="0"/>
        <v>640.0899999999998</v>
      </c>
    </row>
    <row r="30" spans="1:3" x14ac:dyDescent="0.35">
      <c r="A30" s="3">
        <v>29</v>
      </c>
      <c r="B30" s="3">
        <v>109</v>
      </c>
      <c r="C30" s="3">
        <f t="shared" si="0"/>
        <v>979.68999999999983</v>
      </c>
    </row>
    <row r="31" spans="1:3" x14ac:dyDescent="0.35">
      <c r="A31" s="3">
        <v>30</v>
      </c>
      <c r="B31" s="3">
        <v>121</v>
      </c>
      <c r="C31" s="3">
        <f t="shared" si="0"/>
        <v>1874.8899999999996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947E-34E3-41D2-A67B-79BB6CF84CE3}">
  <dimension ref="A1:H37"/>
  <sheetViews>
    <sheetView topLeftCell="A4" workbookViewId="0">
      <selection activeCell="A5" sqref="A5"/>
    </sheetView>
  </sheetViews>
  <sheetFormatPr defaultRowHeight="14.5" x14ac:dyDescent="0.35"/>
  <cols>
    <col min="1" max="1" width="12.7265625" customWidth="1"/>
  </cols>
  <sheetData>
    <row r="1" spans="1:8" x14ac:dyDescent="0.35">
      <c r="A1" t="s">
        <v>5</v>
      </c>
      <c r="B1">
        <v>0.1</v>
      </c>
      <c r="D1" t="s">
        <v>5</v>
      </c>
      <c r="E1">
        <v>0.3</v>
      </c>
      <c r="G1" t="s">
        <v>9</v>
      </c>
      <c r="H1">
        <f>AVERAGE(Sheet1!B2:B6)</f>
        <v>44.2</v>
      </c>
    </row>
    <row r="2" spans="1:8" x14ac:dyDescent="0.35">
      <c r="A2" t="s">
        <v>6</v>
      </c>
      <c r="B2">
        <v>0.9</v>
      </c>
      <c r="D2" t="s">
        <v>6</v>
      </c>
      <c r="E2">
        <v>0.7</v>
      </c>
    </row>
    <row r="3" spans="1:8" x14ac:dyDescent="0.35">
      <c r="A3" s="4" t="s">
        <v>7</v>
      </c>
      <c r="B3" s="4" t="s">
        <v>8</v>
      </c>
      <c r="D3" s="4" t="s">
        <v>7</v>
      </c>
      <c r="E3" s="4" t="s">
        <v>8</v>
      </c>
    </row>
    <row r="4" spans="1:8" x14ac:dyDescent="0.35">
      <c r="A4" s="3">
        <f>$B$1*Sheet1!B2+$B$2*H1</f>
        <v>44.08</v>
      </c>
      <c r="B4" s="3">
        <f>Sheet1!B2-A4</f>
        <v>-1.0799999999999983</v>
      </c>
      <c r="D4" s="3">
        <f>$E$1*Sheet1!B2+$E$2*H1</f>
        <v>43.84</v>
      </c>
      <c r="E4" s="3">
        <f>Sheet1!B2-D4</f>
        <v>-0.84000000000000341</v>
      </c>
    </row>
    <row r="5" spans="1:8" x14ac:dyDescent="0.35">
      <c r="A5" s="3">
        <f>$B$1*Sheet1!B3+$B$2*A4</f>
        <v>44.071999999999996</v>
      </c>
      <c r="B5" s="3">
        <f>Sheet1!B3-A5</f>
        <v>-7.1999999999995623E-2</v>
      </c>
      <c r="D5" s="3">
        <f>$E$1*Sheet1!B3+$E$2*D4</f>
        <v>43.887999999999998</v>
      </c>
      <c r="E5" s="3">
        <f>Sheet1!B3-D5</f>
        <v>0.11200000000000188</v>
      </c>
    </row>
    <row r="6" spans="1:8" x14ac:dyDescent="0.35">
      <c r="A6" s="3">
        <f>$B$1*Sheet1!B4+$B$2*A5</f>
        <v>44.1648</v>
      </c>
      <c r="B6" s="3">
        <f>Sheet1!B4-A6</f>
        <v>0.83520000000000039</v>
      </c>
      <c r="D6" s="3">
        <f>$E$1*Sheet1!B4+$E$2*D5</f>
        <v>44.221599999999995</v>
      </c>
      <c r="E6" s="3">
        <f>Sheet1!B4-D6</f>
        <v>0.77840000000000487</v>
      </c>
    </row>
    <row r="7" spans="1:8" x14ac:dyDescent="0.35">
      <c r="A7" s="3">
        <f>$B$1*Sheet1!B5+$B$2*A6</f>
        <v>43.948320000000002</v>
      </c>
      <c r="B7" s="3">
        <f>Sheet1!B5-A7</f>
        <v>-1.9483200000000025</v>
      </c>
      <c r="D7" s="3">
        <f>$E$1*Sheet1!B5+$E$2*D6</f>
        <v>43.555119999999995</v>
      </c>
      <c r="E7" s="3">
        <f>Sheet1!B5-D7</f>
        <v>-1.5551199999999952</v>
      </c>
    </row>
    <row r="8" spans="1:8" x14ac:dyDescent="0.35">
      <c r="A8" s="3">
        <f>$B$1*Sheet1!B6+$B$2*A7</f>
        <v>44.253488000000004</v>
      </c>
      <c r="B8" s="3">
        <f>Sheet1!B6-A8</f>
        <v>2.7465119999999956</v>
      </c>
      <c r="D8" s="3">
        <f>$E$1*Sheet1!B6+$E$2*D7</f>
        <v>44.588583999999997</v>
      </c>
      <c r="E8" s="3">
        <f>Sheet1!B6-D8</f>
        <v>2.4114160000000027</v>
      </c>
    </row>
    <row r="9" spans="1:8" x14ac:dyDescent="0.35">
      <c r="A9" s="3">
        <f>$B$1*Sheet1!B7+$B$2*A8</f>
        <v>44.628139200000007</v>
      </c>
      <c r="B9" s="3">
        <f>Sheet1!B7-A9</f>
        <v>3.3718607999999932</v>
      </c>
      <c r="D9" s="3">
        <f>$E$1*Sheet1!B7+$E$2*D8</f>
        <v>45.612008799999998</v>
      </c>
      <c r="E9" s="3">
        <f>Sheet1!B7-D9</f>
        <v>2.3879912000000019</v>
      </c>
    </row>
    <row r="10" spans="1:8" x14ac:dyDescent="0.35">
      <c r="A10" s="3">
        <f>$B$1*Sheet1!B8+$B$2*A9</f>
        <v>45.065325280000003</v>
      </c>
      <c r="B10" s="3">
        <f>Sheet1!B8-A10</f>
        <v>3.9346747199999967</v>
      </c>
      <c r="D10" s="3">
        <f>$E$1*Sheet1!B8+$E$2*D9</f>
        <v>46.628406159999997</v>
      </c>
      <c r="E10" s="3">
        <f>Sheet1!B8-D10</f>
        <v>2.3715938400000027</v>
      </c>
    </row>
    <row r="11" spans="1:8" x14ac:dyDescent="0.35">
      <c r="A11" s="3">
        <f>$B$1*Sheet1!B9+$B$2*A10</f>
        <v>45.858792751999999</v>
      </c>
      <c r="B11" s="3">
        <f>Sheet1!B9-A11</f>
        <v>7.1412072480000006</v>
      </c>
      <c r="D11" s="3">
        <f>$E$1*Sheet1!B9+$E$2*D10</f>
        <v>48.539884311999998</v>
      </c>
      <c r="E11" s="3">
        <f>Sheet1!B9-D11</f>
        <v>4.4601156880000019</v>
      </c>
    </row>
    <row r="12" spans="1:8" x14ac:dyDescent="0.35">
      <c r="A12" s="3">
        <f>$B$1*Sheet1!B10+$B$2*A11</f>
        <v>46.872913476800001</v>
      </c>
      <c r="B12" s="3">
        <f>Sheet1!B10-A12</f>
        <v>9.1270865231999991</v>
      </c>
      <c r="D12" s="3">
        <f>$E$1*Sheet1!B10+$E$2*D11</f>
        <v>50.777919018399999</v>
      </c>
      <c r="E12" s="3">
        <f>Sheet1!B10-D12</f>
        <v>5.2220809816000013</v>
      </c>
    </row>
    <row r="13" spans="1:8" x14ac:dyDescent="0.35">
      <c r="A13" s="3">
        <f>$B$1*Sheet1!B11+$B$2*A12</f>
        <v>48.185622129119999</v>
      </c>
      <c r="B13" s="3">
        <f>Sheet1!B11-A13</f>
        <v>11.814377870880001</v>
      </c>
      <c r="D13" s="3">
        <f>$E$1*Sheet1!B11+$E$2*D12</f>
        <v>53.544543312879995</v>
      </c>
      <c r="E13" s="3">
        <f>Sheet1!B11-D13</f>
        <v>6.4554566871200052</v>
      </c>
    </row>
    <row r="14" spans="1:8" x14ac:dyDescent="0.35">
      <c r="A14" s="3">
        <f>$B$1*Sheet1!B12+$B$2*A13</f>
        <v>49.967059916208001</v>
      </c>
      <c r="B14" s="3">
        <f>Sheet1!B12-A14</f>
        <v>16.032940083791999</v>
      </c>
      <c r="D14" s="3">
        <f>$E$1*Sheet1!B12+$E$2*D13</f>
        <v>57.281180319015988</v>
      </c>
      <c r="E14" s="3">
        <f>Sheet1!B12-D14</f>
        <v>8.7188196809840122</v>
      </c>
    </row>
    <row r="15" spans="1:8" x14ac:dyDescent="0.35">
      <c r="A15" s="3">
        <f>$B$1*Sheet1!B13+$B$2*A14</f>
        <v>52.170353924587204</v>
      </c>
      <c r="B15" s="3">
        <f>Sheet1!B13-A15</f>
        <v>19.829646075412796</v>
      </c>
      <c r="D15" s="3">
        <f>$E$1*Sheet1!B13+$E$2*D14</f>
        <v>61.696826223311191</v>
      </c>
      <c r="E15" s="3">
        <f>Sheet1!B13-D15</f>
        <v>10.303173776688809</v>
      </c>
    </row>
    <row r="16" spans="1:8" x14ac:dyDescent="0.35">
      <c r="A16" s="3">
        <f>$B$1*Sheet1!B14+$B$2*A15</f>
        <v>54.253318532128489</v>
      </c>
      <c r="B16" s="3">
        <f>Sheet1!B14-A16</f>
        <v>18.746681467871511</v>
      </c>
      <c r="D16" s="3">
        <f>$E$1*Sheet1!B14+$E$2*D15</f>
        <v>65.087778356317827</v>
      </c>
      <c r="E16" s="3">
        <f>Sheet1!B14-D16</f>
        <v>7.9122216436821731</v>
      </c>
    </row>
    <row r="17" spans="1:5" x14ac:dyDescent="0.35">
      <c r="A17" s="3">
        <f>$B$1*Sheet1!B15+$B$2*A16</f>
        <v>56.527986678915646</v>
      </c>
      <c r="B17" s="3">
        <f>Sheet1!B15-A17</f>
        <v>20.472013321084354</v>
      </c>
      <c r="D17" s="3">
        <f>$E$1*Sheet1!B15+$E$2*D16</f>
        <v>68.66144484942248</v>
      </c>
      <c r="E17" s="3">
        <f>Sheet1!B15-D17</f>
        <v>8.3385551505775197</v>
      </c>
    </row>
    <row r="18" spans="1:5" x14ac:dyDescent="0.35">
      <c r="A18" s="3">
        <f>$B$1*Sheet1!B16+$B$2*A17</f>
        <v>58.97518801102408</v>
      </c>
      <c r="B18" s="3">
        <f>Sheet1!B16-A18</f>
        <v>22.02481198897592</v>
      </c>
      <c r="D18" s="3">
        <f>$E$1*Sheet1!B16+$E$2*D17</f>
        <v>72.363011394595731</v>
      </c>
      <c r="E18" s="3">
        <f>Sheet1!B16-D18</f>
        <v>8.6369886054042695</v>
      </c>
    </row>
    <row r="19" spans="1:5" x14ac:dyDescent="0.35">
      <c r="A19" s="3">
        <f>$B$1*Sheet1!B17+$B$2*A18</f>
        <v>60.877669209921677</v>
      </c>
      <c r="B19" s="3">
        <f>Sheet1!B17-A19</f>
        <v>17.122330790078323</v>
      </c>
      <c r="D19" s="3">
        <f>$E$1*Sheet1!B17+$E$2*D18</f>
        <v>74.054107976217011</v>
      </c>
      <c r="E19" s="3">
        <f>Sheet1!B17-D19</f>
        <v>3.9458920237829886</v>
      </c>
    </row>
    <row r="20" spans="1:5" x14ac:dyDescent="0.35">
      <c r="A20" s="3">
        <f>$B$1*Sheet1!B18+$B$2*A19</f>
        <v>62.68990228892951</v>
      </c>
      <c r="B20" s="3">
        <f>Sheet1!B18-A20</f>
        <v>16.31009771107049</v>
      </c>
      <c r="D20" s="3">
        <f>$E$1*Sheet1!B18+$E$2*D19</f>
        <v>75.537875583351905</v>
      </c>
      <c r="E20" s="3">
        <f>Sheet1!B18-D20</f>
        <v>3.4621244166480949</v>
      </c>
    </row>
    <row r="21" spans="1:5" x14ac:dyDescent="0.35">
      <c r="A21" s="3">
        <f>$B$1*Sheet1!B19+$B$2*A20</f>
        <v>65.120912060036559</v>
      </c>
      <c r="B21" s="3">
        <f>Sheet1!B19-A21</f>
        <v>21.879087939963441</v>
      </c>
      <c r="D21" s="3">
        <f>$E$1*Sheet1!B19+$E$2*D20</f>
        <v>78.976512908346322</v>
      </c>
      <c r="E21" s="3">
        <f>Sheet1!B19-D21</f>
        <v>8.0234870916536778</v>
      </c>
    </row>
    <row r="22" spans="1:5" x14ac:dyDescent="0.35">
      <c r="A22" s="3">
        <f>$B$1*Sheet1!B20+$B$2*A21</f>
        <v>68.008820854032905</v>
      </c>
      <c r="B22" s="3">
        <f>Sheet1!B20-A22</f>
        <v>25.991179145967095</v>
      </c>
      <c r="D22" s="3">
        <f>$E$1*Sheet1!B20+$E$2*D21</f>
        <v>83.483559035842418</v>
      </c>
      <c r="E22" s="3">
        <f>Sheet1!B20-D22</f>
        <v>10.516440964157582</v>
      </c>
    </row>
    <row r="23" spans="1:5" x14ac:dyDescent="0.35">
      <c r="A23" s="3">
        <f>$B$1*Sheet1!B21+$B$2*A22</f>
        <v>70.507938768629614</v>
      </c>
      <c r="B23" s="3">
        <f>Sheet1!B21-A23</f>
        <v>22.492061231370386</v>
      </c>
      <c r="D23" s="3">
        <f>$E$1*Sheet1!B21+$E$2*D22</f>
        <v>86.338491325089677</v>
      </c>
      <c r="E23" s="3">
        <f>Sheet1!B21-D23</f>
        <v>6.6615086749103227</v>
      </c>
    </row>
    <row r="24" spans="1:5" x14ac:dyDescent="0.35">
      <c r="A24" s="3">
        <f>$B$1*Sheet1!B22+$B$2*A23</f>
        <v>71.857144891766652</v>
      </c>
      <c r="B24" s="3">
        <f>Sheet1!B22-A24</f>
        <v>12.142855108233348</v>
      </c>
      <c r="D24" s="3">
        <f>$E$1*Sheet1!B22+$E$2*D23</f>
        <v>85.636943927562768</v>
      </c>
      <c r="E24" s="3">
        <f>Sheet1!B22-D24</f>
        <v>-1.6369439275627684</v>
      </c>
    </row>
    <row r="25" spans="1:5" x14ac:dyDescent="0.35">
      <c r="A25" s="3">
        <f>$B$1*Sheet1!B23+$B$2*A24</f>
        <v>73.871430402589993</v>
      </c>
      <c r="B25" s="3">
        <f>Sheet1!B23-A25</f>
        <v>18.128569597410007</v>
      </c>
      <c r="D25" s="3">
        <f>$E$1*Sheet1!B23+$E$2*D24</f>
        <v>87.545860749293936</v>
      </c>
      <c r="E25" s="3">
        <f>Sheet1!B23-D25</f>
        <v>4.4541392507060635</v>
      </c>
    </row>
    <row r="26" spans="1:5" x14ac:dyDescent="0.35">
      <c r="A26" s="3">
        <f>$B$1*Sheet1!B24+$B$2*A25</f>
        <v>76.484287362331003</v>
      </c>
      <c r="B26" s="3">
        <f>Sheet1!B24-A26</f>
        <v>23.515712637668997</v>
      </c>
      <c r="D26" s="3">
        <f>$E$1*Sheet1!B24+$E$2*D25</f>
        <v>91.282102524505746</v>
      </c>
      <c r="E26" s="3">
        <f>Sheet1!B24-D26</f>
        <v>8.7178974754942544</v>
      </c>
    </row>
    <row r="27" spans="1:5" x14ac:dyDescent="0.35">
      <c r="A27" s="3">
        <f>$B$1*Sheet1!B25+$B$2*A26</f>
        <v>79.435858626097911</v>
      </c>
      <c r="B27" s="3">
        <f>Sheet1!B25-A27</f>
        <v>26.564141373902089</v>
      </c>
      <c r="D27" s="3">
        <f>$E$1*Sheet1!B25+$E$2*D26</f>
        <v>95.697471767154013</v>
      </c>
      <c r="E27" s="3">
        <f>Sheet1!B25-D27</f>
        <v>10.302528232845987</v>
      </c>
    </row>
    <row r="28" spans="1:5" x14ac:dyDescent="0.35">
      <c r="A28" s="3">
        <f>$B$1*Sheet1!B26+$B$2*A27</f>
        <v>82.492272763488117</v>
      </c>
      <c r="B28" s="3">
        <f>Sheet1!B26-A28</f>
        <v>27.507727236511883</v>
      </c>
      <c r="D28" s="3">
        <f>$E$1*Sheet1!B26+$E$2*D27</f>
        <v>99.988230237007812</v>
      </c>
      <c r="E28" s="3">
        <f>Sheet1!B26-D28</f>
        <v>10.011769762992188</v>
      </c>
    </row>
    <row r="29" spans="1:5" x14ac:dyDescent="0.35">
      <c r="A29" s="3">
        <f>$B$1*Sheet1!B27+$B$2*A28</f>
        <v>85.04304548713931</v>
      </c>
      <c r="B29" s="3">
        <f>Sheet1!B27-A29</f>
        <v>22.95695451286069</v>
      </c>
      <c r="D29" s="3">
        <f>$E$1*Sheet1!B27+$E$2*D28</f>
        <v>102.39176116590545</v>
      </c>
      <c r="E29" s="3">
        <f>Sheet1!B27-D29</f>
        <v>5.6082388340945499</v>
      </c>
    </row>
    <row r="30" spans="1:5" x14ac:dyDescent="0.35">
      <c r="A30" s="3">
        <f>$B$1*Sheet1!B28+$B$2*A29</f>
        <v>87.638740938425371</v>
      </c>
      <c r="B30" s="3">
        <f>Sheet1!B28-A30</f>
        <v>23.361259061574629</v>
      </c>
      <c r="D30" s="3">
        <f>$E$1*Sheet1!B28+$E$2*D29</f>
        <v>104.97423281613381</v>
      </c>
      <c r="E30" s="3">
        <f>Sheet1!B28-D30</f>
        <v>6.0257671838661935</v>
      </c>
    </row>
    <row r="31" spans="1:5" x14ac:dyDescent="0.35">
      <c r="A31" s="3">
        <f>$B$1*Sheet1!B29+$B$2*A30</f>
        <v>89.174866844582837</v>
      </c>
      <c r="B31" s="3">
        <f>Sheet1!B29-A31</f>
        <v>13.825133155417163</v>
      </c>
      <c r="D31" s="3">
        <f>$E$1*Sheet1!B29+$E$2*D30</f>
        <v>104.38196297129366</v>
      </c>
      <c r="E31" s="3">
        <f>Sheet1!B29-D31</f>
        <v>-1.3819629712936603</v>
      </c>
    </row>
    <row r="32" spans="1:5" x14ac:dyDescent="0.35">
      <c r="A32" s="3">
        <f>$B$1*Sheet1!B30+$B$2*A31</f>
        <v>91.157380160124561</v>
      </c>
      <c r="B32" s="3">
        <f>Sheet1!B30-A32</f>
        <v>17.842619839875439</v>
      </c>
      <c r="D32" s="3">
        <f>$E$1*Sheet1!B30+$E$2*D31</f>
        <v>105.76737407990555</v>
      </c>
      <c r="E32" s="3">
        <f>Sheet1!B30-D32</f>
        <v>3.2326259200944492</v>
      </c>
    </row>
    <row r="33" spans="1:5" x14ac:dyDescent="0.35">
      <c r="A33" s="3">
        <f>$B$1*Sheet1!B31+$B$2*A32</f>
        <v>94.141642144112097</v>
      </c>
      <c r="B33" s="3">
        <f>Sheet1!B31-A33</f>
        <v>26.858357855887903</v>
      </c>
      <c r="D33" s="3">
        <f>$E$1*Sheet1!B31+$E$2*D32</f>
        <v>110.33716185593387</v>
      </c>
      <c r="E33" s="3">
        <f>Sheet1!B31-D33</f>
        <v>10.662838144066129</v>
      </c>
    </row>
    <row r="36" spans="1:5" x14ac:dyDescent="0.35">
      <c r="B36" t="s">
        <v>4</v>
      </c>
    </row>
    <row r="37" spans="1:5" x14ac:dyDescent="0.35">
      <c r="B37">
        <f>SUMSQ(B4:B33)/(30-1)</f>
        <v>318.42110031263945</v>
      </c>
      <c r="E37">
        <f>SUMSQ(E4:E33)/(30-1)</f>
        <v>42.905028107887844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AE5A-119C-48BB-BD11-D5DBAD7418B7}">
  <dimension ref="A1:B34"/>
  <sheetViews>
    <sheetView workbookViewId="0">
      <selection activeCell="B2" sqref="B2"/>
    </sheetView>
  </sheetViews>
  <sheetFormatPr defaultRowHeight="14.5" x14ac:dyDescent="0.35"/>
  <cols>
    <col min="2" max="2" width="12.453125" bestFit="1" customWidth="1"/>
  </cols>
  <sheetData>
    <row r="1" spans="1:2" x14ac:dyDescent="0.35">
      <c r="A1" t="s">
        <v>10</v>
      </c>
      <c r="B1">
        <f>(SUM(Sheet1!B2:B31)-B2*SUM(Sheet1!A2:A31))/30</f>
        <v>34.979310344827582</v>
      </c>
    </row>
    <row r="2" spans="1:2" x14ac:dyDescent="0.35">
      <c r="A2" t="s">
        <v>11</v>
      </c>
      <c r="B2">
        <f>(30*SUMPRODUCT(Sheet1!A2:A31,Sheet1!B2:B31)-SUM(Sheet1!A2:A31)*SUM(Sheet1!B2:B31))/(30*SUMSQ(Sheet1!A2:A31)-SUM(Sheet1!A2:A31)^2)</f>
        <v>2.7561735261401559</v>
      </c>
    </row>
    <row r="4" spans="1:2" x14ac:dyDescent="0.35">
      <c r="A4" s="2" t="s">
        <v>12</v>
      </c>
      <c r="B4" s="2" t="s">
        <v>13</v>
      </c>
    </row>
    <row r="5" spans="1:2" x14ac:dyDescent="0.35">
      <c r="A5" s="3">
        <v>1</v>
      </c>
      <c r="B5" s="3">
        <f>$B$1+$B$2*A5</f>
        <v>37.735483870967741</v>
      </c>
    </row>
    <row r="6" spans="1:2" x14ac:dyDescent="0.35">
      <c r="A6" s="3">
        <v>2</v>
      </c>
      <c r="B6" s="3">
        <f t="shared" ref="B6:B34" si="0">$B$1+$B$2*A6</f>
        <v>40.491657397107893</v>
      </c>
    </row>
    <row r="7" spans="1:2" x14ac:dyDescent="0.35">
      <c r="A7" s="3">
        <v>3</v>
      </c>
      <c r="B7" s="3">
        <f t="shared" si="0"/>
        <v>43.247830923248046</v>
      </c>
    </row>
    <row r="8" spans="1:2" x14ac:dyDescent="0.35">
      <c r="A8" s="3">
        <v>4</v>
      </c>
      <c r="B8" s="3">
        <f t="shared" si="0"/>
        <v>46.004004449388205</v>
      </c>
    </row>
    <row r="9" spans="1:2" x14ac:dyDescent="0.35">
      <c r="A9" s="3">
        <v>5</v>
      </c>
      <c r="B9" s="3">
        <f t="shared" si="0"/>
        <v>48.760177975528364</v>
      </c>
    </row>
    <row r="10" spans="1:2" x14ac:dyDescent="0.35">
      <c r="A10" s="3">
        <v>6</v>
      </c>
      <c r="B10" s="3">
        <f t="shared" si="0"/>
        <v>51.516351501668517</v>
      </c>
    </row>
    <row r="11" spans="1:2" x14ac:dyDescent="0.35">
      <c r="A11" s="3">
        <v>7</v>
      </c>
      <c r="B11" s="3">
        <f t="shared" si="0"/>
        <v>54.272525027808669</v>
      </c>
    </row>
    <row r="12" spans="1:2" x14ac:dyDescent="0.35">
      <c r="A12" s="3">
        <v>8</v>
      </c>
      <c r="B12" s="3">
        <f t="shared" si="0"/>
        <v>57.028698553948828</v>
      </c>
    </row>
    <row r="13" spans="1:2" x14ac:dyDescent="0.35">
      <c r="A13" s="3">
        <v>9</v>
      </c>
      <c r="B13" s="3">
        <f t="shared" si="0"/>
        <v>59.784872080088988</v>
      </c>
    </row>
    <row r="14" spans="1:2" x14ac:dyDescent="0.35">
      <c r="A14" s="3">
        <v>10</v>
      </c>
      <c r="B14" s="3">
        <f t="shared" si="0"/>
        <v>62.54104560622914</v>
      </c>
    </row>
    <row r="15" spans="1:2" x14ac:dyDescent="0.35">
      <c r="A15" s="3">
        <v>11</v>
      </c>
      <c r="B15" s="3">
        <f t="shared" si="0"/>
        <v>65.297219132369293</v>
      </c>
    </row>
    <row r="16" spans="1:2" x14ac:dyDescent="0.35">
      <c r="A16" s="3">
        <v>12</v>
      </c>
      <c r="B16" s="3">
        <f t="shared" si="0"/>
        <v>68.053392658509452</v>
      </c>
    </row>
    <row r="17" spans="1:2" x14ac:dyDescent="0.35">
      <c r="A17" s="3">
        <v>13</v>
      </c>
      <c r="B17" s="3">
        <f t="shared" si="0"/>
        <v>70.809566184649611</v>
      </c>
    </row>
    <row r="18" spans="1:2" x14ac:dyDescent="0.35">
      <c r="A18" s="3">
        <v>14</v>
      </c>
      <c r="B18" s="3">
        <f t="shared" si="0"/>
        <v>73.565739710789757</v>
      </c>
    </row>
    <row r="19" spans="1:2" x14ac:dyDescent="0.35">
      <c r="A19" s="3">
        <v>15</v>
      </c>
      <c r="B19" s="3">
        <f t="shared" si="0"/>
        <v>76.321913236929916</v>
      </c>
    </row>
    <row r="20" spans="1:2" x14ac:dyDescent="0.35">
      <c r="A20" s="3">
        <v>16</v>
      </c>
      <c r="B20" s="3">
        <f t="shared" si="0"/>
        <v>79.078086763070075</v>
      </c>
    </row>
    <row r="21" spans="1:2" x14ac:dyDescent="0.35">
      <c r="A21" s="3">
        <v>17</v>
      </c>
      <c r="B21" s="3">
        <f t="shared" si="0"/>
        <v>81.834260289210235</v>
      </c>
    </row>
    <row r="22" spans="1:2" x14ac:dyDescent="0.35">
      <c r="A22" s="3">
        <v>18</v>
      </c>
      <c r="B22" s="3">
        <f t="shared" si="0"/>
        <v>84.590433815350394</v>
      </c>
    </row>
    <row r="23" spans="1:2" x14ac:dyDescent="0.35">
      <c r="A23" s="3">
        <v>19</v>
      </c>
      <c r="B23" s="3">
        <f t="shared" si="0"/>
        <v>87.34660734149054</v>
      </c>
    </row>
    <row r="24" spans="1:2" x14ac:dyDescent="0.35">
      <c r="A24" s="3">
        <v>20</v>
      </c>
      <c r="B24" s="3">
        <f t="shared" si="0"/>
        <v>90.102780867630699</v>
      </c>
    </row>
    <row r="25" spans="1:2" x14ac:dyDescent="0.35">
      <c r="A25" s="3">
        <v>21</v>
      </c>
      <c r="B25" s="3">
        <f t="shared" si="0"/>
        <v>92.858954393770858</v>
      </c>
    </row>
    <row r="26" spans="1:2" x14ac:dyDescent="0.35">
      <c r="A26" s="3">
        <v>22</v>
      </c>
      <c r="B26" s="3">
        <f t="shared" si="0"/>
        <v>95.615127919911004</v>
      </c>
    </row>
    <row r="27" spans="1:2" x14ac:dyDescent="0.35">
      <c r="A27" s="3">
        <v>23</v>
      </c>
      <c r="B27" s="3">
        <f t="shared" si="0"/>
        <v>98.371301446051163</v>
      </c>
    </row>
    <row r="28" spans="1:2" x14ac:dyDescent="0.35">
      <c r="A28" s="3">
        <v>24</v>
      </c>
      <c r="B28" s="3">
        <f t="shared" si="0"/>
        <v>101.12747497219132</v>
      </c>
    </row>
    <row r="29" spans="1:2" x14ac:dyDescent="0.35">
      <c r="A29" s="3">
        <v>25</v>
      </c>
      <c r="B29" s="3">
        <f t="shared" si="0"/>
        <v>103.88364849833148</v>
      </c>
    </row>
    <row r="30" spans="1:2" x14ac:dyDescent="0.35">
      <c r="A30" s="3">
        <v>26</v>
      </c>
      <c r="B30" s="3">
        <f t="shared" si="0"/>
        <v>106.63982202447164</v>
      </c>
    </row>
    <row r="31" spans="1:2" x14ac:dyDescent="0.35">
      <c r="A31" s="3">
        <v>27</v>
      </c>
      <c r="B31" s="3">
        <f t="shared" si="0"/>
        <v>109.39599555061179</v>
      </c>
    </row>
    <row r="32" spans="1:2" x14ac:dyDescent="0.35">
      <c r="A32" s="3">
        <v>28</v>
      </c>
      <c r="B32" s="3">
        <f t="shared" si="0"/>
        <v>112.15216907675195</v>
      </c>
    </row>
    <row r="33" spans="1:2" x14ac:dyDescent="0.35">
      <c r="A33" s="3">
        <v>29</v>
      </c>
      <c r="B33" s="3">
        <f t="shared" si="0"/>
        <v>114.90834260289211</v>
      </c>
    </row>
    <row r="34" spans="1:2" x14ac:dyDescent="0.35">
      <c r="A34" s="3">
        <v>30</v>
      </c>
      <c r="B34" s="3">
        <f t="shared" si="0"/>
        <v>117.66451612903225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CA0B-5FC8-4DDD-8DEA-360D5AB83A73}">
  <dimension ref="A1:E35"/>
  <sheetViews>
    <sheetView workbookViewId="0">
      <selection activeCell="B5" sqref="B5"/>
    </sheetView>
  </sheetViews>
  <sheetFormatPr defaultRowHeight="14.5" x14ac:dyDescent="0.35"/>
  <cols>
    <col min="1" max="1" width="9.6328125" bestFit="1" customWidth="1"/>
  </cols>
  <sheetData>
    <row r="1" spans="1:5" x14ac:dyDescent="0.35">
      <c r="A1" t="s">
        <v>5</v>
      </c>
      <c r="B1">
        <v>0.1</v>
      </c>
      <c r="D1" t="s">
        <v>5</v>
      </c>
      <c r="E1">
        <v>0.3</v>
      </c>
    </row>
    <row r="2" spans="1:5" x14ac:dyDescent="0.35">
      <c r="A2" t="s">
        <v>6</v>
      </c>
      <c r="B2">
        <v>0.9</v>
      </c>
      <c r="D2" t="s">
        <v>6</v>
      </c>
      <c r="E2">
        <v>0.7</v>
      </c>
    </row>
    <row r="4" spans="1:5" x14ac:dyDescent="0.35">
      <c r="A4" s="4" t="s">
        <v>7</v>
      </c>
      <c r="B4" s="4" t="s">
        <v>14</v>
      </c>
      <c r="D4" s="4" t="s">
        <v>7</v>
      </c>
      <c r="E4" s="4" t="s">
        <v>14</v>
      </c>
    </row>
    <row r="5" spans="1:5" x14ac:dyDescent="0.35">
      <c r="A5">
        <f>Sheet3!B1-(Sheet4!$B$2/Sheet4!$B$1)*Sheet3!B2</f>
        <v>10.173748609566179</v>
      </c>
      <c r="B5">
        <f>Sheet3!B1-(2*Sheet4!$B$2/Sheet4!$B$1)*Sheet3!B2</f>
        <v>-14.631813125695224</v>
      </c>
      <c r="D5">
        <f>Sheet3!B1-(Sheet4!$E$2/Sheet4!$E$1)*Sheet3!B2</f>
        <v>28.548238783833884</v>
      </c>
      <c r="E5">
        <f>Sheet3!B1-(2*Sheet4!$E$2/Sheet4!$E$1)*Sheet3!B2</f>
        <v>22.117167222840187</v>
      </c>
    </row>
    <row r="6" spans="1:5" x14ac:dyDescent="0.35">
      <c r="A6">
        <f>Sheet4!$B$2*A5+Sheet4!$B$1*Sheet1!B2</f>
        <v>13.456373748609561</v>
      </c>
      <c r="B6">
        <f>Sheet4!$B$2*B5+Sheet4!$B$1*Sheet1!B2</f>
        <v>-8.8686318131257025</v>
      </c>
      <c r="D6">
        <f>Sheet4!$E$2*D5+Sheet4!$E$1*Sheet1!B2</f>
        <v>32.883767148683717</v>
      </c>
      <c r="E6">
        <f>Sheet4!$E$2*E5+Sheet4!$E$1*Sheet1!B2</f>
        <v>28.382017055988129</v>
      </c>
    </row>
    <row r="7" spans="1:5" x14ac:dyDescent="0.35">
      <c r="A7">
        <f>Sheet4!$B$2*A6+Sheet4!$B$1*Sheet1!B3</f>
        <v>16.510736373748607</v>
      </c>
      <c r="B7">
        <f>Sheet4!$B$2*B6+Sheet4!$B$1*Sheet1!B3</f>
        <v>-3.5817686318131319</v>
      </c>
      <c r="D7">
        <f>Sheet4!$E$2*D6+Sheet4!$E$1*Sheet1!B3</f>
        <v>36.218637004078602</v>
      </c>
      <c r="E7">
        <f>Sheet4!$E$2*E6+Sheet4!$E$1*Sheet1!B3</f>
        <v>33.067411939191686</v>
      </c>
    </row>
    <row r="8" spans="1:5" x14ac:dyDescent="0.35">
      <c r="A8">
        <f>Sheet4!$B$2*A7+Sheet4!$B$1*Sheet1!B4</f>
        <v>19.359662736373746</v>
      </c>
      <c r="B8">
        <f>Sheet4!$B$2*B7+Sheet4!$B$1*Sheet1!B4</f>
        <v>1.276408231368181</v>
      </c>
      <c r="D8">
        <f>Sheet4!$E$2*D7+Sheet4!$E$1*Sheet1!B4</f>
        <v>38.853045902855015</v>
      </c>
      <c r="E8">
        <f>Sheet4!$E$2*E7+Sheet4!$E$1*Sheet1!B4</f>
        <v>36.647188357434175</v>
      </c>
    </row>
    <row r="9" spans="1:5" x14ac:dyDescent="0.35">
      <c r="A9">
        <f>Sheet4!$B$2*A8+Sheet4!$B$1*Sheet1!B5</f>
        <v>21.623696462736373</v>
      </c>
      <c r="B9">
        <f>Sheet4!$B$2*B8+Sheet4!$B$1*Sheet1!B5</f>
        <v>5.348767408231363</v>
      </c>
      <c r="D9">
        <f>Sheet4!$E$2*D8+Sheet4!$E$1*Sheet1!B5</f>
        <v>39.797132131998509</v>
      </c>
      <c r="E9">
        <f>Sheet4!$E$2*E8+Sheet4!$E$1*Sheet1!B5</f>
        <v>38.253031850203918</v>
      </c>
    </row>
    <row r="10" spans="1:5" x14ac:dyDescent="0.35">
      <c r="A10">
        <f>Sheet4!$B$2*A9+Sheet4!$B$1*Sheet1!B6</f>
        <v>24.161326816462736</v>
      </c>
      <c r="B10">
        <f>Sheet4!$B$2*B9+Sheet4!$B$1*Sheet1!B6</f>
        <v>9.5138906674082264</v>
      </c>
      <c r="D10">
        <f>Sheet4!$E$2*D9+Sheet4!$E$1*Sheet1!B6</f>
        <v>41.957992492398958</v>
      </c>
      <c r="E10">
        <f>Sheet4!$E$2*E9+Sheet4!$E$1*Sheet1!B6</f>
        <v>40.87712229514274</v>
      </c>
    </row>
    <row r="11" spans="1:5" x14ac:dyDescent="0.35">
      <c r="A11">
        <f>Sheet4!$B$2*A10+Sheet4!$B$1*Sheet1!B7</f>
        <v>26.545194134816462</v>
      </c>
      <c r="B11">
        <f>Sheet4!$B$2*B10+Sheet4!$B$1*Sheet1!B7</f>
        <v>13.362501600667406</v>
      </c>
      <c r="D11">
        <f>Sheet4!$E$2*D10+Sheet4!$E$1*Sheet1!B7</f>
        <v>43.770594744679272</v>
      </c>
      <c r="E11">
        <f>Sheet4!$E$2*E10+Sheet4!$E$1*Sheet1!B7</f>
        <v>43.013985606599917</v>
      </c>
    </row>
    <row r="12" spans="1:5" x14ac:dyDescent="0.35">
      <c r="A12">
        <f>Sheet4!$B$2*A11+Sheet4!$B$1*Sheet1!B8</f>
        <v>28.790674721334817</v>
      </c>
      <c r="B12">
        <f>Sheet4!$B$2*B11+Sheet4!$B$1*Sheet1!B8</f>
        <v>16.926251440600666</v>
      </c>
      <c r="D12">
        <f>Sheet4!$E$2*D11+Sheet4!$E$1*Sheet1!B8</f>
        <v>45.339416321275486</v>
      </c>
      <c r="E12">
        <f>Sheet4!$E$2*E11+Sheet4!$E$1*Sheet1!B8</f>
        <v>44.809789924619935</v>
      </c>
    </row>
    <row r="13" spans="1:5" x14ac:dyDescent="0.35">
      <c r="A13">
        <f>Sheet4!$B$2*A12+Sheet4!$B$1*Sheet1!B9</f>
        <v>31.211607249201336</v>
      </c>
      <c r="B13">
        <f>Sheet4!$B$2*B12+Sheet4!$B$1*Sheet1!B9</f>
        <v>20.5336262965406</v>
      </c>
      <c r="D13">
        <f>Sheet4!$E$2*D12+Sheet4!$E$1*Sheet1!B9</f>
        <v>47.637591424892832</v>
      </c>
      <c r="E13">
        <f>Sheet4!$E$2*E12+Sheet4!$E$1*Sheet1!B9</f>
        <v>47.26685294723395</v>
      </c>
    </row>
    <row r="14" spans="1:5" x14ac:dyDescent="0.35">
      <c r="A14">
        <f>Sheet4!$B$2*A13+Sheet4!$B$1*Sheet1!B10</f>
        <v>33.690446524281199</v>
      </c>
      <c r="B14">
        <f>Sheet4!$B$2*B13+Sheet4!$B$1*Sheet1!B10</f>
        <v>24.080263666886541</v>
      </c>
      <c r="D14">
        <f>Sheet4!$E$2*D13+Sheet4!$E$1*Sheet1!B10</f>
        <v>50.146313997424983</v>
      </c>
      <c r="E14">
        <f>Sheet4!$E$2*E13+Sheet4!$E$1*Sheet1!B10</f>
        <v>49.886797063063767</v>
      </c>
    </row>
    <row r="15" spans="1:5" x14ac:dyDescent="0.35">
      <c r="A15">
        <f>Sheet4!$B$2*A14+Sheet4!$B$1*Sheet1!B11</f>
        <v>36.321401871853084</v>
      </c>
      <c r="B15">
        <f>Sheet4!$B$2*B14+Sheet4!$B$1*Sheet1!B11</f>
        <v>27.672237300197889</v>
      </c>
      <c r="D15">
        <f>Sheet4!$E$2*D14+Sheet4!$E$1*Sheet1!B11</f>
        <v>53.102419798197488</v>
      </c>
      <c r="E15">
        <f>Sheet4!$E$2*E14+Sheet4!$E$1*Sheet1!B11</f>
        <v>52.920757944144633</v>
      </c>
    </row>
    <row r="16" spans="1:5" x14ac:dyDescent="0.35">
      <c r="A16">
        <f>Sheet4!$B$2*A15+Sheet4!$B$1*Sheet1!B12</f>
        <v>39.289261684667778</v>
      </c>
      <c r="B16">
        <f>Sheet4!$B$2*B15+Sheet4!$B$1*Sheet1!B12</f>
        <v>31.5050135701781</v>
      </c>
      <c r="D16">
        <f>Sheet4!$E$2*D15+Sheet4!$E$1*Sheet1!B12</f>
        <v>56.971693858738234</v>
      </c>
      <c r="E16">
        <f>Sheet4!$E$2*E15+Sheet4!$E$1*Sheet1!B12</f>
        <v>56.844530560901248</v>
      </c>
    </row>
    <row r="17" spans="1:5" x14ac:dyDescent="0.35">
      <c r="A17">
        <f>Sheet4!$B$2*A16+Sheet4!$B$1*Sheet1!B13</f>
        <v>42.560335516201008</v>
      </c>
      <c r="B17">
        <f>Sheet4!$B$2*B16+Sheet4!$B$1*Sheet1!B13</f>
        <v>35.554512213160294</v>
      </c>
      <c r="D17">
        <f>Sheet4!$E$2*D16+Sheet4!$E$1*Sheet1!B13</f>
        <v>61.480185701116753</v>
      </c>
      <c r="E17">
        <f>Sheet4!$E$2*E16+Sheet4!$E$1*Sheet1!B13</f>
        <v>61.391171392630866</v>
      </c>
    </row>
    <row r="18" spans="1:5" x14ac:dyDescent="0.35">
      <c r="A18">
        <f>Sheet4!$B$2*A17+Sheet4!$B$1*Sheet1!B14</f>
        <v>45.604301964580912</v>
      </c>
      <c r="B18">
        <f>Sheet4!$B$2*B17+Sheet4!$B$1*Sheet1!B14</f>
        <v>39.299060991844264</v>
      </c>
      <c r="D18">
        <f>Sheet4!$E$2*D17+Sheet4!$E$1*Sheet1!B14</f>
        <v>64.936129990781723</v>
      </c>
      <c r="E18">
        <f>Sheet4!$E$2*E17+Sheet4!$E$1*Sheet1!B14</f>
        <v>64.873819974841609</v>
      </c>
    </row>
    <row r="19" spans="1:5" x14ac:dyDescent="0.35">
      <c r="A19">
        <f>Sheet4!$B$2*A18+Sheet4!$B$1*Sheet1!B15</f>
        <v>48.743871768122823</v>
      </c>
      <c r="B19">
        <f>Sheet4!$B$2*B18+Sheet4!$B$1*Sheet1!B15</f>
        <v>43.069154892659839</v>
      </c>
      <c r="D19">
        <f>Sheet4!$E$2*D18+Sheet4!$E$1*Sheet1!B15</f>
        <v>68.555290993547203</v>
      </c>
      <c r="E19">
        <f>Sheet4!$E$2*E18+Sheet4!$E$1*Sheet1!B15</f>
        <v>68.511673982389127</v>
      </c>
    </row>
    <row r="20" spans="1:5" x14ac:dyDescent="0.35">
      <c r="A20">
        <f>Sheet4!$B$2*A19+Sheet4!$B$1*Sheet1!B16</f>
        <v>51.96948459131054</v>
      </c>
      <c r="B20">
        <f>Sheet4!$B$2*B19+Sheet4!$B$1*Sheet1!B16</f>
        <v>46.862239403393858</v>
      </c>
      <c r="D20">
        <f>Sheet4!$E$2*D19+Sheet4!$E$1*Sheet1!B16</f>
        <v>72.288703695483036</v>
      </c>
      <c r="E20">
        <f>Sheet4!$E$2*E19+Sheet4!$E$1*Sheet1!B16</f>
        <v>72.258171787672381</v>
      </c>
    </row>
    <row r="21" spans="1:5" x14ac:dyDescent="0.35">
      <c r="A21">
        <f>Sheet4!$B$2*A20+Sheet4!$B$1*Sheet1!B17</f>
        <v>54.572536132179494</v>
      </c>
      <c r="B21">
        <f>Sheet4!$B$2*B20+Sheet4!$B$1*Sheet1!B17</f>
        <v>49.97601546305448</v>
      </c>
      <c r="D21">
        <f>Sheet4!$E$2*D20+Sheet4!$E$1*Sheet1!B17</f>
        <v>74.002092586838131</v>
      </c>
      <c r="E21">
        <f>Sheet4!$E$2*E20+Sheet4!$E$1*Sheet1!B17</f>
        <v>73.980720251370656</v>
      </c>
    </row>
    <row r="22" spans="1:5" x14ac:dyDescent="0.35">
      <c r="A22">
        <f>Sheet4!$B$2*A21+Sheet4!$B$1*Sheet1!B18</f>
        <v>57.015282518961541</v>
      </c>
      <c r="B22">
        <f>Sheet4!$B$2*B21+Sheet4!$B$1*Sheet1!B18</f>
        <v>52.878413916749032</v>
      </c>
      <c r="D22">
        <f>Sheet4!$E$2*D21+Sheet4!$E$1*Sheet1!B18</f>
        <v>75.501464810786686</v>
      </c>
      <c r="E22">
        <f>Sheet4!$E$2*E21+Sheet4!$E$1*Sheet1!B18</f>
        <v>75.486504175959453</v>
      </c>
    </row>
    <row r="23" spans="1:5" x14ac:dyDescent="0.35">
      <c r="A23">
        <f>Sheet4!$B$2*A22+Sheet4!$B$1*Sheet1!B19</f>
        <v>60.013754267065394</v>
      </c>
      <c r="B23">
        <f>Sheet4!$B$2*B22+Sheet4!$B$1*Sheet1!B19</f>
        <v>56.290572525074133</v>
      </c>
      <c r="D23">
        <f>Sheet4!$E$2*D22+Sheet4!$E$1*Sheet1!B19</f>
        <v>78.95102536755067</v>
      </c>
      <c r="E23">
        <f>Sheet4!$E$2*E22+Sheet4!$E$1*Sheet1!B19</f>
        <v>78.940552923171609</v>
      </c>
    </row>
    <row r="24" spans="1:5" x14ac:dyDescent="0.35">
      <c r="A24">
        <f>Sheet4!$B$2*A23+Sheet4!$B$1*Sheet1!B20</f>
        <v>63.412378840358855</v>
      </c>
      <c r="B24">
        <f>Sheet4!$B$2*B23+Sheet4!$B$1*Sheet1!B20</f>
        <v>60.061515272566716</v>
      </c>
      <c r="D24">
        <f>Sheet4!$E$2*D23+Sheet4!$E$1*Sheet1!B20</f>
        <v>83.465717757285461</v>
      </c>
      <c r="E24">
        <f>Sheet4!$E$2*E23+Sheet4!$E$1*Sheet1!B20</f>
        <v>83.458387046220125</v>
      </c>
    </row>
    <row r="25" spans="1:5" x14ac:dyDescent="0.35">
      <c r="A25">
        <f>Sheet4!$B$2*A24+Sheet4!$B$1*Sheet1!B21</f>
        <v>66.371140956322975</v>
      </c>
      <c r="B25">
        <f>Sheet4!$B$2*B24+Sheet4!$B$1*Sheet1!B21</f>
        <v>63.355363745310044</v>
      </c>
      <c r="D25">
        <f>Sheet4!$E$2*D24+Sheet4!$E$1*Sheet1!B21</f>
        <v>86.32600243009982</v>
      </c>
      <c r="E25">
        <f>Sheet4!$E$2*E24+Sheet4!$E$1*Sheet1!B21</f>
        <v>86.320870932354083</v>
      </c>
    </row>
    <row r="26" spans="1:5" x14ac:dyDescent="0.35">
      <c r="A26">
        <f>Sheet4!$B$2*A25+Sheet4!$B$1*Sheet1!B22</f>
        <v>68.134026860690682</v>
      </c>
      <c r="B26">
        <f>Sheet4!$B$2*B25+Sheet4!$B$1*Sheet1!B22</f>
        <v>65.419827370779046</v>
      </c>
      <c r="D26">
        <f>Sheet4!$E$2*D25+Sheet4!$E$1*Sheet1!B22</f>
        <v>85.62820170106987</v>
      </c>
      <c r="E26">
        <f>Sheet4!$E$2*E25+Sheet4!$E$1*Sheet1!B22</f>
        <v>85.624609652647848</v>
      </c>
    </row>
    <row r="27" spans="1:5" x14ac:dyDescent="0.35">
      <c r="A27">
        <f>Sheet4!$B$2*A26+Sheet4!$B$1*Sheet1!B23</f>
        <v>70.520624174621616</v>
      </c>
      <c r="B27">
        <f>Sheet4!$B$2*B26+Sheet4!$B$1*Sheet1!B23</f>
        <v>68.077844633701147</v>
      </c>
      <c r="D27">
        <f>Sheet4!$E$2*D26+Sheet4!$E$1*Sheet1!B23</f>
        <v>87.539741190748899</v>
      </c>
      <c r="E27">
        <f>Sheet4!$E$2*E26+Sheet4!$E$1*Sheet1!B23</f>
        <v>87.537226756853485</v>
      </c>
    </row>
    <row r="28" spans="1:5" x14ac:dyDescent="0.35">
      <c r="A28">
        <f>Sheet4!$B$2*A27+Sheet4!$B$1*Sheet1!B24</f>
        <v>73.468561757159449</v>
      </c>
      <c r="B28">
        <f>Sheet4!$B$2*B27+Sheet4!$B$1*Sheet1!B24</f>
        <v>71.270060170331035</v>
      </c>
      <c r="D28">
        <f>Sheet4!$E$2*D27+Sheet4!$E$1*Sheet1!B24</f>
        <v>91.277818833524222</v>
      </c>
      <c r="E28">
        <f>Sheet4!$E$2*E27+Sheet4!$E$1*Sheet1!B24</f>
        <v>91.276058729797427</v>
      </c>
    </row>
    <row r="29" spans="1:5" x14ac:dyDescent="0.35">
      <c r="A29">
        <f>Sheet4!$B$2*A28+Sheet4!$B$1*Sheet1!B25</f>
        <v>76.721705581443501</v>
      </c>
      <c r="B29">
        <f>Sheet4!$B$2*B28+Sheet4!$B$1*Sheet1!B25</f>
        <v>74.743054153297948</v>
      </c>
      <c r="D29">
        <f>Sheet4!$E$2*D28+Sheet4!$E$1*Sheet1!B25</f>
        <v>95.694473183466954</v>
      </c>
      <c r="E29">
        <f>Sheet4!$E$2*E28+Sheet4!$E$1*Sheet1!B25</f>
        <v>95.693241110858196</v>
      </c>
    </row>
    <row r="30" spans="1:5" x14ac:dyDescent="0.35">
      <c r="A30">
        <f>Sheet4!$B$2*A29+Sheet4!$B$1*Sheet1!B26</f>
        <v>80.049535023299157</v>
      </c>
      <c r="B30">
        <f>Sheet4!$B$2*B29+Sheet4!$B$1*Sheet1!B26</f>
        <v>78.268748737968153</v>
      </c>
      <c r="D30">
        <f>Sheet4!$E$2*D29+Sheet4!$E$1*Sheet1!B26</f>
        <v>99.986131228426871</v>
      </c>
      <c r="E30">
        <f>Sheet4!$E$2*E29+Sheet4!$E$1*Sheet1!B26</f>
        <v>99.985268777600737</v>
      </c>
    </row>
    <row r="31" spans="1:5" x14ac:dyDescent="0.35">
      <c r="A31">
        <f>Sheet4!$B$2*A30+Sheet4!$B$1*Sheet1!B27</f>
        <v>82.844581520969243</v>
      </c>
      <c r="B31">
        <f>Sheet4!$B$2*B30+Sheet4!$B$1*Sheet1!B27</f>
        <v>81.241873864171339</v>
      </c>
      <c r="D31">
        <f>Sheet4!$E$2*D30+Sheet4!$E$1*Sheet1!B27</f>
        <v>102.39029185989881</v>
      </c>
      <c r="E31">
        <f>Sheet4!$E$2*E30+Sheet4!$E$1*Sheet1!B27</f>
        <v>102.3896881443205</v>
      </c>
    </row>
    <row r="32" spans="1:5" x14ac:dyDescent="0.35">
      <c r="A32">
        <f>Sheet4!$B$2*A31+Sheet4!$B$1*Sheet1!B28</f>
        <v>85.66012336887232</v>
      </c>
      <c r="B32">
        <f>Sheet4!$B$2*B31+Sheet4!$B$1*Sheet1!B28</f>
        <v>84.217686477754199</v>
      </c>
      <c r="D32">
        <f>Sheet4!$E$2*D31+Sheet4!$E$1*Sheet1!B28</f>
        <v>104.97320430192916</v>
      </c>
      <c r="E32">
        <f>Sheet4!$E$2*E31+Sheet4!$E$1*Sheet1!B28</f>
        <v>104.97278170102435</v>
      </c>
    </row>
    <row r="33" spans="1:5" x14ac:dyDescent="0.35">
      <c r="A33">
        <f>Sheet4!$B$2*A32+Sheet4!$B$1*Sheet1!B29</f>
        <v>87.394111031985091</v>
      </c>
      <c r="B33">
        <f>Sheet4!$B$2*B32+Sheet4!$B$1*Sheet1!B29</f>
        <v>86.095917829978774</v>
      </c>
      <c r="D33">
        <f>Sheet4!$E$2*D32+Sheet4!$E$1*Sheet1!B29</f>
        <v>104.38124301135039</v>
      </c>
      <c r="E33">
        <f>Sheet4!$E$2*E32+Sheet4!$E$1*Sheet1!B29</f>
        <v>104.38094719071702</v>
      </c>
    </row>
    <row r="34" spans="1:5" x14ac:dyDescent="0.35">
      <c r="A34">
        <f>Sheet4!$B$2*A33+Sheet4!$B$1*Sheet1!B30</f>
        <v>89.55469992878659</v>
      </c>
      <c r="B34">
        <f>Sheet4!$B$2*B33+Sheet4!$B$1*Sheet1!B30</f>
        <v>88.386326046980898</v>
      </c>
      <c r="D34">
        <f>Sheet4!$E$2*D33+Sheet4!$E$1*Sheet1!B30</f>
        <v>105.76687010794527</v>
      </c>
      <c r="E34">
        <f>Sheet4!$E$2*E33+Sheet4!$E$1*Sheet1!B30</f>
        <v>105.76666303350191</v>
      </c>
    </row>
    <row r="35" spans="1:5" x14ac:dyDescent="0.35">
      <c r="A35">
        <f>Sheet4!$B$2*A34+Sheet4!$B$1*Sheet1!B31</f>
        <v>92.699229935907937</v>
      </c>
      <c r="B35">
        <f>Sheet4!$B$2*B34+Sheet4!$B$1*Sheet1!B31</f>
        <v>91.647693442282815</v>
      </c>
      <c r="D35">
        <f>Sheet4!$E$2*D34+Sheet4!$E$1*Sheet1!B31</f>
        <v>110.33680907556167</v>
      </c>
      <c r="E35">
        <f>Sheet4!$E$2*E34+Sheet4!$E$1*Sheet1!B31</f>
        <v>110.33666412345133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4F17-8670-465C-A124-0C3FAAB3D3DF}">
  <dimension ref="A1:S32"/>
  <sheetViews>
    <sheetView workbookViewId="0">
      <selection activeCell="E1" sqref="E1"/>
    </sheetView>
  </sheetViews>
  <sheetFormatPr defaultRowHeight="14.5" x14ac:dyDescent="0.35"/>
  <cols>
    <col min="4" max="4" width="8.7265625" style="5"/>
  </cols>
  <sheetData>
    <row r="1" spans="1:19" ht="15" thickBot="1" x14ac:dyDescent="0.4">
      <c r="A1" s="6" t="s">
        <v>5</v>
      </c>
      <c r="B1">
        <v>0.1</v>
      </c>
      <c r="D1" s="7" t="s">
        <v>15</v>
      </c>
      <c r="E1" s="8">
        <f>(SUM(Sheet1!B2:B31)-G1*SUM(Sheet1!A2:A31))/30</f>
        <v>34.979310344827582</v>
      </c>
      <c r="F1" s="15" t="s">
        <v>11</v>
      </c>
      <c r="G1" s="8">
        <f>(30*SUMPRODUCT(Sheet1!A2:A31,Sheet1!B2:B31)-SUM(Sheet1!A2:A31)*SUM(Sheet1!B2:B31))/(30*SUMSQ(Sheet1!A2:A31)-SUM(Sheet1!A2:A31)^2)</f>
        <v>2.7561735261401559</v>
      </c>
      <c r="H1" s="16" t="s">
        <v>16</v>
      </c>
      <c r="I1" s="11" t="s">
        <v>8</v>
      </c>
      <c r="K1" s="6" t="s">
        <v>5</v>
      </c>
      <c r="L1">
        <v>0.3</v>
      </c>
      <c r="N1" s="7" t="s">
        <v>15</v>
      </c>
      <c r="O1" s="8">
        <f>(SUM(Sheet1!B2:B31)-Q1*SUM(Sheet1!A2:A31))/30</f>
        <v>34.979310344827582</v>
      </c>
      <c r="P1" s="15" t="s">
        <v>11</v>
      </c>
      <c r="Q1" s="8">
        <f>(30*SUMPRODUCT(Sheet1!A2:A31,Sheet1!B2:B31)-SUM(Sheet1!A2:A31)*SUM(Sheet1!B2:B31))/(30*SUMSQ(Sheet1!A2:A31)-SUM(Sheet1!A2:A31)^2)</f>
        <v>2.7561735261401559</v>
      </c>
      <c r="R1" s="16" t="s">
        <v>16</v>
      </c>
      <c r="S1" s="11" t="s">
        <v>8</v>
      </c>
    </row>
    <row r="2" spans="1:19" ht="15" thickBot="1" x14ac:dyDescent="0.4">
      <c r="A2" s="6" t="s">
        <v>6</v>
      </c>
      <c r="B2">
        <v>0.9</v>
      </c>
      <c r="E2" s="9">
        <f>Sheet1!B2+$B$2*(H2-Sheet1!B2)</f>
        <v>38.261935483870964</v>
      </c>
      <c r="G2" s="9">
        <f>G1+$B$1^2*(H2-Sheet1!B2)</f>
        <v>2.7035283648498334</v>
      </c>
      <c r="H2" s="12">
        <f t="shared" ref="H2:H31" si="0">E1+G1</f>
        <v>37.735483870967741</v>
      </c>
      <c r="I2" s="12">
        <f>Sheet1!B2-H2</f>
        <v>5.2645161290322591</v>
      </c>
      <c r="K2" s="6" t="s">
        <v>6</v>
      </c>
      <c r="L2">
        <v>0.7</v>
      </c>
      <c r="N2" s="5"/>
      <c r="O2" s="9">
        <f>Sheet1!B2+$L$2*(R2-Sheet1!B2)</f>
        <v>39.314838709677417</v>
      </c>
      <c r="Q2" s="9">
        <f>Q1+$L$1^2*(R2-Sheet1!B2)</f>
        <v>2.2823670745272526</v>
      </c>
      <c r="R2" s="12">
        <f>O1+Q1</f>
        <v>37.735483870967741</v>
      </c>
      <c r="S2" s="12">
        <f>Sheet1!L2-R2</f>
        <v>-37.735483870967741</v>
      </c>
    </row>
    <row r="3" spans="1:19" ht="15" thickBot="1" x14ac:dyDescent="0.4">
      <c r="E3" s="9">
        <f>Sheet1!B3+$B$2*(H3-Sheet1!B3)</f>
        <v>41.268917463848716</v>
      </c>
      <c r="G3" s="9">
        <f>G2+$B$1^2*(H3-Sheet1!B3)</f>
        <v>2.6731830033370412</v>
      </c>
      <c r="H3" s="13">
        <f t="shared" si="0"/>
        <v>40.965463848720795</v>
      </c>
      <c r="I3" s="13">
        <f>Sheet1!B3-H3</f>
        <v>3.0345361512792053</v>
      </c>
      <c r="O3" s="9">
        <f>Sheet1!B3+$L$2*(R3-Sheet1!B3)</f>
        <v>42.318044048943264</v>
      </c>
      <c r="Q3" s="9">
        <f>Q2+$L$1^2*(R3-Sheet1!B3)</f>
        <v>2.0661155951056727</v>
      </c>
      <c r="R3" s="12">
        <f t="shared" ref="R3:R30" si="1">O2+Q2</f>
        <v>41.597205784204668</v>
      </c>
      <c r="S3" s="12">
        <f>Sheet1!L3-R3</f>
        <v>-41.597205784204668</v>
      </c>
    </row>
    <row r="4" spans="1:19" ht="15" thickBot="1" x14ac:dyDescent="0.4">
      <c r="E4" s="9">
        <f>Sheet1!B4+$B$2*(H4-Sheet1!B4)</f>
        <v>44.047890420467184</v>
      </c>
      <c r="G4" s="9">
        <f>G3+$B$1^2*(H4-Sheet1!B4)</f>
        <v>2.6626040080088988</v>
      </c>
      <c r="H4" s="13">
        <f t="shared" si="0"/>
        <v>43.94210046718576</v>
      </c>
      <c r="I4" s="13">
        <f>Sheet1!B4-H4</f>
        <v>1.0578995328142398</v>
      </c>
      <c r="O4" s="9">
        <f>Sheet1!B4+$L$2*(R4-Sheet1!B4)</f>
        <v>44.568911750834253</v>
      </c>
      <c r="Q4" s="9">
        <f>Q3+$L$1^2*(R4-Sheet1!B4)</f>
        <v>2.0106899630700767</v>
      </c>
      <c r="R4" s="12">
        <f t="shared" si="1"/>
        <v>44.384159644048935</v>
      </c>
      <c r="S4" s="12">
        <f>Sheet1!L4-R4</f>
        <v>-44.384159644048935</v>
      </c>
    </row>
    <row r="5" spans="1:19" ht="15" thickBot="1" x14ac:dyDescent="0.4">
      <c r="E5" s="9">
        <f>Sheet1!B5+$B$2*(H5-Sheet1!B5)</f>
        <v>46.239444985628474</v>
      </c>
      <c r="G5" s="9">
        <f>G4+$B$1^2*(H5-Sheet1!B5)</f>
        <v>2.7097089522936595</v>
      </c>
      <c r="H5" s="13">
        <f t="shared" si="0"/>
        <v>46.710494428476082</v>
      </c>
      <c r="I5" s="13">
        <f>Sheet1!B5-H5</f>
        <v>-4.7104944284760819</v>
      </c>
      <c r="O5" s="9">
        <f>Sheet1!B5+$L$2*(R5-Sheet1!B5)</f>
        <v>45.205721199733034</v>
      </c>
      <c r="Q5" s="9">
        <f>Q4+$L$1^2*(R5-Sheet1!B5)</f>
        <v>2.4228541173214664</v>
      </c>
      <c r="R5" s="12">
        <f t="shared" si="1"/>
        <v>46.579601713904331</v>
      </c>
      <c r="S5" s="12">
        <f>Sheet1!L5-R5</f>
        <v>-46.579601713904331</v>
      </c>
    </row>
    <row r="6" spans="1:19" ht="15" thickBot="1" x14ac:dyDescent="0.4">
      <c r="E6" s="9">
        <f>Sheet1!B6+$B$2*(H6-Sheet1!B6)</f>
        <v>48.754238544129919</v>
      </c>
      <c r="G6" s="9">
        <f>G5+$B$1^2*(H6-Sheet1!B6)</f>
        <v>2.7292004916728807</v>
      </c>
      <c r="H6" s="13">
        <f t="shared" si="0"/>
        <v>48.949153937922134</v>
      </c>
      <c r="I6" s="13">
        <f>Sheet1!B6-H6</f>
        <v>-1.9491539379221337</v>
      </c>
      <c r="O6" s="9">
        <f>Sheet1!B6+$L$2*(R6-Sheet1!B6)</f>
        <v>47.44000272193815</v>
      </c>
      <c r="Q6" s="9">
        <f>Q5+$L$1^2*(R6-Sheet1!B6)</f>
        <v>2.4794258958563713</v>
      </c>
      <c r="R6" s="12">
        <f t="shared" si="1"/>
        <v>47.628575317054498</v>
      </c>
      <c r="S6" s="12">
        <f>Sheet1!L6-R6</f>
        <v>-47.628575317054498</v>
      </c>
    </row>
    <row r="7" spans="1:19" ht="15" thickBot="1" x14ac:dyDescent="0.4">
      <c r="E7" s="9">
        <f>Sheet1!B7+$B$2*(H7-Sheet1!B7)</f>
        <v>51.135095132222524</v>
      </c>
      <c r="G7" s="9">
        <f>G6+$B$1^2*(H7-Sheet1!B7)</f>
        <v>2.7640348820309089</v>
      </c>
      <c r="H7" s="13">
        <f t="shared" si="0"/>
        <v>51.483439035802803</v>
      </c>
      <c r="I7" s="13">
        <f>Sheet1!B7-H7</f>
        <v>-3.4834390358028031</v>
      </c>
      <c r="O7" s="9">
        <f>Sheet1!B7+$L$2*(R7-Sheet1!B7)</f>
        <v>49.343600032456166</v>
      </c>
      <c r="Q7" s="9">
        <f>Q6+$L$1^2*(R7-Sheet1!B7)</f>
        <v>2.6521744714578785</v>
      </c>
      <c r="R7" s="12">
        <f t="shared" si="1"/>
        <v>49.919428617794523</v>
      </c>
      <c r="S7" s="12">
        <f>Sheet1!L7-R7</f>
        <v>-49.919428617794523</v>
      </c>
    </row>
    <row r="8" spans="1:19" ht="15" thickBot="1" x14ac:dyDescent="0.4">
      <c r="E8" s="9">
        <f>Sheet1!B8+$B$2*(H8-Sheet1!B8)</f>
        <v>53.409217012828087</v>
      </c>
      <c r="G8" s="9">
        <f>G7+$B$1^2*(H8-Sheet1!B8)</f>
        <v>2.8130261821734432</v>
      </c>
      <c r="H8" s="13">
        <f t="shared" si="0"/>
        <v>53.89913001425343</v>
      </c>
      <c r="I8" s="13">
        <f>Sheet1!B8-H8</f>
        <v>-4.89913001425343</v>
      </c>
      <c r="O8" s="9">
        <f>Sheet1!B8+$L$2*(R8-Sheet1!B8)</f>
        <v>51.097042152739832</v>
      </c>
      <c r="Q8" s="9">
        <f>Q7+$L$1^2*(R8-Sheet1!B8)</f>
        <v>2.9217941768101423</v>
      </c>
      <c r="R8" s="12">
        <f t="shared" si="1"/>
        <v>51.995774503914042</v>
      </c>
      <c r="S8" s="12">
        <f>Sheet1!L8-R8</f>
        <v>-51.995774503914042</v>
      </c>
    </row>
    <row r="9" spans="1:19" ht="15" thickBot="1" x14ac:dyDescent="0.4">
      <c r="E9" s="9">
        <f>Sheet1!B9+$B$2*(H9-Sheet1!B9)</f>
        <v>55.900018875501381</v>
      </c>
      <c r="G9" s="9">
        <f>G8+$B$1^2*(H9-Sheet1!B9)</f>
        <v>2.8452486141234585</v>
      </c>
      <c r="H9" s="13">
        <f t="shared" si="0"/>
        <v>56.222243195001532</v>
      </c>
      <c r="I9" s="13">
        <f>Sheet1!B9-H9</f>
        <v>-3.222243195001532</v>
      </c>
      <c r="O9" s="9">
        <f>Sheet1!B9+$L$2*(R9-Sheet1!B9)</f>
        <v>53.713185430684987</v>
      </c>
      <c r="Q9" s="9">
        <f>Q8+$L$1^2*(R9-Sheet1!B9)</f>
        <v>3.0134894464696402</v>
      </c>
      <c r="R9" s="12">
        <f t="shared" si="1"/>
        <v>54.018836329549977</v>
      </c>
      <c r="S9" s="12">
        <f>Sheet1!L9-R9</f>
        <v>-54.018836329549977</v>
      </c>
    </row>
    <row r="10" spans="1:19" ht="15" thickBot="1" x14ac:dyDescent="0.4">
      <c r="E10" s="9">
        <f>Sheet1!B10+$B$2*(H10-Sheet1!B10)</f>
        <v>58.47074074066235</v>
      </c>
      <c r="G10" s="9">
        <f>G9+$B$1^2*(H10-Sheet1!B10)</f>
        <v>2.872701289019707</v>
      </c>
      <c r="H10" s="13">
        <f t="shared" si="0"/>
        <v>58.745267489624837</v>
      </c>
      <c r="I10" s="13">
        <f>Sheet1!B10-H10</f>
        <v>-2.7452674896248368</v>
      </c>
      <c r="O10" s="9">
        <f>Sheet1!B10+$L$2*(R10-Sheet1!B10)</f>
        <v>56.508672414008238</v>
      </c>
      <c r="Q10" s="9">
        <f>Q9+$L$1^2*(R10-Sheet1!B10)</f>
        <v>3.0788901854135569</v>
      </c>
      <c r="R10" s="12">
        <f t="shared" si="1"/>
        <v>56.726674877154629</v>
      </c>
      <c r="S10" s="12">
        <f>Sheet1!L10-R10</f>
        <v>-56.726674877154629</v>
      </c>
    </row>
    <row r="11" spans="1:19" ht="15" thickBot="1" x14ac:dyDescent="0.4">
      <c r="E11" s="9">
        <f>Sheet1!B11+$B$2*(H11-Sheet1!B11)</f>
        <v>61.209097826713851</v>
      </c>
      <c r="G11" s="9">
        <f>G10+$B$1^2*(H11-Sheet1!B11)</f>
        <v>2.8861357093165276</v>
      </c>
      <c r="H11" s="13">
        <f t="shared" si="0"/>
        <v>61.343442029682059</v>
      </c>
      <c r="I11" s="13">
        <f>Sheet1!B11-H11</f>
        <v>-1.3434420296820591</v>
      </c>
      <c r="O11" s="9">
        <f>Sheet1!B11+$L$2*(R11-Sheet1!B11)</f>
        <v>59.711293819595255</v>
      </c>
      <c r="Q11" s="9">
        <f>Q10+$L$1^2*(R11-Sheet1!B11)</f>
        <v>3.0417708193615183</v>
      </c>
      <c r="R11" s="12">
        <f t="shared" si="1"/>
        <v>59.587562599421794</v>
      </c>
      <c r="S11" s="12">
        <f>Sheet1!L11-R11</f>
        <v>-59.587562599421794</v>
      </c>
    </row>
    <row r="12" spans="1:19" ht="15" thickBot="1" x14ac:dyDescent="0.4">
      <c r="E12" s="9">
        <f>Sheet1!B12+$B$2*(H12-Sheet1!B12)</f>
        <v>64.285710182427337</v>
      </c>
      <c r="G12" s="9">
        <f>G11+$B$1^2*(H12-Sheet1!B12)</f>
        <v>2.8670880446768314</v>
      </c>
      <c r="H12" s="13">
        <f t="shared" si="0"/>
        <v>64.095233536030378</v>
      </c>
      <c r="I12" s="13">
        <f>Sheet1!B12-H12</f>
        <v>1.9047664639696222</v>
      </c>
      <c r="O12" s="9">
        <f>Sheet1!B12+$L$2*(R12-Sheet1!B12)</f>
        <v>63.727145247269739</v>
      </c>
      <c r="Q12" s="9">
        <f>Q11+$L$1^2*(R12-Sheet1!B12)</f>
        <v>2.7495466368676276</v>
      </c>
      <c r="R12" s="12">
        <f t="shared" si="1"/>
        <v>62.753064638956772</v>
      </c>
      <c r="S12" s="12">
        <f>Sheet1!L12-R12</f>
        <v>-62.753064638956772</v>
      </c>
    </row>
    <row r="13" spans="1:19" ht="15" thickBot="1" x14ac:dyDescent="0.4">
      <c r="E13" s="9">
        <f>Sheet1!B13+$B$2*(H13-Sheet1!B13)</f>
        <v>67.637518404393759</v>
      </c>
      <c r="G13" s="9">
        <f>G12+$B$1^2*(H13-Sheet1!B13)</f>
        <v>2.8186160269478733</v>
      </c>
      <c r="H13" s="13">
        <f t="shared" si="0"/>
        <v>67.152798227104171</v>
      </c>
      <c r="I13" s="13">
        <f>Sheet1!B13-H13</f>
        <v>4.8472017728958292</v>
      </c>
      <c r="O13" s="9">
        <f>Sheet1!B13+$L$2*(R13-Sheet1!B13)</f>
        <v>68.133684318896158</v>
      </c>
      <c r="Q13" s="9">
        <f>Q12+$L$1^2*(R13-Sheet1!B13)</f>
        <v>2.2524489064399904</v>
      </c>
      <c r="R13" s="12">
        <f t="shared" si="1"/>
        <v>66.476691884137367</v>
      </c>
      <c r="S13" s="12">
        <f>Sheet1!L13-R13</f>
        <v>-66.476691884137367</v>
      </c>
    </row>
    <row r="14" spans="1:19" ht="15" thickBot="1" x14ac:dyDescent="0.4">
      <c r="E14" s="9">
        <f>Sheet1!B14+$B$2*(H14-Sheet1!B14)</f>
        <v>70.710520988207477</v>
      </c>
      <c r="G14" s="9">
        <f>G13+$B$1^2*(H14-Sheet1!B14)</f>
        <v>2.7931773712612897</v>
      </c>
      <c r="H14" s="13">
        <f t="shared" si="0"/>
        <v>70.456134431341638</v>
      </c>
      <c r="I14" s="13">
        <f>Sheet1!B14-H14</f>
        <v>2.5438655686583616</v>
      </c>
      <c r="O14" s="9">
        <f>Sheet1!B14+$L$2*(R14-Sheet1!B14)</f>
        <v>71.17029325773531</v>
      </c>
      <c r="Q14" s="9">
        <f>Q13+$L$1^2*(R14-Sheet1!B14)</f>
        <v>2.0172008967202442</v>
      </c>
      <c r="R14" s="12">
        <f t="shared" si="1"/>
        <v>70.386133225336152</v>
      </c>
      <c r="S14" s="12">
        <f>Sheet1!L14-R14</f>
        <v>-70.386133225336152</v>
      </c>
    </row>
    <row r="15" spans="1:19" ht="15" thickBot="1" x14ac:dyDescent="0.4">
      <c r="E15" s="9">
        <f>Sheet1!B15+$B$2*(H15-Sheet1!B15)</f>
        <v>73.853328523521895</v>
      </c>
      <c r="G15" s="9">
        <f>G14+$B$1^2*(H15-Sheet1!B15)</f>
        <v>2.7582143548559772</v>
      </c>
      <c r="H15" s="13">
        <f t="shared" si="0"/>
        <v>73.503698359468771</v>
      </c>
      <c r="I15" s="13">
        <f>Sheet1!B15-H15</f>
        <v>3.4963016405312288</v>
      </c>
      <c r="O15" s="9">
        <f>Sheet1!B15+$L$2*(R15-Sheet1!B15)</f>
        <v>74.331245908118888</v>
      </c>
      <c r="Q15" s="9">
        <f>Q14+$L$1^2*(R15-Sheet1!B15)</f>
        <v>1.6740753706212437</v>
      </c>
      <c r="R15" s="12">
        <f t="shared" si="1"/>
        <v>73.18749415445555</v>
      </c>
      <c r="S15" s="12">
        <f>Sheet1!L15-R15</f>
        <v>-73.18749415445555</v>
      </c>
    </row>
    <row r="16" spans="1:19" ht="15" thickBot="1" x14ac:dyDescent="0.4">
      <c r="E16" s="9">
        <f>Sheet1!B16+$B$2*(H16-Sheet1!B16)</f>
        <v>77.050388590540081</v>
      </c>
      <c r="G16" s="9">
        <f>G15+$B$1^2*(H16-Sheet1!B16)</f>
        <v>2.714329783639756</v>
      </c>
      <c r="H16" s="13">
        <f t="shared" si="0"/>
        <v>76.611542878377875</v>
      </c>
      <c r="I16" s="13">
        <f>Sheet1!B16-H16</f>
        <v>4.3884571216221246</v>
      </c>
      <c r="O16" s="9">
        <f>Sheet1!B16+$L$2*(R16-Sheet1!B16)</f>
        <v>77.503724895118083</v>
      </c>
      <c r="Q16" s="9">
        <f>Q15+$L$1^2*(R16-Sheet1!B16)</f>
        <v>1.2245542857078551</v>
      </c>
      <c r="R16" s="12">
        <f t="shared" si="1"/>
        <v>76.005321278740126</v>
      </c>
      <c r="S16" s="12">
        <f>Sheet1!L16-R16</f>
        <v>-76.005321278740126</v>
      </c>
    </row>
    <row r="17" spans="5:19" ht="15" thickBot="1" x14ac:dyDescent="0.4">
      <c r="E17" s="9">
        <f>Sheet1!B17+$B$2*(H17-Sheet1!B17)</f>
        <v>79.588246536761858</v>
      </c>
      <c r="G17" s="9">
        <f>G16+$B$1^2*(H17-Sheet1!B17)</f>
        <v>2.7319769673815544</v>
      </c>
      <c r="H17" s="13">
        <f t="shared" si="0"/>
        <v>79.764718374179836</v>
      </c>
      <c r="I17" s="13">
        <f>Sheet1!B17-H17</f>
        <v>-1.7647183741798358</v>
      </c>
      <c r="O17" s="9">
        <f>Sheet1!B17+$L$2*(R17-Sheet1!B17)</f>
        <v>78.509795426578151</v>
      </c>
      <c r="Q17" s="9">
        <f>Q16+$L$1^2*(R17-Sheet1!B17)</f>
        <v>1.2900994119821894</v>
      </c>
      <c r="R17" s="12">
        <f t="shared" si="1"/>
        <v>78.728279180825936</v>
      </c>
      <c r="S17" s="12">
        <f>Sheet1!L17-R17</f>
        <v>-78.728279180825936</v>
      </c>
    </row>
    <row r="18" spans="5:19" ht="15" thickBot="1" x14ac:dyDescent="0.4">
      <c r="E18" s="9">
        <f>Sheet1!B18+$B$2*(H18-Sheet1!B18)</f>
        <v>81.988201153729079</v>
      </c>
      <c r="G18" s="9">
        <f>G17+$B$1^2*(H18-Sheet1!B18)</f>
        <v>2.7651792024229884</v>
      </c>
      <c r="H18" s="13">
        <f t="shared" si="0"/>
        <v>82.320223504143414</v>
      </c>
      <c r="I18" s="13">
        <f>Sheet1!B18-H18</f>
        <v>-3.3202235041434136</v>
      </c>
      <c r="O18" s="9">
        <f>Sheet1!B18+$L$2*(R18-Sheet1!B18)</f>
        <v>79.559926386992231</v>
      </c>
      <c r="Q18" s="9">
        <f>Q17+$L$1^2*(R18-Sheet1!B18)</f>
        <v>1.3620899474526194</v>
      </c>
      <c r="R18" s="12">
        <f t="shared" si="1"/>
        <v>79.799894838560334</v>
      </c>
      <c r="S18" s="12">
        <f>Sheet1!L18-R18</f>
        <v>-79.799894838560334</v>
      </c>
    </row>
    <row r="19" spans="5:19" ht="15" thickBot="1" x14ac:dyDescent="0.4">
      <c r="E19" s="9">
        <f>Sheet1!B19+$B$2*(H19-Sheet1!B19)</f>
        <v>84.978042320536858</v>
      </c>
      <c r="G19" s="9">
        <f>G18+$B$1^2*(H19-Sheet1!B19)</f>
        <v>2.7427130059845091</v>
      </c>
      <c r="H19" s="13">
        <f t="shared" si="0"/>
        <v>84.753380356152064</v>
      </c>
      <c r="I19" s="13">
        <f>Sheet1!B19-H19</f>
        <v>2.2466196438479358</v>
      </c>
      <c r="O19" s="9">
        <f>Sheet1!B19+$L$2*(R19-Sheet1!B19)</f>
        <v>82.745411434111389</v>
      </c>
      <c r="Q19" s="9">
        <f>Q18+$L$1^2*(R19-Sheet1!B19)</f>
        <v>0.81507141755265566</v>
      </c>
      <c r="R19" s="12">
        <f t="shared" si="1"/>
        <v>80.922016334444848</v>
      </c>
      <c r="S19" s="12">
        <f>Sheet1!L19-R19</f>
        <v>-80.922016334444848</v>
      </c>
    </row>
    <row r="20" spans="5:19" ht="15" thickBot="1" x14ac:dyDescent="0.4">
      <c r="E20" s="9">
        <f>Sheet1!B20+$B$2*(H20-Sheet1!B20)</f>
        <v>88.348679793869238</v>
      </c>
      <c r="G20" s="9">
        <f>G19+$B$1^2*(H20-Sheet1!B20)</f>
        <v>2.6799205592497226</v>
      </c>
      <c r="H20" s="13">
        <f t="shared" si="0"/>
        <v>87.72075532652137</v>
      </c>
      <c r="I20" s="13">
        <f>Sheet1!B20-H20</f>
        <v>6.2792446734786296</v>
      </c>
      <c r="O20" s="9">
        <f>Sheet1!B20+$L$2*(R20-Sheet1!B20)</f>
        <v>86.692337996164838</v>
      </c>
      <c r="Q20" s="9">
        <f>Q19+$L$1^2*(R20-Sheet1!B20)</f>
        <v>-0.12448512579757998</v>
      </c>
      <c r="R20" s="12">
        <f t="shared" si="1"/>
        <v>83.560482851664048</v>
      </c>
      <c r="S20" s="12">
        <f>Sheet1!L20-R20</f>
        <v>-83.560482851664048</v>
      </c>
    </row>
    <row r="21" spans="5:19" ht="15" thickBot="1" x14ac:dyDescent="0.4">
      <c r="E21" s="9">
        <f>Sheet1!B21+$B$2*(H21-Sheet1!B21)</f>
        <v>91.225740317807066</v>
      </c>
      <c r="G21" s="9">
        <f>G20+$B$1^2*(H21-Sheet1!B21)</f>
        <v>2.6602065627809122</v>
      </c>
      <c r="H21" s="13">
        <f t="shared" si="0"/>
        <v>91.028600353118961</v>
      </c>
      <c r="I21" s="13">
        <f>Sheet1!B21-H21</f>
        <v>1.9713996468810393</v>
      </c>
      <c r="O21" s="9">
        <f>Sheet1!B21+$L$2*(R21-Sheet1!B21)</f>
        <v>88.497497009257089</v>
      </c>
      <c r="Q21" s="9">
        <f>Q20+$L$1^2*(R21-Sheet1!B21)</f>
        <v>-0.70337836746452642</v>
      </c>
      <c r="R21" s="12">
        <f t="shared" si="1"/>
        <v>86.567852870367261</v>
      </c>
      <c r="S21" s="12">
        <f>Sheet1!L21-R21</f>
        <v>-86.567852870367261</v>
      </c>
    </row>
    <row r="22" spans="5:19" ht="15" thickBot="1" x14ac:dyDescent="0.4">
      <c r="E22" s="9">
        <f>Sheet1!B22+$B$2*(H22-Sheet1!B22)</f>
        <v>92.897352192529183</v>
      </c>
      <c r="G22" s="9">
        <f>G21+$B$1^2*(H22-Sheet1!B22)</f>
        <v>2.7590660315867921</v>
      </c>
      <c r="H22" s="13">
        <f t="shared" si="0"/>
        <v>93.88594688058798</v>
      </c>
      <c r="I22" s="13">
        <f>Sheet1!B22-H22</f>
        <v>-9.88594688058798</v>
      </c>
      <c r="O22" s="9">
        <f>Sheet1!B22+$L$2*(R22-Sheet1!B22)</f>
        <v>86.655883049254797</v>
      </c>
      <c r="Q22" s="9">
        <f>Q21+$L$1^2*(R22-Sheet1!B22)</f>
        <v>-0.36190768970319559</v>
      </c>
      <c r="R22" s="12">
        <f t="shared" si="1"/>
        <v>87.794118641792565</v>
      </c>
      <c r="S22" s="12">
        <f>Sheet1!L22-R22</f>
        <v>-87.794118641792565</v>
      </c>
    </row>
    <row r="23" spans="5:19" ht="15" thickBot="1" x14ac:dyDescent="0.4">
      <c r="E23" s="9">
        <f>Sheet1!B23+$B$2*(H23-Sheet1!B23)</f>
        <v>95.290776401704377</v>
      </c>
      <c r="G23" s="9">
        <f>G22+$B$1^2*(H23-Sheet1!B23)</f>
        <v>2.7956302138279518</v>
      </c>
      <c r="H23" s="13">
        <f t="shared" si="0"/>
        <v>95.656418224115981</v>
      </c>
      <c r="I23" s="13">
        <f>Sheet1!B23-H23</f>
        <v>-3.6564182241159813</v>
      </c>
      <c r="O23" s="9">
        <f>Sheet1!B23+$L$2*(R23-Sheet1!B23)</f>
        <v>88.005782751686112</v>
      </c>
      <c r="Q23" s="9">
        <f>Q22+$L$1^2*(R23-Sheet1!B23)</f>
        <v>-0.87544990734355199</v>
      </c>
      <c r="R23" s="12">
        <f t="shared" si="1"/>
        <v>86.293975359551595</v>
      </c>
      <c r="S23" s="12">
        <f>Sheet1!L23-R23</f>
        <v>-86.293975359551595</v>
      </c>
    </row>
    <row r="24" spans="5:19" ht="15" thickBot="1" x14ac:dyDescent="0.4">
      <c r="E24" s="9">
        <f>Sheet1!B24+$B$2*(H24-Sheet1!B24)</f>
        <v>98.277765953979099</v>
      </c>
      <c r="G24" s="9">
        <f>G23+$B$1^2*(H24-Sheet1!B24)</f>
        <v>2.7764942799832752</v>
      </c>
      <c r="H24" s="13">
        <f t="shared" si="0"/>
        <v>98.086406615532326</v>
      </c>
      <c r="I24" s="13">
        <f>Sheet1!B24-H24</f>
        <v>1.9135933844676742</v>
      </c>
      <c r="O24" s="9">
        <f>Sheet1!B24+$L$2*(R24-Sheet1!B24)</f>
        <v>90.991232991039794</v>
      </c>
      <c r="Q24" s="9">
        <f>Q23+$L$1^2*(R24-Sheet1!B24)</f>
        <v>-2.0337199513527215</v>
      </c>
      <c r="R24" s="12">
        <f t="shared" si="1"/>
        <v>87.130332844342561</v>
      </c>
      <c r="S24" s="12">
        <f>Sheet1!L24-R24</f>
        <v>-87.130332844342561</v>
      </c>
    </row>
    <row r="25" spans="5:19" ht="15" thickBot="1" x14ac:dyDescent="0.4">
      <c r="E25" s="9">
        <f>Sheet1!B25+$B$2*(H25-Sheet1!B25)</f>
        <v>101.54883421056613</v>
      </c>
      <c r="G25" s="9">
        <f>G24+$B$1^2*(H25-Sheet1!B25)</f>
        <v>2.7270368823228988</v>
      </c>
      <c r="H25" s="13">
        <f t="shared" si="0"/>
        <v>101.05426023396237</v>
      </c>
      <c r="I25" s="13">
        <f>Sheet1!B25-H25</f>
        <v>4.945739766037633</v>
      </c>
      <c r="O25" s="9">
        <f>Sheet1!B25+$L$2*(R25-Sheet1!B25)</f>
        <v>94.070259127780957</v>
      </c>
      <c r="Q25" s="9">
        <f>Q24+$L$1^2*(R25-Sheet1!B25)</f>
        <v>-3.5675437777808847</v>
      </c>
      <c r="R25" s="12">
        <f t="shared" si="1"/>
        <v>88.957513039687072</v>
      </c>
      <c r="S25" s="12">
        <f>Sheet1!L25-R25</f>
        <v>-88.957513039687072</v>
      </c>
    </row>
    <row r="26" spans="5:19" ht="15" thickBot="1" x14ac:dyDescent="0.4">
      <c r="E26" s="9">
        <f>Sheet1!B26+$B$2*(H26-Sheet1!B26)</f>
        <v>104.84828398360011</v>
      </c>
      <c r="G26" s="9">
        <f>G25+$B$1^2*(H26-Sheet1!B26)</f>
        <v>2.6697955932517887</v>
      </c>
      <c r="H26" s="13">
        <f t="shared" si="0"/>
        <v>104.27587109288902</v>
      </c>
      <c r="I26" s="13">
        <f>Sheet1!B26-H26</f>
        <v>5.7241289071109804</v>
      </c>
      <c r="O26" s="9">
        <f>Sheet1!B26+$L$2*(R26-Sheet1!B26)</f>
        <v>96.351900745000052</v>
      </c>
      <c r="Q26" s="9">
        <f>Q25+$L$1^2*(R26-Sheet1!B26)</f>
        <v>-5.3222993962808776</v>
      </c>
      <c r="R26" s="12">
        <f t="shared" si="1"/>
        <v>90.502715350000074</v>
      </c>
      <c r="S26" s="12">
        <f>Sheet1!L26-R26</f>
        <v>-90.502715350000074</v>
      </c>
    </row>
    <row r="27" spans="5:19" ht="15" thickBot="1" x14ac:dyDescent="0.4">
      <c r="E27" s="9">
        <f>Sheet1!B27+$B$2*(H27-Sheet1!B27)</f>
        <v>107.56627161916671</v>
      </c>
      <c r="G27" s="9">
        <f>G26+$B$1^2*(H27-Sheet1!B27)</f>
        <v>2.6649763890203078</v>
      </c>
      <c r="H27" s="13">
        <f t="shared" si="0"/>
        <v>107.5180795768519</v>
      </c>
      <c r="I27" s="13">
        <f>Sheet1!B27-H27</f>
        <v>0.48192042314809669</v>
      </c>
      <c r="O27" s="9">
        <f>Sheet1!B27+$L$2*(R27-Sheet1!B27)</f>
        <v>96.120720944103425</v>
      </c>
      <c r="Q27" s="9">
        <f>Q26+$L$1^2*(R27-Sheet1!B27)</f>
        <v>-6.8496352748961522</v>
      </c>
      <c r="R27" s="12">
        <f t="shared" si="1"/>
        <v>91.029601348719169</v>
      </c>
      <c r="S27" s="12">
        <f>Sheet1!L27-R27</f>
        <v>-91.029601348719169</v>
      </c>
    </row>
    <row r="28" spans="5:19" ht="15" thickBot="1" x14ac:dyDescent="0.4">
      <c r="E28" s="9">
        <f>Sheet1!B28+$B$2*(H28-Sheet1!B28)</f>
        <v>110.30812320736833</v>
      </c>
      <c r="G28" s="9">
        <f>G27+$B$1^2*(H28-Sheet1!B28)</f>
        <v>2.6572888691021781</v>
      </c>
      <c r="H28" s="13">
        <f t="shared" si="0"/>
        <v>110.23124800818702</v>
      </c>
      <c r="I28" s="13">
        <f>Sheet1!B28-H28</f>
        <v>0.7687519918129766</v>
      </c>
      <c r="O28" s="9">
        <f>Sheet1!B28+$L$2*(R28-Sheet1!B28)</f>
        <v>95.789759968445082</v>
      </c>
      <c r="Q28" s="9">
        <f>Q27+$L$1^2*(R28-Sheet1!B28)</f>
        <v>-8.8052375646674985</v>
      </c>
      <c r="R28" s="12">
        <f t="shared" si="1"/>
        <v>89.271085669207267</v>
      </c>
      <c r="S28" s="12">
        <f>Sheet1!L28-R28</f>
        <v>-89.271085669207267</v>
      </c>
    </row>
    <row r="29" spans="5:19" ht="15" thickBot="1" x14ac:dyDescent="0.4">
      <c r="E29" s="9">
        <f>Sheet1!B29+$B$2*(H29-Sheet1!B29)</f>
        <v>111.96887086882344</v>
      </c>
      <c r="G29" s="9">
        <f>G28+$B$1^2*(H29-Sheet1!B29)</f>
        <v>2.7569429898668831</v>
      </c>
      <c r="H29" s="13">
        <f t="shared" si="0"/>
        <v>112.9654120764705</v>
      </c>
      <c r="I29" s="13">
        <f>Sheet1!B29-H29</f>
        <v>-9.9654120764704999</v>
      </c>
      <c r="O29" s="9">
        <f>Sheet1!B29+$L$2*(R29-Sheet1!B29)</f>
        <v>91.78916568264431</v>
      </c>
      <c r="Q29" s="9">
        <f>Q28+$L$1^2*(R29-Sheet1!B29)</f>
        <v>-10.246630548327516</v>
      </c>
      <c r="R29" s="12">
        <f t="shared" si="1"/>
        <v>86.984522403777589</v>
      </c>
      <c r="S29" s="12">
        <f>Sheet1!L29-R29</f>
        <v>-86.984522403777589</v>
      </c>
    </row>
    <row r="30" spans="5:19" ht="15" thickBot="1" x14ac:dyDescent="0.4">
      <c r="E30" s="9">
        <f>Sheet1!B30+$B$2*(H30-Sheet1!B30)</f>
        <v>114.1532324728213</v>
      </c>
      <c r="G30" s="9">
        <f>G29+$B$1^2*(H30-Sheet1!B30)</f>
        <v>2.8142011284537864</v>
      </c>
      <c r="H30" s="13">
        <f t="shared" si="0"/>
        <v>114.72581385869033</v>
      </c>
      <c r="I30" s="13">
        <f>Sheet1!B30-H30</f>
        <v>-5.72581385869033</v>
      </c>
      <c r="O30" s="9">
        <f>Sheet1!B30+$L$2*(R30-Sheet1!B30)</f>
        <v>89.77977459402176</v>
      </c>
      <c r="Q30" s="9">
        <f>Q29+$L$1^2*(R30-Sheet1!B30)</f>
        <v>-12.717802386239004</v>
      </c>
      <c r="R30" s="12">
        <f t="shared" si="1"/>
        <v>81.542535134316793</v>
      </c>
      <c r="S30" s="12">
        <f>Sheet1!L30-R30</f>
        <v>-81.542535134316793</v>
      </c>
    </row>
    <row r="31" spans="5:19" ht="15" thickBot="1" x14ac:dyDescent="0.4">
      <c r="E31" s="10">
        <f>Sheet1!B31+$B$2*(H31-Sheet1!B31)</f>
        <v>117.37069024114759</v>
      </c>
      <c r="G31" s="10">
        <f>G30+$B$1^2*(H31-Sheet1!B31)</f>
        <v>2.7738754644665375</v>
      </c>
      <c r="H31" s="14">
        <f t="shared" si="0"/>
        <v>116.96743360127509</v>
      </c>
      <c r="I31" s="14">
        <f>Sheet1!B31-H31</f>
        <v>4.0325663987249101</v>
      </c>
      <c r="O31" s="9">
        <f>Sheet1!B31+$L$2*(R31-Sheet1!B31)</f>
        <v>90.243380545447934</v>
      </c>
      <c r="Q31" s="9">
        <f>Q30+$L$1^2*(R31-Sheet1!B31)</f>
        <v>-16.672224887538555</v>
      </c>
      <c r="R31" s="12">
        <f>O30+Q30</f>
        <v>77.061972207782759</v>
      </c>
      <c r="S31" s="12">
        <f>Sheet1!L31-R31</f>
        <v>-77.061972207782759</v>
      </c>
    </row>
    <row r="32" spans="5:19" x14ac:dyDescent="0.35">
      <c r="F32" s="1" t="s">
        <v>17</v>
      </c>
      <c r="G32">
        <f>E31+G31</f>
        <v>120.14456570561413</v>
      </c>
      <c r="H32" s="1" t="s">
        <v>18</v>
      </c>
      <c r="I32">
        <f>SUMSQ(I2:I31)/(30-1)</f>
        <v>19.608179526263189</v>
      </c>
      <c r="P32" s="1" t="s">
        <v>17</v>
      </c>
      <c r="Q32">
        <f>O31+Q31</f>
        <v>73.571155657909372</v>
      </c>
      <c r="R32" s="1" t="s">
        <v>18</v>
      </c>
      <c r="S32">
        <f>SUMSQ(S2:S31)/(30-1)</f>
        <v>5439.3111354390539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2780-32C4-4A62-A551-FCAB08DEBC76}">
  <dimension ref="A1:S32"/>
  <sheetViews>
    <sheetView workbookViewId="0">
      <selection activeCell="R4" sqref="R4"/>
    </sheetView>
  </sheetViews>
  <sheetFormatPr defaultRowHeight="14.5" x14ac:dyDescent="0.35"/>
  <cols>
    <col min="19" max="19" width="10.7265625" customWidth="1"/>
  </cols>
  <sheetData>
    <row r="1" spans="1:19" ht="15" thickBot="1" x14ac:dyDescent="0.4">
      <c r="A1" s="6" t="s">
        <v>5</v>
      </c>
      <c r="B1">
        <v>0.1</v>
      </c>
      <c r="D1" s="7" t="s">
        <v>15</v>
      </c>
      <c r="E1" s="8">
        <f>(SUM(Sheet1!B2:B31)-G1*SUM(Sheet1!A2:A31))/30</f>
        <v>34.979310344827582</v>
      </c>
      <c r="F1" s="15" t="s">
        <v>11</v>
      </c>
      <c r="G1" s="8">
        <f>(30*SUMPRODUCT(Sheet1!A2:A31,Sheet1!B2:B31)-SUM(Sheet1!A2:A31)*SUM(Sheet1!B2:B31))/(30*SUMSQ(Sheet1!A2:A31)-SUM(Sheet1!A2:A31)^2)</f>
        <v>2.7561735261401559</v>
      </c>
      <c r="H1" s="16" t="s">
        <v>16</v>
      </c>
      <c r="I1" s="11" t="s">
        <v>8</v>
      </c>
      <c r="K1" s="6" t="s">
        <v>5</v>
      </c>
      <c r="L1">
        <v>0.3</v>
      </c>
      <c r="N1" s="7" t="s">
        <v>15</v>
      </c>
      <c r="O1" s="8">
        <f>(SUM(Sheet1!B2:B31)-Q1*SUM(Sheet1!A2:A31))/30</f>
        <v>34.979310344827582</v>
      </c>
      <c r="P1" s="15" t="s">
        <v>11</v>
      </c>
      <c r="Q1" s="8">
        <f>(30*SUMPRODUCT(Sheet1!A2:A31,Sheet1!B2:B31)-SUM(Sheet1!A2:A31)*SUM(Sheet1!B2:B31))/(30*SUMSQ(Sheet1!A2:A31)-SUM(Sheet1!A2:A31)^2)</f>
        <v>2.7561735261401559</v>
      </c>
      <c r="R1" s="16" t="s">
        <v>16</v>
      </c>
      <c r="S1" s="11" t="s">
        <v>8</v>
      </c>
    </row>
    <row r="2" spans="1:19" ht="15" thickBot="1" x14ac:dyDescent="0.4">
      <c r="A2" s="6" t="s">
        <v>6</v>
      </c>
      <c r="B2">
        <v>0.9</v>
      </c>
      <c r="D2" s="5"/>
      <c r="E2" s="9">
        <f>Sheet1!B2+$B$2*(H2-Sheet1!B2)</f>
        <v>48.184160177975528</v>
      </c>
      <c r="G2" s="9">
        <f>G1+$B$1^2*(H2-Sheet1!B2)</f>
        <v>2.8137753058954393</v>
      </c>
      <c r="H2" s="12">
        <f>E1+5*G1</f>
        <v>48.760177975528364</v>
      </c>
      <c r="I2" s="12">
        <f>Sheet1!B2-H2</f>
        <v>-5.7601779755283644</v>
      </c>
      <c r="K2" s="6" t="s">
        <v>6</v>
      </c>
      <c r="L2">
        <v>0.7</v>
      </c>
      <c r="N2" s="5"/>
      <c r="O2" s="9">
        <f>Sheet1!B2+$L$2*(R2-Sheet1!B2)</f>
        <v>47.032124582869855</v>
      </c>
      <c r="Q2" s="9">
        <f>Q1+$L$1^2*(R2-Sheet1!B2)</f>
        <v>3.2745895439377088</v>
      </c>
      <c r="R2" s="12">
        <f>O1+5*Q1</f>
        <v>48.760177975528364</v>
      </c>
      <c r="S2" s="12">
        <f>Sheet1!L2-R2</f>
        <v>-48.760177975528364</v>
      </c>
    </row>
    <row r="3" spans="1:19" ht="15" thickBot="1" x14ac:dyDescent="0.4">
      <c r="D3" s="5"/>
      <c r="E3" s="9">
        <f>Sheet1!B3+$B$2*(H3-Sheet1!B3)</f>
        <v>60.427733036707451</v>
      </c>
      <c r="G3" s="9">
        <f>G2+$B$1^2*(H3-Sheet1!B3)</f>
        <v>2.9963056729699664</v>
      </c>
      <c r="H3" s="12">
        <f t="shared" ref="H3:H31" si="0">E2+5*G2</f>
        <v>62.253036707452722</v>
      </c>
      <c r="I3" s="13">
        <f>Sheet1!B3-H3</f>
        <v>-18.253036707452722</v>
      </c>
      <c r="O3" s="9">
        <f>Sheet1!B3+$L$2*(R3-Sheet1!B3)</f>
        <v>57.583550611790876</v>
      </c>
      <c r="Q3" s="9">
        <f>Q2+$L$1^2*(R3-Sheet1!B3)</f>
        <v>5.0210460511679642</v>
      </c>
      <c r="R3" s="12">
        <f t="shared" ref="R3:R31" si="1">O2+5*Q2</f>
        <v>63.405072302558395</v>
      </c>
      <c r="S3" s="12">
        <f>Sheet1!L3-R3</f>
        <v>-63.405072302558395</v>
      </c>
    </row>
    <row r="4" spans="1:19" ht="15" thickBot="1" x14ac:dyDescent="0.4">
      <c r="D4" s="5"/>
      <c r="E4" s="9">
        <f>Sheet1!B4+$B$2*(H4-Sheet1!B4)</f>
        <v>72.368335261401555</v>
      </c>
      <c r="G4" s="9">
        <f>G3+$B$1^2*(H4-Sheet1!B4)</f>
        <v>3.3003982869855393</v>
      </c>
      <c r="H4" s="12">
        <f t="shared" si="0"/>
        <v>75.409261401557288</v>
      </c>
      <c r="I4" s="13">
        <f>Sheet1!B4-H4</f>
        <v>-30.409261401557288</v>
      </c>
      <c r="O4" s="9">
        <f>Sheet1!B4+$L$2*(R4-Sheet1!B4)</f>
        <v>71.382146607341483</v>
      </c>
      <c r="Q4" s="9">
        <f>Q3+$L$1^2*(R4-Sheet1!B4)</f>
        <v>8.4130363292547266</v>
      </c>
      <c r="R4" s="12">
        <f t="shared" si="1"/>
        <v>82.688780867630697</v>
      </c>
      <c r="S4" s="12">
        <f>Sheet1!L4-R4</f>
        <v>-82.688780867630697</v>
      </c>
    </row>
    <row r="5" spans="1:19" ht="15" thickBot="1" x14ac:dyDescent="0.4">
      <c r="D5" s="5"/>
      <c r="E5" s="9">
        <f>Sheet1!B5+$B$2*(H5-Sheet1!B5)</f>
        <v>84.183294026696331</v>
      </c>
      <c r="G5" s="9">
        <f>G4+$B$1^2*(H5-Sheet1!B5)</f>
        <v>3.7691015539488317</v>
      </c>
      <c r="H5" s="12">
        <f t="shared" si="0"/>
        <v>88.870326696329244</v>
      </c>
      <c r="I5" s="13">
        <f>Sheet1!B5-H5</f>
        <v>-46.870326696329244</v>
      </c>
      <c r="O5" s="9">
        <f>Sheet1!B5+$L$2*(R5-Sheet1!B5)</f>
        <v>92.013129777530565</v>
      </c>
      <c r="Q5" s="9">
        <f>Q4+$L$1^2*(R5-Sheet1!B5)</f>
        <v>14.843295872080088</v>
      </c>
      <c r="R5" s="12">
        <f t="shared" si="1"/>
        <v>113.44732825361511</v>
      </c>
      <c r="S5" s="12">
        <f>Sheet1!L5-R5</f>
        <v>-113.44732825361511</v>
      </c>
    </row>
    <row r="6" spans="1:19" ht="15" thickBot="1" x14ac:dyDescent="0.4">
      <c r="D6" s="5"/>
      <c r="E6" s="9">
        <f>Sheet1!B6+$B$2*(H6-Sheet1!B6)</f>
        <v>97.425921616796444</v>
      </c>
      <c r="G6" s="9">
        <f>G5+$B$1^2*(H6-Sheet1!B6)</f>
        <v>4.3293895719132367</v>
      </c>
      <c r="H6" s="12">
        <f t="shared" si="0"/>
        <v>103.02880179644049</v>
      </c>
      <c r="I6" s="13">
        <f>Sheet1!B6-H6</f>
        <v>-56.02880179644049</v>
      </c>
      <c r="O6" s="9">
        <f>Sheet1!B6+$L$2*(R6-Sheet1!B6)</f>
        <v>130.46072639655171</v>
      </c>
      <c r="Q6" s="9">
        <f>Q5+$L$1^2*(R6-Sheet1!B6)</f>
        <v>25.573960694493877</v>
      </c>
      <c r="R6" s="12">
        <f t="shared" si="1"/>
        <v>166.22960913793099</v>
      </c>
      <c r="S6" s="12">
        <f>Sheet1!L6-R6</f>
        <v>-166.22960913793099</v>
      </c>
    </row>
    <row r="7" spans="1:19" ht="15" thickBot="1" x14ac:dyDescent="0.4">
      <c r="D7" s="5"/>
      <c r="E7" s="9">
        <f>Sheet1!B7+$B$2*(H7-Sheet1!B7)</f>
        <v>111.96558252872637</v>
      </c>
      <c r="G7" s="9">
        <f>G6+$B$1^2*(H7-Sheet1!B7)</f>
        <v>5.0401182666768634</v>
      </c>
      <c r="H7" s="12">
        <f t="shared" si="0"/>
        <v>119.07286947636263</v>
      </c>
      <c r="I7" s="13">
        <f>Sheet1!B7-H7</f>
        <v>-71.072869476362627</v>
      </c>
      <c r="O7" s="9">
        <f>Sheet1!B7+$L$2*(R7-Sheet1!B7)</f>
        <v>195.23137090831477</v>
      </c>
      <c r="Q7" s="9">
        <f>Q6+$L$1^2*(R7-Sheet1!B7)</f>
        <v>44.503708382705781</v>
      </c>
      <c r="R7" s="12">
        <f t="shared" si="1"/>
        <v>258.33052986902112</v>
      </c>
      <c r="S7" s="12">
        <f>Sheet1!L7-R7</f>
        <v>-258.33052986902112</v>
      </c>
    </row>
    <row r="8" spans="1:19" ht="15" thickBot="1" x14ac:dyDescent="0.4">
      <c r="D8" s="5"/>
      <c r="E8" s="9">
        <f>Sheet1!B8+$B$2*(H8-Sheet1!B8)</f>
        <v>128.34955647589965</v>
      </c>
      <c r="G8" s="9">
        <f>G7+$B$1^2*(H8-Sheet1!B8)</f>
        <v>5.9217800052979701</v>
      </c>
      <c r="H8" s="12">
        <f t="shared" si="0"/>
        <v>137.1661738621107</v>
      </c>
      <c r="I8" s="13">
        <f>Sheet1!B8-H8</f>
        <v>-88.166173862110696</v>
      </c>
      <c r="O8" s="9">
        <f>Sheet1!B8+$L$2*(R8-Sheet1!B8)</f>
        <v>307.12493897529055</v>
      </c>
      <c r="Q8" s="9">
        <f>Q7+$L$1^2*(R8-Sheet1!B8)</f>
        <v>77.691200536671715</v>
      </c>
      <c r="R8" s="12">
        <f t="shared" si="1"/>
        <v>417.74991282184368</v>
      </c>
      <c r="S8" s="12">
        <f>Sheet1!L8-R8</f>
        <v>-417.74991282184368</v>
      </c>
    </row>
    <row r="9" spans="1:19" ht="15" thickBot="1" x14ac:dyDescent="0.4">
      <c r="D9" s="5"/>
      <c r="E9" s="9">
        <f>Sheet1!B9+$B$2*(H9-Sheet1!B9)</f>
        <v>147.46261085215053</v>
      </c>
      <c r="G9" s="9">
        <f>G8+$B$1^2*(H9-Sheet1!B9)</f>
        <v>6.9713645703218656</v>
      </c>
      <c r="H9" s="12">
        <f t="shared" si="0"/>
        <v>157.95845650238948</v>
      </c>
      <c r="I9" s="13">
        <f>Sheet1!B9-H9</f>
        <v>-104.95845650238948</v>
      </c>
      <c r="O9" s="9">
        <f>Sheet1!B9+$L$2*(R9-Sheet1!B9)</f>
        <v>502.80665916105437</v>
      </c>
      <c r="Q9" s="9">
        <f>Q8+$L$1^2*(R9-Sheet1!B9)</f>
        <v>135.52348528595013</v>
      </c>
      <c r="R9" s="12">
        <f t="shared" si="1"/>
        <v>695.58094165864918</v>
      </c>
      <c r="S9" s="12">
        <f>Sheet1!L9-R9</f>
        <v>-695.58094165864918</v>
      </c>
    </row>
    <row r="10" spans="1:19" ht="15" thickBot="1" x14ac:dyDescent="0.4">
      <c r="D10" s="5"/>
      <c r="E10" s="9">
        <f>Sheet1!B10+$B$2*(H10-Sheet1!B10)</f>
        <v>169.68749033338389</v>
      </c>
      <c r="G10" s="9">
        <f>G9+$B$1^2*(H10-Sheet1!B10)</f>
        <v>8.2345589073594638</v>
      </c>
      <c r="H10" s="12">
        <f t="shared" si="0"/>
        <v>182.31943370375987</v>
      </c>
      <c r="I10" s="13">
        <f>Sheet1!B10-H10</f>
        <v>-126.31943370375987</v>
      </c>
      <c r="O10" s="9">
        <f>Sheet1!B10+$L$2*(R10-Sheet1!B10)</f>
        <v>843.09685991356343</v>
      </c>
      <c r="Q10" s="9">
        <f>Q9+$L$1^2*(R10-Sheet1!B10)</f>
        <v>236.72165298912256</v>
      </c>
      <c r="R10" s="12">
        <f t="shared" si="1"/>
        <v>1180.4240855908049</v>
      </c>
      <c r="S10" s="12">
        <f>Sheet1!L10-R10</f>
        <v>-1180.4240855908049</v>
      </c>
    </row>
    <row r="11" spans="1:19" ht="15" thickBot="1" x14ac:dyDescent="0.4">
      <c r="D11" s="5"/>
      <c r="E11" s="9">
        <f>Sheet1!B11+$B$2*(H11-Sheet1!B11)</f>
        <v>195.77425638316308</v>
      </c>
      <c r="G11" s="9">
        <f>G10+$B$1^2*(H11-Sheet1!B11)</f>
        <v>9.7431617560612764</v>
      </c>
      <c r="H11" s="12">
        <f t="shared" si="0"/>
        <v>210.8602848701812</v>
      </c>
      <c r="I11" s="13">
        <f>Sheet1!B11-H11</f>
        <v>-150.8602848701812</v>
      </c>
      <c r="O11" s="9">
        <f>Sheet1!B11+$L$2*(R11-Sheet1!B11)</f>
        <v>1436.6935874014232</v>
      </c>
      <c r="Q11" s="9">
        <f>Q10+$L$1^2*(R11-Sheet1!B11)</f>
        <v>413.7251142264484</v>
      </c>
      <c r="R11" s="12">
        <f t="shared" si="1"/>
        <v>2026.7051248591761</v>
      </c>
      <c r="S11" s="12">
        <f>Sheet1!L11-R11</f>
        <v>-2026.7051248591761</v>
      </c>
    </row>
    <row r="12" spans="1:19" ht="15" thickBot="1" x14ac:dyDescent="0.4">
      <c r="D12" s="5"/>
      <c r="E12" s="9">
        <f>Sheet1!B12+$B$2*(H12-Sheet1!B12)</f>
        <v>226.64105864712252</v>
      </c>
      <c r="G12" s="9">
        <f>G11+$B$1^2*(H12-Sheet1!B12)</f>
        <v>11.528062407695971</v>
      </c>
      <c r="H12" s="12">
        <f t="shared" si="0"/>
        <v>244.49006516346947</v>
      </c>
      <c r="I12" s="13">
        <f>Sheet1!B12-H12</f>
        <v>-178.49006516346947</v>
      </c>
      <c r="O12" s="9">
        <f>Sheet1!B12+$L$2*(R12-Sheet1!B12)</f>
        <v>2473.5234109735657</v>
      </c>
      <c r="Q12" s="9">
        <f>Q11+$L$1^2*(R12-Sheet1!B12)</f>
        <v>723.26383849447825</v>
      </c>
      <c r="R12" s="12">
        <f t="shared" si="1"/>
        <v>3505.3191585336654</v>
      </c>
      <c r="S12" s="12">
        <f>Sheet1!L12-R12</f>
        <v>-3505.3191585336654</v>
      </c>
    </row>
    <row r="13" spans="1:19" ht="15" thickBot="1" x14ac:dyDescent="0.4">
      <c r="D13" s="5"/>
      <c r="E13" s="9">
        <f>Sheet1!B13+$B$2*(H13-Sheet1!B13)</f>
        <v>263.05323361704211</v>
      </c>
      <c r="G13" s="9">
        <f>G12+$B$1^2*(H13-Sheet1!B13)</f>
        <v>13.650876114551995</v>
      </c>
      <c r="H13" s="12">
        <f t="shared" si="0"/>
        <v>284.28137068560238</v>
      </c>
      <c r="I13" s="13">
        <f>Sheet1!B13-H13</f>
        <v>-212.28137068560238</v>
      </c>
      <c r="O13" s="9">
        <f>Sheet1!B13+$L$2*(R13-Sheet1!B13)</f>
        <v>4284.4898224121698</v>
      </c>
      <c r="Q13" s="9">
        <f>Q12+$L$1^2*(R13-Sheet1!B13)</f>
        <v>1264.8696728046143</v>
      </c>
      <c r="R13" s="12">
        <f t="shared" si="1"/>
        <v>6089.8426034459571</v>
      </c>
      <c r="S13" s="12">
        <f>Sheet1!L13-R13</f>
        <v>-6089.8426034459571</v>
      </c>
    </row>
    <row r="14" spans="1:19" ht="15" thickBot="1" x14ac:dyDescent="0.4">
      <c r="D14" s="5"/>
      <c r="E14" s="9">
        <f>Sheet1!B14+$B$2*(H14-Sheet1!B14)</f>
        <v>305.47685277082189</v>
      </c>
      <c r="G14" s="9">
        <f>G13+$B$1^2*(H14-Sheet1!B14)</f>
        <v>16.233952256450017</v>
      </c>
      <c r="H14" s="12">
        <f t="shared" si="0"/>
        <v>331.30761418980205</v>
      </c>
      <c r="I14" s="13">
        <f>Sheet1!B14-H14</f>
        <v>-258.30761418980205</v>
      </c>
      <c r="O14" s="9">
        <f>Sheet1!B14+$L$2*(R14-Sheet1!B14)</f>
        <v>7448.0867305046686</v>
      </c>
      <c r="Q14" s="9">
        <f>Q13+$L$1^2*(R14-Sheet1!B14)</f>
        <v>2213.0951095837859</v>
      </c>
      <c r="R14" s="12">
        <f t="shared" si="1"/>
        <v>10608.838186435241</v>
      </c>
      <c r="S14" s="12">
        <f>Sheet1!L14-R14</f>
        <v>-10608.838186435241</v>
      </c>
    </row>
    <row r="15" spans="1:19" ht="15" thickBot="1" x14ac:dyDescent="0.4">
      <c r="D15" s="5"/>
      <c r="E15" s="9">
        <f>Sheet1!B15+$B$2*(H15-Sheet1!B15)</f>
        <v>355.68195264776477</v>
      </c>
      <c r="G15" s="9">
        <f>G14+$B$1^2*(H15-Sheet1!B15)</f>
        <v>19.330418396980736</v>
      </c>
      <c r="H15" s="12">
        <f t="shared" si="0"/>
        <v>386.64661405307197</v>
      </c>
      <c r="I15" s="13">
        <f>Sheet1!B15-H15</f>
        <v>-309.64661405307197</v>
      </c>
      <c r="O15" s="9">
        <f>Sheet1!B15+$L$2*(R15-Sheet1!B15)</f>
        <v>12982.593594896516</v>
      </c>
      <c r="Q15" s="9">
        <f>Q14+$L$1^2*(R15-Sheet1!B15)</f>
        <v>3872.3857146419095</v>
      </c>
      <c r="R15" s="12">
        <f t="shared" si="1"/>
        <v>18513.562278423597</v>
      </c>
      <c r="S15" s="12">
        <f>Sheet1!L15-R15</f>
        <v>-18513.562278423597</v>
      </c>
    </row>
    <row r="16" spans="1:19" ht="15" thickBot="1" x14ac:dyDescent="0.4">
      <c r="D16" s="5"/>
      <c r="E16" s="9">
        <f>Sheet1!B16+$B$2*(H16-Sheet1!B16)</f>
        <v>415.20064016940159</v>
      </c>
      <c r="G16" s="9">
        <f>G15+$B$1^2*(H16-Sheet1!B16)</f>
        <v>23.043758843307423</v>
      </c>
      <c r="H16" s="12">
        <f t="shared" si="0"/>
        <v>452.33404463266845</v>
      </c>
      <c r="I16" s="13">
        <f>Sheet1!B16-H16</f>
        <v>-371.33404463266845</v>
      </c>
      <c r="O16" s="9">
        <f>Sheet1!B16+$L$2*(R16-Sheet1!B16)</f>
        <v>22665.465517674245</v>
      </c>
      <c r="Q16" s="9">
        <f>Q15+$L$1^2*(R16-Sheet1!B16)</f>
        <v>6776.1027097714559</v>
      </c>
      <c r="R16" s="12">
        <f t="shared" si="1"/>
        <v>32344.522168106065</v>
      </c>
      <c r="S16" s="12">
        <f>Sheet1!L16-R16</f>
        <v>-32344.522168106065</v>
      </c>
    </row>
    <row r="17" spans="4:19" ht="15" thickBot="1" x14ac:dyDescent="0.4">
      <c r="D17" s="5"/>
      <c r="E17" s="9">
        <f>Sheet1!B17+$B$2*(H17-Sheet1!B17)</f>
        <v>485.17749094734489</v>
      </c>
      <c r="G17" s="9">
        <f>G16+$B$1^2*(H17-Sheet1!B17)</f>
        <v>27.567953187166811</v>
      </c>
      <c r="H17" s="12">
        <f t="shared" si="0"/>
        <v>530.41943438593876</v>
      </c>
      <c r="I17" s="13">
        <f>Sheet1!B17-H17</f>
        <v>-452.41943438593876</v>
      </c>
      <c r="O17" s="9">
        <f>Sheet1!B17+$L$2*(R17-Sheet1!B17)</f>
        <v>39605.585346572065</v>
      </c>
      <c r="Q17" s="9">
        <f>Q16+$L$1^2*(R17-Sheet1!B17)</f>
        <v>11858.220825759294</v>
      </c>
      <c r="R17" s="12">
        <f t="shared" si="1"/>
        <v>56545.979066531523</v>
      </c>
      <c r="S17" s="12">
        <f>Sheet1!L17-R17</f>
        <v>-56545.979066531523</v>
      </c>
    </row>
    <row r="18" spans="4:19" ht="15" thickBot="1" x14ac:dyDescent="0.4">
      <c r="D18" s="5"/>
      <c r="E18" s="9">
        <f>Sheet1!B18+$B$2*(H18-Sheet1!B18)</f>
        <v>568.61553119486121</v>
      </c>
      <c r="G18" s="9">
        <f>G17+$B$1^2*(H18-Sheet1!B18)</f>
        <v>33.008125755998606</v>
      </c>
      <c r="H18" s="12">
        <f t="shared" si="0"/>
        <v>623.01725688317902</v>
      </c>
      <c r="I18" s="13">
        <f>Sheet1!B18-H18</f>
        <v>-544.01725688317902</v>
      </c>
      <c r="O18" s="9">
        <f>Sheet1!B18+$L$2*(R18-Sheet1!B18)</f>
        <v>69251.382632757974</v>
      </c>
      <c r="Q18" s="9">
        <f>Q17+$L$1^2*(R18-Sheet1!B18)</f>
        <v>20751.812878542463</v>
      </c>
      <c r="R18" s="12">
        <f t="shared" si="1"/>
        <v>98896.689475368534</v>
      </c>
      <c r="S18" s="12">
        <f>Sheet1!L18-R18</f>
        <v>-98896.689475368534</v>
      </c>
    </row>
    <row r="19" spans="4:19" ht="15" thickBot="1" x14ac:dyDescent="0.4">
      <c r="D19" s="5"/>
      <c r="E19" s="9">
        <f>Sheet1!B19+$B$2*(H19-Sheet1!B19)</f>
        <v>668.99054397736893</v>
      </c>
      <c r="G19" s="9">
        <f>G18+$B$1^2*(H19-Sheet1!B19)</f>
        <v>39.47468735574715</v>
      </c>
      <c r="H19" s="12">
        <f>E18+5*G18</f>
        <v>733.65615997485429</v>
      </c>
      <c r="I19" s="13">
        <f>Sheet1!B19-H19</f>
        <v>-646.65615997485429</v>
      </c>
      <c r="O19" s="9">
        <f>Sheet1!B19+$L$2*(R19-Sheet1!B19)</f>
        <v>121133.41291782919</v>
      </c>
      <c r="Q19" s="9">
        <f>Q18+$L$1^2*(R19-Sheet1!B19)</f>
        <v>36314.923110834789</v>
      </c>
      <c r="R19" s="12">
        <f t="shared" si="1"/>
        <v>173010.44702547029</v>
      </c>
      <c r="S19" s="12">
        <f>Sheet1!L19-R19</f>
        <v>-173010.44702547029</v>
      </c>
    </row>
    <row r="20" spans="4:19" ht="15" thickBot="1" x14ac:dyDescent="0.4">
      <c r="D20" s="5"/>
      <c r="E20" s="9">
        <f>Sheet1!B20+$B$2*(H20-Sheet1!B20)</f>
        <v>789.12758268049424</v>
      </c>
      <c r="G20" s="9">
        <f>G19+$B$1^2*(H20-Sheet1!B20)</f>
        <v>47.1983271633082</v>
      </c>
      <c r="H20" s="12">
        <f t="shared" si="0"/>
        <v>866.36398075610464</v>
      </c>
      <c r="I20" s="13">
        <f>Sheet1!B20-H20</f>
        <v>-772.36398075610464</v>
      </c>
      <c r="O20" s="9">
        <f>Sheet1!B20+$L$2*(R20-Sheet1!B20)</f>
        <v>211923.81993040218</v>
      </c>
      <c r="Q20" s="9">
        <f>Q19+$L$1^2*(R20-Sheet1!B20)</f>
        <v>63550.185673315063</v>
      </c>
      <c r="R20" s="12">
        <f t="shared" si="1"/>
        <v>302708.02847200312</v>
      </c>
      <c r="S20" s="12">
        <f>Sheet1!L20-R20</f>
        <v>-302708.02847200312</v>
      </c>
    </row>
    <row r="21" spans="4:19" ht="15" thickBot="1" x14ac:dyDescent="0.4">
      <c r="D21" s="5"/>
      <c r="E21" s="9">
        <f>Sheet1!B21+$B$2*(H21-Sheet1!B21)</f>
        <v>931.9072966473318</v>
      </c>
      <c r="G21" s="9">
        <f>G20+$B$1^2*(H21-Sheet1!B21)</f>
        <v>56.51951934827855</v>
      </c>
      <c r="H21" s="12">
        <f t="shared" si="0"/>
        <v>1025.1192184970353</v>
      </c>
      <c r="I21" s="13">
        <f>Sheet1!B21-H21</f>
        <v>-932.11921849703526</v>
      </c>
      <c r="O21" s="9">
        <f>Sheet1!B21+$L$2*(R21-Sheet1!B21)</f>
        <v>370800.22380788421</v>
      </c>
      <c r="Q21" s="9">
        <f>Q20+$L$1^2*(R21-Sheet1!B21)</f>
        <v>111212.54302004303</v>
      </c>
      <c r="R21" s="12">
        <f t="shared" si="1"/>
        <v>529674.74829697749</v>
      </c>
      <c r="S21" s="12">
        <f>Sheet1!L21-R21</f>
        <v>-529674.74829697749</v>
      </c>
    </row>
    <row r="22" spans="4:19" ht="15" thickBot="1" x14ac:dyDescent="0.4">
      <c r="D22" s="5"/>
      <c r="E22" s="9">
        <f>Sheet1!B22+$B$2*(H22-Sheet1!B22)</f>
        <v>1101.4544040498522</v>
      </c>
      <c r="G22" s="9">
        <f>G21+$B$1^2*(H22-Sheet1!B22)</f>
        <v>67.824568282165799</v>
      </c>
      <c r="H22" s="12">
        <f t="shared" si="0"/>
        <v>1214.5048933887247</v>
      </c>
      <c r="I22" s="13">
        <f>Sheet1!B22-H22</f>
        <v>-1130.5048933887247</v>
      </c>
      <c r="O22" s="9">
        <f>Sheet1!B22+$L$2*(R22-Sheet1!B22)</f>
        <v>648829.25723566953</v>
      </c>
      <c r="Q22" s="9">
        <f>Q21+$L$1^2*(R22-Sheet1!B22)</f>
        <v>194622.64752177196</v>
      </c>
      <c r="R22" s="12">
        <f t="shared" si="1"/>
        <v>926862.93890809943</v>
      </c>
      <c r="S22" s="12">
        <f>Sheet1!L22-R22</f>
        <v>-926862.93890809943</v>
      </c>
    </row>
    <row r="23" spans="4:19" ht="15" thickBot="1" x14ac:dyDescent="0.4">
      <c r="D23" s="5"/>
      <c r="E23" s="9">
        <f>Sheet1!B23+$B$2*(H23-Sheet1!B23)</f>
        <v>1305.7195209146132</v>
      </c>
      <c r="G23" s="9">
        <f>G22+$B$1^2*(H23-Sheet1!B23)</f>
        <v>81.310340736772616</v>
      </c>
      <c r="H23" s="12">
        <f t="shared" si="0"/>
        <v>1440.5772454606813</v>
      </c>
      <c r="I23" s="13">
        <f>Sheet1!B23-H23</f>
        <v>-1348.5772454606813</v>
      </c>
      <c r="O23" s="9">
        <f>Sheet1!B23+$L$2*(R23-Sheet1!B23)</f>
        <v>1135387.3463911705</v>
      </c>
      <c r="Q23" s="9">
        <f>Q22+$L$1^2*(R23-Sheet1!B23)</f>
        <v>340589.19205777958</v>
      </c>
      <c r="R23" s="12">
        <f t="shared" si="1"/>
        <v>1621942.4948445293</v>
      </c>
      <c r="S23" s="12">
        <f>Sheet1!L23-R23</f>
        <v>-1621942.4948445293</v>
      </c>
    </row>
    <row r="24" spans="4:19" ht="15" thickBot="1" x14ac:dyDescent="0.4">
      <c r="D24" s="5"/>
      <c r="E24" s="9">
        <f>Sheet1!B24+$B$2*(H24-Sheet1!B24)</f>
        <v>1551.0441021386287</v>
      </c>
      <c r="G24" s="9">
        <f>G23+$B$1^2*(H24-Sheet1!B24)</f>
        <v>97.433052982757374</v>
      </c>
      <c r="H24" s="12">
        <f t="shared" si="0"/>
        <v>1712.2712245984762</v>
      </c>
      <c r="I24" s="13">
        <f>Sheet1!B24-H24</f>
        <v>-1612.2712245984762</v>
      </c>
      <c r="O24" s="9">
        <f>Sheet1!B24+$L$2*(R24-Sheet1!B24)</f>
        <v>1986863.3146760478</v>
      </c>
      <c r="Q24" s="9">
        <f>Q23+$L$1^2*(R24-Sheet1!B24)</f>
        <v>596030.18965898571</v>
      </c>
      <c r="R24" s="12">
        <f t="shared" si="1"/>
        <v>2838333.3066800684</v>
      </c>
      <c r="S24" s="12">
        <f>Sheet1!L24-R24</f>
        <v>-2838333.3066800684</v>
      </c>
    </row>
    <row r="25" spans="4:19" ht="15" thickBot="1" x14ac:dyDescent="0.4">
      <c r="D25" s="5"/>
      <c r="E25" s="9">
        <f>Sheet1!B25+$B$2*(H25-Sheet1!B25)</f>
        <v>1844.988430347174</v>
      </c>
      <c r="G25" s="9">
        <f>G24+$B$1^2*(H25-Sheet1!B25)</f>
        <v>116.75514665328153</v>
      </c>
      <c r="H25" s="12">
        <f t="shared" si="0"/>
        <v>2038.2093670524155</v>
      </c>
      <c r="I25" s="13">
        <f>Sheet1!B25-H25</f>
        <v>-1932.2093670524155</v>
      </c>
      <c r="O25" s="9">
        <f>Sheet1!B25+$L$2*(R25-Sheet1!B25)</f>
        <v>3476941.7840796835</v>
      </c>
      <c r="Q25" s="9">
        <f>Q24+$L$1^2*(R25-Sheet1!B25)</f>
        <v>1043051.9333263736</v>
      </c>
      <c r="R25" s="12">
        <f t="shared" si="1"/>
        <v>4967014.2629709765</v>
      </c>
      <c r="S25" s="12">
        <f>Sheet1!L25-R25</f>
        <v>-4967014.2629709765</v>
      </c>
    </row>
    <row r="26" spans="4:19" ht="15" thickBot="1" x14ac:dyDescent="0.4">
      <c r="D26" s="5"/>
      <c r="E26" s="9">
        <f>Sheet1!B26+$B$2*(H26-Sheet1!B26)</f>
        <v>2196.8877472522236</v>
      </c>
      <c r="G26" s="9">
        <f>G25+$B$1^2*(H26-Sheet1!B26)</f>
        <v>139.94278828941736</v>
      </c>
      <c r="H26" s="12">
        <f t="shared" si="0"/>
        <v>2428.7641636135818</v>
      </c>
      <c r="I26" s="13">
        <f>Sheet1!B26-H26</f>
        <v>-2318.7641636135818</v>
      </c>
      <c r="O26" s="9">
        <f>Sheet1!B26+$L$2*(R26-Sheet1!B26)</f>
        <v>6084574.0154980859</v>
      </c>
      <c r="Q26" s="9">
        <f>Q25+$L$1^2*(R26-Sheet1!B26)</f>
        <v>1825340.1638904132</v>
      </c>
      <c r="R26" s="12">
        <f t="shared" si="1"/>
        <v>8692201.4507115521</v>
      </c>
      <c r="S26" s="12">
        <f>Sheet1!L26-R26</f>
        <v>-8692201.4507115521</v>
      </c>
    </row>
    <row r="27" spans="4:19" ht="15" thickBot="1" x14ac:dyDescent="0.4">
      <c r="D27" s="5"/>
      <c r="E27" s="9">
        <f>Sheet1!B27+$B$2*(H27-Sheet1!B27)</f>
        <v>2617.7415198293793</v>
      </c>
      <c r="G27" s="9">
        <f>G26+$B$1^2*(H27-Sheet1!B27)</f>
        <v>167.82880517641047</v>
      </c>
      <c r="H27" s="12">
        <f t="shared" si="0"/>
        <v>2896.6016886993102</v>
      </c>
      <c r="I27" s="13">
        <f>Sheet1!B27-H27</f>
        <v>-2788.6016886993102</v>
      </c>
      <c r="O27" s="9">
        <f>Sheet1!B27+$L$2*(R27-Sheet1!B27)</f>
        <v>10647924.784465106</v>
      </c>
      <c r="Q27" s="9">
        <f>Q26+$L$1^2*(R27-Sheet1!B27)</f>
        <v>3194345.1790359272</v>
      </c>
      <c r="R27" s="12">
        <f t="shared" si="1"/>
        <v>15211274.834950153</v>
      </c>
      <c r="S27" s="12">
        <f>Sheet1!L27-R27</f>
        <v>-15211274.834950153</v>
      </c>
    </row>
    <row r="28" spans="4:19" ht="15" thickBot="1" x14ac:dyDescent="0.4">
      <c r="D28" s="5"/>
      <c r="E28" s="9">
        <f>Sheet1!B28+$B$2*(H28-Sheet1!B28)</f>
        <v>3122.2969911402884</v>
      </c>
      <c r="G28" s="9">
        <f>G27+$B$1^2*(H28-Sheet1!B28)</f>
        <v>201.28766063352478</v>
      </c>
      <c r="H28" s="12">
        <f t="shared" si="0"/>
        <v>3456.8855457114314</v>
      </c>
      <c r="I28" s="13">
        <f>Sheet1!B28-H28</f>
        <v>-3345.8855457114314</v>
      </c>
      <c r="O28" s="9">
        <f>Sheet1!B28+$L$2*(R28-Sheet1!B28)</f>
        <v>18633788.775751319</v>
      </c>
      <c r="Q28" s="9">
        <f>Q27+$L$1^2*(R28-Sheet1!B28)</f>
        <v>5590103.7502039541</v>
      </c>
      <c r="R28" s="12">
        <f t="shared" si="1"/>
        <v>26619650.679644741</v>
      </c>
      <c r="S28" s="12">
        <f>Sheet1!L28-R28</f>
        <v>-26619650.679644741</v>
      </c>
    </row>
    <row r="29" spans="4:19" ht="15" thickBot="1" x14ac:dyDescent="0.4">
      <c r="D29" s="5"/>
      <c r="E29" s="9">
        <f>Sheet1!B29+$B$2*(H29-Sheet1!B29)</f>
        <v>3726.1617648771212</v>
      </c>
      <c r="G29" s="9">
        <f>G28+$B$1^2*(H29-Sheet1!B29)</f>
        <v>241.54501357660391</v>
      </c>
      <c r="H29" s="12">
        <f t="shared" si="0"/>
        <v>4128.7352943079122</v>
      </c>
      <c r="I29" s="13">
        <f>Sheet1!B29-H29</f>
        <v>-4025.7352943079122</v>
      </c>
      <c r="O29" s="9">
        <f>Sheet1!B29+$L$2*(R29-Sheet1!B29)</f>
        <v>32609046.168739755</v>
      </c>
      <c r="Q29" s="9">
        <f>Q28+$L$1^2*(R29-Sheet1!B29)</f>
        <v>9782682.1576133519</v>
      </c>
      <c r="R29" s="12">
        <f t="shared" si="1"/>
        <v>46584307.526771083</v>
      </c>
      <c r="S29" s="12">
        <f>Sheet1!L29-R29</f>
        <v>-46584307.526771083</v>
      </c>
    </row>
    <row r="30" spans="4:19" ht="15" thickBot="1" x14ac:dyDescent="0.4">
      <c r="D30" s="5"/>
      <c r="E30" s="9">
        <f>Sheet1!B30+$B$2*(H30-Sheet1!B30)</f>
        <v>4451.3981494841273</v>
      </c>
      <c r="G30" s="9">
        <f>G29+$B$1^2*(H30-Sheet1!B30)</f>
        <v>289.79388190420531</v>
      </c>
      <c r="H30" s="12">
        <f t="shared" si="0"/>
        <v>4933.8868327601413</v>
      </c>
      <c r="I30" s="13">
        <f>Sheet1!B30-H30</f>
        <v>-4824.8868327601413</v>
      </c>
      <c r="O30" s="9">
        <f>Sheet1!B30+$L$2*(R30-Sheet1!B30)</f>
        <v>57065752.569764555</v>
      </c>
      <c r="Q30" s="9">
        <f>Q29+$L$1^2*(R30-Sheet1!B30)</f>
        <v>17119693.473725937</v>
      </c>
      <c r="R30" s="12">
        <f t="shared" si="1"/>
        <v>81522456.956806511</v>
      </c>
      <c r="S30" s="12">
        <f>Sheet1!L30-R30</f>
        <v>-81522456.956806511</v>
      </c>
    </row>
    <row r="31" spans="4:19" ht="15" thickBot="1" x14ac:dyDescent="0.4">
      <c r="D31" s="5"/>
      <c r="E31" s="10">
        <f>Sheet1!B31+$B$2*(H31-Sheet1!B31)</f>
        <v>5322.4308031046385</v>
      </c>
      <c r="G31" s="10">
        <f>G30+$B$1^2*(H31-Sheet1!B31)</f>
        <v>347.58755749425688</v>
      </c>
      <c r="H31" s="12">
        <f t="shared" si="0"/>
        <v>5900.3675590051535</v>
      </c>
      <c r="I31" s="14">
        <f>Sheet1!B31-H31</f>
        <v>-5779.3675590051535</v>
      </c>
      <c r="O31" s="9">
        <f>Sheet1!B31+$L$2*(R31-Sheet1!B31)</f>
        <v>99864990.256875962</v>
      </c>
      <c r="Q31" s="9">
        <f>Q30+$L$1^2*(R31-Sheet1!B31)</f>
        <v>29959462.37818142</v>
      </c>
      <c r="R31" s="12">
        <f t="shared" si="1"/>
        <v>142664219.93839425</v>
      </c>
      <c r="S31" s="12">
        <f>Sheet1!L31-R31</f>
        <v>-142664219.93839425</v>
      </c>
    </row>
    <row r="32" spans="4:19" x14ac:dyDescent="0.35">
      <c r="D32" s="5"/>
      <c r="F32" s="1" t="s">
        <v>17</v>
      </c>
      <c r="G32">
        <f>E31+G31</f>
        <v>5670.018360598895</v>
      </c>
      <c r="H32" s="1" t="s">
        <v>18</v>
      </c>
      <c r="I32">
        <f>SUMSQ(I2:I31)/(30-1)</f>
        <v>3775704.4887074251</v>
      </c>
      <c r="P32" s="1" t="s">
        <v>17</v>
      </c>
      <c r="Q32">
        <f>O31+Q31</f>
        <v>129824452.63505739</v>
      </c>
      <c r="R32" s="1" t="s">
        <v>18</v>
      </c>
      <c r="S32">
        <f>SUMSQ(S2:S31)/(30-1)</f>
        <v>1042112592805674.3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682B-F50B-4A8F-8677-9E849021619A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2015-06-05T18:17:20Z</dcterms:created>
  <dcterms:modified xsi:type="dcterms:W3CDTF">2023-05-12T09:35:00Z</dcterms:modified>
</cp:coreProperties>
</file>