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N\Desktop\"/>
    </mc:Choice>
  </mc:AlternateContent>
  <xr:revisionPtr revIDLastSave="0" documentId="13_ncr:1_{188422AD-4783-455C-976F-5E71D3A001C7}" xr6:coauthVersionLast="41" xr6:coauthVersionMax="41" xr10:uidLastSave="{00000000-0000-0000-0000-000000000000}"/>
  <bookViews>
    <workbookView xWindow="-120" yWindow="-120" windowWidth="20730" windowHeight="11160" xr2:uid="{00000000-000D-0000-FFFF-FFFF00000000}"/>
  </bookViews>
  <sheets>
    <sheet name="HomePage" sheetId="1" r:id="rId1"/>
    <sheet name="mã kho" sheetId="8" r:id="rId2"/>
    <sheet name="XN LA" sheetId="7" r:id="rId3"/>
    <sheet name="XN PE" sheetId="6" r:id="rId4"/>
    <sheet name="Arr" sheetId="5" r:id="rId5"/>
    <sheet name="TB" sheetId="4" r:id="rId6"/>
    <sheet name="KhoLongAn" sheetId="3" r:id="rId7"/>
    <sheet name="KhoPhuEm" sheetId="2" r:id="rId8"/>
  </sheets>
  <definedNames>
    <definedName name="_xlnm._FilterDatabase" localSheetId="0" hidden="1">HomePage!$A$4:$R$490</definedName>
    <definedName name="_xlnm.Print_Area" localSheetId="0">HomePage!$A$4:$L$492</definedName>
  </definedNames>
  <calcPr calcId="181029"/>
</workbook>
</file>

<file path=xl/calcChain.xml><?xml version="1.0" encoding="utf-8"?>
<calcChain xmlns="http://schemas.openxmlformats.org/spreadsheetml/2006/main">
  <c r="R432" i="1" l="1"/>
  <c r="R431" i="1"/>
  <c r="R430" i="1"/>
  <c r="R429" i="1"/>
  <c r="R428" i="1"/>
  <c r="R427" i="1"/>
  <c r="R426" i="1"/>
  <c r="R425" i="1"/>
  <c r="R424" i="1"/>
  <c r="R423" i="1"/>
  <c r="R422" i="1"/>
  <c r="R421" i="1"/>
  <c r="R420" i="1"/>
  <c r="R419" i="1"/>
  <c r="R388" i="1"/>
  <c r="R387" i="1"/>
  <c r="R386" i="1"/>
  <c r="R385" i="1"/>
  <c r="R384" i="1"/>
  <c r="R383" i="1"/>
  <c r="R382" i="1"/>
  <c r="R381" i="1"/>
  <c r="R380" i="1"/>
  <c r="R379" i="1"/>
  <c r="R378" i="1"/>
  <c r="R377" i="1"/>
  <c r="R376" i="1"/>
  <c r="R375" i="1"/>
  <c r="R374" i="1"/>
  <c r="R373" i="1"/>
  <c r="R372" i="1"/>
  <c r="R371" i="1"/>
  <c r="R370" i="1"/>
  <c r="R369" i="1"/>
  <c r="R368" i="1"/>
  <c r="R367" i="1"/>
  <c r="R366" i="1"/>
  <c r="R365" i="1"/>
  <c r="R364" i="1"/>
  <c r="R363" i="1"/>
  <c r="R362" i="1"/>
  <c r="R361" i="1"/>
  <c r="R360" i="1"/>
  <c r="R359" i="1"/>
  <c r="R358" i="1"/>
  <c r="R357" i="1"/>
  <c r="R356" i="1"/>
  <c r="R355" i="1"/>
  <c r="R354" i="1"/>
  <c r="R353" i="1"/>
  <c r="R352" i="1"/>
  <c r="R351" i="1"/>
  <c r="R350" i="1"/>
  <c r="R349" i="1"/>
  <c r="R348" i="1"/>
  <c r="R347" i="1"/>
  <c r="R272" i="1"/>
  <c r="R271" i="1"/>
  <c r="R270" i="1"/>
  <c r="R269" i="1"/>
  <c r="R268" i="1"/>
  <c r="R267" i="1"/>
  <c r="R266" i="1"/>
  <c r="R265" i="1"/>
  <c r="R264" i="1"/>
  <c r="R263" i="1"/>
  <c r="R262" i="1"/>
  <c r="R261" i="1"/>
  <c r="R260" i="1"/>
  <c r="R259" i="1"/>
  <c r="R258" i="1"/>
  <c r="R257" i="1"/>
  <c r="R256" i="1"/>
  <c r="R255" i="1"/>
  <c r="R254" i="1"/>
  <c r="R253" i="1"/>
  <c r="R252" i="1"/>
  <c r="R251" i="1"/>
  <c r="R250" i="1"/>
  <c r="R249" i="1"/>
  <c r="R248" i="1"/>
  <c r="R247" i="1"/>
  <c r="R246" i="1"/>
  <c r="R245" i="1"/>
  <c r="R244" i="1"/>
  <c r="R243" i="1"/>
  <c r="R242" i="1"/>
  <c r="R241" i="1"/>
  <c r="R240" i="1"/>
  <c r="R239" i="1"/>
  <c r="R238" i="1"/>
  <c r="R237" i="1"/>
  <c r="R236" i="1"/>
  <c r="R235" i="1"/>
  <c r="R234" i="1"/>
  <c r="R233" i="1"/>
  <c r="R232" i="1"/>
  <c r="R231" i="1"/>
  <c r="R230" i="1"/>
  <c r="R229" i="1"/>
  <c r="R228" i="1"/>
  <c r="R227" i="1"/>
  <c r="R226" i="1"/>
  <c r="R225" i="1"/>
  <c r="R224" i="1"/>
  <c r="R223" i="1"/>
  <c r="R222" i="1"/>
  <c r="R221" i="1"/>
  <c r="R220" i="1"/>
  <c r="R219" i="1"/>
  <c r="R218" i="1"/>
  <c r="R217" i="1"/>
  <c r="R216" i="1"/>
  <c r="R215" i="1"/>
  <c r="R214" i="1"/>
  <c r="R213" i="1"/>
  <c r="R212" i="1"/>
  <c r="R211" i="1"/>
  <c r="R210" i="1"/>
  <c r="R209" i="1"/>
  <c r="R208" i="1"/>
  <c r="R207" i="1"/>
  <c r="R206" i="1"/>
  <c r="R205" i="1"/>
  <c r="R204" i="1"/>
  <c r="R203" i="1"/>
  <c r="R202" i="1"/>
  <c r="R201" i="1"/>
  <c r="R200" i="1"/>
  <c r="R199" i="1"/>
  <c r="R198" i="1"/>
  <c r="R197" i="1"/>
  <c r="R196" i="1"/>
  <c r="R195" i="1"/>
  <c r="R194" i="1"/>
  <c r="R193" i="1"/>
  <c r="R192" i="1"/>
  <c r="R191" i="1"/>
  <c r="R190" i="1"/>
  <c r="R189" i="1"/>
  <c r="R188" i="1"/>
  <c r="R187" i="1"/>
  <c r="R186" i="1"/>
  <c r="R185" i="1"/>
  <c r="R184" i="1"/>
  <c r="R183" i="1"/>
  <c r="R182" i="1"/>
  <c r="R181" i="1"/>
  <c r="R180" i="1"/>
  <c r="R179" i="1"/>
  <c r="R178" i="1"/>
  <c r="R177" i="1"/>
  <c r="R176" i="1"/>
  <c r="R175" i="1"/>
  <c r="R174" i="1"/>
  <c r="R173" i="1"/>
  <c r="R172" i="1"/>
  <c r="R171" i="1"/>
  <c r="R170" i="1"/>
  <c r="R169" i="1"/>
  <c r="R168" i="1"/>
  <c r="R167" i="1"/>
  <c r="R166" i="1"/>
  <c r="R165" i="1"/>
  <c r="R164" i="1"/>
  <c r="R163" i="1"/>
  <c r="R162" i="1"/>
  <c r="R161" i="1"/>
  <c r="R160" i="1"/>
  <c r="R159" i="1"/>
  <c r="R158" i="1"/>
  <c r="R157" i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K431" i="1"/>
  <c r="J431" i="1"/>
  <c r="K429" i="1"/>
  <c r="J429" i="1"/>
  <c r="K427" i="1"/>
  <c r="J427" i="1"/>
  <c r="K425" i="1"/>
  <c r="J425" i="1"/>
  <c r="K419" i="1"/>
  <c r="J419" i="1"/>
  <c r="K379" i="1"/>
  <c r="J379" i="1"/>
  <c r="K374" i="1"/>
  <c r="J374" i="1"/>
  <c r="K368" i="1"/>
  <c r="J368" i="1"/>
  <c r="K360" i="1"/>
  <c r="J360" i="1"/>
  <c r="K358" i="1"/>
  <c r="J358" i="1"/>
  <c r="K354" i="1"/>
  <c r="J354" i="1"/>
  <c r="K271" i="1"/>
  <c r="J271" i="1"/>
  <c r="K270" i="1"/>
  <c r="J270" i="1"/>
  <c r="K266" i="1"/>
  <c r="J266" i="1"/>
  <c r="K259" i="1"/>
  <c r="J259" i="1"/>
  <c r="K257" i="1"/>
  <c r="J257" i="1"/>
  <c r="K252" i="1"/>
  <c r="J252" i="1"/>
  <c r="K242" i="1"/>
  <c r="J242" i="1"/>
  <c r="K234" i="1"/>
  <c r="J234" i="1"/>
  <c r="K232" i="1"/>
  <c r="J232" i="1"/>
  <c r="K230" i="1"/>
  <c r="J230" i="1"/>
  <c r="K228" i="1"/>
  <c r="J228" i="1"/>
  <c r="K226" i="1"/>
  <c r="J226" i="1"/>
  <c r="K222" i="1"/>
  <c r="J222" i="1"/>
  <c r="K220" i="1"/>
  <c r="J220" i="1"/>
  <c r="K218" i="1"/>
  <c r="J218" i="1"/>
  <c r="K216" i="1"/>
  <c r="J216" i="1"/>
  <c r="K214" i="1"/>
  <c r="J214" i="1"/>
  <c r="K212" i="1"/>
  <c r="J212" i="1"/>
  <c r="K210" i="1"/>
  <c r="J210" i="1"/>
  <c r="K206" i="1"/>
  <c r="J206" i="1"/>
  <c r="K204" i="1"/>
  <c r="J204" i="1"/>
  <c r="K200" i="1"/>
  <c r="J200" i="1"/>
  <c r="K198" i="1"/>
  <c r="J198" i="1"/>
  <c r="K196" i="1"/>
  <c r="J196" i="1"/>
  <c r="K176" i="1"/>
  <c r="J176" i="1"/>
  <c r="K174" i="1"/>
  <c r="J174" i="1"/>
  <c r="K172" i="1"/>
  <c r="J172" i="1"/>
  <c r="K153" i="1"/>
  <c r="J153" i="1"/>
  <c r="K151" i="1"/>
  <c r="J151" i="1"/>
  <c r="K148" i="1"/>
  <c r="J148" i="1"/>
  <c r="K146" i="1"/>
  <c r="J146" i="1"/>
  <c r="K144" i="1"/>
  <c r="J144" i="1"/>
  <c r="K142" i="1"/>
  <c r="J142" i="1"/>
  <c r="K140" i="1"/>
  <c r="J140" i="1"/>
  <c r="K138" i="1"/>
  <c r="J138" i="1"/>
  <c r="K136" i="1"/>
  <c r="J136" i="1"/>
  <c r="K134" i="1"/>
  <c r="J134" i="1"/>
  <c r="K132" i="1"/>
  <c r="J132" i="1"/>
  <c r="K130" i="1"/>
  <c r="J130" i="1"/>
  <c r="K128" i="1"/>
  <c r="J128" i="1"/>
  <c r="K126" i="1"/>
  <c r="J126" i="1"/>
  <c r="K124" i="1"/>
  <c r="J124" i="1"/>
  <c r="K122" i="1"/>
  <c r="J122" i="1"/>
  <c r="K119" i="1"/>
  <c r="J119" i="1"/>
  <c r="K112" i="1"/>
  <c r="J112" i="1"/>
  <c r="K109" i="1"/>
  <c r="J109" i="1"/>
  <c r="K106" i="1"/>
  <c r="J106" i="1"/>
  <c r="K104" i="1"/>
  <c r="J104" i="1"/>
  <c r="K101" i="1"/>
  <c r="J101" i="1"/>
  <c r="K97" i="1"/>
  <c r="J97" i="1"/>
  <c r="K95" i="1"/>
  <c r="J95" i="1"/>
  <c r="K93" i="1"/>
  <c r="J93" i="1"/>
  <c r="K91" i="1"/>
  <c r="J91" i="1"/>
  <c r="K89" i="1"/>
  <c r="J89" i="1"/>
  <c r="K87" i="1"/>
  <c r="J87" i="1"/>
  <c r="K79" i="1"/>
  <c r="J79" i="1"/>
  <c r="K76" i="1"/>
  <c r="J76" i="1"/>
  <c r="K74" i="1"/>
  <c r="J74" i="1"/>
  <c r="K72" i="1"/>
  <c r="J72" i="1"/>
  <c r="K70" i="1"/>
  <c r="J70" i="1"/>
  <c r="K67" i="1"/>
  <c r="J67" i="1"/>
  <c r="K63" i="1"/>
  <c r="J63" i="1"/>
  <c r="K60" i="1"/>
  <c r="J60" i="1"/>
  <c r="K58" i="1"/>
  <c r="J58" i="1"/>
  <c r="K55" i="1"/>
  <c r="J55" i="1"/>
  <c r="K53" i="1"/>
  <c r="J53" i="1"/>
  <c r="K49" i="1"/>
  <c r="J49" i="1"/>
  <c r="K47" i="1"/>
  <c r="J47" i="1"/>
  <c r="K45" i="1"/>
  <c r="J45" i="1"/>
  <c r="K43" i="1"/>
  <c r="J43" i="1"/>
  <c r="K39" i="1"/>
  <c r="J39" i="1"/>
  <c r="K30" i="1"/>
  <c r="J30" i="1"/>
  <c r="K26" i="1"/>
  <c r="J26" i="1"/>
  <c r="K24" i="1"/>
  <c r="J24" i="1"/>
  <c r="K432" i="1"/>
  <c r="J432" i="1"/>
  <c r="K430" i="1"/>
  <c r="J430" i="1"/>
  <c r="K428" i="1"/>
  <c r="J428" i="1"/>
  <c r="K426" i="1"/>
  <c r="J426" i="1"/>
  <c r="K424" i="1"/>
  <c r="J424" i="1"/>
  <c r="K423" i="1"/>
  <c r="J423" i="1"/>
  <c r="K422" i="1"/>
  <c r="J422" i="1"/>
  <c r="K421" i="1"/>
  <c r="J421" i="1"/>
  <c r="K420" i="1"/>
  <c r="J420" i="1"/>
  <c r="K388" i="1"/>
  <c r="J388" i="1"/>
  <c r="K387" i="1"/>
  <c r="J387" i="1"/>
  <c r="K386" i="1"/>
  <c r="J386" i="1"/>
  <c r="K385" i="1"/>
  <c r="J385" i="1"/>
  <c r="K384" i="1"/>
  <c r="J384" i="1"/>
  <c r="K383" i="1"/>
  <c r="J383" i="1"/>
  <c r="K382" i="1"/>
  <c r="J382" i="1"/>
  <c r="K381" i="1"/>
  <c r="J381" i="1"/>
  <c r="K380" i="1"/>
  <c r="J380" i="1"/>
  <c r="K378" i="1"/>
  <c r="J378" i="1"/>
  <c r="K377" i="1"/>
  <c r="J377" i="1"/>
  <c r="K376" i="1"/>
  <c r="J376" i="1"/>
  <c r="K375" i="1"/>
  <c r="J375" i="1"/>
  <c r="K373" i="1"/>
  <c r="J373" i="1"/>
  <c r="K372" i="1"/>
  <c r="J372" i="1"/>
  <c r="K371" i="1"/>
  <c r="J371" i="1"/>
  <c r="K370" i="1"/>
  <c r="J370" i="1"/>
  <c r="K369" i="1"/>
  <c r="J369" i="1"/>
  <c r="K367" i="1"/>
  <c r="J367" i="1"/>
  <c r="K366" i="1"/>
  <c r="J366" i="1"/>
  <c r="K365" i="1"/>
  <c r="J365" i="1"/>
  <c r="K363" i="1"/>
  <c r="J363" i="1"/>
  <c r="K362" i="1"/>
  <c r="J362" i="1"/>
  <c r="K361" i="1"/>
  <c r="J361" i="1"/>
  <c r="K359" i="1"/>
  <c r="J359" i="1"/>
  <c r="K357" i="1"/>
  <c r="J357" i="1"/>
  <c r="K355" i="1"/>
  <c r="J355" i="1"/>
  <c r="K353" i="1"/>
  <c r="J353" i="1"/>
  <c r="K351" i="1"/>
  <c r="J351" i="1"/>
  <c r="K349" i="1"/>
  <c r="J349" i="1"/>
  <c r="K347" i="1"/>
  <c r="J347" i="1"/>
  <c r="K272" i="1"/>
  <c r="J272" i="1"/>
  <c r="K269" i="1"/>
  <c r="J269" i="1"/>
  <c r="K268" i="1"/>
  <c r="J268" i="1"/>
  <c r="K267" i="1"/>
  <c r="J267" i="1"/>
  <c r="K265" i="1"/>
  <c r="J265" i="1"/>
  <c r="K264" i="1"/>
  <c r="J264" i="1"/>
  <c r="K263" i="1"/>
  <c r="J263" i="1"/>
  <c r="K262" i="1"/>
  <c r="J262" i="1"/>
  <c r="K261" i="1"/>
  <c r="J261" i="1"/>
  <c r="K260" i="1"/>
  <c r="J260" i="1"/>
  <c r="K258" i="1"/>
  <c r="J258" i="1"/>
  <c r="K256" i="1"/>
  <c r="J256" i="1"/>
  <c r="K255" i="1"/>
  <c r="J255" i="1"/>
  <c r="K254" i="1"/>
  <c r="J254" i="1"/>
  <c r="K253" i="1"/>
  <c r="J253" i="1"/>
  <c r="K251" i="1"/>
  <c r="J251" i="1"/>
  <c r="K250" i="1"/>
  <c r="J250" i="1"/>
  <c r="K249" i="1"/>
  <c r="J249" i="1"/>
  <c r="K248" i="1"/>
  <c r="J248" i="1"/>
  <c r="K247" i="1"/>
  <c r="J247" i="1"/>
  <c r="K246" i="1"/>
  <c r="J246" i="1"/>
  <c r="K245" i="1"/>
  <c r="J245" i="1"/>
  <c r="K244" i="1"/>
  <c r="J244" i="1"/>
  <c r="K243" i="1"/>
  <c r="J243" i="1"/>
  <c r="K241" i="1"/>
  <c r="J241" i="1"/>
  <c r="K240" i="1"/>
  <c r="J240" i="1"/>
  <c r="K239" i="1"/>
  <c r="J239" i="1"/>
  <c r="K238" i="1"/>
  <c r="J238" i="1"/>
  <c r="K237" i="1"/>
  <c r="J237" i="1"/>
  <c r="K236" i="1"/>
  <c r="J236" i="1"/>
  <c r="K235" i="1"/>
  <c r="J235" i="1"/>
  <c r="K233" i="1"/>
  <c r="J233" i="1"/>
  <c r="K231" i="1"/>
  <c r="J231" i="1"/>
  <c r="K229" i="1"/>
  <c r="J229" i="1"/>
  <c r="K227" i="1"/>
  <c r="J227" i="1"/>
  <c r="K225" i="1"/>
  <c r="J225" i="1"/>
  <c r="K223" i="1"/>
  <c r="J223" i="1"/>
  <c r="K221" i="1"/>
  <c r="J221" i="1"/>
  <c r="K219" i="1"/>
  <c r="J219" i="1"/>
  <c r="K217" i="1"/>
  <c r="J217" i="1"/>
  <c r="K215" i="1"/>
  <c r="J215" i="1"/>
  <c r="K213" i="1"/>
  <c r="J213" i="1"/>
  <c r="K211" i="1"/>
  <c r="J211" i="1"/>
  <c r="K209" i="1"/>
  <c r="J209" i="1"/>
  <c r="K208" i="1"/>
  <c r="J208" i="1"/>
  <c r="K207" i="1"/>
  <c r="J207" i="1"/>
  <c r="K205" i="1"/>
  <c r="J205" i="1"/>
  <c r="K203" i="1"/>
  <c r="J203" i="1"/>
  <c r="K202" i="1"/>
  <c r="J202" i="1"/>
  <c r="K201" i="1"/>
  <c r="J201" i="1"/>
  <c r="K199" i="1"/>
  <c r="J199" i="1"/>
  <c r="K197" i="1"/>
  <c r="J197" i="1"/>
  <c r="K195" i="1"/>
  <c r="J195" i="1"/>
  <c r="K194" i="1"/>
  <c r="J194" i="1"/>
  <c r="K193" i="1"/>
  <c r="J193" i="1"/>
  <c r="K192" i="1"/>
  <c r="J192" i="1"/>
  <c r="K191" i="1"/>
  <c r="J191" i="1"/>
  <c r="K190" i="1"/>
  <c r="J190" i="1"/>
  <c r="K189" i="1"/>
  <c r="J189" i="1"/>
  <c r="K188" i="1"/>
  <c r="J188" i="1"/>
  <c r="K187" i="1"/>
  <c r="J187" i="1"/>
  <c r="K186" i="1"/>
  <c r="J186" i="1"/>
  <c r="K185" i="1"/>
  <c r="J185" i="1"/>
  <c r="K184" i="1"/>
  <c r="J184" i="1"/>
  <c r="K183" i="1"/>
  <c r="J183" i="1"/>
  <c r="K182" i="1"/>
  <c r="J182" i="1"/>
  <c r="K181" i="1"/>
  <c r="J181" i="1"/>
  <c r="K180" i="1"/>
  <c r="J180" i="1"/>
  <c r="K179" i="1"/>
  <c r="J179" i="1"/>
  <c r="K178" i="1"/>
  <c r="J178" i="1"/>
  <c r="K177" i="1"/>
  <c r="J177" i="1"/>
  <c r="K175" i="1"/>
  <c r="J175" i="1"/>
  <c r="K173" i="1"/>
  <c r="J173" i="1"/>
  <c r="K171" i="1"/>
  <c r="J171" i="1"/>
  <c r="K170" i="1"/>
  <c r="J170" i="1"/>
  <c r="K169" i="1"/>
  <c r="J169" i="1"/>
  <c r="K168" i="1"/>
  <c r="J168" i="1"/>
  <c r="K167" i="1"/>
  <c r="J167" i="1"/>
  <c r="K166" i="1"/>
  <c r="J166" i="1"/>
  <c r="K165" i="1"/>
  <c r="J165" i="1"/>
  <c r="K164" i="1"/>
  <c r="J164" i="1"/>
  <c r="K163" i="1"/>
  <c r="J163" i="1"/>
  <c r="K162" i="1"/>
  <c r="J162" i="1"/>
  <c r="K161" i="1"/>
  <c r="J161" i="1"/>
  <c r="K159" i="1"/>
  <c r="J159" i="1"/>
  <c r="K158" i="1"/>
  <c r="J158" i="1"/>
  <c r="K157" i="1"/>
  <c r="J157" i="1"/>
  <c r="K156" i="1"/>
  <c r="J156" i="1"/>
  <c r="K155" i="1"/>
  <c r="J155" i="1"/>
  <c r="K154" i="1"/>
  <c r="J154" i="1"/>
  <c r="K152" i="1"/>
  <c r="J152" i="1"/>
  <c r="K150" i="1"/>
  <c r="J150" i="1"/>
  <c r="K149" i="1"/>
  <c r="J149" i="1"/>
  <c r="K147" i="1"/>
  <c r="J147" i="1"/>
  <c r="K145" i="1"/>
  <c r="J145" i="1"/>
  <c r="K143" i="1"/>
  <c r="J143" i="1"/>
  <c r="K141" i="1"/>
  <c r="J141" i="1"/>
  <c r="K139" i="1"/>
  <c r="J139" i="1"/>
  <c r="K137" i="1"/>
  <c r="J137" i="1"/>
  <c r="K135" i="1"/>
  <c r="J135" i="1"/>
  <c r="K133" i="1"/>
  <c r="J133" i="1"/>
  <c r="K131" i="1"/>
  <c r="J131" i="1"/>
  <c r="K129" i="1"/>
  <c r="J129" i="1"/>
  <c r="K127" i="1"/>
  <c r="J127" i="1"/>
  <c r="K125" i="1"/>
  <c r="J125" i="1"/>
  <c r="K123" i="1"/>
  <c r="J123" i="1"/>
  <c r="K121" i="1"/>
  <c r="J121" i="1"/>
  <c r="K120" i="1"/>
  <c r="J120" i="1"/>
  <c r="K118" i="1"/>
  <c r="J118" i="1"/>
  <c r="K117" i="1"/>
  <c r="J117" i="1"/>
  <c r="K116" i="1"/>
  <c r="J116" i="1"/>
  <c r="K115" i="1"/>
  <c r="J115" i="1"/>
  <c r="K114" i="1"/>
  <c r="J114" i="1"/>
  <c r="K113" i="1"/>
  <c r="J113" i="1"/>
  <c r="K111" i="1"/>
  <c r="J111" i="1"/>
  <c r="K110" i="1"/>
  <c r="J110" i="1"/>
  <c r="K107" i="1"/>
  <c r="J107" i="1"/>
  <c r="K105" i="1"/>
  <c r="J105" i="1"/>
  <c r="K103" i="1"/>
  <c r="J103" i="1"/>
  <c r="K102" i="1"/>
  <c r="J102" i="1"/>
  <c r="K100" i="1"/>
  <c r="J100" i="1"/>
  <c r="K99" i="1"/>
  <c r="J99" i="1"/>
  <c r="K98" i="1"/>
  <c r="J98" i="1"/>
  <c r="K96" i="1"/>
  <c r="J96" i="1"/>
  <c r="K94" i="1"/>
  <c r="J94" i="1"/>
  <c r="K92" i="1"/>
  <c r="J92" i="1"/>
  <c r="K90" i="1"/>
  <c r="J90" i="1"/>
  <c r="K88" i="1"/>
  <c r="J88" i="1"/>
  <c r="K86" i="1"/>
  <c r="J86" i="1"/>
  <c r="K85" i="1"/>
  <c r="J85" i="1"/>
  <c r="K84" i="1"/>
  <c r="J84" i="1"/>
  <c r="K83" i="1"/>
  <c r="J83" i="1"/>
  <c r="K82" i="1"/>
  <c r="J82" i="1"/>
  <c r="K80" i="1"/>
  <c r="J80" i="1"/>
  <c r="K78" i="1"/>
  <c r="J78" i="1"/>
  <c r="K77" i="1"/>
  <c r="J77" i="1"/>
  <c r="K75" i="1"/>
  <c r="J75" i="1"/>
  <c r="K73" i="1"/>
  <c r="J73" i="1"/>
  <c r="K71" i="1"/>
  <c r="J71" i="1"/>
  <c r="K69" i="1"/>
  <c r="J69" i="1"/>
  <c r="K68" i="1"/>
  <c r="J68" i="1"/>
  <c r="K66" i="1"/>
  <c r="J66" i="1"/>
  <c r="K65" i="1"/>
  <c r="J65" i="1"/>
  <c r="K64" i="1"/>
  <c r="J64" i="1"/>
  <c r="K62" i="1"/>
  <c r="J62" i="1"/>
  <c r="K61" i="1"/>
  <c r="J61" i="1"/>
  <c r="K59" i="1"/>
  <c r="J59" i="1"/>
  <c r="K57" i="1"/>
  <c r="J57" i="1"/>
  <c r="K56" i="1"/>
  <c r="J56" i="1"/>
  <c r="K54" i="1"/>
  <c r="J54" i="1"/>
  <c r="K52" i="1"/>
  <c r="J52" i="1"/>
  <c r="K50" i="1"/>
  <c r="J50" i="1"/>
  <c r="K48" i="1"/>
  <c r="J48" i="1"/>
  <c r="K46" i="1"/>
  <c r="J46" i="1"/>
  <c r="K44" i="1"/>
  <c r="J44" i="1"/>
  <c r="K42" i="1"/>
  <c r="J42" i="1"/>
  <c r="K41" i="1"/>
  <c r="J41" i="1"/>
  <c r="K40" i="1"/>
  <c r="J40" i="1"/>
  <c r="K38" i="1"/>
  <c r="J38" i="1"/>
  <c r="K37" i="1"/>
  <c r="J37" i="1"/>
  <c r="K36" i="1"/>
  <c r="J36" i="1"/>
  <c r="K35" i="1"/>
  <c r="J35" i="1"/>
  <c r="K34" i="1"/>
  <c r="J34" i="1"/>
  <c r="K33" i="1"/>
  <c r="J33" i="1"/>
  <c r="K32" i="1"/>
  <c r="J32" i="1"/>
  <c r="K31" i="1"/>
  <c r="J31" i="1"/>
  <c r="K29" i="1"/>
  <c r="J29" i="1"/>
  <c r="K28" i="1"/>
  <c r="J28" i="1"/>
  <c r="K27" i="1"/>
  <c r="J27" i="1"/>
  <c r="K25" i="1"/>
  <c r="J25" i="1"/>
  <c r="K23" i="1"/>
  <c r="J23" i="1"/>
  <c r="K22" i="1"/>
  <c r="J22" i="1"/>
  <c r="K21" i="1"/>
  <c r="J21" i="1"/>
  <c r="K20" i="1"/>
  <c r="J20" i="1"/>
  <c r="K19" i="1"/>
  <c r="J19" i="1"/>
  <c r="K18" i="1"/>
  <c r="J18" i="1"/>
  <c r="K17" i="1"/>
  <c r="J17" i="1"/>
  <c r="K16" i="1"/>
  <c r="J16" i="1"/>
  <c r="K15" i="1"/>
  <c r="J15" i="1"/>
  <c r="K14" i="1"/>
  <c r="J14" i="1"/>
  <c r="K13" i="1"/>
  <c r="J13" i="1"/>
  <c r="K12" i="1"/>
  <c r="J12" i="1"/>
  <c r="K11" i="1"/>
  <c r="J11" i="1"/>
  <c r="K10" i="1"/>
  <c r="J10" i="1"/>
  <c r="K9" i="1"/>
  <c r="J9" i="1"/>
  <c r="D432" i="1" l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V4" i="1" l="1"/>
  <c r="D3" i="1" l="1"/>
  <c r="D2" i="1"/>
  <c r="M432" i="1" l="1"/>
  <c r="M430" i="1"/>
  <c r="M428" i="1"/>
  <c r="M426" i="1"/>
  <c r="M420" i="1"/>
  <c r="M380" i="1"/>
  <c r="M375" i="1"/>
  <c r="M369" i="1"/>
  <c r="M365" i="1"/>
  <c r="M361" i="1"/>
  <c r="M359" i="1"/>
  <c r="M355" i="1"/>
  <c r="M353" i="1"/>
  <c r="M351" i="1"/>
  <c r="M349" i="1"/>
  <c r="M267" i="1"/>
  <c r="M260" i="1"/>
  <c r="M258" i="1"/>
  <c r="M253" i="1"/>
  <c r="M243" i="1"/>
  <c r="M235" i="1"/>
  <c r="M233" i="1"/>
  <c r="M231" i="1"/>
  <c r="M229" i="1"/>
  <c r="M227" i="1"/>
  <c r="M225" i="1"/>
  <c r="M223" i="1"/>
  <c r="M221" i="1"/>
  <c r="M219" i="1"/>
  <c r="M217" i="1"/>
  <c r="M215" i="1"/>
  <c r="M213" i="1"/>
  <c r="M211" i="1"/>
  <c r="M207" i="1"/>
  <c r="M205" i="1"/>
  <c r="M201" i="1"/>
  <c r="M199" i="1"/>
  <c r="M197" i="1"/>
  <c r="M177" i="1"/>
  <c r="M175" i="1"/>
  <c r="M173" i="1"/>
  <c r="M154" i="1"/>
  <c r="M152" i="1"/>
  <c r="M149" i="1"/>
  <c r="M147" i="1"/>
  <c r="M145" i="1"/>
  <c r="M143" i="1"/>
  <c r="M141" i="1"/>
  <c r="M139" i="1"/>
  <c r="M137" i="1"/>
  <c r="M135" i="1"/>
  <c r="M133" i="1"/>
  <c r="M131" i="1"/>
  <c r="M129" i="1"/>
  <c r="M127" i="1"/>
  <c r="M125" i="1"/>
  <c r="M123" i="1"/>
  <c r="M120" i="1"/>
  <c r="M113" i="1"/>
  <c r="M110" i="1"/>
  <c r="M107" i="1"/>
  <c r="M105" i="1"/>
  <c r="M102" i="1"/>
  <c r="M98" i="1"/>
  <c r="M96" i="1"/>
  <c r="M94" i="1"/>
  <c r="M92" i="1"/>
  <c r="M90" i="1"/>
  <c r="M88" i="1"/>
  <c r="M82" i="1"/>
  <c r="M80" i="1"/>
  <c r="M77" i="1"/>
  <c r="M75" i="1"/>
  <c r="M73" i="1"/>
  <c r="M71" i="1"/>
  <c r="M68" i="1"/>
  <c r="M64" i="1"/>
  <c r="M61" i="1"/>
  <c r="M59" i="1"/>
  <c r="M56" i="1"/>
  <c r="M54" i="1"/>
  <c r="M52" i="1"/>
  <c r="M50" i="1"/>
  <c r="M48" i="1"/>
  <c r="M46" i="1"/>
  <c r="M44" i="1"/>
  <c r="M40" i="1"/>
  <c r="M31" i="1"/>
  <c r="M27" i="1"/>
  <c r="M25" i="1"/>
  <c r="L167" i="1" l="1"/>
  <c r="M167" i="1" s="1"/>
  <c r="L265" i="1"/>
  <c r="M265" i="1" s="1"/>
  <c r="L352" i="1" l="1"/>
  <c r="I24" i="1"/>
  <c r="L24" i="1" l="1"/>
  <c r="P363" i="1"/>
  <c r="P271" i="1"/>
  <c r="P270" i="1"/>
  <c r="P265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189" i="1"/>
  <c r="P177" i="1"/>
  <c r="P176" i="1"/>
  <c r="P167" i="1"/>
  <c r="I270" i="1" l="1"/>
  <c r="L270" i="1" s="1"/>
  <c r="I271" i="1"/>
  <c r="L271" i="1" s="1"/>
  <c r="M271" i="1" l="1"/>
  <c r="W432" i="1"/>
  <c r="V432" i="1"/>
  <c r="U432" i="1"/>
  <c r="T432" i="1"/>
  <c r="S432" i="1"/>
  <c r="W431" i="1"/>
  <c r="V431" i="1"/>
  <c r="U431" i="1"/>
  <c r="T431" i="1"/>
  <c r="S431" i="1"/>
  <c r="W430" i="1"/>
  <c r="V430" i="1"/>
  <c r="U430" i="1"/>
  <c r="T430" i="1"/>
  <c r="S430" i="1"/>
  <c r="W429" i="1"/>
  <c r="V429" i="1"/>
  <c r="U429" i="1"/>
  <c r="T429" i="1"/>
  <c r="S429" i="1"/>
  <c r="W428" i="1"/>
  <c r="V428" i="1"/>
  <c r="U428" i="1"/>
  <c r="T428" i="1"/>
  <c r="S428" i="1"/>
  <c r="W427" i="1"/>
  <c r="V427" i="1"/>
  <c r="U427" i="1"/>
  <c r="T427" i="1"/>
  <c r="S427" i="1"/>
  <c r="W426" i="1"/>
  <c r="V426" i="1"/>
  <c r="U426" i="1"/>
  <c r="T426" i="1"/>
  <c r="S426" i="1"/>
  <c r="W425" i="1"/>
  <c r="V425" i="1"/>
  <c r="U425" i="1"/>
  <c r="T425" i="1"/>
  <c r="S425" i="1"/>
  <c r="W424" i="1"/>
  <c r="V424" i="1"/>
  <c r="U424" i="1"/>
  <c r="T424" i="1"/>
  <c r="S424" i="1"/>
  <c r="W423" i="1"/>
  <c r="V423" i="1"/>
  <c r="U423" i="1"/>
  <c r="T423" i="1"/>
  <c r="S423" i="1"/>
  <c r="W422" i="1"/>
  <c r="V422" i="1"/>
  <c r="U422" i="1"/>
  <c r="T422" i="1"/>
  <c r="S422" i="1"/>
  <c r="W421" i="1"/>
  <c r="V421" i="1"/>
  <c r="U421" i="1"/>
  <c r="T421" i="1"/>
  <c r="S421" i="1"/>
  <c r="W420" i="1"/>
  <c r="V420" i="1"/>
  <c r="U420" i="1"/>
  <c r="T420" i="1"/>
  <c r="S420" i="1"/>
  <c r="W419" i="1"/>
  <c r="V419" i="1"/>
  <c r="U419" i="1"/>
  <c r="T419" i="1"/>
  <c r="S419" i="1"/>
  <c r="W388" i="1"/>
  <c r="V388" i="1"/>
  <c r="U388" i="1"/>
  <c r="T388" i="1"/>
  <c r="S388" i="1"/>
  <c r="W387" i="1"/>
  <c r="V387" i="1"/>
  <c r="U387" i="1"/>
  <c r="T387" i="1"/>
  <c r="S387" i="1"/>
  <c r="W386" i="1"/>
  <c r="V386" i="1"/>
  <c r="U386" i="1"/>
  <c r="T386" i="1"/>
  <c r="S386" i="1"/>
  <c r="W385" i="1"/>
  <c r="V385" i="1"/>
  <c r="U385" i="1"/>
  <c r="T385" i="1"/>
  <c r="S385" i="1"/>
  <c r="W384" i="1"/>
  <c r="V384" i="1"/>
  <c r="U384" i="1"/>
  <c r="T384" i="1"/>
  <c r="S384" i="1"/>
  <c r="W383" i="1"/>
  <c r="V383" i="1"/>
  <c r="U383" i="1"/>
  <c r="T383" i="1"/>
  <c r="S383" i="1"/>
  <c r="W382" i="1"/>
  <c r="V382" i="1"/>
  <c r="U382" i="1"/>
  <c r="T382" i="1"/>
  <c r="S382" i="1"/>
  <c r="W381" i="1"/>
  <c r="V381" i="1"/>
  <c r="U381" i="1"/>
  <c r="T381" i="1"/>
  <c r="S381" i="1"/>
  <c r="W380" i="1"/>
  <c r="V380" i="1"/>
  <c r="U380" i="1"/>
  <c r="T380" i="1"/>
  <c r="S380" i="1"/>
  <c r="W379" i="1"/>
  <c r="V379" i="1"/>
  <c r="U379" i="1"/>
  <c r="T379" i="1"/>
  <c r="S379" i="1"/>
  <c r="W378" i="1"/>
  <c r="V378" i="1"/>
  <c r="U378" i="1"/>
  <c r="T378" i="1"/>
  <c r="S378" i="1"/>
  <c r="W377" i="1"/>
  <c r="V377" i="1"/>
  <c r="U377" i="1"/>
  <c r="T377" i="1"/>
  <c r="S377" i="1"/>
  <c r="W376" i="1"/>
  <c r="V376" i="1"/>
  <c r="U376" i="1"/>
  <c r="T376" i="1"/>
  <c r="S376" i="1"/>
  <c r="W375" i="1"/>
  <c r="V375" i="1"/>
  <c r="U375" i="1"/>
  <c r="T375" i="1"/>
  <c r="S375" i="1"/>
  <c r="W374" i="1"/>
  <c r="V374" i="1"/>
  <c r="U374" i="1"/>
  <c r="T374" i="1"/>
  <c r="S374" i="1"/>
  <c r="W373" i="1"/>
  <c r="V373" i="1"/>
  <c r="U373" i="1"/>
  <c r="T373" i="1"/>
  <c r="S373" i="1"/>
  <c r="W372" i="1"/>
  <c r="V372" i="1"/>
  <c r="U372" i="1"/>
  <c r="T372" i="1"/>
  <c r="S372" i="1"/>
  <c r="W371" i="1"/>
  <c r="V371" i="1"/>
  <c r="U371" i="1"/>
  <c r="T371" i="1"/>
  <c r="S371" i="1"/>
  <c r="W370" i="1"/>
  <c r="V370" i="1"/>
  <c r="U370" i="1"/>
  <c r="T370" i="1"/>
  <c r="S370" i="1"/>
  <c r="W369" i="1"/>
  <c r="V369" i="1"/>
  <c r="U369" i="1"/>
  <c r="T369" i="1"/>
  <c r="S369" i="1"/>
  <c r="W368" i="1"/>
  <c r="V368" i="1"/>
  <c r="U368" i="1"/>
  <c r="T368" i="1"/>
  <c r="S368" i="1"/>
  <c r="W367" i="1"/>
  <c r="V367" i="1"/>
  <c r="U367" i="1"/>
  <c r="T367" i="1"/>
  <c r="S367" i="1"/>
  <c r="W366" i="1"/>
  <c r="V366" i="1"/>
  <c r="U366" i="1"/>
  <c r="T366" i="1"/>
  <c r="S366" i="1"/>
  <c r="W365" i="1"/>
  <c r="V365" i="1"/>
  <c r="U365" i="1"/>
  <c r="T365" i="1"/>
  <c r="S365" i="1"/>
  <c r="W364" i="1"/>
  <c r="V364" i="1"/>
  <c r="U364" i="1"/>
  <c r="T364" i="1"/>
  <c r="S364" i="1"/>
  <c r="W363" i="1"/>
  <c r="V363" i="1"/>
  <c r="U363" i="1"/>
  <c r="T363" i="1"/>
  <c r="S363" i="1"/>
  <c r="W362" i="1"/>
  <c r="V362" i="1"/>
  <c r="U362" i="1"/>
  <c r="T362" i="1"/>
  <c r="S362" i="1"/>
  <c r="W361" i="1"/>
  <c r="V361" i="1"/>
  <c r="U361" i="1"/>
  <c r="T361" i="1"/>
  <c r="S361" i="1"/>
  <c r="W360" i="1"/>
  <c r="V360" i="1"/>
  <c r="U360" i="1"/>
  <c r="T360" i="1"/>
  <c r="S360" i="1"/>
  <c r="W359" i="1"/>
  <c r="V359" i="1"/>
  <c r="U359" i="1"/>
  <c r="T359" i="1"/>
  <c r="S359" i="1"/>
  <c r="W358" i="1"/>
  <c r="V358" i="1"/>
  <c r="U358" i="1"/>
  <c r="T358" i="1"/>
  <c r="S358" i="1"/>
  <c r="W357" i="1"/>
  <c r="V357" i="1"/>
  <c r="U357" i="1"/>
  <c r="T357" i="1"/>
  <c r="S357" i="1"/>
  <c r="W356" i="1"/>
  <c r="V356" i="1"/>
  <c r="U356" i="1"/>
  <c r="T356" i="1"/>
  <c r="S356" i="1"/>
  <c r="W355" i="1"/>
  <c r="V355" i="1"/>
  <c r="U355" i="1"/>
  <c r="T355" i="1"/>
  <c r="S355" i="1"/>
  <c r="W354" i="1"/>
  <c r="V354" i="1"/>
  <c r="U354" i="1"/>
  <c r="T354" i="1"/>
  <c r="S354" i="1"/>
  <c r="W353" i="1"/>
  <c r="V353" i="1"/>
  <c r="U353" i="1"/>
  <c r="T353" i="1"/>
  <c r="S353" i="1"/>
  <c r="W352" i="1"/>
  <c r="V352" i="1"/>
  <c r="U352" i="1"/>
  <c r="T352" i="1"/>
  <c r="S352" i="1"/>
  <c r="W351" i="1"/>
  <c r="V351" i="1"/>
  <c r="U351" i="1"/>
  <c r="T351" i="1"/>
  <c r="S351" i="1"/>
  <c r="W350" i="1"/>
  <c r="V350" i="1"/>
  <c r="U350" i="1"/>
  <c r="T350" i="1"/>
  <c r="S350" i="1"/>
  <c r="W349" i="1"/>
  <c r="V349" i="1"/>
  <c r="U349" i="1"/>
  <c r="T349" i="1"/>
  <c r="S349" i="1"/>
  <c r="W348" i="1"/>
  <c r="V348" i="1"/>
  <c r="U348" i="1"/>
  <c r="T348" i="1"/>
  <c r="S348" i="1"/>
  <c r="W347" i="1"/>
  <c r="V347" i="1"/>
  <c r="U347" i="1"/>
  <c r="T347" i="1"/>
  <c r="S347" i="1"/>
  <c r="W272" i="1"/>
  <c r="V272" i="1"/>
  <c r="U272" i="1"/>
  <c r="T272" i="1"/>
  <c r="S272" i="1"/>
  <c r="W269" i="1"/>
  <c r="V269" i="1"/>
  <c r="U269" i="1"/>
  <c r="T269" i="1"/>
  <c r="S269" i="1"/>
  <c r="W268" i="1"/>
  <c r="V268" i="1"/>
  <c r="U268" i="1"/>
  <c r="T268" i="1"/>
  <c r="S268" i="1"/>
  <c r="W267" i="1"/>
  <c r="V267" i="1"/>
  <c r="U267" i="1"/>
  <c r="T267" i="1"/>
  <c r="W266" i="1"/>
  <c r="V266" i="1"/>
  <c r="U266" i="1"/>
  <c r="T266" i="1"/>
  <c r="S266" i="1"/>
  <c r="W265" i="1"/>
  <c r="V265" i="1"/>
  <c r="U265" i="1"/>
  <c r="T265" i="1"/>
  <c r="S265" i="1"/>
  <c r="W264" i="1"/>
  <c r="V264" i="1"/>
  <c r="U264" i="1"/>
  <c r="T264" i="1"/>
  <c r="S264" i="1"/>
  <c r="W263" i="1"/>
  <c r="V263" i="1"/>
  <c r="U263" i="1"/>
  <c r="T263" i="1"/>
  <c r="S263" i="1"/>
  <c r="W262" i="1"/>
  <c r="V262" i="1"/>
  <c r="U262" i="1"/>
  <c r="T262" i="1"/>
  <c r="S262" i="1"/>
  <c r="W261" i="1"/>
  <c r="V261" i="1"/>
  <c r="U261" i="1"/>
  <c r="T261" i="1"/>
  <c r="S261" i="1"/>
  <c r="W260" i="1"/>
  <c r="V260" i="1"/>
  <c r="U260" i="1"/>
  <c r="T260" i="1"/>
  <c r="W259" i="1"/>
  <c r="V259" i="1"/>
  <c r="U259" i="1"/>
  <c r="T259" i="1"/>
  <c r="S259" i="1"/>
  <c r="W258" i="1"/>
  <c r="V258" i="1"/>
  <c r="U258" i="1"/>
  <c r="T258" i="1"/>
  <c r="W257" i="1"/>
  <c r="V257" i="1"/>
  <c r="U257" i="1"/>
  <c r="T257" i="1"/>
  <c r="S257" i="1"/>
  <c r="W256" i="1"/>
  <c r="V256" i="1"/>
  <c r="U256" i="1"/>
  <c r="T256" i="1"/>
  <c r="S256" i="1"/>
  <c r="W255" i="1"/>
  <c r="V255" i="1"/>
  <c r="U255" i="1"/>
  <c r="T255" i="1"/>
  <c r="S255" i="1"/>
  <c r="W254" i="1"/>
  <c r="V254" i="1"/>
  <c r="U254" i="1"/>
  <c r="T254" i="1"/>
  <c r="S254" i="1"/>
  <c r="W253" i="1"/>
  <c r="V253" i="1"/>
  <c r="U253" i="1"/>
  <c r="T253" i="1"/>
  <c r="W252" i="1"/>
  <c r="V252" i="1"/>
  <c r="U252" i="1"/>
  <c r="T252" i="1"/>
  <c r="S252" i="1"/>
  <c r="W251" i="1"/>
  <c r="V251" i="1"/>
  <c r="U251" i="1"/>
  <c r="T251" i="1"/>
  <c r="S251" i="1"/>
  <c r="W250" i="1"/>
  <c r="V250" i="1"/>
  <c r="U250" i="1"/>
  <c r="T250" i="1"/>
  <c r="S250" i="1"/>
  <c r="W249" i="1"/>
  <c r="V249" i="1"/>
  <c r="U249" i="1"/>
  <c r="T249" i="1"/>
  <c r="S249" i="1"/>
  <c r="W248" i="1"/>
  <c r="V248" i="1"/>
  <c r="U248" i="1"/>
  <c r="T248" i="1"/>
  <c r="S248" i="1"/>
  <c r="W247" i="1"/>
  <c r="V247" i="1"/>
  <c r="U247" i="1"/>
  <c r="T247" i="1"/>
  <c r="S247" i="1"/>
  <c r="W246" i="1"/>
  <c r="V246" i="1"/>
  <c r="U246" i="1"/>
  <c r="T246" i="1"/>
  <c r="S246" i="1"/>
  <c r="W245" i="1"/>
  <c r="V245" i="1"/>
  <c r="U245" i="1"/>
  <c r="T245" i="1"/>
  <c r="S245" i="1"/>
  <c r="W244" i="1"/>
  <c r="V244" i="1"/>
  <c r="U244" i="1"/>
  <c r="T244" i="1"/>
  <c r="S244" i="1"/>
  <c r="W243" i="1"/>
  <c r="V243" i="1"/>
  <c r="U243" i="1"/>
  <c r="T243" i="1"/>
  <c r="S243" i="1"/>
  <c r="W242" i="1"/>
  <c r="V242" i="1"/>
  <c r="U242" i="1"/>
  <c r="T242" i="1"/>
  <c r="S242" i="1"/>
  <c r="W241" i="1"/>
  <c r="V241" i="1"/>
  <c r="U241" i="1"/>
  <c r="T241" i="1"/>
  <c r="S241" i="1"/>
  <c r="W240" i="1"/>
  <c r="V240" i="1"/>
  <c r="U240" i="1"/>
  <c r="T240" i="1"/>
  <c r="S240" i="1"/>
  <c r="W239" i="1"/>
  <c r="V239" i="1"/>
  <c r="U239" i="1"/>
  <c r="T239" i="1"/>
  <c r="S239" i="1"/>
  <c r="W238" i="1"/>
  <c r="V238" i="1"/>
  <c r="U238" i="1"/>
  <c r="T238" i="1"/>
  <c r="S238" i="1"/>
  <c r="W237" i="1"/>
  <c r="V237" i="1"/>
  <c r="U237" i="1"/>
  <c r="T237" i="1"/>
  <c r="S237" i="1"/>
  <c r="W236" i="1"/>
  <c r="V236" i="1"/>
  <c r="U236" i="1"/>
  <c r="T236" i="1"/>
  <c r="S236" i="1"/>
  <c r="W235" i="1"/>
  <c r="V235" i="1"/>
  <c r="U235" i="1"/>
  <c r="T235" i="1"/>
  <c r="S235" i="1"/>
  <c r="W234" i="1"/>
  <c r="V234" i="1"/>
  <c r="U234" i="1"/>
  <c r="T234" i="1"/>
  <c r="S234" i="1"/>
  <c r="V233" i="1"/>
  <c r="U233" i="1"/>
  <c r="T233" i="1"/>
  <c r="S233" i="1"/>
  <c r="W232" i="1"/>
  <c r="V232" i="1"/>
  <c r="U232" i="1"/>
  <c r="T232" i="1"/>
  <c r="S232" i="1"/>
  <c r="W231" i="1"/>
  <c r="V231" i="1"/>
  <c r="U231" i="1"/>
  <c r="T231" i="1"/>
  <c r="S231" i="1"/>
  <c r="W230" i="1"/>
  <c r="V230" i="1"/>
  <c r="U230" i="1"/>
  <c r="T230" i="1"/>
  <c r="S230" i="1"/>
  <c r="W229" i="1"/>
  <c r="V229" i="1"/>
  <c r="U229" i="1"/>
  <c r="T229" i="1"/>
  <c r="S229" i="1"/>
  <c r="W228" i="1"/>
  <c r="V228" i="1"/>
  <c r="U228" i="1"/>
  <c r="T228" i="1"/>
  <c r="S228" i="1"/>
  <c r="W227" i="1"/>
  <c r="V227" i="1"/>
  <c r="U227" i="1"/>
  <c r="T227" i="1"/>
  <c r="S227" i="1"/>
  <c r="W226" i="1"/>
  <c r="V226" i="1"/>
  <c r="U226" i="1"/>
  <c r="T226" i="1"/>
  <c r="S226" i="1"/>
  <c r="W225" i="1"/>
  <c r="V225" i="1"/>
  <c r="U225" i="1"/>
  <c r="T225" i="1"/>
  <c r="S225" i="1"/>
  <c r="W224" i="1"/>
  <c r="V224" i="1"/>
  <c r="U224" i="1"/>
  <c r="T224" i="1"/>
  <c r="S224" i="1"/>
  <c r="W223" i="1"/>
  <c r="V223" i="1"/>
  <c r="U223" i="1"/>
  <c r="T223" i="1"/>
  <c r="S223" i="1"/>
  <c r="W222" i="1"/>
  <c r="V222" i="1"/>
  <c r="U222" i="1"/>
  <c r="T222" i="1"/>
  <c r="S222" i="1"/>
  <c r="W221" i="1"/>
  <c r="V221" i="1"/>
  <c r="U221" i="1"/>
  <c r="T221" i="1"/>
  <c r="S221" i="1"/>
  <c r="W220" i="1"/>
  <c r="V220" i="1"/>
  <c r="U220" i="1"/>
  <c r="T220" i="1"/>
  <c r="S220" i="1"/>
  <c r="W219" i="1"/>
  <c r="V219" i="1"/>
  <c r="U219" i="1"/>
  <c r="T219" i="1"/>
  <c r="S219" i="1"/>
  <c r="W218" i="1"/>
  <c r="V218" i="1"/>
  <c r="U218" i="1"/>
  <c r="T218" i="1"/>
  <c r="S218" i="1"/>
  <c r="W217" i="1"/>
  <c r="V217" i="1"/>
  <c r="U217" i="1"/>
  <c r="T217" i="1"/>
  <c r="S217" i="1"/>
  <c r="W216" i="1"/>
  <c r="V216" i="1"/>
  <c r="U216" i="1"/>
  <c r="T216" i="1"/>
  <c r="S216" i="1"/>
  <c r="W215" i="1"/>
  <c r="V215" i="1"/>
  <c r="U215" i="1"/>
  <c r="T215" i="1"/>
  <c r="S215" i="1"/>
  <c r="W214" i="1"/>
  <c r="V214" i="1"/>
  <c r="U214" i="1"/>
  <c r="T214" i="1"/>
  <c r="S214" i="1"/>
  <c r="W213" i="1"/>
  <c r="V213" i="1"/>
  <c r="U213" i="1"/>
  <c r="T213" i="1"/>
  <c r="S213" i="1"/>
  <c r="W212" i="1"/>
  <c r="V212" i="1"/>
  <c r="U212" i="1"/>
  <c r="T212" i="1"/>
  <c r="S212" i="1"/>
  <c r="W211" i="1"/>
  <c r="V211" i="1"/>
  <c r="U211" i="1"/>
  <c r="T211" i="1"/>
  <c r="S211" i="1"/>
  <c r="W210" i="1"/>
  <c r="V210" i="1"/>
  <c r="U210" i="1"/>
  <c r="T210" i="1"/>
  <c r="S210" i="1"/>
  <c r="W209" i="1"/>
  <c r="V209" i="1"/>
  <c r="U209" i="1"/>
  <c r="T209" i="1"/>
  <c r="S209" i="1"/>
  <c r="W208" i="1"/>
  <c r="V208" i="1"/>
  <c r="U208" i="1"/>
  <c r="T208" i="1"/>
  <c r="S208" i="1"/>
  <c r="W207" i="1"/>
  <c r="V207" i="1"/>
  <c r="U207" i="1"/>
  <c r="T207" i="1"/>
  <c r="S207" i="1"/>
  <c r="W206" i="1"/>
  <c r="V206" i="1"/>
  <c r="U206" i="1"/>
  <c r="T206" i="1"/>
  <c r="S206" i="1"/>
  <c r="W205" i="1"/>
  <c r="V205" i="1"/>
  <c r="U205" i="1"/>
  <c r="T205" i="1"/>
  <c r="S205" i="1"/>
  <c r="W204" i="1"/>
  <c r="V204" i="1"/>
  <c r="U204" i="1"/>
  <c r="T204" i="1"/>
  <c r="S204" i="1"/>
  <c r="W203" i="1"/>
  <c r="V203" i="1"/>
  <c r="U203" i="1"/>
  <c r="T203" i="1"/>
  <c r="S203" i="1"/>
  <c r="W202" i="1"/>
  <c r="V202" i="1"/>
  <c r="U202" i="1"/>
  <c r="T202" i="1"/>
  <c r="S202" i="1"/>
  <c r="W201" i="1"/>
  <c r="V201" i="1"/>
  <c r="U201" i="1"/>
  <c r="T201" i="1"/>
  <c r="S201" i="1"/>
  <c r="W200" i="1"/>
  <c r="V200" i="1"/>
  <c r="U200" i="1"/>
  <c r="T200" i="1"/>
  <c r="S200" i="1"/>
  <c r="W199" i="1"/>
  <c r="V199" i="1"/>
  <c r="U199" i="1"/>
  <c r="T199" i="1"/>
  <c r="S199" i="1"/>
  <c r="W198" i="1"/>
  <c r="V198" i="1"/>
  <c r="U198" i="1"/>
  <c r="T198" i="1"/>
  <c r="S198" i="1"/>
  <c r="W197" i="1"/>
  <c r="V197" i="1"/>
  <c r="U197" i="1"/>
  <c r="T197" i="1"/>
  <c r="S197" i="1"/>
  <c r="W196" i="1"/>
  <c r="V196" i="1"/>
  <c r="U196" i="1"/>
  <c r="T196" i="1"/>
  <c r="S196" i="1"/>
  <c r="W195" i="1"/>
  <c r="V195" i="1"/>
  <c r="U195" i="1"/>
  <c r="T195" i="1"/>
  <c r="S195" i="1"/>
  <c r="W194" i="1"/>
  <c r="V194" i="1"/>
  <c r="U194" i="1"/>
  <c r="T194" i="1"/>
  <c r="S194" i="1"/>
  <c r="W193" i="1"/>
  <c r="V193" i="1"/>
  <c r="U193" i="1"/>
  <c r="T193" i="1"/>
  <c r="S193" i="1"/>
  <c r="W192" i="1"/>
  <c r="V192" i="1"/>
  <c r="U192" i="1"/>
  <c r="T192" i="1"/>
  <c r="S192" i="1"/>
  <c r="W191" i="1"/>
  <c r="V191" i="1"/>
  <c r="U191" i="1"/>
  <c r="T191" i="1"/>
  <c r="S191" i="1"/>
  <c r="W190" i="1"/>
  <c r="V190" i="1"/>
  <c r="U190" i="1"/>
  <c r="T190" i="1"/>
  <c r="S190" i="1"/>
  <c r="W189" i="1"/>
  <c r="V189" i="1"/>
  <c r="U189" i="1"/>
  <c r="T189" i="1"/>
  <c r="S189" i="1"/>
  <c r="W188" i="1"/>
  <c r="V188" i="1"/>
  <c r="U188" i="1"/>
  <c r="T188" i="1"/>
  <c r="S188" i="1"/>
  <c r="W187" i="1"/>
  <c r="V187" i="1"/>
  <c r="U187" i="1"/>
  <c r="T187" i="1"/>
  <c r="S187" i="1"/>
  <c r="W186" i="1"/>
  <c r="V186" i="1"/>
  <c r="U186" i="1"/>
  <c r="T186" i="1"/>
  <c r="S186" i="1"/>
  <c r="W185" i="1"/>
  <c r="V185" i="1"/>
  <c r="U185" i="1"/>
  <c r="T185" i="1"/>
  <c r="S185" i="1"/>
  <c r="W184" i="1"/>
  <c r="V184" i="1"/>
  <c r="U184" i="1"/>
  <c r="T184" i="1"/>
  <c r="S184" i="1"/>
  <c r="W183" i="1"/>
  <c r="V183" i="1"/>
  <c r="U183" i="1"/>
  <c r="T183" i="1"/>
  <c r="S183" i="1"/>
  <c r="W182" i="1"/>
  <c r="V182" i="1"/>
  <c r="U182" i="1"/>
  <c r="T182" i="1"/>
  <c r="S182" i="1"/>
  <c r="W181" i="1"/>
  <c r="V181" i="1"/>
  <c r="U181" i="1"/>
  <c r="T181" i="1"/>
  <c r="S181" i="1"/>
  <c r="W180" i="1"/>
  <c r="V180" i="1"/>
  <c r="U180" i="1"/>
  <c r="T180" i="1"/>
  <c r="S180" i="1"/>
  <c r="W179" i="1"/>
  <c r="V179" i="1"/>
  <c r="U179" i="1"/>
  <c r="T179" i="1"/>
  <c r="S179" i="1"/>
  <c r="W178" i="1"/>
  <c r="V178" i="1"/>
  <c r="U178" i="1"/>
  <c r="T178" i="1"/>
  <c r="S178" i="1"/>
  <c r="W177" i="1"/>
  <c r="V177" i="1"/>
  <c r="U177" i="1"/>
  <c r="T177" i="1"/>
  <c r="S177" i="1"/>
  <c r="W176" i="1"/>
  <c r="V176" i="1"/>
  <c r="U176" i="1"/>
  <c r="T176" i="1"/>
  <c r="S176" i="1"/>
  <c r="W175" i="1"/>
  <c r="V175" i="1"/>
  <c r="U175" i="1"/>
  <c r="T175" i="1"/>
  <c r="S175" i="1"/>
  <c r="W174" i="1"/>
  <c r="V174" i="1"/>
  <c r="U174" i="1"/>
  <c r="T174" i="1"/>
  <c r="S174" i="1"/>
  <c r="W173" i="1"/>
  <c r="V173" i="1"/>
  <c r="U173" i="1"/>
  <c r="T173" i="1"/>
  <c r="S173" i="1"/>
  <c r="W172" i="1"/>
  <c r="V172" i="1"/>
  <c r="U172" i="1"/>
  <c r="T172" i="1"/>
  <c r="S172" i="1"/>
  <c r="W171" i="1"/>
  <c r="V171" i="1"/>
  <c r="U171" i="1"/>
  <c r="T171" i="1"/>
  <c r="S171" i="1"/>
  <c r="W170" i="1"/>
  <c r="V170" i="1"/>
  <c r="U170" i="1"/>
  <c r="T170" i="1"/>
  <c r="S170" i="1"/>
  <c r="W169" i="1"/>
  <c r="V169" i="1"/>
  <c r="U169" i="1"/>
  <c r="T169" i="1"/>
  <c r="S169" i="1"/>
  <c r="W168" i="1"/>
  <c r="V168" i="1"/>
  <c r="U168" i="1"/>
  <c r="T168" i="1"/>
  <c r="S168" i="1"/>
  <c r="W167" i="1"/>
  <c r="V167" i="1"/>
  <c r="U167" i="1"/>
  <c r="T167" i="1"/>
  <c r="S167" i="1"/>
  <c r="W166" i="1"/>
  <c r="V166" i="1"/>
  <c r="U166" i="1"/>
  <c r="T166" i="1"/>
  <c r="S166" i="1"/>
  <c r="W165" i="1"/>
  <c r="V165" i="1"/>
  <c r="U165" i="1"/>
  <c r="T165" i="1"/>
  <c r="S165" i="1"/>
  <c r="W164" i="1"/>
  <c r="V164" i="1"/>
  <c r="U164" i="1"/>
  <c r="T164" i="1"/>
  <c r="S164" i="1"/>
  <c r="W163" i="1"/>
  <c r="V163" i="1"/>
  <c r="U163" i="1"/>
  <c r="T163" i="1"/>
  <c r="S163" i="1"/>
  <c r="W162" i="1"/>
  <c r="V162" i="1"/>
  <c r="U162" i="1"/>
  <c r="T162" i="1"/>
  <c r="S162" i="1"/>
  <c r="W161" i="1"/>
  <c r="V161" i="1"/>
  <c r="U161" i="1"/>
  <c r="T161" i="1"/>
  <c r="S161" i="1"/>
  <c r="W160" i="1"/>
  <c r="V160" i="1"/>
  <c r="U160" i="1"/>
  <c r="T160" i="1"/>
  <c r="S160" i="1"/>
  <c r="W159" i="1"/>
  <c r="V159" i="1"/>
  <c r="U159" i="1"/>
  <c r="T159" i="1"/>
  <c r="S159" i="1"/>
  <c r="W158" i="1"/>
  <c r="V158" i="1"/>
  <c r="U158" i="1"/>
  <c r="T158" i="1"/>
  <c r="S158" i="1"/>
  <c r="W157" i="1"/>
  <c r="V157" i="1"/>
  <c r="U157" i="1"/>
  <c r="T157" i="1"/>
  <c r="S157" i="1"/>
  <c r="W156" i="1"/>
  <c r="V156" i="1"/>
  <c r="U156" i="1"/>
  <c r="T156" i="1"/>
  <c r="S156" i="1"/>
  <c r="W155" i="1"/>
  <c r="V155" i="1"/>
  <c r="U155" i="1"/>
  <c r="T155" i="1"/>
  <c r="S155" i="1"/>
  <c r="W154" i="1"/>
  <c r="V154" i="1"/>
  <c r="U154" i="1"/>
  <c r="T154" i="1"/>
  <c r="S154" i="1"/>
  <c r="W153" i="1"/>
  <c r="V153" i="1"/>
  <c r="U153" i="1"/>
  <c r="T153" i="1"/>
  <c r="S153" i="1"/>
  <c r="W152" i="1"/>
  <c r="V152" i="1"/>
  <c r="U152" i="1"/>
  <c r="T152" i="1"/>
  <c r="S152" i="1"/>
  <c r="W151" i="1"/>
  <c r="V151" i="1"/>
  <c r="U151" i="1"/>
  <c r="T151" i="1"/>
  <c r="S151" i="1"/>
  <c r="W150" i="1"/>
  <c r="V150" i="1"/>
  <c r="U150" i="1"/>
  <c r="T150" i="1"/>
  <c r="S150" i="1"/>
  <c r="W149" i="1"/>
  <c r="V149" i="1"/>
  <c r="U149" i="1"/>
  <c r="S149" i="1"/>
  <c r="W148" i="1"/>
  <c r="V148" i="1"/>
  <c r="U148" i="1"/>
  <c r="T148" i="1"/>
  <c r="S148" i="1"/>
  <c r="W147" i="1"/>
  <c r="V147" i="1"/>
  <c r="S147" i="1"/>
  <c r="W146" i="1"/>
  <c r="V146" i="1"/>
  <c r="U146" i="1"/>
  <c r="T146" i="1"/>
  <c r="S146" i="1"/>
  <c r="W145" i="1"/>
  <c r="V145" i="1"/>
  <c r="T145" i="1"/>
  <c r="S145" i="1"/>
  <c r="W144" i="1"/>
  <c r="V144" i="1"/>
  <c r="U144" i="1"/>
  <c r="T144" i="1"/>
  <c r="S144" i="1"/>
  <c r="W143" i="1"/>
  <c r="V143" i="1"/>
  <c r="U143" i="1"/>
  <c r="T143" i="1"/>
  <c r="S143" i="1"/>
  <c r="W142" i="1"/>
  <c r="V142" i="1"/>
  <c r="U142" i="1"/>
  <c r="T142" i="1"/>
  <c r="S142" i="1"/>
  <c r="W141" i="1"/>
  <c r="V141" i="1"/>
  <c r="U141" i="1"/>
  <c r="S141" i="1"/>
  <c r="W140" i="1"/>
  <c r="V140" i="1"/>
  <c r="U140" i="1"/>
  <c r="T140" i="1"/>
  <c r="S140" i="1"/>
  <c r="W139" i="1"/>
  <c r="V139" i="1"/>
  <c r="S139" i="1"/>
  <c r="W138" i="1"/>
  <c r="V138" i="1"/>
  <c r="U138" i="1"/>
  <c r="T138" i="1"/>
  <c r="S138" i="1"/>
  <c r="W137" i="1"/>
  <c r="V137" i="1"/>
  <c r="U137" i="1"/>
  <c r="T137" i="1"/>
  <c r="S137" i="1"/>
  <c r="W136" i="1"/>
  <c r="V136" i="1"/>
  <c r="U136" i="1"/>
  <c r="T136" i="1"/>
  <c r="S136" i="1"/>
  <c r="W135" i="1"/>
  <c r="V135" i="1"/>
  <c r="U135" i="1"/>
  <c r="T135" i="1"/>
  <c r="S135" i="1"/>
  <c r="W134" i="1"/>
  <c r="V134" i="1"/>
  <c r="U134" i="1"/>
  <c r="T134" i="1"/>
  <c r="S134" i="1"/>
  <c r="W133" i="1"/>
  <c r="V133" i="1"/>
  <c r="S133" i="1"/>
  <c r="W132" i="1"/>
  <c r="V132" i="1"/>
  <c r="U132" i="1"/>
  <c r="T132" i="1"/>
  <c r="S132" i="1"/>
  <c r="W131" i="1"/>
  <c r="V131" i="1"/>
  <c r="S131" i="1"/>
  <c r="W130" i="1"/>
  <c r="V130" i="1"/>
  <c r="U130" i="1"/>
  <c r="T130" i="1"/>
  <c r="S130" i="1"/>
  <c r="W129" i="1"/>
  <c r="V129" i="1"/>
  <c r="U129" i="1"/>
  <c r="T129" i="1"/>
  <c r="S129" i="1"/>
  <c r="W128" i="1"/>
  <c r="V128" i="1"/>
  <c r="U128" i="1"/>
  <c r="T128" i="1"/>
  <c r="S128" i="1"/>
  <c r="W127" i="1"/>
  <c r="V127" i="1"/>
  <c r="T127" i="1"/>
  <c r="S127" i="1"/>
  <c r="W126" i="1"/>
  <c r="V126" i="1"/>
  <c r="U126" i="1"/>
  <c r="T126" i="1"/>
  <c r="S126" i="1"/>
  <c r="W125" i="1"/>
  <c r="V125" i="1"/>
  <c r="U125" i="1"/>
  <c r="T125" i="1"/>
  <c r="S125" i="1"/>
  <c r="W124" i="1"/>
  <c r="V124" i="1"/>
  <c r="U124" i="1"/>
  <c r="T124" i="1"/>
  <c r="S124" i="1"/>
  <c r="W123" i="1"/>
  <c r="V123" i="1"/>
  <c r="S123" i="1"/>
  <c r="W122" i="1"/>
  <c r="V122" i="1"/>
  <c r="U122" i="1"/>
  <c r="T122" i="1"/>
  <c r="S122" i="1"/>
  <c r="W121" i="1"/>
  <c r="V121" i="1"/>
  <c r="U121" i="1"/>
  <c r="T121" i="1"/>
  <c r="S121" i="1"/>
  <c r="W120" i="1"/>
  <c r="V120" i="1"/>
  <c r="S120" i="1"/>
  <c r="W119" i="1"/>
  <c r="V119" i="1"/>
  <c r="U119" i="1"/>
  <c r="T119" i="1"/>
  <c r="S119" i="1"/>
  <c r="W118" i="1"/>
  <c r="V118" i="1"/>
  <c r="U118" i="1"/>
  <c r="T118" i="1"/>
  <c r="S118" i="1"/>
  <c r="W117" i="1"/>
  <c r="V117" i="1"/>
  <c r="U117" i="1"/>
  <c r="T117" i="1"/>
  <c r="S117" i="1"/>
  <c r="W116" i="1"/>
  <c r="V116" i="1"/>
  <c r="U116" i="1"/>
  <c r="T116" i="1"/>
  <c r="S116" i="1"/>
  <c r="W115" i="1"/>
  <c r="V115" i="1"/>
  <c r="U115" i="1"/>
  <c r="T115" i="1"/>
  <c r="S115" i="1"/>
  <c r="W114" i="1"/>
  <c r="V114" i="1"/>
  <c r="U114" i="1"/>
  <c r="T114" i="1"/>
  <c r="S114" i="1"/>
  <c r="W113" i="1"/>
  <c r="U113" i="1"/>
  <c r="T113" i="1"/>
  <c r="S113" i="1"/>
  <c r="W112" i="1"/>
  <c r="V112" i="1"/>
  <c r="U112" i="1"/>
  <c r="T112" i="1"/>
  <c r="S112" i="1"/>
  <c r="W111" i="1"/>
  <c r="V111" i="1"/>
  <c r="U111" i="1"/>
  <c r="T111" i="1"/>
  <c r="S111" i="1"/>
  <c r="W110" i="1"/>
  <c r="V110" i="1"/>
  <c r="U110" i="1"/>
  <c r="T110" i="1"/>
  <c r="S110" i="1"/>
  <c r="W109" i="1"/>
  <c r="V109" i="1"/>
  <c r="U109" i="1"/>
  <c r="T109" i="1"/>
  <c r="S109" i="1"/>
  <c r="W108" i="1"/>
  <c r="V108" i="1"/>
  <c r="U108" i="1"/>
  <c r="T108" i="1"/>
  <c r="S108" i="1"/>
  <c r="W107" i="1"/>
  <c r="V107" i="1"/>
  <c r="U107" i="1"/>
  <c r="T107" i="1"/>
  <c r="S107" i="1"/>
  <c r="W106" i="1"/>
  <c r="V106" i="1"/>
  <c r="U106" i="1"/>
  <c r="T106" i="1"/>
  <c r="S106" i="1"/>
  <c r="W105" i="1"/>
  <c r="U105" i="1"/>
  <c r="T105" i="1"/>
  <c r="S105" i="1"/>
  <c r="W104" i="1"/>
  <c r="V104" i="1"/>
  <c r="U104" i="1"/>
  <c r="T104" i="1"/>
  <c r="S104" i="1"/>
  <c r="W103" i="1"/>
  <c r="V103" i="1"/>
  <c r="U103" i="1"/>
  <c r="T103" i="1"/>
  <c r="S103" i="1"/>
  <c r="W102" i="1"/>
  <c r="V102" i="1"/>
  <c r="U102" i="1"/>
  <c r="T102" i="1"/>
  <c r="S102" i="1"/>
  <c r="W101" i="1"/>
  <c r="V101" i="1"/>
  <c r="U101" i="1"/>
  <c r="T101" i="1"/>
  <c r="S101" i="1"/>
  <c r="W100" i="1"/>
  <c r="V100" i="1"/>
  <c r="U100" i="1"/>
  <c r="T100" i="1"/>
  <c r="S100" i="1"/>
  <c r="W99" i="1"/>
  <c r="V99" i="1"/>
  <c r="U99" i="1"/>
  <c r="T99" i="1"/>
  <c r="S99" i="1"/>
  <c r="W98" i="1"/>
  <c r="V98" i="1"/>
  <c r="U98" i="1"/>
  <c r="T98" i="1"/>
  <c r="S98" i="1"/>
  <c r="W97" i="1"/>
  <c r="V97" i="1"/>
  <c r="U97" i="1"/>
  <c r="T97" i="1"/>
  <c r="S97" i="1"/>
  <c r="W96" i="1"/>
  <c r="U96" i="1"/>
  <c r="T96" i="1"/>
  <c r="S96" i="1"/>
  <c r="W95" i="1"/>
  <c r="V95" i="1"/>
  <c r="U95" i="1"/>
  <c r="T95" i="1"/>
  <c r="S95" i="1"/>
  <c r="W94" i="1"/>
  <c r="V94" i="1"/>
  <c r="U94" i="1"/>
  <c r="T94" i="1"/>
  <c r="S94" i="1"/>
  <c r="W93" i="1"/>
  <c r="V93" i="1"/>
  <c r="U93" i="1"/>
  <c r="T93" i="1"/>
  <c r="S93" i="1"/>
  <c r="W92" i="1"/>
  <c r="U92" i="1"/>
  <c r="T92" i="1"/>
  <c r="S92" i="1"/>
  <c r="W91" i="1"/>
  <c r="V91" i="1"/>
  <c r="U91" i="1"/>
  <c r="T91" i="1"/>
  <c r="S91" i="1"/>
  <c r="W90" i="1"/>
  <c r="U90" i="1"/>
  <c r="T90" i="1"/>
  <c r="S90" i="1"/>
  <c r="W89" i="1"/>
  <c r="V89" i="1"/>
  <c r="U89" i="1"/>
  <c r="T89" i="1"/>
  <c r="S89" i="1"/>
  <c r="W88" i="1"/>
  <c r="V88" i="1"/>
  <c r="U88" i="1"/>
  <c r="T88" i="1"/>
  <c r="S88" i="1"/>
  <c r="W87" i="1"/>
  <c r="V87" i="1"/>
  <c r="U87" i="1"/>
  <c r="T87" i="1"/>
  <c r="S87" i="1"/>
  <c r="W86" i="1"/>
  <c r="V86" i="1"/>
  <c r="U86" i="1"/>
  <c r="T86" i="1"/>
  <c r="S86" i="1"/>
  <c r="W85" i="1"/>
  <c r="V85" i="1"/>
  <c r="U85" i="1"/>
  <c r="T85" i="1"/>
  <c r="S85" i="1"/>
  <c r="W84" i="1"/>
  <c r="V84" i="1"/>
  <c r="U84" i="1"/>
  <c r="T84" i="1"/>
  <c r="S84" i="1"/>
  <c r="W83" i="1"/>
  <c r="V83" i="1"/>
  <c r="U83" i="1"/>
  <c r="T83" i="1"/>
  <c r="S83" i="1"/>
  <c r="W82" i="1"/>
  <c r="V82" i="1"/>
  <c r="U82" i="1"/>
  <c r="T82" i="1"/>
  <c r="S82" i="1"/>
  <c r="W81" i="1"/>
  <c r="V81" i="1"/>
  <c r="U81" i="1"/>
  <c r="T81" i="1"/>
  <c r="S81" i="1"/>
  <c r="W80" i="1"/>
  <c r="V80" i="1"/>
  <c r="U80" i="1"/>
  <c r="T80" i="1"/>
  <c r="S80" i="1"/>
  <c r="W79" i="1"/>
  <c r="V79" i="1"/>
  <c r="U79" i="1"/>
  <c r="T79" i="1"/>
  <c r="S79" i="1"/>
  <c r="W78" i="1"/>
  <c r="V78" i="1"/>
  <c r="U78" i="1"/>
  <c r="T78" i="1"/>
  <c r="S78" i="1"/>
  <c r="W77" i="1"/>
  <c r="V77" i="1"/>
  <c r="U77" i="1"/>
  <c r="T77" i="1"/>
  <c r="S77" i="1"/>
  <c r="W76" i="1"/>
  <c r="V76" i="1"/>
  <c r="U76" i="1"/>
  <c r="T76" i="1"/>
  <c r="S76" i="1"/>
  <c r="W75" i="1"/>
  <c r="V75" i="1"/>
  <c r="U75" i="1"/>
  <c r="T75" i="1"/>
  <c r="S75" i="1"/>
  <c r="W74" i="1"/>
  <c r="V74" i="1"/>
  <c r="U74" i="1"/>
  <c r="T74" i="1"/>
  <c r="S74" i="1"/>
  <c r="W73" i="1"/>
  <c r="V73" i="1"/>
  <c r="U73" i="1"/>
  <c r="T73" i="1"/>
  <c r="S73" i="1"/>
  <c r="W72" i="1"/>
  <c r="V72" i="1"/>
  <c r="U72" i="1"/>
  <c r="T72" i="1"/>
  <c r="S72" i="1"/>
  <c r="W71" i="1"/>
  <c r="V71" i="1"/>
  <c r="U71" i="1"/>
  <c r="T71" i="1"/>
  <c r="S71" i="1"/>
  <c r="W70" i="1"/>
  <c r="V70" i="1"/>
  <c r="U70" i="1"/>
  <c r="T70" i="1"/>
  <c r="S70" i="1"/>
  <c r="W69" i="1"/>
  <c r="V69" i="1"/>
  <c r="U69" i="1"/>
  <c r="T69" i="1"/>
  <c r="S69" i="1"/>
  <c r="W68" i="1"/>
  <c r="V68" i="1"/>
  <c r="U68" i="1"/>
  <c r="T68" i="1"/>
  <c r="S68" i="1"/>
  <c r="W67" i="1"/>
  <c r="V67" i="1"/>
  <c r="U67" i="1"/>
  <c r="T67" i="1"/>
  <c r="S67" i="1"/>
  <c r="W66" i="1"/>
  <c r="V66" i="1"/>
  <c r="U66" i="1"/>
  <c r="T66" i="1"/>
  <c r="S66" i="1"/>
  <c r="W65" i="1"/>
  <c r="V65" i="1"/>
  <c r="U65" i="1"/>
  <c r="T65" i="1"/>
  <c r="S65" i="1"/>
  <c r="W64" i="1"/>
  <c r="V64" i="1"/>
  <c r="U64" i="1"/>
  <c r="T64" i="1"/>
  <c r="S64" i="1"/>
  <c r="W63" i="1"/>
  <c r="V63" i="1"/>
  <c r="U63" i="1"/>
  <c r="T63" i="1"/>
  <c r="S63" i="1"/>
  <c r="W62" i="1"/>
  <c r="V62" i="1"/>
  <c r="U62" i="1"/>
  <c r="T62" i="1"/>
  <c r="S62" i="1"/>
  <c r="W61" i="1"/>
  <c r="V61" i="1"/>
  <c r="U61" i="1"/>
  <c r="T61" i="1"/>
  <c r="S61" i="1"/>
  <c r="W60" i="1"/>
  <c r="V60" i="1"/>
  <c r="U60" i="1"/>
  <c r="T60" i="1"/>
  <c r="S60" i="1"/>
  <c r="W59" i="1"/>
  <c r="V59" i="1"/>
  <c r="U59" i="1"/>
  <c r="T59" i="1"/>
  <c r="S59" i="1"/>
  <c r="W58" i="1"/>
  <c r="V58" i="1"/>
  <c r="U58" i="1"/>
  <c r="T58" i="1"/>
  <c r="S58" i="1"/>
  <c r="W57" i="1"/>
  <c r="V57" i="1"/>
  <c r="U57" i="1"/>
  <c r="T57" i="1"/>
  <c r="S57" i="1"/>
  <c r="W56" i="1"/>
  <c r="V56" i="1"/>
  <c r="U56" i="1"/>
  <c r="T56" i="1"/>
  <c r="S56" i="1"/>
  <c r="W55" i="1"/>
  <c r="V55" i="1"/>
  <c r="U55" i="1"/>
  <c r="T55" i="1"/>
  <c r="S55" i="1"/>
  <c r="W54" i="1"/>
  <c r="V54" i="1"/>
  <c r="U54" i="1"/>
  <c r="T54" i="1"/>
  <c r="S54" i="1"/>
  <c r="W53" i="1"/>
  <c r="V53" i="1"/>
  <c r="U53" i="1"/>
  <c r="T53" i="1"/>
  <c r="S53" i="1"/>
  <c r="W52" i="1"/>
  <c r="V52" i="1"/>
  <c r="U52" i="1"/>
  <c r="T52" i="1"/>
  <c r="S52" i="1"/>
  <c r="W51" i="1"/>
  <c r="V51" i="1"/>
  <c r="U51" i="1"/>
  <c r="T51" i="1"/>
  <c r="S51" i="1"/>
  <c r="W50" i="1"/>
  <c r="V50" i="1"/>
  <c r="U50" i="1"/>
  <c r="T50" i="1"/>
  <c r="S50" i="1"/>
  <c r="W49" i="1"/>
  <c r="V49" i="1"/>
  <c r="U49" i="1"/>
  <c r="T49" i="1"/>
  <c r="S49" i="1"/>
  <c r="W48" i="1"/>
  <c r="V48" i="1"/>
  <c r="U48" i="1"/>
  <c r="T48" i="1"/>
  <c r="S48" i="1"/>
  <c r="W47" i="1"/>
  <c r="V47" i="1"/>
  <c r="U47" i="1"/>
  <c r="T47" i="1"/>
  <c r="S47" i="1"/>
  <c r="W46" i="1"/>
  <c r="V46" i="1"/>
  <c r="U46" i="1"/>
  <c r="T46" i="1"/>
  <c r="S46" i="1"/>
  <c r="W45" i="1"/>
  <c r="V45" i="1"/>
  <c r="U45" i="1"/>
  <c r="T45" i="1"/>
  <c r="S45" i="1"/>
  <c r="W44" i="1"/>
  <c r="V44" i="1"/>
  <c r="U44" i="1"/>
  <c r="T44" i="1"/>
  <c r="S44" i="1"/>
  <c r="W43" i="1"/>
  <c r="V43" i="1"/>
  <c r="U43" i="1"/>
  <c r="T43" i="1"/>
  <c r="S43" i="1"/>
  <c r="W42" i="1"/>
  <c r="V42" i="1"/>
  <c r="U42" i="1"/>
  <c r="T42" i="1"/>
  <c r="S42" i="1"/>
  <c r="W41" i="1"/>
  <c r="V41" i="1"/>
  <c r="U41" i="1"/>
  <c r="T41" i="1"/>
  <c r="S41" i="1"/>
  <c r="W40" i="1"/>
  <c r="V40" i="1"/>
  <c r="U40" i="1"/>
  <c r="T40" i="1"/>
  <c r="S40" i="1"/>
  <c r="W39" i="1"/>
  <c r="V39" i="1"/>
  <c r="U39" i="1"/>
  <c r="T39" i="1"/>
  <c r="S39" i="1"/>
  <c r="W38" i="1"/>
  <c r="V38" i="1"/>
  <c r="U38" i="1"/>
  <c r="T38" i="1"/>
  <c r="S38" i="1"/>
  <c r="W37" i="1"/>
  <c r="V37" i="1"/>
  <c r="U37" i="1"/>
  <c r="T37" i="1"/>
  <c r="S37" i="1"/>
  <c r="W36" i="1"/>
  <c r="V36" i="1"/>
  <c r="U36" i="1"/>
  <c r="T36" i="1"/>
  <c r="S36" i="1"/>
  <c r="W35" i="1"/>
  <c r="V35" i="1"/>
  <c r="U35" i="1"/>
  <c r="T35" i="1"/>
  <c r="S35" i="1"/>
  <c r="W34" i="1"/>
  <c r="V34" i="1"/>
  <c r="U34" i="1"/>
  <c r="T34" i="1"/>
  <c r="S34" i="1"/>
  <c r="W33" i="1"/>
  <c r="V33" i="1"/>
  <c r="U33" i="1"/>
  <c r="T33" i="1"/>
  <c r="S33" i="1"/>
  <c r="W32" i="1"/>
  <c r="V32" i="1"/>
  <c r="U32" i="1"/>
  <c r="T32" i="1"/>
  <c r="S32" i="1"/>
  <c r="W31" i="1"/>
  <c r="V31" i="1"/>
  <c r="U31" i="1"/>
  <c r="T31" i="1"/>
  <c r="S31" i="1"/>
  <c r="W30" i="1"/>
  <c r="V30" i="1"/>
  <c r="U30" i="1"/>
  <c r="T30" i="1"/>
  <c r="S30" i="1"/>
  <c r="W29" i="1"/>
  <c r="V29" i="1"/>
  <c r="U29" i="1"/>
  <c r="T29" i="1"/>
  <c r="S29" i="1"/>
  <c r="W28" i="1"/>
  <c r="V28" i="1"/>
  <c r="U28" i="1"/>
  <c r="T28" i="1"/>
  <c r="S28" i="1"/>
  <c r="W27" i="1"/>
  <c r="V27" i="1"/>
  <c r="U27" i="1"/>
  <c r="T27" i="1"/>
  <c r="S27" i="1"/>
  <c r="W26" i="1"/>
  <c r="V26" i="1"/>
  <c r="U26" i="1"/>
  <c r="T26" i="1"/>
  <c r="S26" i="1"/>
  <c r="W25" i="1"/>
  <c r="V25" i="1"/>
  <c r="U25" i="1"/>
  <c r="T25" i="1"/>
  <c r="S25" i="1"/>
  <c r="W24" i="1"/>
  <c r="V24" i="1"/>
  <c r="U24" i="1"/>
  <c r="T24" i="1"/>
  <c r="S24" i="1"/>
  <c r="W23" i="1"/>
  <c r="V23" i="1"/>
  <c r="U23" i="1"/>
  <c r="T23" i="1"/>
  <c r="S23" i="1"/>
  <c r="W22" i="1"/>
  <c r="V22" i="1"/>
  <c r="U22" i="1"/>
  <c r="T22" i="1"/>
  <c r="S22" i="1"/>
  <c r="W21" i="1"/>
  <c r="V21" i="1"/>
  <c r="U21" i="1"/>
  <c r="T21" i="1"/>
  <c r="S21" i="1"/>
  <c r="W20" i="1"/>
  <c r="V20" i="1"/>
  <c r="U20" i="1"/>
  <c r="T20" i="1"/>
  <c r="S20" i="1"/>
  <c r="W18" i="1"/>
  <c r="V18" i="1"/>
  <c r="U18" i="1"/>
  <c r="T18" i="1"/>
  <c r="S18" i="1"/>
  <c r="W17" i="1"/>
  <c r="V17" i="1"/>
  <c r="U17" i="1"/>
  <c r="T17" i="1"/>
  <c r="S17" i="1"/>
  <c r="W16" i="1"/>
  <c r="V16" i="1"/>
  <c r="U16" i="1"/>
  <c r="T16" i="1"/>
  <c r="S16" i="1"/>
  <c r="W15" i="1"/>
  <c r="V15" i="1"/>
  <c r="U15" i="1"/>
  <c r="T15" i="1"/>
  <c r="S15" i="1"/>
  <c r="W14" i="1"/>
  <c r="V14" i="1"/>
  <c r="U14" i="1"/>
  <c r="T14" i="1"/>
  <c r="S14" i="1"/>
  <c r="W13" i="1"/>
  <c r="V13" i="1"/>
  <c r="U13" i="1"/>
  <c r="T13" i="1"/>
  <c r="S13" i="1"/>
  <c r="W12" i="1"/>
  <c r="V12" i="1"/>
  <c r="U12" i="1"/>
  <c r="T12" i="1"/>
  <c r="S12" i="1"/>
  <c r="W11" i="1"/>
  <c r="V11" i="1"/>
  <c r="U11" i="1"/>
  <c r="T11" i="1"/>
  <c r="S11" i="1"/>
  <c r="W10" i="1"/>
  <c r="V10" i="1"/>
  <c r="U10" i="1"/>
  <c r="T10" i="1"/>
  <c r="S10" i="1"/>
  <c r="W9" i="1"/>
  <c r="V9" i="1"/>
  <c r="U9" i="1"/>
  <c r="T9" i="1"/>
  <c r="S9" i="1"/>
  <c r="T4" i="1"/>
  <c r="U4" i="1"/>
  <c r="W4" i="1"/>
  <c r="S4" i="1"/>
  <c r="N432" i="1"/>
  <c r="P432" i="1" s="1"/>
  <c r="N431" i="1"/>
  <c r="P431" i="1" s="1"/>
  <c r="N430" i="1"/>
  <c r="P430" i="1" s="1"/>
  <c r="N429" i="1"/>
  <c r="P429" i="1" s="1"/>
  <c r="N428" i="1"/>
  <c r="P428" i="1" s="1"/>
  <c r="N427" i="1"/>
  <c r="P427" i="1" s="1"/>
  <c r="N426" i="1"/>
  <c r="P426" i="1" s="1"/>
  <c r="N425" i="1"/>
  <c r="P425" i="1" s="1"/>
  <c r="N424" i="1"/>
  <c r="P424" i="1" s="1"/>
  <c r="N423" i="1"/>
  <c r="P423" i="1" s="1"/>
  <c r="N422" i="1"/>
  <c r="P422" i="1" s="1"/>
  <c r="N421" i="1"/>
  <c r="P421" i="1" s="1"/>
  <c r="N420" i="1"/>
  <c r="P420" i="1" s="1"/>
  <c r="N419" i="1"/>
  <c r="P419" i="1" s="1"/>
  <c r="N388" i="1"/>
  <c r="P388" i="1" s="1"/>
  <c r="N387" i="1"/>
  <c r="P387" i="1" s="1"/>
  <c r="N386" i="1"/>
  <c r="P386" i="1" s="1"/>
  <c r="N385" i="1"/>
  <c r="P385" i="1" s="1"/>
  <c r="N384" i="1"/>
  <c r="P384" i="1" s="1"/>
  <c r="N383" i="1"/>
  <c r="P383" i="1" s="1"/>
  <c r="N382" i="1"/>
  <c r="P382" i="1" s="1"/>
  <c r="N381" i="1"/>
  <c r="P381" i="1" s="1"/>
  <c r="N380" i="1"/>
  <c r="P380" i="1" s="1"/>
  <c r="N379" i="1"/>
  <c r="P379" i="1" s="1"/>
  <c r="N378" i="1"/>
  <c r="P378" i="1" s="1"/>
  <c r="N377" i="1"/>
  <c r="P377" i="1" s="1"/>
  <c r="N376" i="1"/>
  <c r="P376" i="1" s="1"/>
  <c r="N375" i="1"/>
  <c r="P375" i="1" s="1"/>
  <c r="N374" i="1"/>
  <c r="P374" i="1" s="1"/>
  <c r="N373" i="1"/>
  <c r="P373" i="1" s="1"/>
  <c r="N372" i="1"/>
  <c r="P372" i="1" s="1"/>
  <c r="N371" i="1"/>
  <c r="P371" i="1" s="1"/>
  <c r="N370" i="1"/>
  <c r="P370" i="1" s="1"/>
  <c r="N369" i="1"/>
  <c r="P369" i="1" s="1"/>
  <c r="N368" i="1"/>
  <c r="P368" i="1" s="1"/>
  <c r="N367" i="1"/>
  <c r="P367" i="1" s="1"/>
  <c r="N366" i="1"/>
  <c r="P366" i="1" s="1"/>
  <c r="N365" i="1"/>
  <c r="P365" i="1" s="1"/>
  <c r="N364" i="1"/>
  <c r="P364" i="1" s="1"/>
  <c r="N362" i="1"/>
  <c r="P362" i="1" s="1"/>
  <c r="N361" i="1"/>
  <c r="P361" i="1" s="1"/>
  <c r="N360" i="1"/>
  <c r="P360" i="1" s="1"/>
  <c r="N359" i="1"/>
  <c r="P359" i="1" s="1"/>
  <c r="N358" i="1"/>
  <c r="P358" i="1" s="1"/>
  <c r="N357" i="1"/>
  <c r="P357" i="1" s="1"/>
  <c r="N356" i="1"/>
  <c r="P356" i="1" s="1"/>
  <c r="N355" i="1"/>
  <c r="P355" i="1" s="1"/>
  <c r="N354" i="1"/>
  <c r="P354" i="1" s="1"/>
  <c r="N353" i="1"/>
  <c r="P353" i="1" s="1"/>
  <c r="N352" i="1"/>
  <c r="P352" i="1" s="1"/>
  <c r="N351" i="1"/>
  <c r="P351" i="1" s="1"/>
  <c r="N350" i="1"/>
  <c r="P350" i="1" s="1"/>
  <c r="N349" i="1"/>
  <c r="P349" i="1" s="1"/>
  <c r="N348" i="1"/>
  <c r="P348" i="1" s="1"/>
  <c r="N347" i="1"/>
  <c r="P347" i="1" s="1"/>
  <c r="N272" i="1"/>
  <c r="P272" i="1" s="1"/>
  <c r="N269" i="1"/>
  <c r="P269" i="1" s="1"/>
  <c r="N268" i="1"/>
  <c r="P268" i="1" s="1"/>
  <c r="N267" i="1"/>
  <c r="P267" i="1" s="1"/>
  <c r="N266" i="1"/>
  <c r="P266" i="1" s="1"/>
  <c r="N264" i="1"/>
  <c r="P264" i="1" s="1"/>
  <c r="N263" i="1"/>
  <c r="P263" i="1" s="1"/>
  <c r="N262" i="1"/>
  <c r="P262" i="1" s="1"/>
  <c r="N261" i="1"/>
  <c r="P261" i="1" s="1"/>
  <c r="N260" i="1"/>
  <c r="P260" i="1" s="1"/>
  <c r="N259" i="1"/>
  <c r="P259" i="1" s="1"/>
  <c r="N258" i="1"/>
  <c r="P258" i="1" s="1"/>
  <c r="N257" i="1"/>
  <c r="P257" i="1" s="1"/>
  <c r="N256" i="1"/>
  <c r="P256" i="1" s="1"/>
  <c r="N255" i="1"/>
  <c r="P255" i="1" s="1"/>
  <c r="N254" i="1"/>
  <c r="P254" i="1" s="1"/>
  <c r="N253" i="1"/>
  <c r="P253" i="1" s="1"/>
  <c r="N252" i="1"/>
  <c r="P252" i="1" s="1"/>
  <c r="N251" i="1"/>
  <c r="P251" i="1" s="1"/>
  <c r="N250" i="1"/>
  <c r="P250" i="1" s="1"/>
  <c r="N249" i="1"/>
  <c r="P249" i="1" s="1"/>
  <c r="N248" i="1"/>
  <c r="P248" i="1" s="1"/>
  <c r="N247" i="1"/>
  <c r="P247" i="1" s="1"/>
  <c r="N246" i="1"/>
  <c r="P246" i="1" s="1"/>
  <c r="N245" i="1"/>
  <c r="P245" i="1" s="1"/>
  <c r="N244" i="1"/>
  <c r="P244" i="1" s="1"/>
  <c r="N243" i="1"/>
  <c r="P243" i="1" s="1"/>
  <c r="N242" i="1"/>
  <c r="P242" i="1" s="1"/>
  <c r="N241" i="1"/>
  <c r="P241" i="1" s="1"/>
  <c r="N240" i="1"/>
  <c r="P240" i="1" s="1"/>
  <c r="N239" i="1"/>
  <c r="P239" i="1" s="1"/>
  <c r="N238" i="1"/>
  <c r="P238" i="1" s="1"/>
  <c r="N237" i="1"/>
  <c r="P237" i="1" s="1"/>
  <c r="N236" i="1"/>
  <c r="P236" i="1" s="1"/>
  <c r="N235" i="1"/>
  <c r="P235" i="1" s="1"/>
  <c r="N234" i="1"/>
  <c r="P234" i="1" s="1"/>
  <c r="N233" i="1"/>
  <c r="P233" i="1" s="1"/>
  <c r="N232" i="1"/>
  <c r="P232" i="1" s="1"/>
  <c r="N211" i="1"/>
  <c r="P211" i="1" s="1"/>
  <c r="N210" i="1"/>
  <c r="P210" i="1" s="1"/>
  <c r="N209" i="1"/>
  <c r="P209" i="1" s="1"/>
  <c r="N208" i="1"/>
  <c r="P208" i="1" s="1"/>
  <c r="N207" i="1"/>
  <c r="P207" i="1" s="1"/>
  <c r="N206" i="1"/>
  <c r="P206" i="1" s="1"/>
  <c r="N205" i="1"/>
  <c r="P205" i="1" s="1"/>
  <c r="N204" i="1"/>
  <c r="P204" i="1" s="1"/>
  <c r="N203" i="1"/>
  <c r="P203" i="1" s="1"/>
  <c r="N202" i="1"/>
  <c r="P202" i="1" s="1"/>
  <c r="N201" i="1"/>
  <c r="P201" i="1" s="1"/>
  <c r="N200" i="1"/>
  <c r="P200" i="1" s="1"/>
  <c r="N199" i="1"/>
  <c r="P199" i="1" s="1"/>
  <c r="N198" i="1"/>
  <c r="P198" i="1" s="1"/>
  <c r="N197" i="1"/>
  <c r="P197" i="1" s="1"/>
  <c r="N196" i="1"/>
  <c r="P196" i="1" s="1"/>
  <c r="N195" i="1"/>
  <c r="P195" i="1" s="1"/>
  <c r="N194" i="1"/>
  <c r="P194" i="1" s="1"/>
  <c r="N193" i="1"/>
  <c r="P193" i="1" s="1"/>
  <c r="N192" i="1"/>
  <c r="P192" i="1" s="1"/>
  <c r="N191" i="1"/>
  <c r="P191" i="1" s="1"/>
  <c r="N190" i="1"/>
  <c r="P190" i="1" s="1"/>
  <c r="N188" i="1"/>
  <c r="P188" i="1" s="1"/>
  <c r="N187" i="1"/>
  <c r="P187" i="1" s="1"/>
  <c r="N186" i="1"/>
  <c r="P186" i="1" s="1"/>
  <c r="N185" i="1"/>
  <c r="P185" i="1" s="1"/>
  <c r="N184" i="1"/>
  <c r="P184" i="1" s="1"/>
  <c r="N183" i="1"/>
  <c r="P183" i="1" s="1"/>
  <c r="N182" i="1"/>
  <c r="P182" i="1" s="1"/>
  <c r="N181" i="1"/>
  <c r="P181" i="1" s="1"/>
  <c r="N180" i="1"/>
  <c r="P180" i="1" s="1"/>
  <c r="N179" i="1"/>
  <c r="P179" i="1" s="1"/>
  <c r="N178" i="1"/>
  <c r="P178" i="1" s="1"/>
  <c r="N175" i="1"/>
  <c r="P175" i="1" s="1"/>
  <c r="N174" i="1"/>
  <c r="P174" i="1" s="1"/>
  <c r="N173" i="1"/>
  <c r="P173" i="1" s="1"/>
  <c r="N172" i="1"/>
  <c r="P172" i="1" s="1"/>
  <c r="N171" i="1"/>
  <c r="P171" i="1" s="1"/>
  <c r="N170" i="1"/>
  <c r="P170" i="1" s="1"/>
  <c r="N169" i="1"/>
  <c r="P169" i="1" s="1"/>
  <c r="N168" i="1"/>
  <c r="P168" i="1" s="1"/>
  <c r="N166" i="1"/>
  <c r="P166" i="1" s="1"/>
  <c r="N165" i="1"/>
  <c r="P165" i="1" s="1"/>
  <c r="N164" i="1"/>
  <c r="P164" i="1" s="1"/>
  <c r="N163" i="1"/>
  <c r="P163" i="1" s="1"/>
  <c r="N162" i="1"/>
  <c r="P162" i="1" s="1"/>
  <c r="N161" i="1"/>
  <c r="P161" i="1" s="1"/>
  <c r="N160" i="1"/>
  <c r="P160" i="1" s="1"/>
  <c r="N159" i="1"/>
  <c r="P159" i="1" s="1"/>
  <c r="N158" i="1"/>
  <c r="P158" i="1" s="1"/>
  <c r="N157" i="1"/>
  <c r="P157" i="1" s="1"/>
  <c r="N156" i="1"/>
  <c r="P156" i="1" s="1"/>
  <c r="N155" i="1"/>
  <c r="P155" i="1" s="1"/>
  <c r="N154" i="1"/>
  <c r="P154" i="1" s="1"/>
  <c r="N153" i="1"/>
  <c r="P153" i="1" s="1"/>
  <c r="N152" i="1"/>
  <c r="P152" i="1" s="1"/>
  <c r="N151" i="1"/>
  <c r="P151" i="1" s="1"/>
  <c r="N150" i="1"/>
  <c r="P150" i="1" s="1"/>
  <c r="N149" i="1"/>
  <c r="P149" i="1" s="1"/>
  <c r="N148" i="1"/>
  <c r="P148" i="1" s="1"/>
  <c r="N147" i="1"/>
  <c r="P147" i="1" s="1"/>
  <c r="N146" i="1"/>
  <c r="P146" i="1" s="1"/>
  <c r="N145" i="1"/>
  <c r="P145" i="1" s="1"/>
  <c r="N144" i="1"/>
  <c r="P144" i="1" s="1"/>
  <c r="N143" i="1"/>
  <c r="P143" i="1" s="1"/>
  <c r="N142" i="1"/>
  <c r="P142" i="1" s="1"/>
  <c r="N141" i="1"/>
  <c r="P141" i="1" s="1"/>
  <c r="N140" i="1"/>
  <c r="P140" i="1" s="1"/>
  <c r="N139" i="1"/>
  <c r="P139" i="1" s="1"/>
  <c r="N138" i="1"/>
  <c r="P138" i="1" s="1"/>
  <c r="N137" i="1"/>
  <c r="P137" i="1" s="1"/>
  <c r="N136" i="1"/>
  <c r="P136" i="1" s="1"/>
  <c r="N135" i="1"/>
  <c r="P135" i="1" s="1"/>
  <c r="N134" i="1"/>
  <c r="P134" i="1" s="1"/>
  <c r="N133" i="1"/>
  <c r="P133" i="1" s="1"/>
  <c r="N132" i="1"/>
  <c r="P132" i="1" s="1"/>
  <c r="N131" i="1"/>
  <c r="P131" i="1" s="1"/>
  <c r="N130" i="1"/>
  <c r="P130" i="1" s="1"/>
  <c r="N129" i="1"/>
  <c r="P129" i="1" s="1"/>
  <c r="N128" i="1"/>
  <c r="P128" i="1" s="1"/>
  <c r="N127" i="1"/>
  <c r="P127" i="1" s="1"/>
  <c r="N126" i="1"/>
  <c r="P126" i="1" s="1"/>
  <c r="N125" i="1"/>
  <c r="P125" i="1" s="1"/>
  <c r="N124" i="1"/>
  <c r="P124" i="1" s="1"/>
  <c r="N123" i="1"/>
  <c r="P123" i="1" s="1"/>
  <c r="N122" i="1"/>
  <c r="P122" i="1" s="1"/>
  <c r="N121" i="1"/>
  <c r="P121" i="1" s="1"/>
  <c r="N120" i="1"/>
  <c r="P120" i="1" s="1"/>
  <c r="N119" i="1"/>
  <c r="P119" i="1" s="1"/>
  <c r="N118" i="1"/>
  <c r="P118" i="1" s="1"/>
  <c r="N117" i="1"/>
  <c r="P117" i="1" s="1"/>
  <c r="N116" i="1"/>
  <c r="P116" i="1" s="1"/>
  <c r="N115" i="1"/>
  <c r="P115" i="1" s="1"/>
  <c r="N114" i="1"/>
  <c r="P114" i="1" s="1"/>
  <c r="N113" i="1"/>
  <c r="P113" i="1" s="1"/>
  <c r="N112" i="1"/>
  <c r="P112" i="1" s="1"/>
  <c r="N111" i="1"/>
  <c r="P111" i="1" s="1"/>
  <c r="N110" i="1"/>
  <c r="P110" i="1" s="1"/>
  <c r="N109" i="1"/>
  <c r="P109" i="1" s="1"/>
  <c r="N108" i="1"/>
  <c r="P108" i="1" s="1"/>
  <c r="N107" i="1"/>
  <c r="P107" i="1" s="1"/>
  <c r="N106" i="1"/>
  <c r="P106" i="1" s="1"/>
  <c r="N105" i="1"/>
  <c r="P105" i="1" s="1"/>
  <c r="N104" i="1"/>
  <c r="P104" i="1" s="1"/>
  <c r="N103" i="1"/>
  <c r="P103" i="1" s="1"/>
  <c r="N102" i="1"/>
  <c r="P102" i="1" s="1"/>
  <c r="N101" i="1"/>
  <c r="P101" i="1" s="1"/>
  <c r="N100" i="1"/>
  <c r="P100" i="1" s="1"/>
  <c r="N99" i="1"/>
  <c r="P99" i="1" s="1"/>
  <c r="N98" i="1"/>
  <c r="P98" i="1" s="1"/>
  <c r="N97" i="1"/>
  <c r="P97" i="1" s="1"/>
  <c r="N96" i="1"/>
  <c r="P96" i="1" s="1"/>
  <c r="N95" i="1"/>
  <c r="P95" i="1" s="1"/>
  <c r="N94" i="1"/>
  <c r="P94" i="1" s="1"/>
  <c r="N93" i="1"/>
  <c r="P93" i="1" s="1"/>
  <c r="N92" i="1"/>
  <c r="P92" i="1" s="1"/>
  <c r="N91" i="1"/>
  <c r="P91" i="1" s="1"/>
  <c r="N90" i="1"/>
  <c r="P90" i="1" s="1"/>
  <c r="N89" i="1"/>
  <c r="P89" i="1" s="1"/>
  <c r="N88" i="1"/>
  <c r="P88" i="1" s="1"/>
  <c r="N87" i="1"/>
  <c r="P87" i="1" s="1"/>
  <c r="N86" i="1"/>
  <c r="P86" i="1" s="1"/>
  <c r="N85" i="1"/>
  <c r="P85" i="1" s="1"/>
  <c r="N84" i="1"/>
  <c r="P84" i="1" s="1"/>
  <c r="N83" i="1"/>
  <c r="P83" i="1" s="1"/>
  <c r="N82" i="1"/>
  <c r="P82" i="1" s="1"/>
  <c r="N81" i="1"/>
  <c r="P81" i="1" s="1"/>
  <c r="N80" i="1"/>
  <c r="P80" i="1" s="1"/>
  <c r="N79" i="1"/>
  <c r="P79" i="1" s="1"/>
  <c r="N78" i="1"/>
  <c r="P78" i="1" s="1"/>
  <c r="N77" i="1"/>
  <c r="P77" i="1" s="1"/>
  <c r="N76" i="1"/>
  <c r="P76" i="1" s="1"/>
  <c r="N75" i="1"/>
  <c r="P75" i="1" s="1"/>
  <c r="N74" i="1"/>
  <c r="P74" i="1" s="1"/>
  <c r="N73" i="1"/>
  <c r="P73" i="1" s="1"/>
  <c r="N72" i="1"/>
  <c r="P72" i="1" s="1"/>
  <c r="N71" i="1"/>
  <c r="P71" i="1" s="1"/>
  <c r="N70" i="1"/>
  <c r="P70" i="1" s="1"/>
  <c r="N69" i="1"/>
  <c r="P69" i="1" s="1"/>
  <c r="N68" i="1"/>
  <c r="P68" i="1" s="1"/>
  <c r="N67" i="1"/>
  <c r="P67" i="1" s="1"/>
  <c r="N66" i="1"/>
  <c r="P66" i="1" s="1"/>
  <c r="N65" i="1"/>
  <c r="P65" i="1" s="1"/>
  <c r="N64" i="1"/>
  <c r="P64" i="1" s="1"/>
  <c r="N63" i="1"/>
  <c r="P63" i="1" s="1"/>
  <c r="N62" i="1"/>
  <c r="P62" i="1" s="1"/>
  <c r="N61" i="1"/>
  <c r="P61" i="1" s="1"/>
  <c r="N60" i="1"/>
  <c r="P60" i="1" s="1"/>
  <c r="N59" i="1"/>
  <c r="P59" i="1" s="1"/>
  <c r="N58" i="1"/>
  <c r="P58" i="1" s="1"/>
  <c r="N57" i="1"/>
  <c r="P57" i="1" s="1"/>
  <c r="N56" i="1"/>
  <c r="P56" i="1" s="1"/>
  <c r="N55" i="1"/>
  <c r="P55" i="1" s="1"/>
  <c r="N54" i="1"/>
  <c r="P54" i="1" s="1"/>
  <c r="N53" i="1"/>
  <c r="P53" i="1" s="1"/>
  <c r="N52" i="1"/>
  <c r="P52" i="1" s="1"/>
  <c r="N51" i="1"/>
  <c r="P51" i="1" s="1"/>
  <c r="N50" i="1"/>
  <c r="P50" i="1" s="1"/>
  <c r="N49" i="1"/>
  <c r="P49" i="1" s="1"/>
  <c r="N48" i="1"/>
  <c r="P48" i="1" s="1"/>
  <c r="N47" i="1"/>
  <c r="P47" i="1" s="1"/>
  <c r="N46" i="1"/>
  <c r="P46" i="1" s="1"/>
  <c r="N45" i="1"/>
  <c r="P45" i="1" s="1"/>
  <c r="N44" i="1"/>
  <c r="P44" i="1" s="1"/>
  <c r="N43" i="1"/>
  <c r="P43" i="1" s="1"/>
  <c r="N42" i="1"/>
  <c r="P42" i="1" s="1"/>
  <c r="N41" i="1"/>
  <c r="P41" i="1" s="1"/>
  <c r="N40" i="1"/>
  <c r="P40" i="1" s="1"/>
  <c r="N39" i="1"/>
  <c r="P39" i="1" s="1"/>
  <c r="N38" i="1"/>
  <c r="P38" i="1" s="1"/>
  <c r="N37" i="1"/>
  <c r="P37" i="1" s="1"/>
  <c r="N36" i="1"/>
  <c r="P36" i="1" s="1"/>
  <c r="N35" i="1"/>
  <c r="P35" i="1" s="1"/>
  <c r="N34" i="1"/>
  <c r="P34" i="1" s="1"/>
  <c r="N33" i="1"/>
  <c r="P33" i="1" s="1"/>
  <c r="N32" i="1"/>
  <c r="P32" i="1" s="1"/>
  <c r="N31" i="1"/>
  <c r="P31" i="1" s="1"/>
  <c r="N30" i="1"/>
  <c r="P30" i="1" s="1"/>
  <c r="N29" i="1"/>
  <c r="P29" i="1" s="1"/>
  <c r="N28" i="1"/>
  <c r="P28" i="1" s="1"/>
  <c r="N27" i="1"/>
  <c r="P27" i="1" s="1"/>
  <c r="N26" i="1"/>
  <c r="P26" i="1" s="1"/>
  <c r="N25" i="1"/>
  <c r="P25" i="1" s="1"/>
  <c r="N24" i="1"/>
  <c r="P24" i="1" s="1"/>
  <c r="N23" i="1"/>
  <c r="P23" i="1" s="1"/>
  <c r="N22" i="1"/>
  <c r="P22" i="1" s="1"/>
  <c r="N21" i="1"/>
  <c r="P21" i="1" s="1"/>
  <c r="N20" i="1"/>
  <c r="P20" i="1" s="1"/>
  <c r="N18" i="1"/>
  <c r="P18" i="1" s="1"/>
  <c r="N17" i="1"/>
  <c r="P17" i="1" s="1"/>
  <c r="N16" i="1"/>
  <c r="P16" i="1" s="1"/>
  <c r="N15" i="1"/>
  <c r="P15" i="1" s="1"/>
  <c r="N14" i="1"/>
  <c r="P14" i="1" s="1"/>
  <c r="N13" i="1"/>
  <c r="P13" i="1" s="1"/>
  <c r="N12" i="1"/>
  <c r="P12" i="1" s="1"/>
  <c r="N11" i="1"/>
  <c r="P11" i="1" s="1"/>
  <c r="N10" i="1"/>
  <c r="P10" i="1" s="1"/>
  <c r="N9" i="1"/>
  <c r="P9" i="1" s="1"/>
  <c r="I431" i="1"/>
  <c r="L431" i="1" s="1"/>
  <c r="I429" i="1"/>
  <c r="L429" i="1" s="1"/>
  <c r="I427" i="1"/>
  <c r="L427" i="1" s="1"/>
  <c r="I425" i="1"/>
  <c r="L425" i="1" s="1"/>
  <c r="I419" i="1"/>
  <c r="L419" i="1" s="1"/>
  <c r="I379" i="1"/>
  <c r="L379" i="1" s="1"/>
  <c r="I374" i="1"/>
  <c r="L374" i="1" s="1"/>
  <c r="I368" i="1"/>
  <c r="L368" i="1" s="1"/>
  <c r="I364" i="1"/>
  <c r="L364" i="1" s="1"/>
  <c r="I360" i="1"/>
  <c r="L360" i="1" s="1"/>
  <c r="I358" i="1"/>
  <c r="L358" i="1" s="1"/>
  <c r="I354" i="1"/>
  <c r="L354" i="1" s="1"/>
  <c r="I350" i="1"/>
  <c r="L350" i="1" s="1"/>
  <c r="I348" i="1"/>
  <c r="L348" i="1" s="1"/>
  <c r="I266" i="1"/>
  <c r="L266" i="1" s="1"/>
  <c r="I259" i="1"/>
  <c r="L259" i="1" s="1"/>
  <c r="I257" i="1"/>
  <c r="L257" i="1" s="1"/>
  <c r="I252" i="1"/>
  <c r="L252" i="1" s="1"/>
  <c r="I242" i="1"/>
  <c r="L242" i="1" s="1"/>
  <c r="I234" i="1"/>
  <c r="L234" i="1" s="1"/>
  <c r="I232" i="1"/>
  <c r="L232" i="1" s="1"/>
  <c r="I230" i="1"/>
  <c r="L230" i="1" s="1"/>
  <c r="I228" i="1"/>
  <c r="L228" i="1" s="1"/>
  <c r="I226" i="1"/>
  <c r="L226" i="1" s="1"/>
  <c r="I224" i="1"/>
  <c r="L224" i="1" s="1"/>
  <c r="I222" i="1"/>
  <c r="L222" i="1" s="1"/>
  <c r="I220" i="1"/>
  <c r="L220" i="1" s="1"/>
  <c r="I218" i="1"/>
  <c r="L218" i="1" s="1"/>
  <c r="I216" i="1"/>
  <c r="L216" i="1" s="1"/>
  <c r="I214" i="1"/>
  <c r="L214" i="1" s="1"/>
  <c r="I212" i="1"/>
  <c r="L212" i="1" s="1"/>
  <c r="I210" i="1"/>
  <c r="L210" i="1" s="1"/>
  <c r="I206" i="1"/>
  <c r="L206" i="1" s="1"/>
  <c r="I204" i="1"/>
  <c r="L204" i="1" s="1"/>
  <c r="I200" i="1"/>
  <c r="L200" i="1" s="1"/>
  <c r="I198" i="1"/>
  <c r="L198" i="1" s="1"/>
  <c r="I196" i="1"/>
  <c r="L196" i="1" s="1"/>
  <c r="I176" i="1"/>
  <c r="L176" i="1" s="1"/>
  <c r="I174" i="1"/>
  <c r="L174" i="1" s="1"/>
  <c r="I172" i="1"/>
  <c r="L172" i="1" s="1"/>
  <c r="I153" i="1"/>
  <c r="L153" i="1" s="1"/>
  <c r="I151" i="1"/>
  <c r="L151" i="1" s="1"/>
  <c r="I148" i="1"/>
  <c r="L148" i="1" s="1"/>
  <c r="I146" i="1"/>
  <c r="L146" i="1" s="1"/>
  <c r="I144" i="1"/>
  <c r="L144" i="1" s="1"/>
  <c r="I142" i="1"/>
  <c r="L142" i="1" s="1"/>
  <c r="I140" i="1"/>
  <c r="L140" i="1" s="1"/>
  <c r="I138" i="1"/>
  <c r="L138" i="1" s="1"/>
  <c r="I136" i="1"/>
  <c r="L136" i="1" s="1"/>
  <c r="I134" i="1"/>
  <c r="L134" i="1" s="1"/>
  <c r="I132" i="1"/>
  <c r="L132" i="1" s="1"/>
  <c r="I130" i="1"/>
  <c r="L130" i="1" s="1"/>
  <c r="I128" i="1"/>
  <c r="L128" i="1" s="1"/>
  <c r="I126" i="1"/>
  <c r="L126" i="1" s="1"/>
  <c r="I124" i="1"/>
  <c r="L124" i="1" s="1"/>
  <c r="I122" i="1"/>
  <c r="L122" i="1" s="1"/>
  <c r="I119" i="1"/>
  <c r="L119" i="1" s="1"/>
  <c r="I112" i="1"/>
  <c r="L112" i="1" s="1"/>
  <c r="I109" i="1"/>
  <c r="L109" i="1" s="1"/>
  <c r="I106" i="1"/>
  <c r="L106" i="1" s="1"/>
  <c r="I104" i="1"/>
  <c r="L104" i="1" s="1"/>
  <c r="I101" i="1"/>
  <c r="L101" i="1" s="1"/>
  <c r="I97" i="1"/>
  <c r="L97" i="1" s="1"/>
  <c r="I95" i="1"/>
  <c r="L95" i="1" s="1"/>
  <c r="I93" i="1"/>
  <c r="L93" i="1" s="1"/>
  <c r="I91" i="1"/>
  <c r="L91" i="1" s="1"/>
  <c r="I89" i="1"/>
  <c r="L89" i="1" s="1"/>
  <c r="I87" i="1"/>
  <c r="L87" i="1" s="1"/>
  <c r="I81" i="1"/>
  <c r="L81" i="1" s="1"/>
  <c r="I79" i="1"/>
  <c r="L79" i="1" s="1"/>
  <c r="I76" i="1"/>
  <c r="L76" i="1" s="1"/>
  <c r="I74" i="1"/>
  <c r="L74" i="1" s="1"/>
  <c r="I72" i="1"/>
  <c r="L72" i="1" s="1"/>
  <c r="I70" i="1"/>
  <c r="L70" i="1" s="1"/>
  <c r="I67" i="1"/>
  <c r="L67" i="1" s="1"/>
  <c r="I63" i="1"/>
  <c r="L63" i="1" s="1"/>
  <c r="I60" i="1"/>
  <c r="L60" i="1" s="1"/>
  <c r="I58" i="1"/>
  <c r="L58" i="1" s="1"/>
  <c r="I55" i="1"/>
  <c r="L55" i="1" s="1"/>
  <c r="I53" i="1"/>
  <c r="L53" i="1" s="1"/>
  <c r="I51" i="1"/>
  <c r="L51" i="1" s="1"/>
  <c r="I49" i="1"/>
  <c r="L49" i="1" s="1"/>
  <c r="I47" i="1"/>
  <c r="L47" i="1" s="1"/>
  <c r="I45" i="1"/>
  <c r="L45" i="1" s="1"/>
  <c r="I43" i="1"/>
  <c r="L43" i="1" s="1"/>
  <c r="I39" i="1"/>
  <c r="L39" i="1" s="1"/>
  <c r="I30" i="1"/>
  <c r="L30" i="1" s="1"/>
  <c r="I26" i="1"/>
  <c r="L26" i="1" s="1"/>
  <c r="I432" i="1"/>
  <c r="L432" i="1" s="1"/>
  <c r="I430" i="1"/>
  <c r="L430" i="1" s="1"/>
  <c r="I428" i="1"/>
  <c r="L428" i="1" s="1"/>
  <c r="I426" i="1"/>
  <c r="L426" i="1" s="1"/>
  <c r="I424" i="1"/>
  <c r="L424" i="1" s="1"/>
  <c r="M424" i="1" s="1"/>
  <c r="I423" i="1"/>
  <c r="L423" i="1" s="1"/>
  <c r="M423" i="1" s="1"/>
  <c r="I422" i="1"/>
  <c r="L422" i="1" s="1"/>
  <c r="M422" i="1" s="1"/>
  <c r="I421" i="1"/>
  <c r="L421" i="1" s="1"/>
  <c r="M421" i="1" s="1"/>
  <c r="I420" i="1"/>
  <c r="L420" i="1" s="1"/>
  <c r="I388" i="1"/>
  <c r="L388" i="1" s="1"/>
  <c r="M388" i="1" s="1"/>
  <c r="I387" i="1"/>
  <c r="L387" i="1" s="1"/>
  <c r="M387" i="1" s="1"/>
  <c r="I386" i="1"/>
  <c r="L386" i="1" s="1"/>
  <c r="M386" i="1" s="1"/>
  <c r="I385" i="1"/>
  <c r="L385" i="1" s="1"/>
  <c r="M385" i="1" s="1"/>
  <c r="I384" i="1"/>
  <c r="L384" i="1" s="1"/>
  <c r="M384" i="1" s="1"/>
  <c r="I383" i="1"/>
  <c r="L383" i="1" s="1"/>
  <c r="M383" i="1" s="1"/>
  <c r="I382" i="1"/>
  <c r="L382" i="1" s="1"/>
  <c r="M382" i="1" s="1"/>
  <c r="I381" i="1"/>
  <c r="L381" i="1" s="1"/>
  <c r="M381" i="1" s="1"/>
  <c r="I380" i="1"/>
  <c r="L380" i="1" s="1"/>
  <c r="I378" i="1"/>
  <c r="L378" i="1" s="1"/>
  <c r="M378" i="1" s="1"/>
  <c r="I377" i="1"/>
  <c r="L377" i="1" s="1"/>
  <c r="M377" i="1" s="1"/>
  <c r="I376" i="1"/>
  <c r="L376" i="1" s="1"/>
  <c r="M376" i="1" s="1"/>
  <c r="I375" i="1"/>
  <c r="L375" i="1" s="1"/>
  <c r="I373" i="1"/>
  <c r="L373" i="1" s="1"/>
  <c r="M373" i="1" s="1"/>
  <c r="I372" i="1"/>
  <c r="L372" i="1" s="1"/>
  <c r="M372" i="1" s="1"/>
  <c r="I371" i="1"/>
  <c r="L371" i="1" s="1"/>
  <c r="M371" i="1" s="1"/>
  <c r="I370" i="1"/>
  <c r="L370" i="1" s="1"/>
  <c r="M370" i="1" s="1"/>
  <c r="I369" i="1"/>
  <c r="L369" i="1" s="1"/>
  <c r="I367" i="1"/>
  <c r="L367" i="1" s="1"/>
  <c r="M367" i="1" s="1"/>
  <c r="I366" i="1"/>
  <c r="L366" i="1" s="1"/>
  <c r="M366" i="1" s="1"/>
  <c r="I365" i="1"/>
  <c r="L365" i="1" s="1"/>
  <c r="I363" i="1"/>
  <c r="L363" i="1" s="1"/>
  <c r="M363" i="1" s="1"/>
  <c r="I362" i="1"/>
  <c r="L362" i="1" s="1"/>
  <c r="M362" i="1" s="1"/>
  <c r="I361" i="1"/>
  <c r="L361" i="1" s="1"/>
  <c r="I359" i="1"/>
  <c r="L359" i="1" s="1"/>
  <c r="I357" i="1"/>
  <c r="L357" i="1" s="1"/>
  <c r="M357" i="1" s="1"/>
  <c r="I356" i="1"/>
  <c r="L356" i="1" s="1"/>
  <c r="M356" i="1" s="1"/>
  <c r="I355" i="1"/>
  <c r="L355" i="1" s="1"/>
  <c r="I353" i="1"/>
  <c r="L353" i="1" s="1"/>
  <c r="I351" i="1"/>
  <c r="L351" i="1" s="1"/>
  <c r="I349" i="1"/>
  <c r="L349" i="1" s="1"/>
  <c r="I347" i="1"/>
  <c r="L347" i="1" s="1"/>
  <c r="M347" i="1" s="1"/>
  <c r="I272" i="1"/>
  <c r="L272" i="1" s="1"/>
  <c r="M272" i="1" s="1"/>
  <c r="I269" i="1"/>
  <c r="L269" i="1" s="1"/>
  <c r="M269" i="1" s="1"/>
  <c r="I268" i="1"/>
  <c r="L268" i="1" s="1"/>
  <c r="M268" i="1" s="1"/>
  <c r="I267" i="1"/>
  <c r="L267" i="1" s="1"/>
  <c r="I264" i="1"/>
  <c r="L264" i="1" s="1"/>
  <c r="M264" i="1" s="1"/>
  <c r="I263" i="1"/>
  <c r="L263" i="1" s="1"/>
  <c r="M263" i="1" s="1"/>
  <c r="I262" i="1"/>
  <c r="L262" i="1" s="1"/>
  <c r="M262" i="1" s="1"/>
  <c r="I261" i="1"/>
  <c r="L261" i="1" s="1"/>
  <c r="M261" i="1" s="1"/>
  <c r="I260" i="1"/>
  <c r="L260" i="1" s="1"/>
  <c r="I258" i="1"/>
  <c r="L258" i="1" s="1"/>
  <c r="I256" i="1"/>
  <c r="L256" i="1" s="1"/>
  <c r="M256" i="1" s="1"/>
  <c r="I255" i="1"/>
  <c r="L255" i="1" s="1"/>
  <c r="M255" i="1" s="1"/>
  <c r="I254" i="1"/>
  <c r="L254" i="1" s="1"/>
  <c r="M254" i="1" s="1"/>
  <c r="I253" i="1"/>
  <c r="L253" i="1" s="1"/>
  <c r="I251" i="1"/>
  <c r="L251" i="1" s="1"/>
  <c r="M251" i="1" s="1"/>
  <c r="I250" i="1"/>
  <c r="L250" i="1" s="1"/>
  <c r="M250" i="1" s="1"/>
  <c r="I249" i="1"/>
  <c r="L249" i="1" s="1"/>
  <c r="M249" i="1" s="1"/>
  <c r="I248" i="1"/>
  <c r="L248" i="1" s="1"/>
  <c r="M248" i="1" s="1"/>
  <c r="I247" i="1"/>
  <c r="L247" i="1" s="1"/>
  <c r="M247" i="1" s="1"/>
  <c r="I246" i="1"/>
  <c r="L246" i="1" s="1"/>
  <c r="M246" i="1" s="1"/>
  <c r="I245" i="1"/>
  <c r="L245" i="1" s="1"/>
  <c r="M245" i="1" s="1"/>
  <c r="I244" i="1"/>
  <c r="L244" i="1" s="1"/>
  <c r="M244" i="1" s="1"/>
  <c r="I243" i="1"/>
  <c r="L243" i="1" s="1"/>
  <c r="I241" i="1"/>
  <c r="L241" i="1" s="1"/>
  <c r="M241" i="1" s="1"/>
  <c r="I240" i="1"/>
  <c r="L240" i="1" s="1"/>
  <c r="M240" i="1" s="1"/>
  <c r="I239" i="1"/>
  <c r="L239" i="1" s="1"/>
  <c r="M239" i="1" s="1"/>
  <c r="I238" i="1"/>
  <c r="L238" i="1" s="1"/>
  <c r="M238" i="1" s="1"/>
  <c r="I237" i="1"/>
  <c r="L237" i="1" s="1"/>
  <c r="M237" i="1" s="1"/>
  <c r="I236" i="1"/>
  <c r="L236" i="1" s="1"/>
  <c r="M236" i="1" s="1"/>
  <c r="I235" i="1"/>
  <c r="L235" i="1" s="1"/>
  <c r="I233" i="1"/>
  <c r="L233" i="1" s="1"/>
  <c r="I231" i="1"/>
  <c r="L231" i="1" s="1"/>
  <c r="I229" i="1"/>
  <c r="L229" i="1" s="1"/>
  <c r="I227" i="1"/>
  <c r="L227" i="1" s="1"/>
  <c r="I225" i="1"/>
  <c r="L225" i="1" s="1"/>
  <c r="I223" i="1"/>
  <c r="L223" i="1" s="1"/>
  <c r="I221" i="1"/>
  <c r="L221" i="1" s="1"/>
  <c r="I219" i="1"/>
  <c r="L219" i="1" s="1"/>
  <c r="I217" i="1"/>
  <c r="L217" i="1" s="1"/>
  <c r="I215" i="1"/>
  <c r="L215" i="1" s="1"/>
  <c r="I213" i="1"/>
  <c r="L213" i="1" s="1"/>
  <c r="I211" i="1"/>
  <c r="L211" i="1" s="1"/>
  <c r="I209" i="1"/>
  <c r="L209" i="1" s="1"/>
  <c r="M209" i="1" s="1"/>
  <c r="I208" i="1"/>
  <c r="L208" i="1" s="1"/>
  <c r="M208" i="1" s="1"/>
  <c r="I207" i="1"/>
  <c r="L207" i="1" s="1"/>
  <c r="I205" i="1"/>
  <c r="L205" i="1" s="1"/>
  <c r="I203" i="1"/>
  <c r="L203" i="1" s="1"/>
  <c r="M203" i="1" s="1"/>
  <c r="I202" i="1"/>
  <c r="L202" i="1" s="1"/>
  <c r="M202" i="1" s="1"/>
  <c r="I201" i="1"/>
  <c r="L201" i="1" s="1"/>
  <c r="I199" i="1"/>
  <c r="L199" i="1" s="1"/>
  <c r="I197" i="1"/>
  <c r="L197" i="1" s="1"/>
  <c r="I195" i="1"/>
  <c r="L195" i="1" s="1"/>
  <c r="M195" i="1" s="1"/>
  <c r="I194" i="1"/>
  <c r="L194" i="1" s="1"/>
  <c r="M194" i="1" s="1"/>
  <c r="I193" i="1"/>
  <c r="L193" i="1" s="1"/>
  <c r="M193" i="1" s="1"/>
  <c r="I192" i="1"/>
  <c r="L192" i="1" s="1"/>
  <c r="M192" i="1" s="1"/>
  <c r="I191" i="1"/>
  <c r="L191" i="1" s="1"/>
  <c r="M191" i="1" s="1"/>
  <c r="I190" i="1"/>
  <c r="L190" i="1" s="1"/>
  <c r="M190" i="1" s="1"/>
  <c r="I189" i="1"/>
  <c r="L189" i="1" s="1"/>
  <c r="M189" i="1" s="1"/>
  <c r="I188" i="1"/>
  <c r="L188" i="1" s="1"/>
  <c r="M188" i="1" s="1"/>
  <c r="I187" i="1"/>
  <c r="L187" i="1" s="1"/>
  <c r="M187" i="1" s="1"/>
  <c r="I186" i="1"/>
  <c r="L186" i="1" s="1"/>
  <c r="M186" i="1" s="1"/>
  <c r="I185" i="1"/>
  <c r="L185" i="1" s="1"/>
  <c r="M185" i="1" s="1"/>
  <c r="I184" i="1"/>
  <c r="L184" i="1" s="1"/>
  <c r="M184" i="1" s="1"/>
  <c r="I183" i="1"/>
  <c r="L183" i="1" s="1"/>
  <c r="M183" i="1" s="1"/>
  <c r="I182" i="1"/>
  <c r="L182" i="1" s="1"/>
  <c r="M182" i="1" s="1"/>
  <c r="I181" i="1"/>
  <c r="L181" i="1" s="1"/>
  <c r="M181" i="1" s="1"/>
  <c r="I180" i="1"/>
  <c r="L180" i="1" s="1"/>
  <c r="M180" i="1" s="1"/>
  <c r="I179" i="1"/>
  <c r="L179" i="1" s="1"/>
  <c r="M179" i="1" s="1"/>
  <c r="I178" i="1"/>
  <c r="L178" i="1" s="1"/>
  <c r="M178" i="1" s="1"/>
  <c r="I177" i="1"/>
  <c r="L177" i="1" s="1"/>
  <c r="I175" i="1"/>
  <c r="L175" i="1" s="1"/>
  <c r="I173" i="1"/>
  <c r="L173" i="1" s="1"/>
  <c r="I171" i="1"/>
  <c r="L171" i="1" s="1"/>
  <c r="I170" i="1"/>
  <c r="L170" i="1" s="1"/>
  <c r="M170" i="1" s="1"/>
  <c r="I169" i="1"/>
  <c r="L169" i="1" s="1"/>
  <c r="M169" i="1" s="1"/>
  <c r="I168" i="1"/>
  <c r="L168" i="1" s="1"/>
  <c r="M168" i="1" s="1"/>
  <c r="I166" i="1"/>
  <c r="L166" i="1" s="1"/>
  <c r="M166" i="1" s="1"/>
  <c r="I165" i="1"/>
  <c r="L165" i="1" s="1"/>
  <c r="M165" i="1" s="1"/>
  <c r="I164" i="1"/>
  <c r="L164" i="1" s="1"/>
  <c r="M164" i="1" s="1"/>
  <c r="I163" i="1"/>
  <c r="L163" i="1" s="1"/>
  <c r="M163" i="1" s="1"/>
  <c r="I162" i="1"/>
  <c r="L162" i="1" s="1"/>
  <c r="I161" i="1"/>
  <c r="L161" i="1" s="1"/>
  <c r="M161" i="1" s="1"/>
  <c r="I160" i="1"/>
  <c r="L160" i="1" s="1"/>
  <c r="M160" i="1" s="1"/>
  <c r="I159" i="1"/>
  <c r="L159" i="1" s="1"/>
  <c r="M159" i="1" s="1"/>
  <c r="I158" i="1"/>
  <c r="L158" i="1" s="1"/>
  <c r="M158" i="1" s="1"/>
  <c r="I157" i="1"/>
  <c r="L157" i="1" s="1"/>
  <c r="M157" i="1" s="1"/>
  <c r="I156" i="1"/>
  <c r="L156" i="1" s="1"/>
  <c r="M156" i="1" s="1"/>
  <c r="I155" i="1"/>
  <c r="L155" i="1" s="1"/>
  <c r="M155" i="1" s="1"/>
  <c r="I154" i="1"/>
  <c r="L154" i="1" s="1"/>
  <c r="I152" i="1"/>
  <c r="L152" i="1" s="1"/>
  <c r="I150" i="1"/>
  <c r="L150" i="1" s="1"/>
  <c r="M150" i="1" s="1"/>
  <c r="I149" i="1"/>
  <c r="L149" i="1" s="1"/>
  <c r="I147" i="1"/>
  <c r="L147" i="1" s="1"/>
  <c r="I145" i="1"/>
  <c r="L145" i="1" s="1"/>
  <c r="I143" i="1"/>
  <c r="L143" i="1" s="1"/>
  <c r="I141" i="1"/>
  <c r="L141" i="1" s="1"/>
  <c r="I139" i="1"/>
  <c r="L139" i="1" s="1"/>
  <c r="I137" i="1"/>
  <c r="L137" i="1" s="1"/>
  <c r="I135" i="1"/>
  <c r="L135" i="1" s="1"/>
  <c r="I133" i="1"/>
  <c r="L133" i="1" s="1"/>
  <c r="I131" i="1"/>
  <c r="L131" i="1" s="1"/>
  <c r="I129" i="1"/>
  <c r="L129" i="1" s="1"/>
  <c r="I127" i="1"/>
  <c r="L127" i="1" s="1"/>
  <c r="I125" i="1"/>
  <c r="L125" i="1" s="1"/>
  <c r="I123" i="1"/>
  <c r="L123" i="1" s="1"/>
  <c r="I121" i="1"/>
  <c r="L121" i="1" s="1"/>
  <c r="M121" i="1" s="1"/>
  <c r="I120" i="1"/>
  <c r="L120" i="1" s="1"/>
  <c r="I118" i="1"/>
  <c r="L118" i="1" s="1"/>
  <c r="M118" i="1" s="1"/>
  <c r="I117" i="1"/>
  <c r="L117" i="1" s="1"/>
  <c r="M117" i="1" s="1"/>
  <c r="I116" i="1"/>
  <c r="L116" i="1" s="1"/>
  <c r="M116" i="1" s="1"/>
  <c r="I115" i="1"/>
  <c r="L115" i="1" s="1"/>
  <c r="M115" i="1" s="1"/>
  <c r="I114" i="1"/>
  <c r="L114" i="1" s="1"/>
  <c r="M114" i="1" s="1"/>
  <c r="I113" i="1"/>
  <c r="L113" i="1" s="1"/>
  <c r="I111" i="1"/>
  <c r="L111" i="1" s="1"/>
  <c r="M111" i="1" s="1"/>
  <c r="I110" i="1"/>
  <c r="L110" i="1" s="1"/>
  <c r="I108" i="1"/>
  <c r="L108" i="1" s="1"/>
  <c r="M108" i="1" s="1"/>
  <c r="I107" i="1"/>
  <c r="L107" i="1" s="1"/>
  <c r="I105" i="1"/>
  <c r="L105" i="1" s="1"/>
  <c r="I103" i="1"/>
  <c r="L103" i="1" s="1"/>
  <c r="M103" i="1" s="1"/>
  <c r="I102" i="1"/>
  <c r="L102" i="1" s="1"/>
  <c r="I100" i="1"/>
  <c r="L100" i="1" s="1"/>
  <c r="M100" i="1" s="1"/>
  <c r="I99" i="1"/>
  <c r="L99" i="1" s="1"/>
  <c r="M99" i="1" s="1"/>
  <c r="I98" i="1"/>
  <c r="L98" i="1" s="1"/>
  <c r="I96" i="1"/>
  <c r="L96" i="1" s="1"/>
  <c r="I94" i="1"/>
  <c r="L94" i="1" s="1"/>
  <c r="I92" i="1"/>
  <c r="L92" i="1" s="1"/>
  <c r="I90" i="1"/>
  <c r="L90" i="1" s="1"/>
  <c r="I88" i="1"/>
  <c r="L88" i="1" s="1"/>
  <c r="I86" i="1"/>
  <c r="L86" i="1" s="1"/>
  <c r="M86" i="1" s="1"/>
  <c r="I85" i="1"/>
  <c r="L85" i="1" s="1"/>
  <c r="M85" i="1" s="1"/>
  <c r="I84" i="1"/>
  <c r="L84" i="1" s="1"/>
  <c r="M84" i="1" s="1"/>
  <c r="I83" i="1"/>
  <c r="L83" i="1" s="1"/>
  <c r="M83" i="1" s="1"/>
  <c r="I82" i="1"/>
  <c r="L82" i="1" s="1"/>
  <c r="I80" i="1"/>
  <c r="L80" i="1" s="1"/>
  <c r="I78" i="1"/>
  <c r="L78" i="1" s="1"/>
  <c r="M78" i="1" s="1"/>
  <c r="I77" i="1"/>
  <c r="L77" i="1" s="1"/>
  <c r="I75" i="1"/>
  <c r="L75" i="1" s="1"/>
  <c r="I73" i="1"/>
  <c r="L73" i="1" s="1"/>
  <c r="I71" i="1"/>
  <c r="L71" i="1" s="1"/>
  <c r="I69" i="1"/>
  <c r="L69" i="1" s="1"/>
  <c r="M69" i="1" s="1"/>
  <c r="I68" i="1"/>
  <c r="L68" i="1" s="1"/>
  <c r="I66" i="1"/>
  <c r="L66" i="1" s="1"/>
  <c r="M66" i="1" s="1"/>
  <c r="I65" i="1"/>
  <c r="L65" i="1" s="1"/>
  <c r="M65" i="1" s="1"/>
  <c r="I64" i="1"/>
  <c r="L64" i="1" s="1"/>
  <c r="I62" i="1"/>
  <c r="L62" i="1" s="1"/>
  <c r="M62" i="1" s="1"/>
  <c r="I61" i="1"/>
  <c r="L61" i="1" s="1"/>
  <c r="I59" i="1"/>
  <c r="L59" i="1" s="1"/>
  <c r="I57" i="1"/>
  <c r="L57" i="1" s="1"/>
  <c r="M57" i="1" s="1"/>
  <c r="I56" i="1"/>
  <c r="L56" i="1" s="1"/>
  <c r="I54" i="1"/>
  <c r="L54" i="1" s="1"/>
  <c r="I52" i="1"/>
  <c r="L52" i="1" s="1"/>
  <c r="I50" i="1"/>
  <c r="L50" i="1" s="1"/>
  <c r="I48" i="1"/>
  <c r="L48" i="1" s="1"/>
  <c r="I46" i="1"/>
  <c r="L46" i="1" s="1"/>
  <c r="I44" i="1"/>
  <c r="L44" i="1" s="1"/>
  <c r="I42" i="1"/>
  <c r="L42" i="1" s="1"/>
  <c r="M42" i="1" s="1"/>
  <c r="I41" i="1"/>
  <c r="L41" i="1" s="1"/>
  <c r="M41" i="1" s="1"/>
  <c r="I40" i="1"/>
  <c r="L40" i="1" s="1"/>
  <c r="I38" i="1"/>
  <c r="L38" i="1" s="1"/>
  <c r="M38" i="1" s="1"/>
  <c r="I37" i="1"/>
  <c r="L37" i="1" s="1"/>
  <c r="M37" i="1" s="1"/>
  <c r="I36" i="1"/>
  <c r="L36" i="1" s="1"/>
  <c r="M36" i="1" s="1"/>
  <c r="I35" i="1"/>
  <c r="L35" i="1" s="1"/>
  <c r="M35" i="1" s="1"/>
  <c r="I34" i="1"/>
  <c r="L34" i="1" s="1"/>
  <c r="M34" i="1" s="1"/>
  <c r="I33" i="1"/>
  <c r="L33" i="1" s="1"/>
  <c r="M33" i="1" s="1"/>
  <c r="I32" i="1"/>
  <c r="L32" i="1" s="1"/>
  <c r="M32" i="1" s="1"/>
  <c r="I31" i="1"/>
  <c r="L31" i="1" s="1"/>
  <c r="I29" i="1"/>
  <c r="L29" i="1" s="1"/>
  <c r="M29" i="1" s="1"/>
  <c r="I28" i="1"/>
  <c r="L28" i="1" s="1"/>
  <c r="M28" i="1" s="1"/>
  <c r="I27" i="1"/>
  <c r="L27" i="1" s="1"/>
  <c r="I25" i="1"/>
  <c r="L25" i="1" s="1"/>
  <c r="I23" i="1"/>
  <c r="L23" i="1" s="1"/>
  <c r="M23" i="1" s="1"/>
  <c r="I22" i="1"/>
  <c r="L22" i="1" s="1"/>
  <c r="M22" i="1" s="1"/>
  <c r="I21" i="1"/>
  <c r="L21" i="1" s="1"/>
  <c r="M21" i="1" s="1"/>
  <c r="I20" i="1"/>
  <c r="L20" i="1" s="1"/>
  <c r="M20" i="1" s="1"/>
  <c r="I18" i="1"/>
  <c r="L18" i="1" s="1"/>
  <c r="M18" i="1" s="1"/>
  <c r="I17" i="1"/>
  <c r="L17" i="1" s="1"/>
  <c r="M17" i="1" s="1"/>
  <c r="I16" i="1"/>
  <c r="L16" i="1" s="1"/>
  <c r="M16" i="1" s="1"/>
  <c r="I15" i="1"/>
  <c r="L15" i="1" s="1"/>
  <c r="M15" i="1" s="1"/>
  <c r="I14" i="1"/>
  <c r="L14" i="1" s="1"/>
  <c r="M14" i="1" s="1"/>
  <c r="I13" i="1"/>
  <c r="L13" i="1" s="1"/>
  <c r="M13" i="1" s="1"/>
  <c r="I12" i="1"/>
  <c r="L12" i="1" s="1"/>
  <c r="M12" i="1" s="1"/>
  <c r="I11" i="1"/>
  <c r="L11" i="1" s="1"/>
  <c r="M11" i="1" s="1"/>
  <c r="I10" i="1"/>
  <c r="L10" i="1" s="1"/>
  <c r="M10" i="1" s="1"/>
  <c r="I9" i="1"/>
  <c r="L9" i="1" s="1"/>
  <c r="M9" i="1" s="1"/>
  <c r="M171" i="1" l="1"/>
  <c r="M162" i="1"/>
  <c r="Q428" i="1"/>
  <c r="Q219" i="1"/>
  <c r="Q227" i="1"/>
  <c r="Q211" i="1"/>
  <c r="Q260" i="1"/>
  <c r="Q147" i="1"/>
  <c r="Q123" i="1"/>
  <c r="M122" i="1"/>
  <c r="M134" i="1"/>
  <c r="M218" i="1"/>
  <c r="M47" i="1"/>
  <c r="M55" i="1"/>
  <c r="M58" i="1"/>
  <c r="M91" i="1"/>
  <c r="M101" i="1"/>
  <c r="Q353" i="1"/>
  <c r="M39" i="1"/>
  <c r="Q75" i="1"/>
  <c r="Q107" i="1"/>
  <c r="M126" i="1"/>
  <c r="Q139" i="1"/>
  <c r="Q177" i="1"/>
  <c r="Q225" i="1"/>
  <c r="Q25" i="1"/>
  <c r="M348" i="1"/>
  <c r="Q420" i="1"/>
  <c r="Q432" i="1"/>
  <c r="M176" i="1"/>
  <c r="Q426" i="1"/>
  <c r="Q235" i="1"/>
  <c r="Q349" i="1"/>
  <c r="Q46" i="1"/>
  <c r="Q71" i="1"/>
  <c r="Q231" i="1"/>
  <c r="Q64" i="1"/>
  <c r="Q223" i="1"/>
  <c r="Q59" i="1"/>
  <c r="Q102" i="1"/>
  <c r="Q369" i="1"/>
  <c r="Q215" i="1"/>
  <c r="Q113" i="1"/>
  <c r="Q54" i="1"/>
  <c r="M425" i="1"/>
  <c r="Q31" i="1"/>
  <c r="Q68" i="1"/>
  <c r="Q125" i="1"/>
  <c r="Q77" i="1"/>
  <c r="Q141" i="1"/>
  <c r="Q167" i="1"/>
  <c r="Q378" i="1"/>
  <c r="Q48" i="1"/>
  <c r="Q90" i="1"/>
  <c r="Q175" i="1"/>
  <c r="Q267" i="1"/>
  <c r="Q355" i="1"/>
  <c r="Q185" i="1"/>
  <c r="Q129" i="1"/>
  <c r="Q137" i="1"/>
  <c r="Q145" i="1"/>
  <c r="Q380" i="1"/>
  <c r="Q27" i="1"/>
  <c r="Q96" i="1"/>
  <c r="Q199" i="1"/>
  <c r="Q32" i="1"/>
  <c r="Q80" i="1"/>
  <c r="Q131" i="1"/>
  <c r="Q375" i="1"/>
  <c r="Q265" i="1"/>
  <c r="M419" i="1"/>
  <c r="Q61" i="1"/>
  <c r="Q105" i="1"/>
  <c r="Q207" i="1"/>
  <c r="Q361" i="1"/>
  <c r="M210" i="1"/>
  <c r="Q111" i="1"/>
  <c r="Q88" i="1"/>
  <c r="Q258" i="1"/>
  <c r="Q430" i="1"/>
  <c r="Q213" i="1"/>
  <c r="Q221" i="1"/>
  <c r="Q229" i="1"/>
  <c r="Q173" i="1"/>
  <c r="M224" i="1"/>
  <c r="M109" i="1"/>
  <c r="M124" i="1"/>
  <c r="M132" i="1"/>
  <c r="M140" i="1"/>
  <c r="M148" i="1"/>
  <c r="M174" i="1"/>
  <c r="M200" i="1"/>
  <c r="M43" i="1"/>
  <c r="M204" i="1"/>
  <c r="M226" i="1"/>
  <c r="M352" i="1"/>
  <c r="M26" i="1"/>
  <c r="M214" i="1"/>
  <c r="M106" i="1"/>
  <c r="M130" i="1"/>
  <c r="M172" i="1"/>
  <c r="M198" i="1"/>
  <c r="M222" i="1"/>
  <c r="M431" i="1"/>
  <c r="Q92" i="1"/>
  <c r="Q152" i="1"/>
  <c r="M60" i="1"/>
  <c r="M72" i="1"/>
  <c r="M81" i="1"/>
  <c r="M93" i="1"/>
  <c r="M232" i="1"/>
  <c r="M257" i="1"/>
  <c r="M350" i="1"/>
  <c r="M360" i="1"/>
  <c r="M379" i="1"/>
  <c r="Q149" i="1"/>
  <c r="Q205" i="1"/>
  <c r="Q244" i="1"/>
  <c r="M87" i="1"/>
  <c r="M63" i="1"/>
  <c r="M74" i="1"/>
  <c r="M95" i="1"/>
  <c r="M128" i="1"/>
  <c r="M136" i="1"/>
  <c r="M144" i="1"/>
  <c r="M196" i="1"/>
  <c r="M220" i="1"/>
  <c r="M234" i="1"/>
  <c r="Q56" i="1"/>
  <c r="Q120" i="1"/>
  <c r="Q365" i="1"/>
  <c r="M76" i="1"/>
  <c r="M89" i="1"/>
  <c r="M97" i="1"/>
  <c r="M216" i="1"/>
  <c r="M266" i="1"/>
  <c r="M354" i="1"/>
  <c r="M368" i="1"/>
  <c r="Q40" i="1"/>
  <c r="Q50" i="1"/>
  <c r="Q351" i="1"/>
  <c r="Q44" i="1"/>
  <c r="Q217" i="1"/>
  <c r="Q233" i="1"/>
  <c r="Q73" i="1"/>
  <c r="M230" i="1"/>
  <c r="Q52" i="1"/>
  <c r="Q154" i="1"/>
  <c r="Q82" i="1"/>
  <c r="Q94" i="1"/>
  <c r="M51" i="1"/>
  <c r="M70" i="1"/>
  <c r="M119" i="1"/>
  <c r="Q98" i="1"/>
  <c r="Q110" i="1"/>
  <c r="Q133" i="1"/>
  <c r="Q201" i="1"/>
  <c r="M151" i="1"/>
  <c r="M374" i="1"/>
  <c r="M429" i="1"/>
  <c r="M252" i="1"/>
  <c r="M242" i="1"/>
  <c r="M49" i="1"/>
  <c r="M142" i="1"/>
  <c r="M427" i="1"/>
  <c r="Q9" i="1"/>
  <c r="Q127" i="1"/>
  <c r="Q135" i="1"/>
  <c r="Q143" i="1"/>
  <c r="Q243" i="1"/>
  <c r="Q253" i="1"/>
  <c r="Q359" i="1"/>
  <c r="M67" i="1"/>
  <c r="Q197" i="1"/>
  <c r="Q422" i="1" l="1"/>
  <c r="Q159" i="1"/>
  <c r="Q347" i="1"/>
  <c r="Q83" i="1"/>
  <c r="Q37" i="1"/>
  <c r="Q17" i="1"/>
  <c r="Q255" i="1"/>
  <c r="Q237" i="1"/>
  <c r="Q168" i="1"/>
  <c r="Q114" i="1"/>
  <c r="Q28" i="1"/>
  <c r="Q187" i="1"/>
  <c r="Q165" i="1"/>
  <c r="Q250" i="1"/>
  <c r="Q357" i="1"/>
  <c r="Q261" i="1"/>
  <c r="Q193" i="1"/>
  <c r="Q86" i="1"/>
  <c r="Q13" i="1"/>
  <c r="Q423" i="1"/>
  <c r="Q376" i="1"/>
  <c r="Q108" i="1"/>
  <c r="Q33" i="1"/>
  <c r="Q118" i="1"/>
  <c r="Q16" i="1"/>
  <c r="Q387" i="1"/>
  <c r="Q245" i="1"/>
  <c r="Q69" i="1"/>
  <c r="Q195" i="1"/>
  <c r="Q42" i="1"/>
  <c r="Q366" i="1"/>
  <c r="Q385" i="1"/>
  <c r="Q179" i="1"/>
  <c r="Q22" i="1"/>
  <c r="Q208" i="1"/>
  <c r="Q371" i="1"/>
  <c r="Q381" i="1"/>
  <c r="Q246" i="1"/>
  <c r="Q183" i="1"/>
  <c r="Q202" i="1"/>
  <c r="Q191" i="1"/>
  <c r="Q57" i="1"/>
  <c r="Q155" i="1"/>
  <c r="Q178" i="1"/>
  <c r="Q241" i="1"/>
  <c r="Q66" i="1"/>
  <c r="Q264" i="1"/>
  <c r="Q194" i="1"/>
  <c r="Q382" i="1"/>
  <c r="Q362" i="1"/>
  <c r="Q256" i="1"/>
  <c r="Q209" i="1"/>
  <c r="Q184" i="1"/>
  <c r="Q160" i="1"/>
  <c r="Q103" i="1"/>
  <c r="Q38" i="1"/>
  <c r="Q18" i="1"/>
  <c r="Q100" i="1"/>
  <c r="Q21" i="1"/>
  <c r="Q363" i="1"/>
  <c r="Q189" i="1"/>
  <c r="Q157" i="1"/>
  <c r="Q377" i="1"/>
  <c r="Q356" i="1"/>
  <c r="Q251" i="1"/>
  <c r="Q203" i="1"/>
  <c r="Q180" i="1"/>
  <c r="Q156" i="1"/>
  <c r="Q84" i="1"/>
  <c r="Q34" i="1"/>
  <c r="Q14" i="1"/>
  <c r="Q62" i="1"/>
  <c r="Q12" i="1"/>
  <c r="Q263" i="1"/>
  <c r="Q181" i="1"/>
  <c r="Q121" i="1"/>
  <c r="Q421" i="1"/>
  <c r="Q372" i="1"/>
  <c r="Q268" i="1"/>
  <c r="Q192" i="1"/>
  <c r="Q169" i="1"/>
  <c r="Q150" i="1"/>
  <c r="Q78" i="1"/>
  <c r="Q29" i="1"/>
  <c r="Q10" i="1"/>
  <c r="Q41" i="1"/>
  <c r="Q383" i="1"/>
  <c r="Q248" i="1"/>
  <c r="Q170" i="1"/>
  <c r="Q116" i="1"/>
  <c r="Q247" i="1"/>
  <c r="Q386" i="1"/>
  <c r="Q367" i="1"/>
  <c r="Q262" i="1"/>
  <c r="Q238" i="1"/>
  <c r="Q188" i="1"/>
  <c r="Q164" i="1"/>
  <c r="Q115" i="1"/>
  <c r="Q65" i="1"/>
  <c r="Q23" i="1"/>
  <c r="Q272" i="1"/>
  <c r="Q36" i="1"/>
  <c r="Q373" i="1"/>
  <c r="Q239" i="1"/>
  <c r="Q161" i="1"/>
  <c r="Q158" i="1"/>
  <c r="Q424" i="1"/>
  <c r="Q388" i="1"/>
  <c r="M79" i="1"/>
  <c r="M259" i="1"/>
  <c r="M364" i="1"/>
  <c r="M206" i="1"/>
  <c r="M146" i="1"/>
  <c r="Q117" i="1"/>
  <c r="Q348" i="1"/>
  <c r="Q166" i="1"/>
  <c r="Q186" i="1"/>
  <c r="Q240" i="1"/>
  <c r="M153" i="1"/>
  <c r="M212" i="1"/>
  <c r="Q370" i="1"/>
  <c r="Q190" i="1"/>
  <c r="Q99" i="1"/>
  <c r="Q176" i="1"/>
  <c r="Q126" i="1"/>
  <c r="Q35" i="1"/>
  <c r="Q85" i="1"/>
  <c r="M112" i="1"/>
  <c r="M358" i="1"/>
  <c r="M138" i="1"/>
  <c r="Q254" i="1"/>
  <c r="Q236" i="1"/>
  <c r="Q384" i="1"/>
  <c r="M104" i="1"/>
  <c r="M53" i="1"/>
  <c r="Q249" i="1"/>
  <c r="M228" i="1"/>
  <c r="Q11" i="1"/>
  <c r="Q182" i="1"/>
  <c r="Q134" i="1"/>
  <c r="M45" i="1"/>
  <c r="Q20" i="1"/>
  <c r="Q15" i="1"/>
  <c r="Q163" i="1"/>
  <c r="Q269" i="1"/>
  <c r="M24" i="1"/>
  <c r="M30" i="1"/>
  <c r="Q39" i="1"/>
  <c r="Q425" i="1"/>
  <c r="Q214" i="1"/>
  <c r="Q427" i="1"/>
  <c r="Q368" i="1"/>
  <c r="Q429" i="1"/>
  <c r="Q151" i="1"/>
  <c r="Q119" i="1"/>
  <c r="Q230" i="1"/>
  <c r="Q91" i="1"/>
  <c r="Q226" i="1"/>
  <c r="Q43" i="1"/>
  <c r="Q242" i="1"/>
  <c r="Q67" i="1"/>
  <c r="Q132" i="1"/>
  <c r="Q142" i="1"/>
  <c r="Q252" i="1"/>
  <c r="Q350" i="1"/>
  <c r="Q144" i="1"/>
  <c r="Q47" i="1"/>
  <c r="Q70" i="1"/>
  <c r="Q87" i="1"/>
  <c r="Q218" i="1"/>
  <c r="Q63" i="1"/>
  <c r="Q266" i="1"/>
  <c r="Q122" i="1"/>
  <c r="Q58" i="1"/>
  <c r="Q55" i="1"/>
  <c r="Q232" i="1"/>
  <c r="Q220" i="1"/>
  <c r="Q374" i="1"/>
  <c r="Q51" i="1"/>
  <c r="Q222" i="1"/>
  <c r="Q124" i="1"/>
  <c r="Q198" i="1"/>
  <c r="Q81" i="1"/>
  <c r="Q172" i="1"/>
  <c r="Q204" i="1"/>
  <c r="Q174" i="1"/>
  <c r="Q419" i="1"/>
  <c r="Q224" i="1"/>
  <c r="Q49" i="1"/>
  <c r="Q360" i="1"/>
  <c r="Q216" i="1"/>
  <c r="Q130" i="1"/>
  <c r="Q26" i="1"/>
  <c r="Q74" i="1"/>
  <c r="Q140" i="1"/>
  <c r="Q162" i="1"/>
  <c r="Q101" i="1"/>
  <c r="Q210" i="1"/>
  <c r="Q379" i="1"/>
  <c r="Q352" i="1"/>
  <c r="Q109" i="1"/>
  <c r="Q257" i="1"/>
  <c r="Q148" i="1"/>
  <c r="Q200" i="1"/>
  <c r="Q72" i="1"/>
  <c r="Q106" i="1"/>
  <c r="Q196" i="1"/>
  <c r="Q95" i="1"/>
  <c r="Q431" i="1"/>
  <c r="Q234" i="1"/>
  <c r="Q60" i="1"/>
  <c r="Q128" i="1"/>
  <c r="Q76" i="1"/>
  <c r="Q97" i="1"/>
  <c r="Q93" i="1"/>
  <c r="Q89" i="1"/>
  <c r="Q136" i="1"/>
  <c r="Q354" i="1"/>
  <c r="Q259" i="1" l="1"/>
  <c r="Q79" i="1"/>
  <c r="Q146" i="1"/>
  <c r="Q364" i="1"/>
  <c r="Q153" i="1"/>
  <c r="Q212" i="1"/>
  <c r="Q206" i="1"/>
  <c r="Q171" i="1"/>
  <c r="Q112" i="1"/>
  <c r="Q138" i="1"/>
  <c r="Q358" i="1"/>
  <c r="Q104" i="1"/>
  <c r="Q53" i="1"/>
  <c r="Q228" i="1"/>
  <c r="Q45" i="1"/>
  <c r="Q30" i="1"/>
  <c r="Q24" i="1"/>
</calcChain>
</file>

<file path=xl/sharedStrings.xml><?xml version="1.0" encoding="utf-8"?>
<sst xmlns="http://schemas.openxmlformats.org/spreadsheetml/2006/main" count="8449" uniqueCount="1104">
  <si>
    <t>Kho</t>
  </si>
  <si>
    <t>Mã hàng</t>
  </si>
  <si>
    <t>Tên hàng</t>
  </si>
  <si>
    <t>Đvt</t>
  </si>
  <si>
    <t>Tồn đầu SL</t>
  </si>
  <si>
    <t>Tổng nhập SL</t>
  </si>
  <si>
    <t>Tổng xuất SL</t>
  </si>
  <si>
    <t>Tồn cuối SL</t>
  </si>
  <si>
    <t>Mã nhóm hàng 1</t>
  </si>
  <si>
    <t>Mã nhóm hàng 2</t>
  </si>
  <si>
    <t>Mã nhóm hàng 3</t>
  </si>
  <si>
    <t>Mã nhóm hàng 4</t>
  </si>
  <si>
    <t>KHOPHUEM</t>
  </si>
  <si>
    <t>CHALA</t>
  </si>
  <si>
    <t/>
  </si>
  <si>
    <t>CHOCOLATE1</t>
  </si>
  <si>
    <t>CHOCOLATE2</t>
  </si>
  <si>
    <t>D100E</t>
  </si>
  <si>
    <t>HDVK3</t>
  </si>
  <si>
    <t>HQ12CONGIAP</t>
  </si>
  <si>
    <t>MATONG600</t>
  </si>
  <si>
    <t>MOCHI</t>
  </si>
  <si>
    <t>OLIVE</t>
  </si>
  <si>
    <t>TVD8</t>
  </si>
  <si>
    <t>POS</t>
  </si>
  <si>
    <t>BANGKEO</t>
  </si>
  <si>
    <t>GUNGSAY</t>
  </si>
  <si>
    <t>GUNGSAYHU</t>
  </si>
  <si>
    <t>HDOI5</t>
  </si>
  <si>
    <t>HKNOTT</t>
  </si>
  <si>
    <t>HOP2VANG</t>
  </si>
  <si>
    <t>HOPDACC</t>
  </si>
  <si>
    <t>HOPGIAY</t>
  </si>
  <si>
    <t>HOPNGH</t>
  </si>
  <si>
    <t>HOPQUAHAPPY</t>
  </si>
  <si>
    <t>HUOCCHO</t>
  </si>
  <si>
    <t>KEOSAM</t>
  </si>
  <si>
    <t>MNL</t>
  </si>
  <si>
    <t>MUTBONNE</t>
  </si>
  <si>
    <t>TEM</t>
  </si>
  <si>
    <t>TONO</t>
  </si>
  <si>
    <t>TU78</t>
  </si>
  <si>
    <t>TUICONGIAP</t>
  </si>
  <si>
    <t>TUIVKODC</t>
  </si>
  <si>
    <t>TV1CHAI</t>
  </si>
  <si>
    <t>TVAIDOI3</t>
  </si>
  <si>
    <t>TVAIDOI4</t>
  </si>
  <si>
    <t>TVDOI4</t>
  </si>
  <si>
    <t>CW12</t>
  </si>
  <si>
    <t xml:space="preserve">  Amaral  - Sauvignon Blanc 2011</t>
  </si>
  <si>
    <t>Chai</t>
  </si>
  <si>
    <t>CHILEAN</t>
  </si>
  <si>
    <t>AGRICOLA</t>
  </si>
  <si>
    <t>MONTGRAS</t>
  </si>
  <si>
    <t>WHITEWINE</t>
  </si>
  <si>
    <t>KHOLONGAN</t>
  </si>
  <si>
    <t>CR24</t>
  </si>
  <si>
    <t xml:space="preserve">  Cien 100 - Carignan </t>
  </si>
  <si>
    <t>VINA</t>
  </si>
  <si>
    <t>LUIS</t>
  </si>
  <si>
    <t>REDWINE</t>
  </si>
  <si>
    <t>CR19</t>
  </si>
  <si>
    <t xml:space="preserve"> Antu   - Cabernet Sauvignon </t>
  </si>
  <si>
    <t>CR21</t>
  </si>
  <si>
    <t xml:space="preserve"> Antu Limited - Cabernet Franc 2010 </t>
  </si>
  <si>
    <t>FR3</t>
  </si>
  <si>
    <t xml:space="preserve"> Bordeaux ANTOINE MOUEIX - 100% Merlot Red</t>
  </si>
  <si>
    <t>FRENCH</t>
  </si>
  <si>
    <t>ADVINI</t>
  </si>
  <si>
    <t>FR18</t>
  </si>
  <si>
    <t xml:space="preserve"> Bordeaux De Pierre Longue Red</t>
  </si>
  <si>
    <t>UNIVITIS</t>
  </si>
  <si>
    <t>KK14</t>
  </si>
  <si>
    <t xml:space="preserve"> Chaâteau Au Berton </t>
  </si>
  <si>
    <t>KK</t>
  </si>
  <si>
    <t>FR4</t>
  </si>
  <si>
    <t xml:space="preserve"> Chateau Grand Renom - Antoine Moueix </t>
  </si>
  <si>
    <t>ANTOINE</t>
  </si>
  <si>
    <t>FR16</t>
  </si>
  <si>
    <t xml:space="preserve"> Chateau Haut Cruzeau "Cuvee Mathilde" Regis Chevalier </t>
  </si>
  <si>
    <t>REGIS</t>
  </si>
  <si>
    <t>FR2</t>
  </si>
  <si>
    <t xml:space="preserve"> Chateau Les Graves de Pompeyrat  </t>
  </si>
  <si>
    <t>FR20</t>
  </si>
  <si>
    <t xml:space="preserve"> Chateau Les Vergnes  Red</t>
  </si>
  <si>
    <t>FW7</t>
  </si>
  <si>
    <t xml:space="preserve"> Chateau Les Vergnes White</t>
  </si>
  <si>
    <t>CR12</t>
  </si>
  <si>
    <t xml:space="preserve"> Dona Bernarda - Cabernet Sauvignon </t>
  </si>
  <si>
    <t>FW6</t>
  </si>
  <si>
    <t xml:space="preserve"> Grand Theâtre White</t>
  </si>
  <si>
    <t>CR22</t>
  </si>
  <si>
    <t xml:space="preserve"> Intriga Cabernet sauvignon 2011 </t>
  </si>
  <si>
    <t>FW1</t>
  </si>
  <si>
    <t xml:space="preserve"> Le Grand Chapelain  - Antoine Moueix - White</t>
  </si>
  <si>
    <t>CR3</t>
  </si>
  <si>
    <t xml:space="preserve"> Luis Felipe   Edwards  - Cabernet Sauvignon </t>
  </si>
  <si>
    <t>CW3</t>
  </si>
  <si>
    <t xml:space="preserve"> Luis Felipe - Chardonnay </t>
  </si>
  <si>
    <t>CW1</t>
  </si>
  <si>
    <t xml:space="preserve"> Luis Felipe - Chardonnay ( 18,7 cl )</t>
  </si>
  <si>
    <t>CR4</t>
  </si>
  <si>
    <t xml:space="preserve"> Luis Felipe  Edwards  - Merlot </t>
  </si>
  <si>
    <t>CW4</t>
  </si>
  <si>
    <t xml:space="preserve"> Luis Felipe - Sauvignon Blanc </t>
  </si>
  <si>
    <t>CR9</t>
  </si>
  <si>
    <t xml:space="preserve"> Luis Felipe Edwards  Gran Reserva - Malbec </t>
  </si>
  <si>
    <t>CR6</t>
  </si>
  <si>
    <t xml:space="preserve"> Luis Felipe Edwards  Reserva - Pinot Noir     </t>
  </si>
  <si>
    <t>CR10</t>
  </si>
  <si>
    <t xml:space="preserve"> Luis Felipe Edwards LFE900 - Blend </t>
  </si>
  <si>
    <t>CR11</t>
  </si>
  <si>
    <t xml:space="preserve"> Luis Felipe Edwards LFE900 - Malbec</t>
  </si>
  <si>
    <t>CR5</t>
  </si>
  <si>
    <t xml:space="preserve"> Luis Felipe Edwards Reserva - Carmenere </t>
  </si>
  <si>
    <t>CR7</t>
  </si>
  <si>
    <t xml:space="preserve"> Luis Felipe Gran Reserva - Cabernet Sauvignon </t>
  </si>
  <si>
    <t>CW6</t>
  </si>
  <si>
    <t xml:space="preserve"> Luis Felipe Gran Reserva - Chardonnay </t>
  </si>
  <si>
    <t>CW7</t>
  </si>
  <si>
    <t xml:space="preserve"> Luis Felipe Gran Reserva - Sauvignon Blanc </t>
  </si>
  <si>
    <t>CR8</t>
  </si>
  <si>
    <t xml:space="preserve"> Luis Felipe Gran Reserva - Shiraz  </t>
  </si>
  <si>
    <t>CW8</t>
  </si>
  <si>
    <t xml:space="preserve"> Luis Felipe Late Harvest - Viognier Sauvignon Blanc (375ml) </t>
  </si>
  <si>
    <t>CW5</t>
  </si>
  <si>
    <t xml:space="preserve"> Luis Felipe Reserva - Chardonnay </t>
  </si>
  <si>
    <t>CR13</t>
  </si>
  <si>
    <t xml:space="preserve"> Luis Felipe Rosa Blanca Organic -Cabernet -Carmenere </t>
  </si>
  <si>
    <t>AW7</t>
  </si>
  <si>
    <t xml:space="preserve"> McGuigan Bin 7000- Chardonnay </t>
  </si>
  <si>
    <t>AUSTRALIAN</t>
  </si>
  <si>
    <t>AUS-VINTAGE</t>
  </si>
  <si>
    <t>MC GUIGAN</t>
  </si>
  <si>
    <t>AW8</t>
  </si>
  <si>
    <t xml:space="preserve"> McGuigan Bin 9000 - Semillon              </t>
  </si>
  <si>
    <t>AW9</t>
  </si>
  <si>
    <t xml:space="preserve"> McGuigan The Shortlist - Chardonnay 2011            </t>
  </si>
  <si>
    <t>CR18</t>
  </si>
  <si>
    <t xml:space="preserve"> MontGras  Quatro - Blend</t>
  </si>
  <si>
    <t>CR14</t>
  </si>
  <si>
    <t xml:space="preserve"> MontGras Estate    - Cabernet Sauvignon  </t>
  </si>
  <si>
    <t>CR25</t>
  </si>
  <si>
    <t xml:space="preserve"> MontGras Estate  - Merlot </t>
  </si>
  <si>
    <t>CW10</t>
  </si>
  <si>
    <t xml:space="preserve"> MontGras Estate  - Sauvignon Blanc </t>
  </si>
  <si>
    <t>CW9</t>
  </si>
  <si>
    <t xml:space="preserve"> MontGras Estate - Chardonnay </t>
  </si>
  <si>
    <t>CW11</t>
  </si>
  <si>
    <t xml:space="preserve"> MontGras Reserva   - Chardonnay </t>
  </si>
  <si>
    <t>CR16</t>
  </si>
  <si>
    <t xml:space="preserve"> MontGras Reserva - Cabernet Sauvignon </t>
  </si>
  <si>
    <t>CR17</t>
  </si>
  <si>
    <t xml:space="preserve"> MontGras Reserva - Carmenere </t>
  </si>
  <si>
    <t>CR15</t>
  </si>
  <si>
    <t xml:space="preserve"> MontGras Reserva - Merlot </t>
  </si>
  <si>
    <t>CR23</t>
  </si>
  <si>
    <t xml:space="preserve"> Ninquen Mountain Vineyard  - Cabernet sauvignon &amp; Syrah 2010</t>
  </si>
  <si>
    <t>FW3</t>
  </si>
  <si>
    <t xml:space="preserve"> Pure - Sauvignon blanc sec - Regis Chevalier </t>
  </si>
  <si>
    <t>FR17</t>
  </si>
  <si>
    <t xml:space="preserve"> Roc Saint Andre Red</t>
  </si>
  <si>
    <t>FW4</t>
  </si>
  <si>
    <t xml:space="preserve"> Roc Saint Andre White</t>
  </si>
  <si>
    <t>CR28</t>
  </si>
  <si>
    <t xml:space="preserve">1887 Cabernet Sauvignon </t>
  </si>
  <si>
    <t>1887</t>
  </si>
  <si>
    <t>CW15</t>
  </si>
  <si>
    <t>1887 Reserva Sauvignon Blanc</t>
  </si>
  <si>
    <t>CW14</t>
  </si>
  <si>
    <t>1887 Sauvignon Blanc</t>
  </si>
  <si>
    <t>IR6</t>
  </si>
  <si>
    <t xml:space="preserve">3 Passio Rosso Bio - Organic wine </t>
  </si>
  <si>
    <t>ITALIAN</t>
  </si>
  <si>
    <t>CIELO</t>
  </si>
  <si>
    <t>CTYTDCHE</t>
  </si>
  <si>
    <t>Alcohol free Cherry Sparkling Drink</t>
  </si>
  <si>
    <t>CTYKHAC</t>
  </si>
  <si>
    <t>CTYTDSTRAW</t>
  </si>
  <si>
    <t>Alcohol free Strawberry Sparkling Drink</t>
  </si>
  <si>
    <t>IW9</t>
  </si>
  <si>
    <t xml:space="preserve">Amarone Della Valpolicella </t>
  </si>
  <si>
    <t>CR20</t>
  </si>
  <si>
    <t xml:space="preserve">Antu  - Shiraz  </t>
  </si>
  <si>
    <t>FW16</t>
  </si>
  <si>
    <t>Argalis Blanc</t>
  </si>
  <si>
    <t>MC GROUP</t>
  </si>
  <si>
    <t>ARGALIS</t>
  </si>
  <si>
    <t>FR32</t>
  </si>
  <si>
    <t>ARGALIS Red</t>
  </si>
  <si>
    <t>KK56</t>
  </si>
  <si>
    <t>Bacardi</t>
  </si>
  <si>
    <t>CLEAR</t>
  </si>
  <si>
    <t>CTYK</t>
  </si>
  <si>
    <t>KK45</t>
  </si>
  <si>
    <t>Balentin 21Y</t>
  </si>
  <si>
    <t>BALFIN</t>
  </si>
  <si>
    <t>Ballantine's Finest</t>
  </si>
  <si>
    <t>KHOPOS</t>
  </si>
  <si>
    <t>COOKIE2</t>
  </si>
  <si>
    <t>Bánh Arsenal 100g</t>
  </si>
  <si>
    <t>Hộp</t>
  </si>
  <si>
    <t>COOKIE3</t>
  </si>
  <si>
    <t>Bánh Pepperidge Farm - Chessmen 206g</t>
  </si>
  <si>
    <t>COOKIE</t>
  </si>
  <si>
    <t>Bánh quy Ottimini Al Limone</t>
  </si>
  <si>
    <t>COOKIE1</t>
  </si>
  <si>
    <t>Bánh quy Ottimini Con Riso E Mails</t>
  </si>
  <si>
    <t>HUTCHANK</t>
  </si>
  <si>
    <t>Bơm hút chân không</t>
  </si>
  <si>
    <t>Cái</t>
  </si>
  <si>
    <t>FW2</t>
  </si>
  <si>
    <t xml:space="preserve">Bordeaux  ANTOINE MOUEIX - Sauvignon Blanc  </t>
  </si>
  <si>
    <t>FR19</t>
  </si>
  <si>
    <t>Bordeaux AOC Grande Theatre Red</t>
  </si>
  <si>
    <t>FW5</t>
  </si>
  <si>
    <t>Bordeaux De Pierre Longue White</t>
  </si>
  <si>
    <t>FR21</t>
  </si>
  <si>
    <t xml:space="preserve">Bordeaux Superieur Les Maurins </t>
  </si>
  <si>
    <t>FR8</t>
  </si>
  <si>
    <t xml:space="preserve">Canon Fronssac Chateau Lafond </t>
  </si>
  <si>
    <t>NE2</t>
  </si>
  <si>
    <t>Cape Mentelle Cabernet Merlot</t>
  </si>
  <si>
    <t>NE</t>
  </si>
  <si>
    <t>MOET</t>
  </si>
  <si>
    <t>NE4</t>
  </si>
  <si>
    <t>Cape Mentelle Shiraz</t>
  </si>
  <si>
    <t>CL4</t>
  </si>
  <si>
    <t>Casa Lapostolle Alexandre Merlot</t>
  </si>
  <si>
    <t>CL2</t>
  </si>
  <si>
    <t>Casa Lapostolle Cabernet Sauvignon</t>
  </si>
  <si>
    <t>CL5</t>
  </si>
  <si>
    <t>Casa Lapostolle Cuvve Alexandre Charonnay</t>
  </si>
  <si>
    <t>KK31</t>
  </si>
  <si>
    <t xml:space="preserve">Cecchi Chianti Classico-Docg </t>
  </si>
  <si>
    <t>CH2</t>
  </si>
  <si>
    <t xml:space="preserve">Champagne  M.Montaudon Brut Grande Rose 75cl </t>
  </si>
  <si>
    <t>CHAM</t>
  </si>
  <si>
    <t>CHAMPAGNE/SPARKLING</t>
  </si>
  <si>
    <t>CH3</t>
  </si>
  <si>
    <t>Champagne  M.Montaudon Classe Brut</t>
  </si>
  <si>
    <t>CH4</t>
  </si>
  <si>
    <t xml:space="preserve">Champagne Marquis de Pomereuil Cuvee "Brut Selection" </t>
  </si>
  <si>
    <t>AU1</t>
  </si>
  <si>
    <t>Chandon Chardonnay</t>
  </si>
  <si>
    <t>AU4</t>
  </si>
  <si>
    <t>Chandon Rose</t>
  </si>
  <si>
    <t>FR43</t>
  </si>
  <si>
    <t>Chateau Chapelle D’Alienor Bordeaux Sup 750ml</t>
  </si>
  <si>
    <t>MAISON BOUEY</t>
  </si>
  <si>
    <t>FR46</t>
  </si>
  <si>
    <t>Chateau du Grand Soussans Margaux 750ml</t>
  </si>
  <si>
    <t>KK11</t>
  </si>
  <si>
    <t xml:space="preserve">Chateau Du Levant Sauternes </t>
  </si>
  <si>
    <t>FW18</t>
  </si>
  <si>
    <t>Chateau du Monastere Graves Blanc 750ml</t>
  </si>
  <si>
    <t>FR42</t>
  </si>
  <si>
    <t>Chateau du Monastere Graves Rouge 750ml</t>
  </si>
  <si>
    <t>FW19</t>
  </si>
  <si>
    <t>Chateau Haut Saric entre Deux 750ml</t>
  </si>
  <si>
    <t>FR31</t>
  </si>
  <si>
    <t>Chateau La Tour Martillac , Grand cru classe 2006 Red</t>
  </si>
  <si>
    <t>FW10</t>
  </si>
  <si>
    <t>Chateau La Tour Martillac , grand cru classe 2006 White</t>
  </si>
  <si>
    <t>KK12</t>
  </si>
  <si>
    <t xml:space="preserve">Chateau La Vielle Croix </t>
  </si>
  <si>
    <t>FR47</t>
  </si>
  <si>
    <t>Chateau Lafleur du roy Pomerol 750ml</t>
  </si>
  <si>
    <t>FR37</t>
  </si>
  <si>
    <t>Chateau Olivier Grand Cru Classe de Graves 2005</t>
  </si>
  <si>
    <t>USR4</t>
  </si>
  <si>
    <t>Chateau Ste Michelle Cabernet Sauvignon</t>
  </si>
  <si>
    <t>AMERICAN</t>
  </si>
  <si>
    <t>USA</t>
  </si>
  <si>
    <t>USW2</t>
  </si>
  <si>
    <t>Chateau Ste Michelle Chardonnay</t>
  </si>
  <si>
    <t>USR5</t>
  </si>
  <si>
    <t>Chateau Ste Michelle Merlot</t>
  </si>
  <si>
    <t>USW3</t>
  </si>
  <si>
    <t>Chateau Ste Michelle Riesling</t>
  </si>
  <si>
    <t>FR45</t>
  </si>
  <si>
    <t>Chateau Vieux Lavergne Med or Lyon Saint Emilion 750ml</t>
  </si>
  <si>
    <t>FR29</t>
  </si>
  <si>
    <t>Chateauneuf du Pape  La Fiole Du Pape (Special Bottle)</t>
  </si>
  <si>
    <t>BROTTE</t>
  </si>
  <si>
    <t>MAISON</t>
  </si>
  <si>
    <t>FR36</t>
  </si>
  <si>
    <t>Chateauneuf Du Pape Rouge " Domaine Barville " 2014</t>
  </si>
  <si>
    <t>FR34</t>
  </si>
  <si>
    <t>Chateauneuf Du Pape Rouge "La Fiole Du Pape" 1.5L</t>
  </si>
  <si>
    <t>BIB3</t>
  </si>
  <si>
    <t>Chile 79, Cabernet sauvignon</t>
  </si>
  <si>
    <t>BIB 79</t>
  </si>
  <si>
    <t>BIB</t>
  </si>
  <si>
    <t>CHIVAS12</t>
  </si>
  <si>
    <t>Chivas 12Y</t>
  </si>
  <si>
    <t>KK46</t>
  </si>
  <si>
    <t>Chivas 18Y</t>
  </si>
  <si>
    <t>KK47</t>
  </si>
  <si>
    <t>Chivas 21Y</t>
  </si>
  <si>
    <t>CHOCO2</t>
  </si>
  <si>
    <t>Chocolate Tiramisu 100g</t>
  </si>
  <si>
    <t>USR2</t>
  </si>
  <si>
    <t>Columbia Crest Cabernet Sauvignon Grand Estate</t>
  </si>
  <si>
    <t>USW1</t>
  </si>
  <si>
    <t>Columbia Crest Chardonnay Grand Estate</t>
  </si>
  <si>
    <t>USR3</t>
  </si>
  <si>
    <t>Columbia Crest Merlot Grand Estate</t>
  </si>
  <si>
    <t>USR1</t>
  </si>
  <si>
    <t>Columbia Crest Syrah Grand Estate</t>
  </si>
  <si>
    <t>BIB5</t>
  </si>
  <si>
    <t>Corks Cabernet Sauvignon 3L</t>
  </si>
  <si>
    <t>BIB CORKS</t>
  </si>
  <si>
    <t>RF4</t>
  </si>
  <si>
    <t xml:space="preserve">Coteaux d'Aix Provence Chateau Beaulieu </t>
  </si>
  <si>
    <t>FR7</t>
  </si>
  <si>
    <t xml:space="preserve">Cotes De Bourg  Chateau Francicot   </t>
  </si>
  <si>
    <t>FR6</t>
  </si>
  <si>
    <t xml:space="preserve">Cotes De Bourg  Chateau Mayne Berteau </t>
  </si>
  <si>
    <t>FR28</t>
  </si>
  <si>
    <t>Cotes Du Rhone La Fiole  (Special Bottle)</t>
  </si>
  <si>
    <t>FW37</t>
  </si>
  <si>
    <t>Cotes Du Rhone La Fiole Blanc</t>
  </si>
  <si>
    <t>FR38</t>
  </si>
  <si>
    <t>Cotes Du Rhone La Fiole Rose</t>
  </si>
  <si>
    <t>ROSEWINE</t>
  </si>
  <si>
    <t>FR35</t>
  </si>
  <si>
    <t>Cotes Du Rhone Rouge " Esprit Barville" 2014</t>
  </si>
  <si>
    <t>KK8</t>
  </si>
  <si>
    <t>Dalmore King Alexander III</t>
  </si>
  <si>
    <t>KK5</t>
  </si>
  <si>
    <t xml:space="preserve">Dalmore12 year </t>
  </si>
  <si>
    <t>KK6</t>
  </si>
  <si>
    <t xml:space="preserve">Dalmore15 year </t>
  </si>
  <si>
    <t>KK7</t>
  </si>
  <si>
    <t>Dalmore18 year</t>
  </si>
  <si>
    <t>DECANTER</t>
  </si>
  <si>
    <t>Decanter</t>
  </si>
  <si>
    <t>VN</t>
  </si>
  <si>
    <t>BIB6</t>
  </si>
  <si>
    <t>Deor Golden Italian Red 3L</t>
  </si>
  <si>
    <t>DAO MO</t>
  </si>
  <si>
    <t>ĐỒ KHUI RƯỢU</t>
  </si>
  <si>
    <t>CÁI</t>
  </si>
  <si>
    <t>F12</t>
  </si>
  <si>
    <t>Dom Perignon Blanc 75cl</t>
  </si>
  <si>
    <t>F13</t>
  </si>
  <si>
    <t>Dom Perignon Rose 75 cl</t>
  </si>
  <si>
    <t>KK27</t>
  </si>
  <si>
    <t>Domaine Luxe-Methode Champagne</t>
  </si>
  <si>
    <t>SP9</t>
  </si>
  <si>
    <t>Domaine Ste Michelle Brut</t>
  </si>
  <si>
    <t>KK1</t>
  </si>
  <si>
    <t>Ducks Flat White</t>
  </si>
  <si>
    <t>WOW23</t>
  </si>
  <si>
    <t>Dusit Princess Moonrise water 500ml</t>
  </si>
  <si>
    <t>WOW</t>
  </si>
  <si>
    <t>QA</t>
  </si>
  <si>
    <t>VOK2</t>
  </si>
  <si>
    <t>Estonia Grand Thomas Deluxe 70cl 40% ALC  (New)</t>
  </si>
  <si>
    <t>Estonia</t>
  </si>
  <si>
    <t>ESTONIA</t>
  </si>
  <si>
    <t>VOK3</t>
  </si>
  <si>
    <t>Estonia Saaga 70cl 40% ALC  (New)</t>
  </si>
  <si>
    <t>FR27</t>
  </si>
  <si>
    <t>Faugeres Mas Fenouillet - JeanJean</t>
  </si>
  <si>
    <t>SP1</t>
  </si>
  <si>
    <t xml:space="preserve">Freschello - Extra Dry                              </t>
  </si>
  <si>
    <t>DAB1</t>
  </si>
  <si>
    <t>Germany DAB , 1 CAN X 5 litres</t>
  </si>
  <si>
    <t>Lon</t>
  </si>
  <si>
    <t>Germany</t>
  </si>
  <si>
    <t>DAB</t>
  </si>
  <si>
    <t>KK50</t>
  </si>
  <si>
    <t>Gold Label Reserva</t>
  </si>
  <si>
    <t>SINGR1</t>
  </si>
  <si>
    <t>Grand Jacques Cabernet Sauvignon</t>
  </si>
  <si>
    <t>SING</t>
  </si>
  <si>
    <t>SINGW1</t>
  </si>
  <si>
    <t>Grand Jacques Sauvignon Blanc</t>
  </si>
  <si>
    <t>WOW21</t>
  </si>
  <si>
    <t xml:space="preserve">H20 NCB 19L Nóng lạnh </t>
  </si>
  <si>
    <t>Bình</t>
  </si>
  <si>
    <t>HATDECUOI</t>
  </si>
  <si>
    <t>Hạt dẻ cười hủ nắp nhôm 150g</t>
  </si>
  <si>
    <t>HATDIEU</t>
  </si>
  <si>
    <t>Hạt điều hủ nắp nhôm 150g</t>
  </si>
  <si>
    <t>Hủ</t>
  </si>
  <si>
    <t>FR11</t>
  </si>
  <si>
    <t xml:space="preserve">Haut Medoc Chateau Laborde  - Cru Bourgeois </t>
  </si>
  <si>
    <t>FR10</t>
  </si>
  <si>
    <t>Haut Medoc Chateau Tour Carmail</t>
  </si>
  <si>
    <t>HD3</t>
  </si>
  <si>
    <t>Hộp  1 chai cứng Luis</t>
  </si>
  <si>
    <t>HOP</t>
  </si>
  <si>
    <t>HD7</t>
  </si>
  <si>
    <t>Hộp 1 chai cứng màu nâu</t>
  </si>
  <si>
    <t>HD2</t>
  </si>
  <si>
    <t>Hộp 1 chai cứng MontGras</t>
  </si>
  <si>
    <t>HD8</t>
  </si>
  <si>
    <t>Hộp 1 chai cứng nho</t>
  </si>
  <si>
    <t>HDVK1</t>
  </si>
  <si>
    <t>Hộp 1 chai Vodka Saaga</t>
  </si>
  <si>
    <t>HDVK2</t>
  </si>
  <si>
    <t>Hộp 1 chai Vodka Thomas</t>
  </si>
  <si>
    <t>HOPCONGIAP</t>
  </si>
  <si>
    <t>Hộp 12 con giáp</t>
  </si>
  <si>
    <t>HDOI1</t>
  </si>
  <si>
    <t>Hộp 2 chai MontGras màu đỏ</t>
  </si>
  <si>
    <t>HOPDOI4</t>
  </si>
  <si>
    <t>Hộp 2 chai MontGras màu xanh</t>
  </si>
  <si>
    <t>HBATVANG</t>
  </si>
  <si>
    <t>Hộp 2 chai nắp bật màu vàng</t>
  </si>
  <si>
    <t>Cái</t>
  </si>
  <si>
    <t>HG2</t>
  </si>
  <si>
    <t>Hộp 2 chai tổng hợp</t>
  </si>
  <si>
    <t>HOPCUASO2</t>
  </si>
  <si>
    <t>Hộp Cửa Sổ 2 chai Màu Xanh Dương</t>
  </si>
  <si>
    <t>HDA1</t>
  </si>
  <si>
    <t xml:space="preserve">Hộp da  1 chai </t>
  </si>
  <si>
    <t>HDA3</t>
  </si>
  <si>
    <t>Hộp da 1 chai có quai</t>
  </si>
  <si>
    <t>HDA6</t>
  </si>
  <si>
    <t>Hộp da 1 chai đen viền cam</t>
  </si>
  <si>
    <t>HDA2</t>
  </si>
  <si>
    <t>Hộp da 2 chai có quai</t>
  </si>
  <si>
    <t>HDA2CDS</t>
  </si>
  <si>
    <t>Hộp da 2 chai Đông Sơn</t>
  </si>
  <si>
    <t>HDA4</t>
  </si>
  <si>
    <t>Hộp da đôi Đỏ Đen Cao Cấp</t>
  </si>
  <si>
    <t>HDA5</t>
  </si>
  <si>
    <t>Hộp da đôi Nâu Cao Cấp</t>
  </si>
  <si>
    <t>HOPDADOI</t>
  </si>
  <si>
    <t>Hộp da đôi nâu rắn</t>
  </si>
  <si>
    <t>HDOI3</t>
  </si>
  <si>
    <t>Hộp đôi Chile</t>
  </si>
  <si>
    <t>HDOI6</t>
  </si>
  <si>
    <t>Hộp đôi Chile màu xanh lá 2017</t>
  </si>
  <si>
    <t>HDA7</t>
  </si>
  <si>
    <t>Hộp đôi da Nâu Vàng cao cấp</t>
  </si>
  <si>
    <t>HDOI8</t>
  </si>
  <si>
    <t>Hộp Đôi Đỏ 2019</t>
  </si>
  <si>
    <t>Hộp đôi đỏ sọc đen</t>
  </si>
  <si>
    <t>HDOI7</t>
  </si>
  <si>
    <t>Hộp đôi Tổng hợp xanh lá 2017</t>
  </si>
  <si>
    <t>HD9</t>
  </si>
  <si>
    <t>Hộp Đơn Đỏ 2019</t>
  </si>
  <si>
    <t>HBKNOTT</t>
  </si>
  <si>
    <t>Hộp đựng bánh Knott's</t>
  </si>
  <si>
    <t>HD1</t>
  </si>
  <si>
    <t>Hộp giấy 1 chai màu xanh</t>
  </si>
  <si>
    <t>HDOI9</t>
  </si>
  <si>
    <t>Hộp giấy 2 chai có quai xách - Đỏ</t>
  </si>
  <si>
    <t>HDOI4</t>
  </si>
  <si>
    <t>Hộp giấy 2 chai có quai xách màu đỏ con ngựa</t>
  </si>
  <si>
    <t>HDOI2</t>
  </si>
  <si>
    <t>Hộp giấy 2 chai có quai xách màu xanh</t>
  </si>
  <si>
    <t>HD10</t>
  </si>
  <si>
    <t>Hộp giấy đơn màu Đỏ</t>
  </si>
  <si>
    <t>HGD1</t>
  </si>
  <si>
    <t>Hộp gỗ 1 chai</t>
  </si>
  <si>
    <t>HGDOI1</t>
  </si>
  <si>
    <t>Hộp gỗ 2 chai</t>
  </si>
  <si>
    <t>HGD2</t>
  </si>
  <si>
    <t>Hộp gỗ đôi Đặc Biệt</t>
  </si>
  <si>
    <t>HG1</t>
  </si>
  <si>
    <t>Hộp gỗ Vali Sọc</t>
  </si>
  <si>
    <t>HOPFRES</t>
  </si>
  <si>
    <t>Hộp Gold Parigot đen</t>
  </si>
  <si>
    <t>KHODAIMINH</t>
  </si>
  <si>
    <t>HKING</t>
  </si>
  <si>
    <t>Hộp King Robert II</t>
  </si>
  <si>
    <t>HOPMICA</t>
  </si>
  <si>
    <t>Hộp quà màu xanh ( nắp kiếng mica)</t>
  </si>
  <si>
    <t>HSENAC</t>
  </si>
  <si>
    <t>Hộp Senac</t>
  </si>
  <si>
    <t>H1CVANG</t>
  </si>
  <si>
    <t xml:space="preserve">Hộp vang 1 chai Vàng </t>
  </si>
  <si>
    <t>HVANG</t>
  </si>
  <si>
    <t xml:space="preserve">Hộp vang Vàng dùng chung </t>
  </si>
  <si>
    <t>FR30</t>
  </si>
  <si>
    <t>Jean d'Ostals  Red</t>
  </si>
  <si>
    <t>KING</t>
  </si>
  <si>
    <t>King Robert II Blended Scotch Whisky 1 Litre 43%</t>
  </si>
  <si>
    <t>FW13</t>
  </si>
  <si>
    <t xml:space="preserve">Languedoc Picpoul de Pinet Ormarine -  JeanJean </t>
  </si>
  <si>
    <t>FR1</t>
  </si>
  <si>
    <t>Le Grand Chapelain - Antoine Moueix - Signature  Red</t>
  </si>
  <si>
    <t>FR44</t>
  </si>
  <si>
    <t>Le Haut Medoc de Clement Pichon 750ml</t>
  </si>
  <si>
    <t>FW17</t>
  </si>
  <si>
    <t>Lestruelle Boise Bordeaux blanc 750ml</t>
  </si>
  <si>
    <t>FR40</t>
  </si>
  <si>
    <t>Lestruelle Med Bordeaux rouge 750ml</t>
  </si>
  <si>
    <t>CR2</t>
  </si>
  <si>
    <t>Luis Felipe Edwards - Cabernet sauvignon 18,7cl</t>
  </si>
  <si>
    <t>LY3</t>
  </si>
  <si>
    <t>Ly champagne 210ml</t>
  </si>
  <si>
    <t>LYK</t>
  </si>
  <si>
    <t>Ly King</t>
  </si>
  <si>
    <t>LY 1</t>
  </si>
  <si>
    <t xml:space="preserve">Ly vang 425ml </t>
  </si>
  <si>
    <t>LY 2</t>
  </si>
  <si>
    <t>Ly vang 600ml</t>
  </si>
  <si>
    <t>FR23</t>
  </si>
  <si>
    <t>Margaux Chateau D'Arsac Cru Bourgeois</t>
  </si>
  <si>
    <t>SOVEX</t>
  </si>
  <si>
    <t>AR9</t>
  </si>
  <si>
    <t>McGuigan Bin 2000 - Shiraz</t>
  </si>
  <si>
    <t>AR15</t>
  </si>
  <si>
    <t>McGuigan Bin 3000 Merlot</t>
  </si>
  <si>
    <t>AR8</t>
  </si>
  <si>
    <t>McGuigan Bin 4000 - Cabernet Sauvignon</t>
  </si>
  <si>
    <t>AW14</t>
  </si>
  <si>
    <t xml:space="preserve">McGuigan Bin 8000 Sauvignon Blanc </t>
  </si>
  <si>
    <t>AW5</t>
  </si>
  <si>
    <t>McGuigan Black Label - Chardonnay</t>
  </si>
  <si>
    <t>AR7</t>
  </si>
  <si>
    <t>McGuigan Black Label - Shiraz</t>
  </si>
  <si>
    <t>AR6</t>
  </si>
  <si>
    <t>McGuigan Black Label Merlot</t>
  </si>
  <si>
    <t>AW15</t>
  </si>
  <si>
    <t>McGuigan Black Label Pinot Grigio</t>
  </si>
  <si>
    <t>AR4</t>
  </si>
  <si>
    <t>McGuigan Crocodile Rock - Cabernet Merlot</t>
  </si>
  <si>
    <t>AW3</t>
  </si>
  <si>
    <t>McGuigan Crocodile Rock - Chardonnay</t>
  </si>
  <si>
    <t>AR17</t>
  </si>
  <si>
    <t>McGuigan Handmade Langhorne Creek Shiraz</t>
  </si>
  <si>
    <t>AR21</t>
  </si>
  <si>
    <t>McGuigan Private Bin - Cabernet Sauvignon</t>
  </si>
  <si>
    <t>AW2</t>
  </si>
  <si>
    <t>McGuigan Private Bin - Chardonnay</t>
  </si>
  <si>
    <t>AR2</t>
  </si>
  <si>
    <t>McGuigan Private Bin - Merlot</t>
  </si>
  <si>
    <t>AW13</t>
  </si>
  <si>
    <t>McGuigan Private Bin - Sauvignon Blanc</t>
  </si>
  <si>
    <t>AR3</t>
  </si>
  <si>
    <t>McGuigan Private Bin - Shiraz</t>
  </si>
  <si>
    <t>AR22</t>
  </si>
  <si>
    <t>McGuigan Single Batch Cabernet Sauvignon</t>
  </si>
  <si>
    <t>AW16</t>
  </si>
  <si>
    <t>McGuigan Single Batch Chardonnay</t>
  </si>
  <si>
    <t>AW17</t>
  </si>
  <si>
    <t>McGuigan Single Batch Sauvignon</t>
  </si>
  <si>
    <t>AR23</t>
  </si>
  <si>
    <t>McGuigan Single Batch Shiraz</t>
  </si>
  <si>
    <t>AR10</t>
  </si>
  <si>
    <t>McGuigan Tempus Two Pewter Shiraz -Barossa Valley</t>
  </si>
  <si>
    <t>AR19</t>
  </si>
  <si>
    <t>McGuigan The Philosophy Cabernet Sauvignon Shiraz</t>
  </si>
  <si>
    <t>AR11</t>
  </si>
  <si>
    <t>McGuigan The Shortlist  - Cabernet Sauvignon</t>
  </si>
  <si>
    <t>AW10</t>
  </si>
  <si>
    <t xml:space="preserve">McGuigan The Shortlist - Riesling 2011                  </t>
  </si>
  <si>
    <t>AR16</t>
  </si>
  <si>
    <t xml:space="preserve">McGuigan The Shortlist Shiraz </t>
  </si>
  <si>
    <t>FR9</t>
  </si>
  <si>
    <t xml:space="preserve">Medoc Chateau Larose Montenac </t>
  </si>
  <si>
    <t>MENU</t>
  </si>
  <si>
    <t>Tờ</t>
  </si>
  <si>
    <t>F5</t>
  </si>
  <si>
    <t>Moet &amp; Chandon Grand Vintage 75cl</t>
  </si>
  <si>
    <t>F1</t>
  </si>
  <si>
    <t>Moet &amp; Chandon Imperial Brut Box 75cl</t>
  </si>
  <si>
    <t>F4</t>
  </si>
  <si>
    <t>Moet &amp; Chandon Imperial Rose Box 75cl</t>
  </si>
  <si>
    <t>CR30</t>
  </si>
  <si>
    <t>MontGras Early Harvest Rose 75cl</t>
  </si>
  <si>
    <t>CR26</t>
  </si>
  <si>
    <t>MontGras Intriga Maxima Cabernet Sauvignon 2012</t>
  </si>
  <si>
    <t>CW16</t>
  </si>
  <si>
    <t>MontGras Late Harvest 375ml</t>
  </si>
  <si>
    <t>CW13</t>
  </si>
  <si>
    <t>MontGras QUATRO Semillon, and Sauvignon Blanc</t>
  </si>
  <si>
    <t>WOW14</t>
  </si>
  <si>
    <t>N.uống đóng chai H2O NCB 330ml</t>
  </si>
  <si>
    <t>WOW11</t>
  </si>
  <si>
    <t>N.uống đóng chai MM 330ml</t>
  </si>
  <si>
    <t>WOW12</t>
  </si>
  <si>
    <t>N.uống đóng chai MM 500ml</t>
  </si>
  <si>
    <t>NAMNGHI</t>
  </si>
  <si>
    <t>Nam Nghi 330ml</t>
  </si>
  <si>
    <t>WOW19</t>
  </si>
  <si>
    <t>Nước uống đóng chai 1 DAY 2 1500ml</t>
  </si>
  <si>
    <t>WOW17</t>
  </si>
  <si>
    <t>Nước uống đóng chai 1 DAY 2 330ml</t>
  </si>
  <si>
    <t>WOW18</t>
  </si>
  <si>
    <t>Nước uống đóng chai 1 DAY 2 500ml</t>
  </si>
  <si>
    <t>WOW20</t>
  </si>
  <si>
    <t>Nước uống đóng chai 1 DAY 2 5L</t>
  </si>
  <si>
    <t>PW8</t>
  </si>
  <si>
    <t>Opus One 2014</t>
  </si>
  <si>
    <t>KK20</t>
  </si>
  <si>
    <t>Parigot Gold</t>
  </si>
  <si>
    <t>FR41</t>
  </si>
  <si>
    <t>PASSION de Maison Bouey 750ml</t>
  </si>
  <si>
    <t>FR15</t>
  </si>
  <si>
    <t>Pomerol Chateau St Jacques  (New)</t>
  </si>
  <si>
    <t>WOW25</t>
  </si>
  <si>
    <t>Premier Residences 330ml</t>
  </si>
  <si>
    <t>WOW26</t>
  </si>
  <si>
    <t>Premier Villa 330ml</t>
  </si>
  <si>
    <t>RF1</t>
  </si>
  <si>
    <t>Provence AOP   Opale - Regis Chevalier (special bottle)</t>
  </si>
  <si>
    <t>RF3</t>
  </si>
  <si>
    <t>Provence AOP  Chic - St Tropez - Regis Chevalier 1.5L</t>
  </si>
  <si>
    <t>RF5</t>
  </si>
  <si>
    <t>Provence AOP  Chic - St Tropez - Regis Chevalier 3L</t>
  </si>
  <si>
    <t>RF2</t>
  </si>
  <si>
    <t>Provence AOP  Chic - St Tropez - Regis Chevalier 75cl</t>
  </si>
  <si>
    <t>IR1</t>
  </si>
  <si>
    <t>Puglia Terre Allegre Sangiovese Red</t>
  </si>
  <si>
    <t>KK51</t>
  </si>
  <si>
    <t>Red Label</t>
  </si>
  <si>
    <t>KK62</t>
  </si>
  <si>
    <t>Red Label 1.125L</t>
  </si>
  <si>
    <t>RM</t>
  </si>
  <si>
    <t>Remy Martin X.O</t>
  </si>
  <si>
    <t>KHAC</t>
  </si>
  <si>
    <t>RH1</t>
  </si>
  <si>
    <t>Rhum Blanc 50° 70CL Canne Bleue "Gamme Bar" Clement</t>
  </si>
  <si>
    <t>SPIRIDOM</t>
  </si>
  <si>
    <t>RHUM</t>
  </si>
  <si>
    <t>RH2</t>
  </si>
  <si>
    <t>Rhum Vieux 40° 70CL Clement "Select Barrel"</t>
  </si>
  <si>
    <t>RH3</t>
  </si>
  <si>
    <t>Rhum Vieux 42° 70CL Clement "X.O" Neos Prestige</t>
  </si>
  <si>
    <t>FR22</t>
  </si>
  <si>
    <t xml:space="preserve">Saint Emilion Font Destiac </t>
  </si>
  <si>
    <t>FR13</t>
  </si>
  <si>
    <t xml:space="preserve">Saint Estephe Chateau Valrose 2007 </t>
  </si>
  <si>
    <t>SALINDA330</t>
  </si>
  <si>
    <t>Salinda 330ML</t>
  </si>
  <si>
    <t>SALINDA500</t>
  </si>
  <si>
    <t>Salinda 500ML</t>
  </si>
  <si>
    <t>SP5</t>
  </si>
  <si>
    <t>Senac Spanish Sparkling Peach Juice</t>
  </si>
  <si>
    <t>SPAIN</t>
  </si>
  <si>
    <t>CAPEL</t>
  </si>
  <si>
    <t>SENAC</t>
  </si>
  <si>
    <t>SP7</t>
  </si>
  <si>
    <t>Senac Spanish Sparkling Red Juice</t>
  </si>
  <si>
    <t>SP6</t>
  </si>
  <si>
    <t>Senac Spanish Sparkling Strawberry Juice</t>
  </si>
  <si>
    <t>SP4</t>
  </si>
  <si>
    <t>Senac Spanish Sparkling White Juice</t>
  </si>
  <si>
    <t>AR13</t>
  </si>
  <si>
    <t>Somerton Cabernet Sauvignon</t>
  </si>
  <si>
    <t>AW11</t>
  </si>
  <si>
    <t>Somerton Sauvignon blanc</t>
  </si>
  <si>
    <t>SP3</t>
  </si>
  <si>
    <t xml:space="preserve">Sparkling Cuvee Deor The Gold collection              </t>
  </si>
  <si>
    <t>SP2</t>
  </si>
  <si>
    <t xml:space="preserve">Sparkling Prosecco PassaParola Brut                       </t>
  </si>
  <si>
    <t>FR12</t>
  </si>
  <si>
    <t xml:space="preserve">St Emilion Grand Cru Chateau Tour de Capet - Antoine Moueix </t>
  </si>
  <si>
    <t>CARD</t>
  </si>
  <si>
    <t>Stan card</t>
  </si>
  <si>
    <t>STANDCARD</t>
  </si>
  <si>
    <t>Stancard Mica</t>
  </si>
  <si>
    <t>STAN</t>
  </si>
  <si>
    <t>Standee</t>
  </si>
  <si>
    <t>BIB1</t>
  </si>
  <si>
    <t xml:space="preserve">Sunnyvale Golden Gate Dry Red (4 Litre/hộp)   </t>
  </si>
  <si>
    <t>BIB4</t>
  </si>
  <si>
    <t>Sunnyvale Golden Gate Dry White (4 Litre/hộp)</t>
  </si>
  <si>
    <t>AR12</t>
  </si>
  <si>
    <t xml:space="preserve">Tempus Two Copper Series  - Cabernet Merlot   </t>
  </si>
  <si>
    <t>AR20</t>
  </si>
  <si>
    <t>Tempus Two Pewter Uno</t>
  </si>
  <si>
    <t>KK58</t>
  </si>
  <si>
    <t>Tempus Two Pinot Gris</t>
  </si>
  <si>
    <t>TEMGI</t>
  </si>
  <si>
    <t>Tempus Two Shiraz varietal</t>
  </si>
  <si>
    <t>ARE2</t>
  </si>
  <si>
    <t>Terrazas Altos Cabernet Sauvignon</t>
  </si>
  <si>
    <t>AR</t>
  </si>
  <si>
    <t>AGE6</t>
  </si>
  <si>
    <t>Terrazas Altos Reserva Cabernet Sauvignon 75cl</t>
  </si>
  <si>
    <t>AW12</t>
  </si>
  <si>
    <t>Terrazas Reserva Chardonnay 75cl</t>
  </si>
  <si>
    <t>IW1</t>
  </si>
  <si>
    <t>Terre Allegre Trebbiano White</t>
  </si>
  <si>
    <t>ANAM500</t>
  </si>
  <si>
    <t>The Anam 500ml</t>
  </si>
  <si>
    <t>IR5</t>
  </si>
  <si>
    <t xml:space="preserve">Toscana Passaia Rosso Toscana </t>
  </si>
  <si>
    <t>TURUOU</t>
  </si>
  <si>
    <t xml:space="preserve">Tủ Rượu Alaska </t>
  </si>
  <si>
    <t>TUUOP4</t>
  </si>
  <si>
    <t>Tủ ướp màu đen 18 chai</t>
  </si>
  <si>
    <t>Alaska</t>
  </si>
  <si>
    <t>TUUOP2</t>
  </si>
  <si>
    <t>Tủ ướp màu đen 48 chai</t>
  </si>
  <si>
    <t>TUUOP5</t>
  </si>
  <si>
    <t>Tủ ướp màu đen 78 chai</t>
  </si>
  <si>
    <t>TGD1</t>
  </si>
  <si>
    <t>Túi giấy 1 chai màu nâu</t>
  </si>
  <si>
    <t>TGDOI2</t>
  </si>
  <si>
    <t>Túi giấy đôi màu Đỏ</t>
  </si>
  <si>
    <t>TGD2</t>
  </si>
  <si>
    <t>Túi giấy đơn màu Đỏ</t>
  </si>
  <si>
    <t>TVD4</t>
  </si>
  <si>
    <t>Túi vải 1 chai Gold</t>
  </si>
  <si>
    <t>TVD5</t>
  </si>
  <si>
    <t>Túi vải 1 chai màu nâu</t>
  </si>
  <si>
    <t>TVD2</t>
  </si>
  <si>
    <t>Túi vải 1chai màu trắng Thomas</t>
  </si>
  <si>
    <t>TVD1</t>
  </si>
  <si>
    <t>Túi vài 1chai màu xanh Saaga</t>
  </si>
  <si>
    <t>TV2CHAI</t>
  </si>
  <si>
    <t>Túi vài đôi 2018</t>
  </si>
  <si>
    <t>TVDOI3</t>
  </si>
  <si>
    <t>Túi vải đôi màu vàng không địa chỉ</t>
  </si>
  <si>
    <t>TVDOI1</t>
  </si>
  <si>
    <t>Túi vải đôi màu xanh không địa chỉ</t>
  </si>
  <si>
    <t>TVD3</t>
  </si>
  <si>
    <t>Túi vải đơn màu xanh</t>
  </si>
  <si>
    <t>TVKR</t>
  </si>
  <si>
    <t>Túi vải King Robert II</t>
  </si>
  <si>
    <t>TVTECH15</t>
  </si>
  <si>
    <t>Túi vải Premier Tech Chronos 1.5L</t>
  </si>
  <si>
    <t>TVTECH75</t>
  </si>
  <si>
    <t>Túi vải Premier Tech Chronos 75ml</t>
  </si>
  <si>
    <t>TUIVCODC</t>
  </si>
  <si>
    <t>Túi vải vàng đôi 2018 có địa chỉ</t>
  </si>
  <si>
    <t>IW3</t>
  </si>
  <si>
    <t xml:space="preserve">Umbria Cecchi Ovierto classico - DOC </t>
  </si>
  <si>
    <t>IR2</t>
  </si>
  <si>
    <t>Veneto Baccolo Appassimento Red</t>
  </si>
  <si>
    <t>IW5</t>
  </si>
  <si>
    <t>Veneto Baccolo Bianco White</t>
  </si>
  <si>
    <t>IR3</t>
  </si>
  <si>
    <t xml:space="preserve">Veneto Cielo Bardolino , DOC </t>
  </si>
  <si>
    <t>IW2</t>
  </si>
  <si>
    <t>Veneto Cielo Soave , DOC</t>
  </si>
  <si>
    <t>IR4</t>
  </si>
  <si>
    <t xml:space="preserve">Veneto Ripasso Valpolicella Cent'Anni ,  DOC </t>
  </si>
  <si>
    <t>IW4</t>
  </si>
  <si>
    <t>Vernaccia di San Gimignano 2009</t>
  </si>
  <si>
    <t>KK39</t>
  </si>
  <si>
    <t>Vino Cacao Chocolat Ivoire White 75cl</t>
  </si>
  <si>
    <t>KK38</t>
  </si>
  <si>
    <t>Vino Cacao Chocolat Noir Red 37.5cl</t>
  </si>
  <si>
    <t>SINGR2</t>
  </si>
  <si>
    <t>Vino Fernandez Cabernet Sauvignon</t>
  </si>
  <si>
    <t>SINGW2</t>
  </si>
  <si>
    <t>Vino Fernandez Sauvignon Blanc</t>
  </si>
  <si>
    <t>VOD1</t>
  </si>
  <si>
    <t>Vodka Flirt Premium Spirit Drink 500ml</t>
  </si>
  <si>
    <t>JIM</t>
  </si>
  <si>
    <t xml:space="preserve">Whiskey, Bourbon, Jimbeam </t>
  </si>
  <si>
    <t>KK2</t>
  </si>
  <si>
    <t>Whyte &amp; Mackay19 year</t>
  </si>
  <si>
    <t>WL</t>
  </si>
  <si>
    <t>Wine List</t>
  </si>
  <si>
    <t>Cuốn</t>
  </si>
  <si>
    <t>WOW5</t>
  </si>
  <si>
    <t>WOW LUXURY 1,5L</t>
  </si>
  <si>
    <t>WOW3</t>
  </si>
  <si>
    <t>WOW LUXURY 19L Nóng lạnh</t>
  </si>
  <si>
    <t>Bình</t>
  </si>
  <si>
    <t>WOW4</t>
  </si>
  <si>
    <t xml:space="preserve">WOW LUXURY 20L </t>
  </si>
  <si>
    <t>WOW1</t>
  </si>
  <si>
    <t>WOW LUXURY 330ML</t>
  </si>
  <si>
    <t>WOW2</t>
  </si>
  <si>
    <t>WOW LUXURY 500ML</t>
  </si>
  <si>
    <t>XODA</t>
  </si>
  <si>
    <t xml:space="preserve">Xô đá </t>
  </si>
  <si>
    <t>KK21</t>
  </si>
  <si>
    <t>Yaldara Sparkling Red</t>
  </si>
  <si>
    <t>Tồn Kho</t>
  </si>
  <si>
    <t>Tồn cuối</t>
  </si>
  <si>
    <t>Bán trung bình tháng</t>
  </si>
  <si>
    <t>PW3</t>
  </si>
  <si>
    <t xml:space="preserve">Napa Valley, USA  Opus One 2011-Bordeaux red blends                                            </t>
  </si>
  <si>
    <t>PW7</t>
  </si>
  <si>
    <t>Opus One 2013</t>
  </si>
  <si>
    <t>USR6</t>
  </si>
  <si>
    <t>Chateau Ste Michelle Reserva Artist Series</t>
  </si>
  <si>
    <t>ARE1</t>
  </si>
  <si>
    <t>Terrazas Altos Malbec</t>
  </si>
  <si>
    <t>ARE4</t>
  </si>
  <si>
    <t>Terrazas Reserva Malbec 75cl</t>
  </si>
  <si>
    <t>ARE5</t>
  </si>
  <si>
    <t>Terrazas Reserva Malbec 150cl</t>
  </si>
  <si>
    <t>ARE3</t>
  </si>
  <si>
    <t>Terrazas Altos Chardonnay</t>
  </si>
  <si>
    <t xml:space="preserve">McGuigan The Shortlist  - Cabernet Sauvignon </t>
  </si>
  <si>
    <t xml:space="preserve"> Somerton Cabernet Sauvignon </t>
  </si>
  <si>
    <t xml:space="preserve"> McGuigan Private - Merlot </t>
  </si>
  <si>
    <t>McGuigan Private - Cabernet Sauvignon</t>
  </si>
  <si>
    <t xml:space="preserve"> McGuigan Private Bin - Shiraz </t>
  </si>
  <si>
    <t xml:space="preserve"> McGuigan Black Label Merlot </t>
  </si>
  <si>
    <t xml:space="preserve"> McGuigan Black Label - Shiraz </t>
  </si>
  <si>
    <t xml:space="preserve"> McGuigan Bin 4000 - Cabernet Sauvignon </t>
  </si>
  <si>
    <t xml:space="preserve"> McGuigan Bin 2000 - Shiraz </t>
  </si>
  <si>
    <t xml:space="preserve"> McGuigan Crocodile Rock - Cabernet Merlot </t>
  </si>
  <si>
    <t xml:space="preserve"> Somerton Sauvignon blanc </t>
  </si>
  <si>
    <t>McGuigan Private Bin Sauvignon Blanc</t>
  </si>
  <si>
    <t xml:space="preserve"> McGuigan Private Bin  - Chardonnay </t>
  </si>
  <si>
    <t xml:space="preserve"> McGuigan Crocodile Rock - Chardonnay </t>
  </si>
  <si>
    <t xml:space="preserve"> McGuigan Black Label - Chardonnay </t>
  </si>
  <si>
    <t>Tempus Two Pewter Shiraz -Barossa Valley</t>
  </si>
  <si>
    <t>AU3</t>
  </si>
  <si>
    <t>Chandon Sparkling Brut</t>
  </si>
  <si>
    <t>NE1</t>
  </si>
  <si>
    <t>Cape Mentelle Sauvignon Blanc Semillion</t>
  </si>
  <si>
    <t>CR29</t>
  </si>
  <si>
    <t xml:space="preserve">1887 Reserva Cabernet Sauvignon </t>
  </si>
  <si>
    <t xml:space="preserve"> Antu  - Shiraz  </t>
  </si>
  <si>
    <t>Amaral  - Sauvignon Blanc 2011</t>
  </si>
  <si>
    <t xml:space="preserve"> Luis Felipe Edwards  - Cabernet Sauvignon </t>
  </si>
  <si>
    <t xml:space="preserve"> Luis Felipe Edwards  - Merlot </t>
  </si>
  <si>
    <t>JACK</t>
  </si>
  <si>
    <t>Jack Daniel's Whiskey 700ml</t>
  </si>
  <si>
    <t xml:space="preserve">Ducks Flat </t>
  </si>
  <si>
    <t>KK52</t>
  </si>
  <si>
    <t>Black Label</t>
  </si>
  <si>
    <t>KK55</t>
  </si>
  <si>
    <t>Chivas 25Y</t>
  </si>
  <si>
    <t>ROY</t>
  </si>
  <si>
    <t>Royal Salute 21Y</t>
  </si>
  <si>
    <t>STONE</t>
  </si>
  <si>
    <t>Stone Cellars Cabernet Sauvignon</t>
  </si>
  <si>
    <t>CTYTDNHO</t>
  </si>
  <si>
    <t>Alcohol free Grape Sparkling Drink</t>
  </si>
  <si>
    <t>KK65</t>
  </si>
  <si>
    <t>The Glenlivet Single malt Scotch Whisky XXV</t>
  </si>
  <si>
    <t>MACALLANR</t>
  </si>
  <si>
    <t>The Macallan Double Cask Single Malt 12YO, 40% 70cl</t>
  </si>
  <si>
    <t>MACALLANW</t>
  </si>
  <si>
    <t>The Macallan Fine Oak Single Malt 12YO, 40% 70cl</t>
  </si>
  <si>
    <t>REMY</t>
  </si>
  <si>
    <t>Remy Martin VSOP</t>
  </si>
  <si>
    <t>OTTI1</t>
  </si>
  <si>
    <t xml:space="preserve">Bánh quy Ottimini Classici </t>
  </si>
  <si>
    <t>OTTI2</t>
  </si>
  <si>
    <t>Bánh quy Ottimini Integrali</t>
  </si>
  <si>
    <t>OTTI3</t>
  </si>
  <si>
    <t>Bánh quy Ottimini Al Cacao</t>
  </si>
  <si>
    <t>OTTI4</t>
  </si>
  <si>
    <t>Bánh quy Ottimini Con Riso E Mails</t>
  </si>
  <si>
    <t>OTTI5</t>
  </si>
  <si>
    <t>Bánh quy Grottoli Frollini alle</t>
  </si>
  <si>
    <t>OTTI6</t>
  </si>
  <si>
    <t>Bánh quy Ottimini Al Limone</t>
  </si>
  <si>
    <t>Estonia Grand Thomas Deluxe 70cl 40° ALC  (New)</t>
  </si>
  <si>
    <t>Estonia Saaga 70cl 40° ALC  (New)</t>
  </si>
  <si>
    <t>FR14</t>
  </si>
  <si>
    <t xml:space="preserve">Lalande de Pomerol Chateau Treytins  </t>
  </si>
  <si>
    <t xml:space="preserve">Pomerol Chateau St Jacques  </t>
  </si>
  <si>
    <t>Chateauneuf Du Pape Rouge " Domaine Barville" 2014</t>
  </si>
  <si>
    <t>F8</t>
  </si>
  <si>
    <t>Veuve Clicquot Yellow Label 75cl</t>
  </si>
  <si>
    <t>F10</t>
  </si>
  <si>
    <t>Veuve Clicquot Rose NV 75cl</t>
  </si>
  <si>
    <t>DAB2</t>
  </si>
  <si>
    <t>Germany DAB, Case of 24 cans , 500 ML</t>
  </si>
  <si>
    <t>Veneto Baccolo Rosso Red</t>
  </si>
  <si>
    <t>NE6</t>
  </si>
  <si>
    <t>Cloudy Bay Sauvignon Blanc</t>
  </si>
  <si>
    <t>NE7</t>
  </si>
  <si>
    <t>Cloudy Bay Chardonnay</t>
  </si>
  <si>
    <t>Hộp da 2 chai 2018</t>
  </si>
  <si>
    <t>Chà là Nastaran</t>
  </si>
  <si>
    <t>Chocolate dars</t>
  </si>
  <si>
    <t>chocolate lindt</t>
  </si>
  <si>
    <t>Bánh Cookies Bourbon</t>
  </si>
  <si>
    <t>Bánh Cookie Lambertz</t>
  </si>
  <si>
    <t>Cafe tan Davidoff Espresso 57 100g</t>
  </si>
  <si>
    <t>Hộp quà 12 con giáp</t>
  </si>
  <si>
    <t xml:space="preserve">Bánh Mochi </t>
  </si>
  <si>
    <t>Olive Fragata</t>
  </si>
  <si>
    <t>TRA</t>
  </si>
  <si>
    <t>Trà AHMAD 100g Hộp giấy</t>
  </si>
  <si>
    <t>TRAAHMADHT</t>
  </si>
  <si>
    <t>Trà AHMAD 100g Hộp thiếc</t>
  </si>
  <si>
    <t>Tủ ướp rượu màu đen 78chai</t>
  </si>
  <si>
    <t>Băng keo cuộn dán thùng</t>
  </si>
  <si>
    <t>Hộp đựng bánh Knott</t>
  </si>
  <si>
    <t>Hộp giấy 2 chai màu vàng 2018</t>
  </si>
  <si>
    <t>Hộp vang Vàng dùng chung 2018</t>
  </si>
  <si>
    <t>Thùng Tono</t>
  </si>
  <si>
    <t>Túi vải vàng đôi 2018 không địa chỉ</t>
  </si>
  <si>
    <t>Tủ ướp rượu màu đen 100chaii</t>
  </si>
  <si>
    <t>Túi vài đơn 2018</t>
  </si>
  <si>
    <t>CHOCOLAANDES</t>
  </si>
  <si>
    <t>Chocola ANDES</t>
  </si>
  <si>
    <t xml:space="preserve">Bánh cookie ống tròn </t>
  </si>
  <si>
    <t>Gừng sấy dẻo - hủ 50g</t>
  </si>
  <si>
    <t>Hộp da 2 chai cao cấp</t>
  </si>
  <si>
    <t>Hộp giấy Hamper màu vàng 2018</t>
  </si>
  <si>
    <t>Hộp Nguyễn Hoàng + Túi giấy + Thiệp</t>
  </si>
  <si>
    <t>Hộp quà HAPPY màu vàng 2018</t>
  </si>
  <si>
    <t>Hủ hạt óc chó - nắp đỏ</t>
  </si>
  <si>
    <t xml:space="preserve">Kẹo sâm </t>
  </si>
  <si>
    <t>KEOTC</t>
  </si>
  <si>
    <t>Kẹo trái cây</t>
  </si>
  <si>
    <t>MATONG</t>
  </si>
  <si>
    <t>Mật ong hoa 189ml</t>
  </si>
  <si>
    <t>Mật ong hoa 600ml</t>
  </si>
  <si>
    <t>Mứt Bonne Maman</t>
  </si>
  <si>
    <t>Temcarrd</t>
  </si>
  <si>
    <t>TIRAMISU</t>
  </si>
  <si>
    <t>Tiramisu 100gr</t>
  </si>
  <si>
    <t>TRAAHMAH</t>
  </si>
  <si>
    <t>Trà Ahmah 50g</t>
  </si>
  <si>
    <t>TRANHAI</t>
  </si>
  <si>
    <t>Trà nhài hộp thiếc</t>
  </si>
  <si>
    <t>TRATRAICAY</t>
  </si>
  <si>
    <t>Trà trái cây 40g</t>
  </si>
  <si>
    <t>Túi vải đôi màu vàng có địa chỉ</t>
  </si>
  <si>
    <t>Hộp giấy 1 chai mềm</t>
  </si>
  <si>
    <t>Hộp 1 chai cứng màu xanh dương nắp cửa sổ</t>
  </si>
  <si>
    <t xml:space="preserve">Hộp da 1 chai </t>
  </si>
  <si>
    <t>Hộp đôi Chile màu đỏ</t>
  </si>
  <si>
    <t>Hộp giấy 2 chai xanh dương có quai</t>
  </si>
  <si>
    <t>Hộp đôi Chile màu xanh dương</t>
  </si>
  <si>
    <t>Hộp đôi Tổng hợp màu đỏ</t>
  </si>
  <si>
    <t>Hộp đôi màu xanh Vodka Ledokolov</t>
  </si>
  <si>
    <t>Hộp 2 chai tổng hợp màu xanh dương</t>
  </si>
  <si>
    <t>Hộp 2 chai màu xanh dương bật nắp 2 bên</t>
  </si>
  <si>
    <t>Máy nóng lạnh R-12T</t>
  </si>
  <si>
    <t>Standcard Mica</t>
  </si>
  <si>
    <t>Túi vải 12 con giáp màu đỏ</t>
  </si>
  <si>
    <t>Túi vải đôi màu xanh lá 2017 có địa chỉ</t>
  </si>
  <si>
    <t>Túi vải đôi màu xanh lá 2017 không địa chỉ</t>
  </si>
  <si>
    <t>Túi vài 1 chai màu xanh Saaga</t>
  </si>
  <si>
    <t>Túi vải 1 chai màu trắng Thomas</t>
  </si>
  <si>
    <t>Túi vải 1 chai màu xanh dương</t>
  </si>
  <si>
    <t>Túi vải 1 chai Gold Parigot</t>
  </si>
  <si>
    <t>Túi vải màu đỏ Happy</t>
  </si>
  <si>
    <t>Túi vải đôi màu xanh dương không địa chỉ</t>
  </si>
  <si>
    <t>Gừng sấy dẻo</t>
  </si>
  <si>
    <t>WOW13</t>
  </si>
  <si>
    <t>N.uống đóng chai MM 1.5L</t>
  </si>
  <si>
    <t>WOW10</t>
  </si>
  <si>
    <t>Nước uống đóng chai Choice L 5 Lít</t>
  </si>
  <si>
    <t>WOW6</t>
  </si>
  <si>
    <t>Nước uống đóng chai Choice L 330ml</t>
  </si>
  <si>
    <t>WOW7</t>
  </si>
  <si>
    <t>Nước uống đóng chai Choice L 500ml</t>
  </si>
  <si>
    <t>WOW8</t>
  </si>
  <si>
    <t>Nước uống đóng chai Choice L 1500ml</t>
  </si>
  <si>
    <t>Giá Horeca</t>
  </si>
  <si>
    <t>ước lượng bán 4 tháng</t>
  </si>
  <si>
    <t>số lượng cần đầu kỳ</t>
  </si>
  <si>
    <t>Số lượng cần hiện tại</t>
  </si>
  <si>
    <t>1. Báo cáo hàng tồn cần đẩy (số âm) 2. Báo cáo hàng nhập không cần thiết (tổng nhập nhiều hơn Số Lượng Cần)</t>
  </si>
  <si>
    <t>Quý:</t>
  </si>
  <si>
    <t>Hôm nay:</t>
  </si>
  <si>
    <t>vào quý</t>
  </si>
  <si>
    <t>KK66</t>
  </si>
  <si>
    <t>Blue Label</t>
  </si>
  <si>
    <t>CRUSE</t>
  </si>
  <si>
    <t>Cruse Blanc De Blancs Sparkling Brut</t>
  </si>
  <si>
    <t>BIB8</t>
  </si>
  <si>
    <t>Alicanto 3L Cabernet Sauvignon</t>
  </si>
  <si>
    <t>WALKER</t>
  </si>
  <si>
    <t xml:space="preserve">Johhny Walker - Black Label </t>
  </si>
  <si>
    <t>BIB7</t>
  </si>
  <si>
    <t>Monastier 3L Cabernet Sauvignon</t>
  </si>
  <si>
    <t>FR48</t>
  </si>
  <si>
    <t xml:space="preserve">Chateau Vergnes Beaulieu Rouge AOP Bordeaux Sup </t>
  </si>
  <si>
    <t>FW20</t>
  </si>
  <si>
    <t xml:space="preserve">Chateau Vergnes Beaulieu Blanc AOP Bordeaux Sup </t>
  </si>
  <si>
    <t xml:space="preserve">Chateau Vergnes Beaulieu  Rouge AOP Bordeaux Sup </t>
  </si>
  <si>
    <t>KK34</t>
  </si>
  <si>
    <t xml:space="preserve">Palacio de Anglona </t>
  </si>
  <si>
    <t>xoa</t>
  </si>
  <si>
    <t>Arriving Univitis 03.2018 - At port</t>
  </si>
  <si>
    <t>Arriving Luis 04.2018 - At port</t>
  </si>
  <si>
    <t>Arriving Luis 05.2018 - At port</t>
  </si>
  <si>
    <t>Arriving American 02.2018 - At port</t>
  </si>
  <si>
    <t>Arriving Argalis 01.2018 - At port</t>
  </si>
  <si>
    <t>2A11</t>
  </si>
  <si>
    <t>2A12</t>
  </si>
  <si>
    <t>3A20</t>
  </si>
  <si>
    <t>3A23</t>
  </si>
  <si>
    <t>3A5,3B15</t>
  </si>
  <si>
    <t>3A9</t>
  </si>
  <si>
    <t>3B23</t>
  </si>
  <si>
    <t>2B11</t>
  </si>
  <si>
    <t>1A4</t>
  </si>
  <si>
    <t>2A18</t>
  </si>
  <si>
    <t>2A4</t>
  </si>
  <si>
    <t>2A5</t>
  </si>
  <si>
    <t>2A9</t>
  </si>
  <si>
    <t>2B1</t>
  </si>
  <si>
    <t>2B10</t>
  </si>
  <si>
    <t>2B14</t>
  </si>
  <si>
    <t>2B16</t>
  </si>
  <si>
    <t>2B2</t>
  </si>
  <si>
    <t>2B3</t>
  </si>
  <si>
    <t>2B4</t>
  </si>
  <si>
    <t>2B5</t>
  </si>
  <si>
    <t>2B6</t>
  </si>
  <si>
    <t>2B7</t>
  </si>
  <si>
    <t>2B8</t>
  </si>
  <si>
    <t>3A6</t>
  </si>
  <si>
    <t>3A7</t>
  </si>
  <si>
    <t>3B1</t>
  </si>
  <si>
    <t>3B11</t>
  </si>
  <si>
    <t>3B25</t>
  </si>
  <si>
    <t>3B28</t>
  </si>
  <si>
    <t>3B5</t>
  </si>
  <si>
    <t>3A17</t>
  </si>
  <si>
    <t>3A21</t>
  </si>
  <si>
    <t>3B12</t>
  </si>
  <si>
    <t>2C6</t>
  </si>
  <si>
    <t>2C7</t>
  </si>
  <si>
    <t>2C8</t>
  </si>
  <si>
    <t>3A18</t>
  </si>
  <si>
    <t>3B22</t>
  </si>
  <si>
    <t>3B27</t>
  </si>
  <si>
    <t>4A1</t>
  </si>
  <si>
    <t>4A11</t>
  </si>
  <si>
    <t>4A13</t>
  </si>
  <si>
    <t>4A14</t>
  </si>
  <si>
    <t>4A3</t>
  </si>
  <si>
    <t>4A4</t>
  </si>
  <si>
    <t>4A6</t>
  </si>
  <si>
    <t>4A7</t>
  </si>
  <si>
    <t>4A8</t>
  </si>
  <si>
    <t>4A9</t>
  </si>
  <si>
    <t>4B10</t>
  </si>
  <si>
    <t>4B3</t>
  </si>
  <si>
    <t>2B13</t>
  </si>
  <si>
    <t>3A16</t>
  </si>
  <si>
    <t>3A19,3B13</t>
  </si>
  <si>
    <t>3A8</t>
  </si>
  <si>
    <t>4A10</t>
  </si>
  <si>
    <t>4A12</t>
  </si>
  <si>
    <t>4A15</t>
  </si>
  <si>
    <t>4A2</t>
  </si>
  <si>
    <t>4A5</t>
  </si>
  <si>
    <t>4B1</t>
  </si>
  <si>
    <t>4B11</t>
  </si>
  <si>
    <t>4B2</t>
  </si>
  <si>
    <t>4B5</t>
  </si>
  <si>
    <t>4B6</t>
  </si>
  <si>
    <t>4B7</t>
  </si>
  <si>
    <t>4B8</t>
  </si>
  <si>
    <t>2C1</t>
  </si>
  <si>
    <t>2C3</t>
  </si>
  <si>
    <t>3A22</t>
  </si>
  <si>
    <t>1A7</t>
  </si>
  <si>
    <t>3B19,3B18</t>
  </si>
  <si>
    <t>3B4</t>
  </si>
  <si>
    <t>2C10</t>
  </si>
  <si>
    <t>2B12</t>
  </si>
  <si>
    <t>2B18</t>
  </si>
  <si>
    <t>2C13</t>
  </si>
  <si>
    <t>2C15</t>
  </si>
  <si>
    <t>2C9</t>
  </si>
  <si>
    <t>2A1</t>
  </si>
  <si>
    <t>2A10</t>
  </si>
  <si>
    <t>2A15</t>
  </si>
  <si>
    <t>2A17</t>
  </si>
  <si>
    <t>2A19</t>
  </si>
  <si>
    <t>2B15</t>
  </si>
  <si>
    <t>2B9</t>
  </si>
  <si>
    <t>2A7</t>
  </si>
  <si>
    <t>3A5,3B8</t>
  </si>
  <si>
    <t>3B2</t>
  </si>
  <si>
    <t>3B3</t>
  </si>
  <si>
    <t>3B7</t>
  </si>
  <si>
    <t>3B9</t>
  </si>
  <si>
    <t>3A10</t>
  </si>
  <si>
    <t>3A12,3A13</t>
  </si>
  <si>
    <t>2A14</t>
  </si>
  <si>
    <t>2A6</t>
  </si>
  <si>
    <t>3B21</t>
  </si>
  <si>
    <t>2C14</t>
  </si>
  <si>
    <t>2A13</t>
  </si>
  <si>
    <t>2B17</t>
  </si>
  <si>
    <t>2C11</t>
  </si>
  <si>
    <t>3A14</t>
  </si>
  <si>
    <t>3A2,3A1</t>
  </si>
  <si>
    <t>3A2,3A3</t>
  </si>
  <si>
    <t>3A4</t>
  </si>
  <si>
    <t>3B14</t>
  </si>
  <si>
    <t>3B16</t>
  </si>
  <si>
    <t>3B17</t>
  </si>
  <si>
    <t>1A6</t>
  </si>
  <si>
    <t>2A20</t>
  </si>
  <si>
    <t>2A3</t>
  </si>
  <si>
    <t>2A8,2A2</t>
  </si>
  <si>
    <t>2C5</t>
  </si>
  <si>
    <t>3A12</t>
  </si>
  <si>
    <t>3B20</t>
  </si>
  <si>
    <t>3B26</t>
  </si>
  <si>
    <t>1B1</t>
  </si>
  <si>
    <t>3B23,3B24,3A11</t>
  </si>
  <si>
    <t>3B6</t>
  </si>
  <si>
    <t>1A1</t>
  </si>
  <si>
    <t>1A2</t>
  </si>
  <si>
    <t>1A3</t>
  </si>
  <si>
    <t>1B2</t>
  </si>
  <si>
    <t>KK19</t>
  </si>
  <si>
    <t xml:space="preserve">Tavel Rose &lt; Les Eglantiers &gt;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</si>
</sst>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\$#,##0\ ;\(\$#,##0\)"/>
    <numFmt numFmtId="165" formatCode="&quot;\&quot;#,##0;[Red]&quot;\&quot;&quot;\&quot;\-#,##0"/>
    <numFmt numFmtId="166" formatCode="&quot;\&quot;#,##0.00;[Red]&quot;\&quot;&quot;\&quot;&quot;\&quot;&quot;\&quot;&quot;\&quot;&quot;\&quot;\-#,##0.00"/>
    <numFmt numFmtId="167" formatCode="&quot;\&quot;#,##0.00;[Red]&quot;\&quot;\-#,##0.00"/>
    <numFmt numFmtId="168" formatCode="&quot;\&quot;#,##0;[Red]&quot;\&quot;\-#,##0"/>
    <numFmt numFmtId="169" formatCode="[$-1010000]d/m/yyyy;@"/>
  </numFmts>
  <fonts count="35">
    <font>
      <sz val="10"/>
      <color indexed="19"/>
      <name val="Arial"/>
    </font>
    <font>
      <sz val="8.25"/>
      <name val="Arial"/>
      <family val="2"/>
    </font>
    <font>
      <sz val="8.25"/>
      <color indexed="15"/>
      <name val="Arial"/>
      <family val="2"/>
    </font>
    <font>
      <sz val="8.25"/>
      <color indexed="10"/>
      <name val="Arial"/>
      <family val="2"/>
    </font>
    <font>
      <sz val="8.25"/>
      <color indexed="13"/>
      <name val="Arial"/>
      <family val="2"/>
    </font>
    <font>
      <sz val="10"/>
      <color indexed="19"/>
      <name val="Arial"/>
      <family val="2"/>
    </font>
    <font>
      <b/>
      <sz val="10"/>
      <color indexed="19"/>
      <name val="Arial"/>
      <family val="2"/>
    </font>
    <font>
      <sz val="10"/>
      <color indexed="19"/>
      <name val="Arial"/>
      <family val="2"/>
    </font>
    <font>
      <sz val="8.25"/>
      <name val="Arial"/>
      <family val="2"/>
    </font>
    <font>
      <sz val="10"/>
      <name val="Arial"/>
      <family val="2"/>
    </font>
    <font>
      <sz val="10"/>
      <name val="VNI-Times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sz val="14"/>
      <name val="뼻뮝"/>
      <family val="3"/>
      <charset val="129"/>
    </font>
    <font>
      <sz val="12"/>
      <name val="뼻뮝"/>
      <family val="1"/>
      <charset val="129"/>
    </font>
    <font>
      <sz val="12"/>
      <name val="바탕체"/>
      <family val="1"/>
      <charset val="129"/>
    </font>
    <font>
      <sz val="10"/>
      <name val="굴림체"/>
      <family val="3"/>
      <charset val="129"/>
    </font>
    <font>
      <b/>
      <sz val="8.25"/>
      <name val="Arial"/>
      <family val="2"/>
    </font>
    <font>
      <b/>
      <sz val="9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7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53"/>
      </patternFill>
    </fill>
    <fill>
      <patternFill patternType="solid">
        <fgColor indexed="10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12"/>
        <bgColor indexed="19"/>
      </patternFill>
    </fill>
    <fill>
      <patternFill patternType="solid">
        <fgColor indexed="14"/>
        <bgColor indexed="19"/>
      </patternFill>
    </fill>
    <fill>
      <patternFill patternType="solid">
        <fgColor indexed="8"/>
        <bgColor indexed="19"/>
      </patternFill>
    </fill>
    <fill>
      <patternFill patternType="solid">
        <fgColor theme="4" tint="0.79998168889431442"/>
        <bgColor indexed="19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19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indexed="19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double">
        <color indexed="64"/>
      </top>
      <bottom/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/>
      <right/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thin">
        <color indexed="11"/>
      </left>
      <right/>
      <top style="thin">
        <color indexed="11"/>
      </top>
      <bottom style="thin">
        <color indexed="11"/>
      </bottom>
      <diagonal/>
    </border>
    <border>
      <left/>
      <right style="thin">
        <color indexed="11"/>
      </right>
      <top style="thin">
        <color indexed="11"/>
      </top>
      <bottom style="thin">
        <color indexed="11"/>
      </bottom>
      <diagonal/>
    </border>
  </borders>
  <cellStyleXfs count="87">
    <xf numFmtId="0" fontId="0" fillId="0" borderId="0"/>
    <xf numFmtId="0" fontId="11" fillId="2" borderId="0" applyNumberFormat="0" applyBorder="0" applyAlignment="0" applyProtection="0"/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7" borderId="0" applyNumberFormat="0" applyBorder="0" applyAlignment="0" applyProtection="0"/>
    <xf numFmtId="0" fontId="11" fillId="8" borderId="0" applyNumberFormat="0" applyBorder="0" applyAlignment="0" applyProtection="0"/>
    <xf numFmtId="0" fontId="11" fillId="3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7" borderId="0" applyNumberFormat="0" applyBorder="0" applyAlignment="0" applyProtection="0"/>
    <xf numFmtId="0" fontId="11" fillId="9" borderId="0" applyNumberFormat="0" applyBorder="0" applyAlignment="0" applyProtection="0"/>
    <xf numFmtId="0" fontId="11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0" borderId="0" applyNumberFormat="0" applyBorder="0" applyAlignment="0" applyProtection="0"/>
    <xf numFmtId="0" fontId="12" fillId="11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21" borderId="0" applyNumberFormat="0" applyBorder="0" applyAlignment="0" applyProtection="0"/>
    <xf numFmtId="0" fontId="12" fillId="17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20" borderId="0" applyNumberFormat="0" applyBorder="0" applyAlignment="0" applyProtection="0"/>
    <xf numFmtId="0" fontId="13" fillId="4" borderId="0" applyNumberFormat="0" applyBorder="0" applyAlignment="0" applyProtection="0"/>
    <xf numFmtId="0" fontId="14" fillId="22" borderId="1" applyNumberFormat="0" applyAlignment="0" applyProtection="0"/>
    <xf numFmtId="0" fontId="14" fillId="22" borderId="1" applyNumberFormat="0" applyAlignment="0" applyProtection="0"/>
    <xf numFmtId="0" fontId="14" fillId="22" borderId="1" applyNumberFormat="0" applyAlignment="0" applyProtection="0"/>
    <xf numFmtId="0" fontId="14" fillId="22" borderId="1" applyNumberFormat="0" applyAlignment="0" applyProtection="0"/>
    <xf numFmtId="0" fontId="14" fillId="22" borderId="1" applyNumberFormat="0" applyAlignment="0" applyProtection="0"/>
    <xf numFmtId="0" fontId="15" fillId="23" borderId="2" applyNumberFormat="0" applyAlignment="0" applyProtection="0"/>
    <xf numFmtId="43" fontId="9" fillId="0" borderId="0" applyFont="0" applyFill="0" applyBorder="0" applyAlignment="0" applyProtection="0"/>
    <xf numFmtId="43" fontId="7" fillId="0" borderId="0" applyFont="0" applyFill="0" applyBorder="0" applyAlignment="0" applyProtection="0"/>
    <xf numFmtId="3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16" fillId="0" borderId="0" applyNumberFormat="0" applyFill="0" applyBorder="0" applyAlignment="0" applyProtection="0"/>
    <xf numFmtId="2" fontId="9" fillId="0" borderId="0" applyFont="0" applyFill="0" applyBorder="0" applyAlignment="0" applyProtection="0"/>
    <xf numFmtId="0" fontId="17" fillId="5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3" applyNumberFormat="0" applyFill="0" applyAlignment="0" applyProtection="0"/>
    <xf numFmtId="0" fontId="20" fillId="0" borderId="0" applyNumberFormat="0" applyFill="0" applyBorder="0" applyAlignment="0" applyProtection="0"/>
    <xf numFmtId="0" fontId="21" fillId="3" borderId="1" applyNumberFormat="0" applyAlignment="0" applyProtection="0"/>
    <xf numFmtId="0" fontId="21" fillId="3" borderId="1" applyNumberFormat="0" applyAlignment="0" applyProtection="0"/>
    <xf numFmtId="0" fontId="21" fillId="3" borderId="1" applyNumberFormat="0" applyAlignment="0" applyProtection="0"/>
    <xf numFmtId="0" fontId="21" fillId="3" borderId="1" applyNumberFormat="0" applyAlignment="0" applyProtection="0"/>
    <xf numFmtId="0" fontId="21" fillId="3" borderId="1" applyNumberFormat="0" applyAlignment="0" applyProtection="0"/>
    <xf numFmtId="0" fontId="22" fillId="0" borderId="4" applyNumberFormat="0" applyFill="0" applyAlignment="0" applyProtection="0"/>
    <xf numFmtId="0" fontId="23" fillId="12" borderId="0" applyNumberFormat="0" applyBorder="0" applyAlignment="0" applyProtection="0"/>
    <xf numFmtId="0" fontId="10" fillId="0" borderId="0"/>
    <xf numFmtId="0" fontId="7" fillId="0" borderId="0"/>
    <xf numFmtId="0" fontId="9" fillId="0" borderId="0"/>
    <xf numFmtId="0" fontId="7" fillId="0" borderId="0"/>
    <xf numFmtId="0" fontId="9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5" fillId="0" borderId="0"/>
    <xf numFmtId="0" fontId="10" fillId="6" borderId="5" applyNumberFormat="0" applyFont="0" applyAlignment="0" applyProtection="0"/>
    <xf numFmtId="0" fontId="10" fillId="6" borderId="5" applyNumberFormat="0" applyFont="0" applyAlignment="0" applyProtection="0"/>
    <xf numFmtId="0" fontId="10" fillId="6" borderId="5" applyNumberFormat="0" applyFont="0" applyAlignment="0" applyProtection="0"/>
    <xf numFmtId="0" fontId="10" fillId="6" borderId="5" applyNumberFormat="0" applyFont="0" applyAlignment="0" applyProtection="0"/>
    <xf numFmtId="0" fontId="10" fillId="6" borderId="5" applyNumberFormat="0" applyFont="0" applyAlignment="0" applyProtection="0"/>
    <xf numFmtId="0" fontId="24" fillId="22" borderId="6" applyNumberFormat="0" applyAlignment="0" applyProtection="0"/>
    <xf numFmtId="0" fontId="24" fillId="22" borderId="6" applyNumberFormat="0" applyAlignment="0" applyProtection="0"/>
    <xf numFmtId="0" fontId="24" fillId="22" borderId="6" applyNumberFormat="0" applyAlignment="0" applyProtection="0"/>
    <xf numFmtId="0" fontId="24" fillId="22" borderId="6" applyNumberFormat="0" applyAlignment="0" applyProtection="0"/>
    <xf numFmtId="0" fontId="24" fillId="22" borderId="6" applyNumberFormat="0" applyAlignment="0" applyProtection="0"/>
    <xf numFmtId="0" fontId="9" fillId="0" borderId="0"/>
    <xf numFmtId="0" fontId="25" fillId="0" borderId="0" applyNumberFormat="0" applyFill="0" applyBorder="0" applyAlignment="0" applyProtection="0"/>
    <xf numFmtId="0" fontId="9" fillId="0" borderId="7" applyNumberFormat="0" applyFont="0" applyFill="0" applyAlignment="0" applyProtection="0"/>
    <xf numFmtId="0" fontId="26" fillId="0" borderId="0" applyNumberFormat="0" applyFill="0" applyBorder="0" applyAlignment="0" applyProtection="0"/>
    <xf numFmtId="40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10" fontId="9" fillId="0" borderId="0" applyFont="0" applyFill="0" applyBorder="0" applyAlignment="0" applyProtection="0"/>
    <xf numFmtId="0" fontId="28" fillId="0" borderId="0"/>
    <xf numFmtId="165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7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0" fontId="30" fillId="0" borderId="0"/>
  </cellStyleXfs>
  <cellXfs count="80">
    <xf numFmtId="0" fontId="0" fillId="0" borderId="0" xfId="0"/>
    <xf numFmtId="0" fontId="1" fillId="0" borderId="8" xfId="0" applyFont="1" applyBorder="1" applyAlignment="1">
      <alignment horizontal="left" vertical="top"/>
    </xf>
    <xf numFmtId="0" fontId="1" fillId="0" borderId="8" xfId="0" applyFont="1" applyBorder="1" applyAlignment="1">
      <alignment horizontal="center" vertical="center"/>
    </xf>
    <xf numFmtId="0" fontId="4" fillId="24" borderId="8" xfId="0" applyFont="1" applyFill="1" applyBorder="1" applyAlignment="1">
      <alignment horizontal="right" vertical="center"/>
    </xf>
    <xf numFmtId="0" fontId="1" fillId="25" borderId="8" xfId="0" applyFont="1" applyFill="1" applyBorder="1" applyAlignment="1">
      <alignment horizontal="right" vertical="top"/>
    </xf>
    <xf numFmtId="0" fontId="1" fillId="24" borderId="8" xfId="0" applyFont="1" applyFill="1" applyBorder="1" applyAlignment="1">
      <alignment horizontal="right" vertical="top"/>
    </xf>
    <xf numFmtId="0" fontId="1" fillId="0" borderId="8" xfId="0" applyFont="1" applyBorder="1" applyAlignment="1">
      <alignment horizontal="right" vertical="top"/>
    </xf>
    <xf numFmtId="0" fontId="1" fillId="25" borderId="8" xfId="0" applyFont="1" applyFill="1" applyBorder="1" applyAlignment="1">
      <alignment horizontal="right" vertical="center"/>
    </xf>
    <xf numFmtId="0" fontId="2" fillId="0" borderId="8" xfId="0" applyFont="1" applyBorder="1" applyAlignment="1">
      <alignment horizontal="left" vertical="top"/>
    </xf>
    <xf numFmtId="0" fontId="2" fillId="0" borderId="8" xfId="0" applyFont="1" applyBorder="1" applyAlignment="1">
      <alignment horizontal="center" vertical="center"/>
    </xf>
    <xf numFmtId="0" fontId="2" fillId="25" borderId="8" xfId="0" applyFont="1" applyFill="1" applyBorder="1" applyAlignment="1">
      <alignment horizontal="right" vertical="top"/>
    </xf>
    <xf numFmtId="0" fontId="2" fillId="24" borderId="8" xfId="0" applyFont="1" applyFill="1" applyBorder="1" applyAlignment="1">
      <alignment horizontal="right" vertical="top"/>
    </xf>
    <xf numFmtId="0" fontId="2" fillId="0" borderId="8" xfId="0" applyFont="1" applyBorder="1" applyAlignment="1">
      <alignment horizontal="right" vertical="top"/>
    </xf>
    <xf numFmtId="0" fontId="2" fillId="25" borderId="8" xfId="0" applyFont="1" applyFill="1" applyBorder="1" applyAlignment="1">
      <alignment horizontal="right" vertical="center"/>
    </xf>
    <xf numFmtId="0" fontId="3" fillId="0" borderId="9" xfId="0" applyFont="1" applyBorder="1" applyAlignment="1">
      <alignment vertical="top"/>
    </xf>
    <xf numFmtId="0" fontId="3" fillId="0" borderId="10" xfId="0" applyFont="1" applyBorder="1" applyAlignment="1">
      <alignment horizontal="left" vertical="top"/>
    </xf>
    <xf numFmtId="0" fontId="1" fillId="0" borderId="10" xfId="0" applyFont="1" applyBorder="1" applyAlignment="1">
      <alignment horizontal="right" vertical="top"/>
    </xf>
    <xf numFmtId="0" fontId="8" fillId="25" borderId="11" xfId="60" applyFont="1" applyFill="1" applyBorder="1" applyAlignment="1">
      <alignment horizontal="right" vertical="center"/>
    </xf>
    <xf numFmtId="0" fontId="8" fillId="0" borderId="11" xfId="60" applyFont="1" applyBorder="1" applyAlignment="1">
      <alignment horizontal="left" vertical="top"/>
    </xf>
    <xf numFmtId="0" fontId="31" fillId="26" borderId="11" xfId="60" applyFont="1" applyFill="1" applyBorder="1" applyAlignment="1">
      <alignment horizontal="center" vertical="center" wrapText="1"/>
    </xf>
    <xf numFmtId="3" fontId="3" fillId="0" borderId="9" xfId="0" applyNumberFormat="1" applyFont="1" applyBorder="1" applyAlignment="1">
      <alignment vertical="top"/>
    </xf>
    <xf numFmtId="3" fontId="3" fillId="0" borderId="10" xfId="0" applyNumberFormat="1" applyFont="1" applyBorder="1" applyAlignment="1">
      <alignment horizontal="left" vertical="top"/>
    </xf>
    <xf numFmtId="3" fontId="0" fillId="0" borderId="0" xfId="0" applyNumberFormat="1"/>
    <xf numFmtId="0" fontId="6" fillId="0" borderId="0" xfId="0" applyFont="1" applyAlignment="1">
      <alignment horizontal="center" wrapText="1"/>
    </xf>
    <xf numFmtId="1" fontId="0" fillId="0" borderId="0" xfId="0" applyNumberFormat="1"/>
    <xf numFmtId="0" fontId="2" fillId="0" borderId="12" xfId="0" applyFont="1" applyBorder="1" applyAlignment="1">
      <alignment horizontal="left" vertical="top"/>
    </xf>
    <xf numFmtId="0" fontId="2" fillId="0" borderId="12" xfId="0" applyFont="1" applyBorder="1" applyAlignment="1">
      <alignment horizontal="center" vertical="center"/>
    </xf>
    <xf numFmtId="0" fontId="4" fillId="24" borderId="12" xfId="0" applyFont="1" applyFill="1" applyBorder="1" applyAlignment="1">
      <alignment horizontal="right" vertical="center"/>
    </xf>
    <xf numFmtId="0" fontId="2" fillId="25" borderId="12" xfId="0" applyFont="1" applyFill="1" applyBorder="1" applyAlignment="1">
      <alignment horizontal="right" vertical="top"/>
    </xf>
    <xf numFmtId="0" fontId="2" fillId="24" borderId="12" xfId="0" applyFont="1" applyFill="1" applyBorder="1" applyAlignment="1">
      <alignment horizontal="right" vertical="top"/>
    </xf>
    <xf numFmtId="0" fontId="2" fillId="25" borderId="12" xfId="0" applyFont="1" applyFill="1" applyBorder="1" applyAlignment="1">
      <alignment horizontal="right" vertical="center"/>
    </xf>
    <xf numFmtId="0" fontId="2" fillId="0" borderId="12" xfId="0" applyFont="1" applyBorder="1" applyAlignment="1">
      <alignment horizontal="right" vertical="top"/>
    </xf>
    <xf numFmtId="0" fontId="0" fillId="0" borderId="11" xfId="0" applyBorder="1"/>
    <xf numFmtId="3" fontId="0" fillId="0" borderId="11" xfId="0" applyNumberFormat="1" applyBorder="1"/>
    <xf numFmtId="1" fontId="0" fillId="0" borderId="11" xfId="0" applyNumberFormat="1" applyBorder="1"/>
    <xf numFmtId="0" fontId="31" fillId="26" borderId="11" xfId="0" applyFont="1" applyFill="1" applyBorder="1" applyAlignment="1">
      <alignment horizontal="center" vertical="center" wrapText="1"/>
    </xf>
    <xf numFmtId="3" fontId="31" fillId="26" borderId="11" xfId="0" applyNumberFormat="1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left" vertical="top"/>
    </xf>
    <xf numFmtId="0" fontId="8" fillId="24" borderId="11" xfId="0" applyFont="1" applyFill="1" applyBorder="1" applyAlignment="1">
      <alignment horizontal="right" vertical="center"/>
    </xf>
    <xf numFmtId="0" fontId="8" fillId="27" borderId="11" xfId="0" applyFont="1" applyFill="1" applyBorder="1" applyAlignment="1">
      <alignment horizontal="right" vertical="top"/>
    </xf>
    <xf numFmtId="0" fontId="8" fillId="27" borderId="11" xfId="0" applyFont="1" applyFill="1" applyBorder="1" applyAlignment="1">
      <alignment horizontal="right" vertical="center"/>
    </xf>
    <xf numFmtId="0" fontId="8" fillId="25" borderId="11" xfId="0" applyFont="1" applyFill="1" applyBorder="1" applyAlignment="1">
      <alignment horizontal="right" vertical="center"/>
    </xf>
    <xf numFmtId="0" fontId="8" fillId="0" borderId="11" xfId="0" applyFont="1" applyBorder="1" applyAlignment="1">
      <alignment horizontal="right" vertical="top"/>
    </xf>
    <xf numFmtId="3" fontId="8" fillId="0" borderId="11" xfId="0" applyNumberFormat="1" applyFont="1" applyBorder="1" applyAlignment="1">
      <alignment horizontal="right" vertical="top"/>
    </xf>
    <xf numFmtId="0" fontId="8" fillId="0" borderId="11" xfId="0" applyFont="1" applyBorder="1" applyAlignment="1">
      <alignment horizontal="center" vertical="center"/>
    </xf>
    <xf numFmtId="0" fontId="8" fillId="25" borderId="11" xfId="52" applyFont="1" applyFill="1" applyBorder="1" applyAlignment="1">
      <alignment horizontal="right" vertical="center"/>
    </xf>
    <xf numFmtId="0" fontId="8" fillId="0" borderId="11" xfId="52" applyFont="1" applyBorder="1" applyAlignment="1">
      <alignment horizontal="left" vertical="top"/>
    </xf>
    <xf numFmtId="0" fontId="31" fillId="26" borderId="11" xfId="52" applyFont="1" applyFill="1" applyBorder="1" applyAlignment="1">
      <alignment horizontal="center" vertical="center" wrapText="1"/>
    </xf>
    <xf numFmtId="0" fontId="8" fillId="0" borderId="8" xfId="57" applyFont="1" applyBorder="1" applyAlignment="1">
      <alignment horizontal="left" vertical="top"/>
    </xf>
    <xf numFmtId="0" fontId="8" fillId="0" borderId="8" xfId="57" applyFont="1" applyBorder="1" applyAlignment="1">
      <alignment horizontal="right" vertical="top"/>
    </xf>
    <xf numFmtId="0" fontId="8" fillId="0" borderId="12" xfId="57" applyFont="1" applyBorder="1" applyAlignment="1">
      <alignment horizontal="right" vertical="top"/>
    </xf>
    <xf numFmtId="0" fontId="8" fillId="0" borderId="12" xfId="57" applyFont="1" applyBorder="1" applyAlignment="1">
      <alignment horizontal="left" vertical="top"/>
    </xf>
    <xf numFmtId="0" fontId="8" fillId="0" borderId="11" xfId="57" applyFont="1" applyBorder="1" applyAlignment="1">
      <alignment horizontal="right" vertical="top"/>
    </xf>
    <xf numFmtId="0" fontId="8" fillId="0" borderId="11" xfId="57" applyFont="1" applyBorder="1" applyAlignment="1">
      <alignment horizontal="left" vertical="top"/>
    </xf>
    <xf numFmtId="0" fontId="31" fillId="26" borderId="11" xfId="57" applyFont="1" applyFill="1" applyBorder="1" applyAlignment="1">
      <alignment horizontal="center" vertical="center" wrapText="1"/>
    </xf>
    <xf numFmtId="0" fontId="6" fillId="28" borderId="11" xfId="0" applyFont="1" applyFill="1" applyBorder="1" applyAlignment="1">
      <alignment horizontal="center" wrapText="1"/>
    </xf>
    <xf numFmtId="0" fontId="6" fillId="0" borderId="11" xfId="0" applyFont="1" applyBorder="1" applyAlignment="1">
      <alignment horizontal="center" wrapText="1"/>
    </xf>
    <xf numFmtId="0" fontId="8" fillId="0" borderId="8" xfId="52" applyFont="1" applyBorder="1" applyAlignment="1">
      <alignment horizontal="left" vertical="top"/>
    </xf>
    <xf numFmtId="0" fontId="7" fillId="0" borderId="0" xfId="52"/>
    <xf numFmtId="1" fontId="32" fillId="29" borderId="11" xfId="56" applyNumberFormat="1" applyFont="1" applyFill="1" applyBorder="1" applyAlignment="1">
      <alignment horizontal="center" vertical="center" wrapText="1"/>
    </xf>
    <xf numFmtId="1" fontId="32" fillId="29" borderId="11" xfId="54" applyNumberFormat="1" applyFont="1" applyFill="1" applyBorder="1" applyAlignment="1">
      <alignment horizontal="center" vertical="center" wrapText="1"/>
    </xf>
    <xf numFmtId="0" fontId="33" fillId="0" borderId="11" xfId="52" applyFont="1" applyBorder="1" applyAlignment="1">
      <alignment vertical="center"/>
    </xf>
    <xf numFmtId="0" fontId="34" fillId="0" borderId="11" xfId="52" applyFont="1" applyBorder="1" applyAlignment="1">
      <alignment horizontal="left" vertical="center" wrapText="1"/>
    </xf>
    <xf numFmtId="169" fontId="34" fillId="0" borderId="11" xfId="52" applyNumberFormat="1" applyFont="1" applyBorder="1" applyAlignment="1">
      <alignment horizontal="left" vertical="center" wrapText="1"/>
    </xf>
    <xf numFmtId="1" fontId="34" fillId="0" borderId="11" xfId="52" applyNumberFormat="1" applyFont="1" applyBorder="1" applyAlignment="1">
      <alignment horizontal="center" vertical="center" wrapText="1"/>
    </xf>
    <xf numFmtId="0" fontId="31" fillId="30" borderId="11" xfId="52" applyFont="1" applyFill="1" applyBorder="1" applyAlignment="1">
      <alignment horizontal="center" vertical="center" wrapText="1"/>
    </xf>
    <xf numFmtId="3" fontId="6" fillId="31" borderId="11" xfId="52" quotePrefix="1" applyNumberFormat="1" applyFont="1" applyFill="1" applyBorder="1" applyAlignment="1">
      <alignment horizontal="center" vertical="center" wrapText="1"/>
    </xf>
    <xf numFmtId="0" fontId="34" fillId="0" borderId="0" xfId="52" applyFont="1"/>
    <xf numFmtId="0" fontId="8" fillId="32" borderId="11" xfId="0" applyFont="1" applyFill="1" applyBorder="1" applyAlignment="1">
      <alignment horizontal="right" vertical="center"/>
    </xf>
    <xf numFmtId="0" fontId="1" fillId="0" borderId="8" xfId="61" applyFont="1" applyBorder="1" applyAlignment="1">
      <alignment horizontal="left" vertical="top"/>
    </xf>
    <xf numFmtId="0" fontId="1" fillId="26" borderId="10" xfId="61" applyFont="1" applyFill="1" applyBorder="1" applyAlignment="1">
      <alignment horizontal="left" vertical="center"/>
    </xf>
    <xf numFmtId="0" fontId="1" fillId="0" borderId="13" xfId="0" applyFont="1" applyBorder="1" applyAlignment="1">
      <alignment horizontal="left" vertical="top"/>
    </xf>
    <xf numFmtId="0" fontId="4" fillId="0" borderId="14" xfId="0" applyFont="1" applyBorder="1" applyAlignment="1">
      <alignment horizontal="right" vertical="center"/>
    </xf>
    <xf numFmtId="0" fontId="1" fillId="31" borderId="11" xfId="0" applyFont="1" applyFill="1" applyBorder="1" applyAlignment="1">
      <alignment horizontal="right" vertical="center"/>
    </xf>
    <xf numFmtId="0" fontId="1" fillId="0" borderId="11" xfId="52" applyFont="1" applyBorder="1" applyAlignment="1">
      <alignment horizontal="left" vertical="top"/>
    </xf>
    <xf numFmtId="0" fontId="1" fillId="0" borderId="11" xfId="0" applyFont="1" applyBorder="1" applyAlignment="1">
      <alignment horizontal="left" vertical="top"/>
    </xf>
    <xf numFmtId="3" fontId="6" fillId="33" borderId="11" xfId="52" quotePrefix="1" applyNumberFormat="1" applyFont="1" applyFill="1" applyBorder="1" applyAlignment="1">
      <alignment horizontal="center" vertical="center" wrapText="1"/>
    </xf>
    <xf numFmtId="0" fontId="3" fillId="26" borderId="10" xfId="0" applyFont="1" applyFill="1" applyBorder="1" applyAlignment="1">
      <alignment horizontal="left" vertical="center"/>
    </xf>
    <xf numFmtId="0" fontId="9" fillId="0" borderId="0" xfId="0" applyFont="1"/>
    <xf numFmtId="0" fontId="1" fillId="26" borderId="10" xfId="0" applyFont="1" applyFill="1" applyBorder="1" applyAlignment="1">
      <alignment horizontal="left" vertical="center"/>
    </xf>
  </cellXfs>
  <cellStyles count="87">
    <cellStyle name="20% - Accent1 2" xfId="1" xr:uid="{00000000-0005-0000-0000-000000000000}"/>
    <cellStyle name="20% - Accent2 2" xfId="2" xr:uid="{00000000-0005-0000-0000-000001000000}"/>
    <cellStyle name="20% - Accent3 2" xfId="3" xr:uid="{00000000-0005-0000-0000-000002000000}"/>
    <cellStyle name="20% - Accent4 2" xfId="4" xr:uid="{00000000-0005-0000-0000-000003000000}"/>
    <cellStyle name="20% - Accent5 2" xfId="5" xr:uid="{00000000-0005-0000-0000-000004000000}"/>
    <cellStyle name="20% - Accent6 2" xfId="6" xr:uid="{00000000-0005-0000-0000-000005000000}"/>
    <cellStyle name="40% - Accent1 2" xfId="7" xr:uid="{00000000-0005-0000-0000-000006000000}"/>
    <cellStyle name="40% - Accent2 2" xfId="8" xr:uid="{00000000-0005-0000-0000-000007000000}"/>
    <cellStyle name="40% - Accent3 2" xfId="9" xr:uid="{00000000-0005-0000-0000-000008000000}"/>
    <cellStyle name="40% - Accent4 2" xfId="10" xr:uid="{00000000-0005-0000-0000-000009000000}"/>
    <cellStyle name="40% - Accent5 2" xfId="11" xr:uid="{00000000-0005-0000-0000-00000A000000}"/>
    <cellStyle name="40% - Accent6 2" xfId="12" xr:uid="{00000000-0005-0000-0000-00000B000000}"/>
    <cellStyle name="60% - Accent1 2" xfId="13" xr:uid="{00000000-0005-0000-0000-00000C000000}"/>
    <cellStyle name="60% - Accent2 2" xfId="14" xr:uid="{00000000-0005-0000-0000-00000D000000}"/>
    <cellStyle name="60% - Accent3 2" xfId="15" xr:uid="{00000000-0005-0000-0000-00000E000000}"/>
    <cellStyle name="60% - Accent4 2" xfId="16" xr:uid="{00000000-0005-0000-0000-00000F000000}"/>
    <cellStyle name="60% - Accent5 2" xfId="17" xr:uid="{00000000-0005-0000-0000-000010000000}"/>
    <cellStyle name="60% - Accent6 2" xfId="18" xr:uid="{00000000-0005-0000-0000-000011000000}"/>
    <cellStyle name="Accent1 2" xfId="19" xr:uid="{00000000-0005-0000-0000-000012000000}"/>
    <cellStyle name="Accent2 2" xfId="20" xr:uid="{00000000-0005-0000-0000-000013000000}"/>
    <cellStyle name="Accent3 2" xfId="21" xr:uid="{00000000-0005-0000-0000-000014000000}"/>
    <cellStyle name="Accent4 2" xfId="22" xr:uid="{00000000-0005-0000-0000-000015000000}"/>
    <cellStyle name="Accent5 2" xfId="23" xr:uid="{00000000-0005-0000-0000-000016000000}"/>
    <cellStyle name="Accent6 2" xfId="24" xr:uid="{00000000-0005-0000-0000-000017000000}"/>
    <cellStyle name="Bad 2" xfId="25" xr:uid="{00000000-0005-0000-0000-000018000000}"/>
    <cellStyle name="Calculation 2" xfId="26" xr:uid="{00000000-0005-0000-0000-000019000000}"/>
    <cellStyle name="Calculation 2 2" xfId="27" xr:uid="{00000000-0005-0000-0000-00001A000000}"/>
    <cellStyle name="Calculation 3" xfId="28" xr:uid="{00000000-0005-0000-0000-00001B000000}"/>
    <cellStyle name="Calculation 4" xfId="29" xr:uid="{00000000-0005-0000-0000-00001C000000}"/>
    <cellStyle name="Calculation 5" xfId="30" xr:uid="{00000000-0005-0000-0000-00001D000000}"/>
    <cellStyle name="Check Cell 2" xfId="31" xr:uid="{00000000-0005-0000-0000-00001E000000}"/>
    <cellStyle name="Comma 2" xfId="32" xr:uid="{00000000-0005-0000-0000-00001F000000}"/>
    <cellStyle name="Comma 3" xfId="33" xr:uid="{00000000-0005-0000-0000-000020000000}"/>
    <cellStyle name="Comma0" xfId="34" xr:uid="{00000000-0005-0000-0000-000021000000}"/>
    <cellStyle name="Currency0" xfId="35" xr:uid="{00000000-0005-0000-0000-000022000000}"/>
    <cellStyle name="Date" xfId="36" xr:uid="{00000000-0005-0000-0000-000023000000}"/>
    <cellStyle name="Explanatory Text 2" xfId="37" xr:uid="{00000000-0005-0000-0000-000024000000}"/>
    <cellStyle name="Fixed" xfId="38" xr:uid="{00000000-0005-0000-0000-000025000000}"/>
    <cellStyle name="Good 2" xfId="39" xr:uid="{00000000-0005-0000-0000-000026000000}"/>
    <cellStyle name="Heading 1 2" xfId="40" xr:uid="{00000000-0005-0000-0000-000027000000}"/>
    <cellStyle name="Heading 2 2" xfId="41" xr:uid="{00000000-0005-0000-0000-000028000000}"/>
    <cellStyle name="Heading 3 2" xfId="42" xr:uid="{00000000-0005-0000-0000-000029000000}"/>
    <cellStyle name="Heading 4 2" xfId="43" xr:uid="{00000000-0005-0000-0000-00002A000000}"/>
    <cellStyle name="Input 2" xfId="44" xr:uid="{00000000-0005-0000-0000-00002B000000}"/>
    <cellStyle name="Input 2 2" xfId="45" xr:uid="{00000000-0005-0000-0000-00002C000000}"/>
    <cellStyle name="Input 3" xfId="46" xr:uid="{00000000-0005-0000-0000-00002D000000}"/>
    <cellStyle name="Input 4" xfId="47" xr:uid="{00000000-0005-0000-0000-00002E000000}"/>
    <cellStyle name="Input 5" xfId="48" xr:uid="{00000000-0005-0000-0000-00002F000000}"/>
    <cellStyle name="Linked Cell 2" xfId="49" xr:uid="{00000000-0005-0000-0000-000030000000}"/>
    <cellStyle name="Neutral 2" xfId="50" xr:uid="{00000000-0005-0000-0000-000031000000}"/>
    <cellStyle name="Normal" xfId="0" builtinId="0"/>
    <cellStyle name="Normal 2" xfId="51" xr:uid="{00000000-0005-0000-0000-000033000000}"/>
    <cellStyle name="Normal 2 2" xfId="52" xr:uid="{00000000-0005-0000-0000-000034000000}"/>
    <cellStyle name="Normal 3" xfId="53" xr:uid="{00000000-0005-0000-0000-000035000000}"/>
    <cellStyle name="Normal 3 2" xfId="54" xr:uid="{00000000-0005-0000-0000-000036000000}"/>
    <cellStyle name="Normal 3 3" xfId="55" xr:uid="{00000000-0005-0000-0000-000037000000}"/>
    <cellStyle name="Normal 4" xfId="56" xr:uid="{00000000-0005-0000-0000-000038000000}"/>
    <cellStyle name="Normal 5" xfId="57" xr:uid="{00000000-0005-0000-0000-000039000000}"/>
    <cellStyle name="Normal 6" xfId="58" xr:uid="{00000000-0005-0000-0000-00003A000000}"/>
    <cellStyle name="Normal 7" xfId="59" xr:uid="{00000000-0005-0000-0000-00003B000000}"/>
    <cellStyle name="Normal 8" xfId="60" xr:uid="{00000000-0005-0000-0000-00003C000000}"/>
    <cellStyle name="Normal 9" xfId="61" xr:uid="{00000000-0005-0000-0000-00003D000000}"/>
    <cellStyle name="Note 2" xfId="62" xr:uid="{00000000-0005-0000-0000-00003E000000}"/>
    <cellStyle name="Note 2 2" xfId="63" xr:uid="{00000000-0005-0000-0000-00003F000000}"/>
    <cellStyle name="Note 3" xfId="64" xr:uid="{00000000-0005-0000-0000-000040000000}"/>
    <cellStyle name="Note 4" xfId="65" xr:uid="{00000000-0005-0000-0000-000041000000}"/>
    <cellStyle name="Note 5" xfId="66" xr:uid="{00000000-0005-0000-0000-000042000000}"/>
    <cellStyle name="Output 2" xfId="67" xr:uid="{00000000-0005-0000-0000-000043000000}"/>
    <cellStyle name="Output 2 2" xfId="68" xr:uid="{00000000-0005-0000-0000-000044000000}"/>
    <cellStyle name="Output 3" xfId="69" xr:uid="{00000000-0005-0000-0000-000045000000}"/>
    <cellStyle name="Output 4" xfId="70" xr:uid="{00000000-0005-0000-0000-000046000000}"/>
    <cellStyle name="Output 5" xfId="71" xr:uid="{00000000-0005-0000-0000-000047000000}"/>
    <cellStyle name="Style 1" xfId="72" xr:uid="{00000000-0005-0000-0000-000048000000}"/>
    <cellStyle name="Title 2" xfId="73" xr:uid="{00000000-0005-0000-0000-000049000000}"/>
    <cellStyle name="Total 2" xfId="74" xr:uid="{00000000-0005-0000-0000-00004A000000}"/>
    <cellStyle name="Warning Text 2" xfId="75" xr:uid="{00000000-0005-0000-0000-00004B000000}"/>
    <cellStyle name="똿뗦먛귟 [0.00]_PRODUCT DETAIL Q1" xfId="76" xr:uid="{00000000-0005-0000-0000-00004C000000}"/>
    <cellStyle name="똿뗦먛귟_PRODUCT DETAIL Q1" xfId="77" xr:uid="{00000000-0005-0000-0000-00004D000000}"/>
    <cellStyle name="믅됞 [0.00]_PRODUCT DETAIL Q1" xfId="78" xr:uid="{00000000-0005-0000-0000-00004E000000}"/>
    <cellStyle name="믅됞_PRODUCT DETAIL Q1" xfId="79" xr:uid="{00000000-0005-0000-0000-00004F000000}"/>
    <cellStyle name="백분율_HOBONG" xfId="80" xr:uid="{00000000-0005-0000-0000-000050000000}"/>
    <cellStyle name="뷭?_BOOKSHIP" xfId="81" xr:uid="{00000000-0005-0000-0000-000051000000}"/>
    <cellStyle name="콤마 [0]_1202" xfId="82" xr:uid="{00000000-0005-0000-0000-000052000000}"/>
    <cellStyle name="콤마_1202" xfId="83" xr:uid="{00000000-0005-0000-0000-000053000000}"/>
    <cellStyle name="통화 [0]_1202" xfId="84" xr:uid="{00000000-0005-0000-0000-000054000000}"/>
    <cellStyle name="통화_1202" xfId="85" xr:uid="{00000000-0005-0000-0000-000055000000}"/>
    <cellStyle name="표준_(정보부문)월별인원계획" xfId="86" xr:uid="{00000000-0005-0000-0000-000056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F0F0F0"/>
      <rgbColor rgb="00BFCDDB"/>
      <rgbColor rgb="00000000"/>
      <rgbColor rgb="00C0C0C0"/>
      <rgbColor rgb="00C0FFFF"/>
      <rgbColor rgb="000000FF"/>
      <rgbColor rgb="00FFFFC0"/>
      <rgbColor rgb="00FF0000"/>
      <rgbColor rgb="00ABABAB"/>
      <rgbColor rgb="00D7D7D7"/>
      <rgbColor rgb="00000000"/>
      <rgbColor rgb="00000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A1:W492"/>
  <sheetViews>
    <sheetView tabSelected="1" topLeftCell="D13" zoomScaleNormal="100" zoomScaleSheetLayoutView="63" workbookViewId="0">
      <selection activeCell="D17" sqref="D17"/>
    </sheetView>
  </sheetViews>
  <sheetFormatPr defaultColWidth="10.28515625" defaultRowHeight="12.75" customHeight="1"/>
  <cols>
    <col min="1" max="1" width="18" customWidth="1"/>
    <col min="2" max="3" width="18.5703125" bestFit="1" customWidth="1"/>
    <col min="4" max="4" width="19.28515625" bestFit="1" customWidth="1"/>
    <col min="5" max="5" width="13.85546875" customWidth="1"/>
    <col min="6" max="6" width="15.7109375" customWidth="1"/>
    <col min="7" max="7" width="42.85546875" customWidth="1"/>
    <col min="8" max="9" width="11.42578125" customWidth="1"/>
    <col min="10" max="10" width="13.140625" customWidth="1"/>
    <col min="11" max="11" width="12.7109375" customWidth="1"/>
    <col min="12" max="13" width="11.42578125" customWidth="1"/>
    <col min="14" max="14" width="11.140625" customWidth="1"/>
    <col min="15" max="15" width="11.140625" style="22" customWidth="1"/>
    <col min="16" max="18" width="10.28515625" style="24" customWidth="1"/>
  </cols>
  <sheetData>
    <row r="1" spans="1:23" ht="12.75" customHeight="1">
      <c r="A1" s="61" t="s">
        <v>951</v>
      </c>
      <c r="B1" s="61"/>
      <c r="C1" s="61"/>
      <c r="D1" s="61"/>
      <c r="E1" s="32"/>
      <c r="F1" s="32"/>
      <c r="G1" s="32"/>
      <c r="H1" s="32"/>
      <c r="I1" s="32"/>
      <c r="J1" s="32"/>
      <c r="K1" s="32"/>
      <c r="L1" s="32"/>
      <c r="M1" s="32"/>
      <c r="N1" s="32"/>
      <c r="O1" s="33"/>
      <c r="P1" s="34"/>
      <c r="Q1" s="34"/>
      <c r="R1" s="34"/>
      <c r="S1" s="32"/>
      <c r="T1" s="32"/>
      <c r="U1" s="32"/>
      <c r="V1" s="32"/>
      <c r="W1" s="32"/>
    </row>
    <row r="2" spans="1:23" ht="12.75" customHeight="1">
      <c r="A2" s="62" t="s">
        <v>952</v>
      </c>
      <c r="B2" s="63">
        <v>43497</v>
      </c>
      <c r="C2" s="63">
        <v>43616</v>
      </c>
      <c r="D2" s="64">
        <f>DATEDIF(B2,C2,"d")</f>
        <v>119</v>
      </c>
      <c r="E2" s="32"/>
      <c r="F2" s="32"/>
      <c r="G2" s="32"/>
      <c r="H2" s="32"/>
      <c r="I2" s="32"/>
      <c r="J2" s="32"/>
      <c r="K2" s="32"/>
      <c r="L2" s="32"/>
      <c r="M2" s="32"/>
      <c r="N2" s="32"/>
      <c r="O2" s="33"/>
      <c r="P2" s="34"/>
      <c r="Q2" s="34"/>
      <c r="R2" s="34"/>
      <c r="S2" s="32"/>
      <c r="T2" s="32"/>
      <c r="U2" s="32"/>
      <c r="V2" s="32"/>
      <c r="W2" s="32"/>
    </row>
    <row r="3" spans="1:23" ht="12.75" customHeight="1">
      <c r="A3" s="62" t="s">
        <v>953</v>
      </c>
      <c r="B3" s="63">
        <v>43545</v>
      </c>
      <c r="C3" s="63" t="s">
        <v>954</v>
      </c>
      <c r="D3" s="64">
        <f>DATEDIF(B2,B3,"d")</f>
        <v>48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3"/>
      <c r="P3" s="34"/>
      <c r="Q3" s="34"/>
      <c r="R3" s="34"/>
      <c r="S3" s="32"/>
      <c r="T3" s="32"/>
      <c r="U3" s="32"/>
      <c r="V3" s="32" t="s">
        <v>972</v>
      </c>
      <c r="W3" s="32"/>
    </row>
    <row r="4" spans="1:23" s="23" customFormat="1" ht="78.75" customHeight="1">
      <c r="A4" s="35" t="s">
        <v>8</v>
      </c>
      <c r="B4" s="35" t="s">
        <v>9</v>
      </c>
      <c r="C4" s="35" t="s">
        <v>10</v>
      </c>
      <c r="D4" s="35" t="s">
        <v>11</v>
      </c>
      <c r="E4" s="35" t="s">
        <v>0</v>
      </c>
      <c r="F4" s="35" t="s">
        <v>1</v>
      </c>
      <c r="G4" s="35" t="s">
        <v>2</v>
      </c>
      <c r="H4" s="35" t="s">
        <v>3</v>
      </c>
      <c r="I4" s="35" t="s">
        <v>4</v>
      </c>
      <c r="J4" s="35" t="s">
        <v>5</v>
      </c>
      <c r="K4" s="35" t="s">
        <v>6</v>
      </c>
      <c r="L4" s="35" t="s">
        <v>774</v>
      </c>
      <c r="M4" s="35" t="s">
        <v>7</v>
      </c>
      <c r="N4" s="35" t="s">
        <v>775</v>
      </c>
      <c r="O4" s="36" t="s">
        <v>947</v>
      </c>
      <c r="P4" s="59" t="s">
        <v>948</v>
      </c>
      <c r="Q4" s="60" t="s">
        <v>949</v>
      </c>
      <c r="R4" s="59" t="s">
        <v>950</v>
      </c>
      <c r="S4" s="55" t="str">
        <f>IF(ISNA(VLOOKUP($F4,Arr!$A$1:$G$230,COLUMN(C1),0))=TRUE," ",IF(VLOOKUP($F4,Arr!$A$1:$G$230,COLUMN(C1),0)=0,"",VLOOKUP($F4,Arr!$A$1:$G$230,COLUMN(C1),0)))</f>
        <v>Arriving Univitis 03.2018 - At port</v>
      </c>
      <c r="T4" s="55" t="str">
        <f>IF(ISNA(VLOOKUP($F4,Arr!$A$1:$G$230,COLUMN(D1),0))=TRUE," ",IF(VLOOKUP($F4,Arr!$A$1:$G$230,COLUMN(D1),0)=0,"",VLOOKUP($F4,Arr!$A$1:$G$230,COLUMN(D1),0)))</f>
        <v>Arriving Luis 04.2018 - At port</v>
      </c>
      <c r="U4" s="55" t="str">
        <f>IF(ISNA(VLOOKUP($F4,Arr!$A$1:$G$230,COLUMN(E1),0))=TRUE," ",IF(VLOOKUP($F4,Arr!$A$1:$G$230,COLUMN(E1),0)=0,"",VLOOKUP($F4,Arr!$A$1:$G$230,COLUMN(E1),0)))</f>
        <v>Arriving Luis 05.2018 - At port</v>
      </c>
      <c r="V4" s="55" t="str">
        <f>IF(ISNA(VLOOKUP($F4,Arr!$A$1:$G$230,COLUMN(F1),0))=TRUE," ",IF(VLOOKUP($F4,Arr!$A$1:$G$230,COLUMN(F1),0)=0,"",VLOOKUP($F4,Arr!$A$1:$G$230,COLUMN(F1),0)))</f>
        <v>Arriving American 02.2018 - At port</v>
      </c>
      <c r="W4" s="55" t="str">
        <f>IF(ISNA(VLOOKUP($F4,Arr!$A$1:$G$230,COLUMN(G1),0))=TRUE," ",IF(VLOOKUP($F4,Arr!$A$1:$G$230,COLUMN(G1),0)=0,"",VLOOKUP($F4,Arr!$A$1:$G$230,COLUMN(G1),0)))</f>
        <v>Arriving Argalis 01.2018 - At port</v>
      </c>
    </row>
    <row r="5" spans="1:23" ht="14.25" hidden="1" customHeight="1">
      <c r="A5" s="25" t="s">
        <v>14</v>
      </c>
      <c r="B5" s="25" t="s">
        <v>193</v>
      </c>
      <c r="C5" s="25" t="s">
        <v>14</v>
      </c>
      <c r="D5" s="25" t="s">
        <v>14</v>
      </c>
      <c r="E5" s="25" t="s">
        <v>24</v>
      </c>
      <c r="F5" s="25" t="s">
        <v>208</v>
      </c>
      <c r="G5" s="25" t="s">
        <v>209</v>
      </c>
      <c r="H5" s="26" t="s">
        <v>210</v>
      </c>
      <c r="I5" s="27">
        <v>-3</v>
      </c>
      <c r="J5" s="28">
        <v>0</v>
      </c>
      <c r="K5" s="29">
        <v>0</v>
      </c>
      <c r="L5" s="30">
        <v>-3</v>
      </c>
      <c r="M5" s="30"/>
      <c r="N5" s="31">
        <v>0</v>
      </c>
      <c r="O5" s="31">
        <v>0</v>
      </c>
      <c r="P5"/>
      <c r="Q5"/>
      <c r="R5"/>
    </row>
    <row r="6" spans="1:23" ht="14.25" hidden="1" customHeight="1">
      <c r="A6" s="8" t="s">
        <v>692</v>
      </c>
      <c r="B6" s="8" t="s">
        <v>14</v>
      </c>
      <c r="C6" s="8" t="s">
        <v>14</v>
      </c>
      <c r="D6" s="8" t="s">
        <v>14</v>
      </c>
      <c r="E6" s="8" t="s">
        <v>24</v>
      </c>
      <c r="F6" s="8" t="s">
        <v>693</v>
      </c>
      <c r="G6" s="8" t="s">
        <v>694</v>
      </c>
      <c r="H6" s="9" t="s">
        <v>210</v>
      </c>
      <c r="I6" s="3">
        <v>-3</v>
      </c>
      <c r="J6" s="10">
        <v>0</v>
      </c>
      <c r="K6" s="11">
        <v>0</v>
      </c>
      <c r="L6" s="13">
        <v>-3</v>
      </c>
      <c r="M6" s="13"/>
      <c r="N6" s="12">
        <v>0</v>
      </c>
      <c r="O6" s="12">
        <v>0</v>
      </c>
      <c r="P6"/>
      <c r="Q6"/>
      <c r="R6"/>
    </row>
    <row r="7" spans="1:23" ht="14.25" hidden="1" customHeight="1">
      <c r="A7" s="8" t="s">
        <v>692</v>
      </c>
      <c r="B7" s="8" t="s">
        <v>14</v>
      </c>
      <c r="C7" s="8" t="s">
        <v>14</v>
      </c>
      <c r="D7" s="8" t="s">
        <v>14</v>
      </c>
      <c r="E7" s="8" t="s">
        <v>24</v>
      </c>
      <c r="F7" s="8" t="s">
        <v>690</v>
      </c>
      <c r="G7" s="8" t="s">
        <v>691</v>
      </c>
      <c r="H7" s="9" t="s">
        <v>210</v>
      </c>
      <c r="I7" s="3">
        <v>-1</v>
      </c>
      <c r="J7" s="10">
        <v>0</v>
      </c>
      <c r="K7" s="11">
        <v>0</v>
      </c>
      <c r="L7" s="13">
        <v>-1</v>
      </c>
      <c r="M7" s="13"/>
      <c r="N7" s="12">
        <v>0</v>
      </c>
      <c r="O7" s="12">
        <v>0</v>
      </c>
      <c r="P7"/>
      <c r="Q7"/>
      <c r="R7"/>
    </row>
    <row r="8" spans="1:23" ht="14.25" hidden="1" customHeight="1">
      <c r="A8" s="8" t="s">
        <v>692</v>
      </c>
      <c r="B8" s="8" t="s">
        <v>14</v>
      </c>
      <c r="C8" s="8" t="s">
        <v>14</v>
      </c>
      <c r="D8" s="8" t="s">
        <v>14</v>
      </c>
      <c r="E8" s="8" t="s">
        <v>24</v>
      </c>
      <c r="F8" s="8" t="s">
        <v>695</v>
      </c>
      <c r="G8" s="8" t="s">
        <v>696</v>
      </c>
      <c r="H8" s="9" t="s">
        <v>210</v>
      </c>
      <c r="I8" s="3">
        <v>-3</v>
      </c>
      <c r="J8" s="10">
        <v>0</v>
      </c>
      <c r="K8" s="11">
        <v>0</v>
      </c>
      <c r="L8" s="13">
        <v>-3</v>
      </c>
      <c r="M8" s="13"/>
      <c r="N8" s="12">
        <v>0</v>
      </c>
      <c r="O8" s="12">
        <v>0</v>
      </c>
      <c r="P8"/>
      <c r="Q8"/>
      <c r="R8"/>
    </row>
    <row r="9" spans="1:23" ht="14.25" customHeight="1">
      <c r="A9" s="37" t="s">
        <v>272</v>
      </c>
      <c r="B9" s="37" t="s">
        <v>193</v>
      </c>
      <c r="C9" s="37" t="s">
        <v>14</v>
      </c>
      <c r="D9" s="37" t="str">
        <f>VLOOKUP($F9,'mã kho'!$A$1:$B$331,2,0)</f>
        <v>REDWINE</v>
      </c>
      <c r="E9" s="37" t="s">
        <v>12</v>
      </c>
      <c r="F9" s="37" t="s">
        <v>591</v>
      </c>
      <c r="G9" s="37" t="s">
        <v>592</v>
      </c>
      <c r="H9" s="44" t="s">
        <v>50</v>
      </c>
      <c r="I9" s="38">
        <f>VLOOKUP($F9,KhoPhuEm!$A$1:$C$226,COLUMN(C5),0)</f>
        <v>5</v>
      </c>
      <c r="J9" s="39">
        <f>VLOOKUP($F9,'XN PE'!$A$1:$D$240,COLUMN(C2),0)</f>
        <v>0</v>
      </c>
      <c r="K9" s="39">
        <f>VLOOKUP($F9,'XN PE'!$A$1:$D$240,COLUMN(D2),0)</f>
        <v>5</v>
      </c>
      <c r="L9" s="40">
        <f>SUM(I9:J9)-K9</f>
        <v>0</v>
      </c>
      <c r="M9" s="41">
        <f t="shared" ref="M9:M18" si="0">IF(F9=F8,"",SUMIF(F:F,F9,L:L))</f>
        <v>0</v>
      </c>
      <c r="N9" s="42">
        <f>VLOOKUP($F9,TB!$A:$C,COLUMN(C5),0)</f>
        <v>0</v>
      </c>
      <c r="O9" s="43">
        <v>0</v>
      </c>
      <c r="P9" s="34">
        <f>IFERROR(N9*4*1.2,0)</f>
        <v>0</v>
      </c>
      <c r="Q9" s="34">
        <f>IFERROR(P9-M9,0)</f>
        <v>0</v>
      </c>
      <c r="R9" s="34">
        <f>IFERROR((P9/122)*(119-48)-M9,0)</f>
        <v>0</v>
      </c>
      <c r="S9" s="56" t="str">
        <f>IF(ISNA(VLOOKUP($F9,Arr!$A$1:$G$230,COLUMN(C6),0))=TRUE," ",IF(VLOOKUP($F9,Arr!$A$1:$G$230,COLUMN(C6),0)=0,"",VLOOKUP($F9,Arr!$A$1:$G$230,COLUMN(C6),0)))</f>
        <v/>
      </c>
      <c r="T9" s="56" t="str">
        <f>IF(ISNA(VLOOKUP($F9,Arr!$A$1:$G$230,COLUMN(D6),0))=TRUE," ",IF(VLOOKUP($F9,Arr!$A$1:$G$230,COLUMN(D6),0)=0,"",VLOOKUP($F9,Arr!$A$1:$G$230,COLUMN(D6),0)))</f>
        <v/>
      </c>
      <c r="U9" s="56" t="str">
        <f>IF(ISNA(VLOOKUP($F9,Arr!$A$1:$G$230,COLUMN(E6),0))=TRUE," ",IF(VLOOKUP($F9,Arr!$A$1:$G$230,COLUMN(E6),0)=0,"",VLOOKUP($F9,Arr!$A$1:$G$230,COLUMN(E6),0)))</f>
        <v/>
      </c>
      <c r="V9" s="56" t="str">
        <f>IF(ISNA(VLOOKUP($F9,Arr!$A$1:$G$230,COLUMN(F6),0))=TRUE," ",IF(VLOOKUP($F9,Arr!$A$1:$G$230,COLUMN(F6),0)=0,"",VLOOKUP($F9,Arr!$A$1:$G$230,COLUMN(F6),0)))</f>
        <v/>
      </c>
      <c r="W9" s="56" t="str">
        <f>IF(ISNA(VLOOKUP($F9,Arr!$A$1:$G$230,COLUMN(G6),0))=TRUE," ",IF(VLOOKUP($F9,Arr!$A$1:$G$230,COLUMN(G6),0)=0,"",VLOOKUP($F9,Arr!$A$1:$G$230,COLUMN(G6),0)))</f>
        <v/>
      </c>
    </row>
    <row r="10" spans="1:23" ht="14.25" customHeight="1">
      <c r="A10" s="37" t="s">
        <v>272</v>
      </c>
      <c r="B10" s="37" t="s">
        <v>273</v>
      </c>
      <c r="C10" s="37" t="s">
        <v>273</v>
      </c>
      <c r="D10" s="37" t="str">
        <f>VLOOKUP($F10,'mã kho'!$A$1:$B$331,2,0)</f>
        <v>3A5,3B15</v>
      </c>
      <c r="E10" s="37" t="s">
        <v>12</v>
      </c>
      <c r="F10" s="37" t="s">
        <v>350</v>
      </c>
      <c r="G10" s="37" t="s">
        <v>351</v>
      </c>
      <c r="H10" s="44" t="s">
        <v>50</v>
      </c>
      <c r="I10" s="38">
        <f>VLOOKUP($F10,KhoPhuEm!$A$1:$C$226,COLUMN(C6),0)</f>
        <v>86</v>
      </c>
      <c r="J10" s="39">
        <f>VLOOKUP($F10,'XN PE'!$A$1:$D$240,COLUMN(C3),0)</f>
        <v>248</v>
      </c>
      <c r="K10" s="39">
        <f>VLOOKUP($F10,'XN PE'!$A$1:$D$240,COLUMN(D3),0)</f>
        <v>182</v>
      </c>
      <c r="L10" s="40">
        <f t="shared" ref="L10:L23" si="1">SUM(I10:J10)-K10</f>
        <v>152</v>
      </c>
      <c r="M10" s="41">
        <f t="shared" si="0"/>
        <v>152</v>
      </c>
      <c r="N10" s="42">
        <f>VLOOKUP($F10,TB!$A:$C,COLUMN(C6),0)</f>
        <v>4</v>
      </c>
      <c r="O10" s="43">
        <v>660000</v>
      </c>
      <c r="P10" s="34">
        <f t="shared" ref="P10:P74" si="2">IFERROR(N10*4*1.2,0)</f>
        <v>19.2</v>
      </c>
      <c r="Q10" s="34">
        <f t="shared" ref="Q10:Q74" si="3">IFERROR(P10-M10,0)</f>
        <v>-132.80000000000001</v>
      </c>
      <c r="R10" s="34">
        <f t="shared" ref="R10:R73" si="4">IFERROR((P10/122)*(119-48)-M10,0)</f>
        <v>-140.82622950819672</v>
      </c>
      <c r="S10" s="56" t="str">
        <f>IF(ISNA(VLOOKUP($F10,Arr!$A$1:$G$230,COLUMN(C7),0))=TRUE," ",IF(VLOOKUP($F10,Arr!$A$1:$G$230,COLUMN(C7),0)=0,"",VLOOKUP($F10,Arr!$A$1:$G$230,COLUMN(C7),0)))</f>
        <v/>
      </c>
      <c r="T10" s="56" t="str">
        <f>IF(ISNA(VLOOKUP($F10,Arr!$A$1:$G$230,COLUMN(D7),0))=TRUE," ",IF(VLOOKUP($F10,Arr!$A$1:$G$230,COLUMN(D7),0)=0,"",VLOOKUP($F10,Arr!$A$1:$G$230,COLUMN(D7),0)))</f>
        <v/>
      </c>
      <c r="U10" s="56" t="str">
        <f>IF(ISNA(VLOOKUP($F10,Arr!$A$1:$G$230,COLUMN(E7),0))=TRUE," ",IF(VLOOKUP($F10,Arr!$A$1:$G$230,COLUMN(E7),0)=0,"",VLOOKUP($F10,Arr!$A$1:$G$230,COLUMN(E7),0)))</f>
        <v/>
      </c>
      <c r="V10" s="56">
        <f>IF(ISNA(VLOOKUP($F10,Arr!$A$1:$G$230,COLUMN(F7),0))=TRUE," ",IF(VLOOKUP($F10,Arr!$A$1:$G$230,COLUMN(F7),0)=0,"",VLOOKUP($F10,Arr!$A$1:$G$230,COLUMN(F7),0)))</f>
        <v>240</v>
      </c>
      <c r="W10" s="56" t="str">
        <f>IF(ISNA(VLOOKUP($F10,Arr!$A$1:$G$230,COLUMN(G7),0))=TRUE," ",IF(VLOOKUP($F10,Arr!$A$1:$G$230,COLUMN(G7),0)=0,"",VLOOKUP($F10,Arr!$A$1:$G$230,COLUMN(G7),0)))</f>
        <v/>
      </c>
    </row>
    <row r="11" spans="1:23" ht="14.25" customHeight="1">
      <c r="A11" s="37" t="s">
        <v>272</v>
      </c>
      <c r="B11" s="37" t="s">
        <v>273</v>
      </c>
      <c r="C11" s="37" t="s">
        <v>273</v>
      </c>
      <c r="D11" s="37" t="str">
        <f>VLOOKUP($F11,'mã kho'!$A$1:$B$331,2,0)</f>
        <v>3A23</v>
      </c>
      <c r="E11" s="37" t="s">
        <v>12</v>
      </c>
      <c r="F11" s="37" t="s">
        <v>308</v>
      </c>
      <c r="G11" s="37" t="s">
        <v>309</v>
      </c>
      <c r="H11" s="44" t="s">
        <v>50</v>
      </c>
      <c r="I11" s="38">
        <f>VLOOKUP($F11,KhoPhuEm!$A$1:$C$226,COLUMN(C7),0)</f>
        <v>314</v>
      </c>
      <c r="J11" s="39">
        <f>VLOOKUP($F11,'XN PE'!$A$1:$D$240,COLUMN(C4),0)</f>
        <v>0</v>
      </c>
      <c r="K11" s="39">
        <f>VLOOKUP($F11,'XN PE'!$A$1:$D$240,COLUMN(D4),0)</f>
        <v>11</v>
      </c>
      <c r="L11" s="40">
        <f t="shared" si="1"/>
        <v>303</v>
      </c>
      <c r="M11" s="41">
        <f t="shared" si="0"/>
        <v>303</v>
      </c>
      <c r="N11" s="42">
        <f>VLOOKUP($F11,TB!$A:$C,COLUMN(C7),0)</f>
        <v>22</v>
      </c>
      <c r="O11" s="43">
        <v>670000</v>
      </c>
      <c r="P11" s="34">
        <f t="shared" si="2"/>
        <v>105.6</v>
      </c>
      <c r="Q11" s="34">
        <f t="shared" si="3"/>
        <v>-197.4</v>
      </c>
      <c r="R11" s="34">
        <f t="shared" si="4"/>
        <v>-241.54426229508198</v>
      </c>
      <c r="S11" s="56" t="str">
        <f>IF(ISNA(VLOOKUP($F11,Arr!$A$1:$G$230,COLUMN(C8),0))=TRUE," ",IF(VLOOKUP($F11,Arr!$A$1:$G$230,COLUMN(C8),0)=0,"",VLOOKUP($F11,Arr!$A$1:$G$230,COLUMN(C8),0)))</f>
        <v/>
      </c>
      <c r="T11" s="56" t="str">
        <f>IF(ISNA(VLOOKUP($F11,Arr!$A$1:$G$230,COLUMN(D8),0))=TRUE," ",IF(VLOOKUP($F11,Arr!$A$1:$G$230,COLUMN(D8),0)=0,"",VLOOKUP($F11,Arr!$A$1:$G$230,COLUMN(D8),0)))</f>
        <v/>
      </c>
      <c r="U11" s="56" t="str">
        <f>IF(ISNA(VLOOKUP($F11,Arr!$A$1:$G$230,COLUMN(E8),0))=TRUE," ",IF(VLOOKUP($F11,Arr!$A$1:$G$230,COLUMN(E8),0)=0,"",VLOOKUP($F11,Arr!$A$1:$G$230,COLUMN(E8),0)))</f>
        <v/>
      </c>
      <c r="V11" s="56" t="str">
        <f>IF(ISNA(VLOOKUP($F11,Arr!$A$1:$G$230,COLUMN(F8),0))=TRUE," ",IF(VLOOKUP($F11,Arr!$A$1:$G$230,COLUMN(F8),0)=0,"",VLOOKUP($F11,Arr!$A$1:$G$230,COLUMN(F8),0)))</f>
        <v/>
      </c>
      <c r="W11" s="56" t="str">
        <f>IF(ISNA(VLOOKUP($F11,Arr!$A$1:$G$230,COLUMN(G8),0))=TRUE," ",IF(VLOOKUP($F11,Arr!$A$1:$G$230,COLUMN(G8),0)=0,"",VLOOKUP($F11,Arr!$A$1:$G$230,COLUMN(G8),0)))</f>
        <v/>
      </c>
    </row>
    <row r="12" spans="1:23" ht="14.25" customHeight="1">
      <c r="A12" s="37" t="s">
        <v>272</v>
      </c>
      <c r="B12" s="37" t="s">
        <v>273</v>
      </c>
      <c r="C12" s="37" t="s">
        <v>273</v>
      </c>
      <c r="D12" s="37" t="str">
        <f>VLOOKUP($F12,'mã kho'!$A$1:$B$331,2,0)</f>
        <v>2A12</v>
      </c>
      <c r="E12" s="37" t="s">
        <v>12</v>
      </c>
      <c r="F12" s="37" t="s">
        <v>302</v>
      </c>
      <c r="G12" s="37" t="s">
        <v>303</v>
      </c>
      <c r="H12" s="44" t="s">
        <v>50</v>
      </c>
      <c r="I12" s="38">
        <f>VLOOKUP($F12,KhoPhuEm!$A$1:$C$226,COLUMN(C8),0)</f>
        <v>491</v>
      </c>
      <c r="J12" s="39">
        <f>VLOOKUP($F12,'XN PE'!$A$1:$D$240,COLUMN(C5),0)</f>
        <v>4</v>
      </c>
      <c r="K12" s="39">
        <f>VLOOKUP($F12,'XN PE'!$A$1:$D$240,COLUMN(D5),0)</f>
        <v>48</v>
      </c>
      <c r="L12" s="40">
        <f t="shared" si="1"/>
        <v>447</v>
      </c>
      <c r="M12" s="41">
        <f t="shared" si="0"/>
        <v>447</v>
      </c>
      <c r="N12" s="42">
        <f>VLOOKUP($F12,TB!$A:$C,COLUMN(C8),0)</f>
        <v>22</v>
      </c>
      <c r="O12" s="43">
        <v>670000</v>
      </c>
      <c r="P12" s="34">
        <f t="shared" si="2"/>
        <v>105.6</v>
      </c>
      <c r="Q12" s="34">
        <f t="shared" si="3"/>
        <v>-341.4</v>
      </c>
      <c r="R12" s="34">
        <f t="shared" si="4"/>
        <v>-385.54426229508198</v>
      </c>
      <c r="S12" s="56" t="str">
        <f>IF(ISNA(VLOOKUP($F12,Arr!$A$1:$G$230,COLUMN(C9),0))=TRUE," ",IF(VLOOKUP($F12,Arr!$A$1:$G$230,COLUMN(C9),0)=0,"",VLOOKUP($F12,Arr!$A$1:$G$230,COLUMN(C9),0)))</f>
        <v/>
      </c>
      <c r="T12" s="56" t="str">
        <f>IF(ISNA(VLOOKUP($F12,Arr!$A$1:$G$230,COLUMN(D9),0))=TRUE," ",IF(VLOOKUP($F12,Arr!$A$1:$G$230,COLUMN(D9),0)=0,"",VLOOKUP($F12,Arr!$A$1:$G$230,COLUMN(D9),0)))</f>
        <v/>
      </c>
      <c r="U12" s="56" t="str">
        <f>IF(ISNA(VLOOKUP($F12,Arr!$A$1:$G$230,COLUMN(E9),0))=TRUE," ",IF(VLOOKUP($F12,Arr!$A$1:$G$230,COLUMN(E9),0)=0,"",VLOOKUP($F12,Arr!$A$1:$G$230,COLUMN(E9),0)))</f>
        <v/>
      </c>
      <c r="V12" s="56" t="str">
        <f>IF(ISNA(VLOOKUP($F12,Arr!$A$1:$G$230,COLUMN(F9),0))=TRUE," ",IF(VLOOKUP($F12,Arr!$A$1:$G$230,COLUMN(F9),0)=0,"",VLOOKUP($F12,Arr!$A$1:$G$230,COLUMN(F9),0)))</f>
        <v/>
      </c>
      <c r="W12" s="56" t="str">
        <f>IF(ISNA(VLOOKUP($F12,Arr!$A$1:$G$230,COLUMN(G9),0))=TRUE," ",IF(VLOOKUP($F12,Arr!$A$1:$G$230,COLUMN(G9),0)=0,"",VLOOKUP($F12,Arr!$A$1:$G$230,COLUMN(G9),0)))</f>
        <v/>
      </c>
    </row>
    <row r="13" spans="1:23" ht="14.25" customHeight="1">
      <c r="A13" s="37" t="s">
        <v>272</v>
      </c>
      <c r="B13" s="37" t="s">
        <v>273</v>
      </c>
      <c r="C13" s="37" t="s">
        <v>273</v>
      </c>
      <c r="D13" s="37" t="str">
        <f>VLOOKUP($F13,'mã kho'!$A$1:$B$331,2,0)</f>
        <v>3B23</v>
      </c>
      <c r="E13" s="37" t="s">
        <v>12</v>
      </c>
      <c r="F13" s="37" t="s">
        <v>306</v>
      </c>
      <c r="G13" s="37" t="s">
        <v>307</v>
      </c>
      <c r="H13" s="44" t="s">
        <v>50</v>
      </c>
      <c r="I13" s="38">
        <f>VLOOKUP($F13,KhoPhuEm!$A$1:$C$226,COLUMN(C9),0)</f>
        <v>300</v>
      </c>
      <c r="J13" s="39">
        <f>VLOOKUP($F13,'XN PE'!$A$1:$D$240,COLUMN(C6),0)</f>
        <v>1</v>
      </c>
      <c r="K13" s="39">
        <f>VLOOKUP($F13,'XN PE'!$A$1:$D$240,COLUMN(D6),0)</f>
        <v>22</v>
      </c>
      <c r="L13" s="40">
        <f t="shared" si="1"/>
        <v>279</v>
      </c>
      <c r="M13" s="41">
        <f t="shared" si="0"/>
        <v>279</v>
      </c>
      <c r="N13" s="42">
        <f>VLOOKUP($F13,TB!$A:$C,COLUMN(C9),0)</f>
        <v>21</v>
      </c>
      <c r="O13" s="43">
        <v>670000</v>
      </c>
      <c r="P13" s="34">
        <f t="shared" si="2"/>
        <v>100.8</v>
      </c>
      <c r="Q13" s="34">
        <f t="shared" si="3"/>
        <v>-178.2</v>
      </c>
      <c r="R13" s="34">
        <f t="shared" si="4"/>
        <v>-220.33770491803278</v>
      </c>
      <c r="S13" s="56" t="str">
        <f>IF(ISNA(VLOOKUP($F13,Arr!$A$1:$G$230,COLUMN(C10),0))=TRUE," ",IF(VLOOKUP($F13,Arr!$A$1:$G$230,COLUMN(C10),0)=0,"",VLOOKUP($F13,Arr!$A$1:$G$230,COLUMN(C10),0)))</f>
        <v/>
      </c>
      <c r="T13" s="56" t="str">
        <f>IF(ISNA(VLOOKUP($F13,Arr!$A$1:$G$230,COLUMN(D10),0))=TRUE," ",IF(VLOOKUP($F13,Arr!$A$1:$G$230,COLUMN(D10),0)=0,"",VLOOKUP($F13,Arr!$A$1:$G$230,COLUMN(D10),0)))</f>
        <v/>
      </c>
      <c r="U13" s="56" t="str">
        <f>IF(ISNA(VLOOKUP($F13,Arr!$A$1:$G$230,COLUMN(E10),0))=TRUE," ",IF(VLOOKUP($F13,Arr!$A$1:$G$230,COLUMN(E10),0)=0,"",VLOOKUP($F13,Arr!$A$1:$G$230,COLUMN(E10),0)))</f>
        <v/>
      </c>
      <c r="V13" s="56">
        <f>IF(ISNA(VLOOKUP($F13,Arr!$A$1:$G$230,COLUMN(F10),0))=TRUE," ",IF(VLOOKUP($F13,Arr!$A$1:$G$230,COLUMN(F10),0)=0,"",VLOOKUP($F13,Arr!$A$1:$G$230,COLUMN(F10),0)))</f>
        <v>360</v>
      </c>
      <c r="W13" s="56" t="str">
        <f>IF(ISNA(VLOOKUP($F13,Arr!$A$1:$G$230,COLUMN(G10),0))=TRUE," ",IF(VLOOKUP($F13,Arr!$A$1:$G$230,COLUMN(G10),0)=0,"",VLOOKUP($F13,Arr!$A$1:$G$230,COLUMN(G10),0)))</f>
        <v/>
      </c>
    </row>
    <row r="14" spans="1:23" ht="14.25" customHeight="1">
      <c r="A14" s="37" t="s">
        <v>272</v>
      </c>
      <c r="B14" s="37" t="s">
        <v>273</v>
      </c>
      <c r="C14" s="37" t="s">
        <v>273</v>
      </c>
      <c r="D14" s="37" t="str">
        <f>VLOOKUP($F14,'mã kho'!$A$1:$B$331,2,0)</f>
        <v>3A20</v>
      </c>
      <c r="E14" s="37" t="s">
        <v>12</v>
      </c>
      <c r="F14" s="37" t="s">
        <v>270</v>
      </c>
      <c r="G14" s="37" t="s">
        <v>271</v>
      </c>
      <c r="H14" s="44" t="s">
        <v>50</v>
      </c>
      <c r="I14" s="38">
        <f>VLOOKUP($F14,KhoPhuEm!$A$1:$C$226,COLUMN(C10),0)</f>
        <v>171</v>
      </c>
      <c r="J14" s="39">
        <f>VLOOKUP($F14,'XN PE'!$A$1:$D$240,COLUMN(C7),0)</f>
        <v>10</v>
      </c>
      <c r="K14" s="39">
        <f>VLOOKUP($F14,'XN PE'!$A$1:$D$240,COLUMN(D7),0)</f>
        <v>38</v>
      </c>
      <c r="L14" s="40">
        <f t="shared" si="1"/>
        <v>143</v>
      </c>
      <c r="M14" s="41">
        <f t="shared" si="0"/>
        <v>143</v>
      </c>
      <c r="N14" s="42">
        <f>VLOOKUP($F14,TB!$A:$C,COLUMN(C10),0)</f>
        <v>47</v>
      </c>
      <c r="O14" s="43">
        <v>828000</v>
      </c>
      <c r="P14" s="34">
        <f t="shared" si="2"/>
        <v>225.6</v>
      </c>
      <c r="Q14" s="34">
        <f t="shared" si="3"/>
        <v>82.6</v>
      </c>
      <c r="R14" s="34">
        <f t="shared" si="4"/>
        <v>-11.708196721311481</v>
      </c>
      <c r="S14" s="56" t="str">
        <f>IF(ISNA(VLOOKUP($F14,Arr!$A$1:$G$230,COLUMN(C11),0))=TRUE," ",IF(VLOOKUP($F14,Arr!$A$1:$G$230,COLUMN(C11),0)=0,"",VLOOKUP($F14,Arr!$A$1:$G$230,COLUMN(C11),0)))</f>
        <v/>
      </c>
      <c r="T14" s="56" t="str">
        <f>IF(ISNA(VLOOKUP($F14,Arr!$A$1:$G$230,COLUMN(D11),0))=TRUE," ",IF(VLOOKUP($F14,Arr!$A$1:$G$230,COLUMN(D11),0)=0,"",VLOOKUP($F14,Arr!$A$1:$G$230,COLUMN(D11),0)))</f>
        <v/>
      </c>
      <c r="U14" s="56" t="str">
        <f>IF(ISNA(VLOOKUP($F14,Arr!$A$1:$G$230,COLUMN(E11),0))=TRUE," ",IF(VLOOKUP($F14,Arr!$A$1:$G$230,COLUMN(E11),0)=0,"",VLOOKUP($F14,Arr!$A$1:$G$230,COLUMN(E11),0)))</f>
        <v/>
      </c>
      <c r="V14" s="56">
        <f>IF(ISNA(VLOOKUP($F14,Arr!$A$1:$G$230,COLUMN(F11),0))=TRUE," ",IF(VLOOKUP($F14,Arr!$A$1:$G$230,COLUMN(F11),0)=0,"",VLOOKUP($F14,Arr!$A$1:$G$230,COLUMN(F11),0)))</f>
        <v>480</v>
      </c>
      <c r="W14" s="56" t="str">
        <f>IF(ISNA(VLOOKUP($F14,Arr!$A$1:$G$230,COLUMN(G11),0))=TRUE," ",IF(VLOOKUP($F14,Arr!$A$1:$G$230,COLUMN(G11),0)=0,"",VLOOKUP($F14,Arr!$A$1:$G$230,COLUMN(G11),0)))</f>
        <v/>
      </c>
    </row>
    <row r="15" spans="1:23" ht="14.25" customHeight="1">
      <c r="A15" s="37" t="s">
        <v>272</v>
      </c>
      <c r="B15" s="37" t="s">
        <v>273</v>
      </c>
      <c r="C15" s="37" t="s">
        <v>273</v>
      </c>
      <c r="D15" s="37" t="str">
        <f>VLOOKUP($F15,'mã kho'!$A$1:$B$331,2,0)</f>
        <v>2A11</v>
      </c>
      <c r="E15" s="37" t="s">
        <v>12</v>
      </c>
      <c r="F15" s="37" t="s">
        <v>276</v>
      </c>
      <c r="G15" s="37" t="s">
        <v>277</v>
      </c>
      <c r="H15" s="44" t="s">
        <v>50</v>
      </c>
      <c r="I15" s="38">
        <f>VLOOKUP($F15,KhoPhuEm!$A$1:$C$226,COLUMN(C11),0)</f>
        <v>292</v>
      </c>
      <c r="J15" s="39">
        <f>VLOOKUP($F15,'XN PE'!$A$1:$D$240,COLUMN(C8),0)</f>
        <v>1</v>
      </c>
      <c r="K15" s="39">
        <f>VLOOKUP($F15,'XN PE'!$A$1:$D$240,COLUMN(D8),0)</f>
        <v>16</v>
      </c>
      <c r="L15" s="40">
        <f t="shared" si="1"/>
        <v>277</v>
      </c>
      <c r="M15" s="41">
        <f t="shared" si="0"/>
        <v>277</v>
      </c>
      <c r="N15" s="42">
        <f>VLOOKUP($F15,TB!$A:$C,COLUMN(C11),0)</f>
        <v>21</v>
      </c>
      <c r="O15" s="43">
        <v>828000</v>
      </c>
      <c r="P15" s="34">
        <f t="shared" si="2"/>
        <v>100.8</v>
      </c>
      <c r="Q15" s="34">
        <f t="shared" si="3"/>
        <v>-176.2</v>
      </c>
      <c r="R15" s="34">
        <f t="shared" si="4"/>
        <v>-218.33770491803278</v>
      </c>
      <c r="S15" s="56" t="str">
        <f>IF(ISNA(VLOOKUP($F15,Arr!$A$1:$G$230,COLUMN(C12),0))=TRUE," ",IF(VLOOKUP($F15,Arr!$A$1:$G$230,COLUMN(C12),0)=0,"",VLOOKUP($F15,Arr!$A$1:$G$230,COLUMN(C12),0)))</f>
        <v/>
      </c>
      <c r="T15" s="56" t="str">
        <f>IF(ISNA(VLOOKUP($F15,Arr!$A$1:$G$230,COLUMN(D12),0))=TRUE," ",IF(VLOOKUP($F15,Arr!$A$1:$G$230,COLUMN(D12),0)=0,"",VLOOKUP($F15,Arr!$A$1:$G$230,COLUMN(D12),0)))</f>
        <v/>
      </c>
      <c r="U15" s="56" t="str">
        <f>IF(ISNA(VLOOKUP($F15,Arr!$A$1:$G$230,COLUMN(E12),0))=TRUE," ",IF(VLOOKUP($F15,Arr!$A$1:$G$230,COLUMN(E12),0)=0,"",VLOOKUP($F15,Arr!$A$1:$G$230,COLUMN(E12),0)))</f>
        <v/>
      </c>
      <c r="V15" s="56">
        <f>IF(ISNA(VLOOKUP($F15,Arr!$A$1:$G$230,COLUMN(F12),0))=TRUE," ",IF(VLOOKUP($F15,Arr!$A$1:$G$230,COLUMN(F12),0)=0,"",VLOOKUP($F15,Arr!$A$1:$G$230,COLUMN(F12),0)))</f>
        <v>360</v>
      </c>
      <c r="W15" s="56" t="str">
        <f>IF(ISNA(VLOOKUP($F15,Arr!$A$1:$G$230,COLUMN(G12),0))=TRUE," ",IF(VLOOKUP($F15,Arr!$A$1:$G$230,COLUMN(G12),0)=0,"",VLOOKUP($F15,Arr!$A$1:$G$230,COLUMN(G12),0)))</f>
        <v/>
      </c>
    </row>
    <row r="16" spans="1:23" ht="14.25" customHeight="1">
      <c r="A16" s="37" t="s">
        <v>272</v>
      </c>
      <c r="B16" s="37" t="s">
        <v>273</v>
      </c>
      <c r="C16" s="37" t="s">
        <v>273</v>
      </c>
      <c r="D16" s="37" t="str">
        <f>VLOOKUP($F16,'mã kho'!$A$1:$B$331,2,0)</f>
        <v>3A9</v>
      </c>
      <c r="E16" s="37" t="s">
        <v>12</v>
      </c>
      <c r="F16" s="37" t="s">
        <v>304</v>
      </c>
      <c r="G16" s="37" t="s">
        <v>305</v>
      </c>
      <c r="H16" s="44" t="s">
        <v>50</v>
      </c>
      <c r="I16" s="38">
        <f>VLOOKUP($F16,KhoPhuEm!$A$1:$C$226,COLUMN(C12),0)</f>
        <v>124</v>
      </c>
      <c r="J16" s="39">
        <f>VLOOKUP($F16,'XN PE'!$A$1:$D$240,COLUMN(C9),0)</f>
        <v>120</v>
      </c>
      <c r="K16" s="39">
        <f>VLOOKUP($F16,'XN PE'!$A$1:$D$240,COLUMN(D9),0)</f>
        <v>3</v>
      </c>
      <c r="L16" s="40">
        <f t="shared" si="1"/>
        <v>241</v>
      </c>
      <c r="M16" s="41">
        <f t="shared" si="0"/>
        <v>241</v>
      </c>
      <c r="N16" s="42">
        <f>VLOOKUP($F16,TB!$A:$C,COLUMN(C12),0)</f>
        <v>21</v>
      </c>
      <c r="O16" s="43">
        <v>670000</v>
      </c>
      <c r="P16" s="34">
        <f t="shared" si="2"/>
        <v>100.8</v>
      </c>
      <c r="Q16" s="34">
        <f t="shared" si="3"/>
        <v>-140.19999999999999</v>
      </c>
      <c r="R16" s="34">
        <f t="shared" si="4"/>
        <v>-182.33770491803278</v>
      </c>
      <c r="S16" s="56" t="str">
        <f>IF(ISNA(VLOOKUP($F16,Arr!$A$1:$G$230,COLUMN(C13),0))=TRUE," ",IF(VLOOKUP($F16,Arr!$A$1:$G$230,COLUMN(C13),0)=0,"",VLOOKUP($F16,Arr!$A$1:$G$230,COLUMN(C13),0)))</f>
        <v/>
      </c>
      <c r="T16" s="56" t="str">
        <f>IF(ISNA(VLOOKUP($F16,Arr!$A$1:$G$230,COLUMN(D13),0))=TRUE," ",IF(VLOOKUP($F16,Arr!$A$1:$G$230,COLUMN(D13),0)=0,"",VLOOKUP($F16,Arr!$A$1:$G$230,COLUMN(D13),0)))</f>
        <v/>
      </c>
      <c r="U16" s="56" t="str">
        <f>IF(ISNA(VLOOKUP($F16,Arr!$A$1:$G$230,COLUMN(E13),0))=TRUE," ",IF(VLOOKUP($F16,Arr!$A$1:$G$230,COLUMN(E13),0)=0,"",VLOOKUP($F16,Arr!$A$1:$G$230,COLUMN(E13),0)))</f>
        <v/>
      </c>
      <c r="V16" s="56">
        <f>IF(ISNA(VLOOKUP($F16,Arr!$A$1:$G$230,COLUMN(F13),0))=TRUE," ",IF(VLOOKUP($F16,Arr!$A$1:$G$230,COLUMN(F13),0)=0,"",VLOOKUP($F16,Arr!$A$1:$G$230,COLUMN(F13),0)))</f>
        <v>360</v>
      </c>
      <c r="W16" s="56" t="str">
        <f>IF(ISNA(VLOOKUP($F16,Arr!$A$1:$G$230,COLUMN(G13),0))=TRUE," ",IF(VLOOKUP($F16,Arr!$A$1:$G$230,COLUMN(G13),0)=0,"",VLOOKUP($F16,Arr!$A$1:$G$230,COLUMN(G13),0)))</f>
        <v/>
      </c>
    </row>
    <row r="17" spans="1:23" ht="14.25" customHeight="1">
      <c r="A17" s="37" t="s">
        <v>272</v>
      </c>
      <c r="B17" s="37" t="s">
        <v>273</v>
      </c>
      <c r="C17" s="37" t="s">
        <v>273</v>
      </c>
      <c r="D17" s="37" t="str">
        <f>VLOOKUP($F17,'mã kho'!$A$1:$B$331,2,0)</f>
        <v>3A23</v>
      </c>
      <c r="E17" s="37" t="s">
        <v>12</v>
      </c>
      <c r="F17" s="37" t="s">
        <v>274</v>
      </c>
      <c r="G17" s="37" t="s">
        <v>275</v>
      </c>
      <c r="H17" s="44" t="s">
        <v>50</v>
      </c>
      <c r="I17" s="38">
        <f>VLOOKUP($F17,KhoPhuEm!$A$1:$C$226,COLUMN(C13),0)</f>
        <v>11</v>
      </c>
      <c r="J17" s="39">
        <f>VLOOKUP($F17,'XN PE'!$A$1:$D$240,COLUMN(C10),0)</f>
        <v>181</v>
      </c>
      <c r="K17" s="39">
        <f>VLOOKUP($F17,'XN PE'!$A$1:$D$240,COLUMN(D10),0)</f>
        <v>10</v>
      </c>
      <c r="L17" s="40">
        <f t="shared" si="1"/>
        <v>182</v>
      </c>
      <c r="M17" s="41">
        <f t="shared" si="0"/>
        <v>182</v>
      </c>
      <c r="N17" s="42">
        <f>VLOOKUP($F17,TB!$A:$C,COLUMN(C13),0)</f>
        <v>19</v>
      </c>
      <c r="O17" s="43">
        <v>719000</v>
      </c>
      <c r="P17" s="34">
        <f t="shared" si="2"/>
        <v>91.2</v>
      </c>
      <c r="Q17" s="34">
        <f t="shared" si="3"/>
        <v>-90.8</v>
      </c>
      <c r="R17" s="34">
        <f t="shared" si="4"/>
        <v>-128.92459016393443</v>
      </c>
      <c r="S17" s="56" t="str">
        <f>IF(ISNA(VLOOKUP($F17,Arr!$A$1:$G$230,COLUMN(C14),0))=TRUE," ",IF(VLOOKUP($F17,Arr!$A$1:$G$230,COLUMN(C14),0)=0,"",VLOOKUP($F17,Arr!$A$1:$G$230,COLUMN(C14),0)))</f>
        <v/>
      </c>
      <c r="T17" s="56" t="str">
        <f>IF(ISNA(VLOOKUP($F17,Arr!$A$1:$G$230,COLUMN(D14),0))=TRUE," ",IF(VLOOKUP($F17,Arr!$A$1:$G$230,COLUMN(D14),0)=0,"",VLOOKUP($F17,Arr!$A$1:$G$230,COLUMN(D14),0)))</f>
        <v/>
      </c>
      <c r="U17" s="56" t="str">
        <f>IF(ISNA(VLOOKUP($F17,Arr!$A$1:$G$230,COLUMN(E14),0))=TRUE," ",IF(VLOOKUP($F17,Arr!$A$1:$G$230,COLUMN(E14),0)=0,"",VLOOKUP($F17,Arr!$A$1:$G$230,COLUMN(E14),0)))</f>
        <v/>
      </c>
      <c r="V17" s="56">
        <f>IF(ISNA(VLOOKUP($F17,Arr!$A$1:$G$230,COLUMN(F14),0))=TRUE," ",IF(VLOOKUP($F17,Arr!$A$1:$G$230,COLUMN(F14),0)=0,"",VLOOKUP($F17,Arr!$A$1:$G$230,COLUMN(F14),0)))</f>
        <v>240</v>
      </c>
      <c r="W17" s="56" t="str">
        <f>IF(ISNA(VLOOKUP($F17,Arr!$A$1:$G$230,COLUMN(G14),0))=TRUE," ",IF(VLOOKUP($F17,Arr!$A$1:$G$230,COLUMN(G14),0)=0,"",VLOOKUP($F17,Arr!$A$1:$G$230,COLUMN(G14),0)))</f>
        <v/>
      </c>
    </row>
    <row r="18" spans="1:23" ht="14.25" customHeight="1">
      <c r="A18" s="37" t="s">
        <v>272</v>
      </c>
      <c r="B18" s="37" t="s">
        <v>273</v>
      </c>
      <c r="C18" s="37" t="s">
        <v>273</v>
      </c>
      <c r="D18" s="37" t="str">
        <f>VLOOKUP($F18,'mã kho'!$A$1:$B$331,2,0)</f>
        <v>3A23</v>
      </c>
      <c r="E18" s="37" t="s">
        <v>12</v>
      </c>
      <c r="F18" s="37" t="s">
        <v>278</v>
      </c>
      <c r="G18" s="37" t="s">
        <v>279</v>
      </c>
      <c r="H18" s="44" t="s">
        <v>50</v>
      </c>
      <c r="I18" s="38">
        <f>VLOOKUP($F18,KhoPhuEm!$A$1:$C$226,COLUMN(C14),0)</f>
        <v>3</v>
      </c>
      <c r="J18" s="39">
        <f>VLOOKUP($F18,'XN PE'!$A$1:$D$240,COLUMN(C11),0)</f>
        <v>304</v>
      </c>
      <c r="K18" s="39">
        <f>VLOOKUP($F18,'XN PE'!$A$1:$D$240,COLUMN(D11),0)</f>
        <v>45</v>
      </c>
      <c r="L18" s="40">
        <f t="shared" si="1"/>
        <v>262</v>
      </c>
      <c r="M18" s="41">
        <f t="shared" si="0"/>
        <v>262</v>
      </c>
      <c r="N18" s="42">
        <f>VLOOKUP($F18,TB!$A:$C,COLUMN(C14),0)</f>
        <v>66</v>
      </c>
      <c r="O18" s="43">
        <v>631000</v>
      </c>
      <c r="P18" s="34">
        <f t="shared" si="2"/>
        <v>316.8</v>
      </c>
      <c r="Q18" s="34">
        <f t="shared" si="3"/>
        <v>54.800000000000011</v>
      </c>
      <c r="R18" s="34">
        <f t="shared" si="4"/>
        <v>-77.632786885245906</v>
      </c>
      <c r="S18" s="56" t="str">
        <f>IF(ISNA(VLOOKUP($F18,Arr!$A$1:$G$230,COLUMN(C15),0))=TRUE," ",IF(VLOOKUP($F18,Arr!$A$1:$G$230,COLUMN(C15),0)=0,"",VLOOKUP($F18,Arr!$A$1:$G$230,COLUMN(C15),0)))</f>
        <v/>
      </c>
      <c r="T18" s="56" t="str">
        <f>IF(ISNA(VLOOKUP($F18,Arr!$A$1:$G$230,COLUMN(D15),0))=TRUE," ",IF(VLOOKUP($F18,Arr!$A$1:$G$230,COLUMN(D15),0)=0,"",VLOOKUP($F18,Arr!$A$1:$G$230,COLUMN(D15),0)))</f>
        <v/>
      </c>
      <c r="U18" s="56" t="str">
        <f>IF(ISNA(VLOOKUP($F18,Arr!$A$1:$G$230,COLUMN(E15),0))=TRUE," ",IF(VLOOKUP($F18,Arr!$A$1:$G$230,COLUMN(E15),0)=0,"",VLOOKUP($F18,Arr!$A$1:$G$230,COLUMN(E15),0)))</f>
        <v/>
      </c>
      <c r="V18" s="56">
        <f>IF(ISNA(VLOOKUP($F18,Arr!$A$1:$G$230,COLUMN(F15),0))=TRUE," ",IF(VLOOKUP($F18,Arr!$A$1:$G$230,COLUMN(F15),0)=0,"",VLOOKUP($F18,Arr!$A$1:$G$230,COLUMN(F15),0)))</f>
        <v>960</v>
      </c>
      <c r="W18" s="56" t="str">
        <f>IF(ISNA(VLOOKUP($F18,Arr!$A$1:$G$230,COLUMN(G15),0))=TRUE," ",IF(VLOOKUP($F18,Arr!$A$1:$G$230,COLUMN(G15),0)=0,"",VLOOKUP($F18,Arr!$A$1:$G$230,COLUMN(G15),0)))</f>
        <v/>
      </c>
    </row>
    <row r="19" spans="1:23" ht="14.25" customHeight="1">
      <c r="A19" s="37" t="s">
        <v>272</v>
      </c>
      <c r="B19" s="37" t="s">
        <v>273</v>
      </c>
      <c r="C19" s="37" t="s">
        <v>273</v>
      </c>
      <c r="D19" s="37" t="e">
        <f>VLOOKUP($F19,'mã kho'!$A$1:$B$331,2,0)</f>
        <v>#N/A</v>
      </c>
      <c r="E19" s="37" t="s">
        <v>12</v>
      </c>
      <c r="F19" s="46" t="s">
        <v>780</v>
      </c>
      <c r="G19" s="46" t="s">
        <v>781</v>
      </c>
      <c r="H19" s="44"/>
      <c r="I19" s="38"/>
      <c r="J19" s="39">
        <f>VLOOKUP($F19,'XN PE'!$A$1:$D$240,COLUMN(C12),0)</f>
        <v>120</v>
      </c>
      <c r="K19" s="39">
        <f>VLOOKUP($F19,'XN PE'!$A$1:$D$240,COLUMN(D12),0)</f>
        <v>28</v>
      </c>
      <c r="L19" s="40"/>
      <c r="M19" s="41"/>
      <c r="N19" s="42"/>
      <c r="O19" s="43"/>
      <c r="P19" s="34"/>
      <c r="Q19" s="34"/>
      <c r="R19" s="34">
        <f t="shared" si="4"/>
        <v>0</v>
      </c>
      <c r="S19" s="56"/>
      <c r="T19" s="56"/>
      <c r="U19" s="56"/>
      <c r="V19" s="56"/>
      <c r="W19" s="56"/>
    </row>
    <row r="20" spans="1:23" ht="14.25" customHeight="1">
      <c r="A20" s="37" t="s">
        <v>677</v>
      </c>
      <c r="B20" s="37" t="s">
        <v>224</v>
      </c>
      <c r="C20" s="37" t="s">
        <v>14</v>
      </c>
      <c r="D20" s="37" t="str">
        <f>VLOOKUP($F20,'mã kho'!$A$1:$B$331,2,0)</f>
        <v>2B11</v>
      </c>
      <c r="E20" s="37" t="s">
        <v>12</v>
      </c>
      <c r="F20" s="37" t="s">
        <v>680</v>
      </c>
      <c r="G20" s="37" t="s">
        <v>681</v>
      </c>
      <c r="H20" s="44" t="s">
        <v>50</v>
      </c>
      <c r="I20" s="38">
        <f>VLOOKUP($F20,KhoPhuEm!$A$1:$C$226,COLUMN(C15),0)</f>
        <v>11</v>
      </c>
      <c r="J20" s="39">
        <f>VLOOKUP($F20,'XN PE'!$A$1:$D$240,COLUMN(C13),0)</f>
        <v>7</v>
      </c>
      <c r="K20" s="39">
        <f>VLOOKUP($F20,'XN PE'!$A$1:$D$240,COLUMN(D13),0)</f>
        <v>0</v>
      </c>
      <c r="L20" s="40">
        <f t="shared" si="1"/>
        <v>18</v>
      </c>
      <c r="M20" s="41">
        <f>IF(F20=F18,"",SUMIF(F:F,F20,L:L))</f>
        <v>18</v>
      </c>
      <c r="N20" s="42">
        <f>VLOOKUP($F20,TB!$A:$C,COLUMN(C15),0)</f>
        <v>0</v>
      </c>
      <c r="O20" s="43">
        <v>0</v>
      </c>
      <c r="P20" s="34">
        <f t="shared" si="2"/>
        <v>0</v>
      </c>
      <c r="Q20" s="34">
        <f t="shared" si="3"/>
        <v>-18</v>
      </c>
      <c r="R20" s="34">
        <f t="shared" si="4"/>
        <v>-18</v>
      </c>
      <c r="S20" s="56" t="str">
        <f>IF(ISNA(VLOOKUP($F20,Arr!$A$1:$G$230,COLUMN(C16),0))=TRUE," ",IF(VLOOKUP($F20,Arr!$A$1:$G$230,COLUMN(C16),0)=0,"",VLOOKUP($F20,Arr!$A$1:$G$230,COLUMN(C16),0)))</f>
        <v/>
      </c>
      <c r="T20" s="56" t="str">
        <f>IF(ISNA(VLOOKUP($F20,Arr!$A$1:$G$230,COLUMN(D16),0))=TRUE," ",IF(VLOOKUP($F20,Arr!$A$1:$G$230,COLUMN(D16),0)=0,"",VLOOKUP($F20,Arr!$A$1:$G$230,COLUMN(D16),0)))</f>
        <v/>
      </c>
      <c r="U20" s="56" t="str">
        <f>IF(ISNA(VLOOKUP($F20,Arr!$A$1:$G$230,COLUMN(E16),0))=TRUE," ",IF(VLOOKUP($F20,Arr!$A$1:$G$230,COLUMN(E16),0)=0,"",VLOOKUP($F20,Arr!$A$1:$G$230,COLUMN(E16),0)))</f>
        <v/>
      </c>
      <c r="V20" s="56" t="str">
        <f>IF(ISNA(VLOOKUP($F20,Arr!$A$1:$G$230,COLUMN(F16),0))=TRUE," ",IF(VLOOKUP($F20,Arr!$A$1:$G$230,COLUMN(F16),0)=0,"",VLOOKUP($F20,Arr!$A$1:$G$230,COLUMN(F16),0)))</f>
        <v/>
      </c>
      <c r="W20" s="56" t="str">
        <f>IF(ISNA(VLOOKUP($F20,Arr!$A$1:$G$230,COLUMN(G16),0))=TRUE," ",IF(VLOOKUP($F20,Arr!$A$1:$G$230,COLUMN(G16),0)=0,"",VLOOKUP($F20,Arr!$A$1:$G$230,COLUMN(G16),0)))</f>
        <v/>
      </c>
    </row>
    <row r="21" spans="1:23" ht="14.25" customHeight="1">
      <c r="A21" s="37" t="s">
        <v>677</v>
      </c>
      <c r="B21" s="37" t="s">
        <v>224</v>
      </c>
      <c r="C21" s="37" t="s">
        <v>14</v>
      </c>
      <c r="D21" s="37" t="str">
        <f>VLOOKUP($F21,'mã kho'!$A$1:$B$331,2,0)</f>
        <v>2B11</v>
      </c>
      <c r="E21" s="37" t="s">
        <v>12</v>
      </c>
      <c r="F21" s="37" t="s">
        <v>675</v>
      </c>
      <c r="G21" s="37" t="s">
        <v>676</v>
      </c>
      <c r="H21" s="44" t="s">
        <v>50</v>
      </c>
      <c r="I21" s="38">
        <f>VLOOKUP($F21,KhoPhuEm!$A$1:$C$226,COLUMN(C16),0)</f>
        <v>23</v>
      </c>
      <c r="J21" s="39">
        <f>VLOOKUP($F21,'XN PE'!$A$1:$D$240,COLUMN(C14),0)</f>
        <v>1</v>
      </c>
      <c r="K21" s="39">
        <f>VLOOKUP($F21,'XN PE'!$A$1:$D$240,COLUMN(D14),0)</f>
        <v>6</v>
      </c>
      <c r="L21" s="40">
        <f t="shared" si="1"/>
        <v>18</v>
      </c>
      <c r="M21" s="41">
        <f t="shared" ref="M21:M84" si="5">IF(F21=F20,"",SUMIF(F:F,F21,L:L))</f>
        <v>18</v>
      </c>
      <c r="N21" s="42">
        <f>VLOOKUP($F21,TB!$A:$C,COLUMN(C16),0)</f>
        <v>5</v>
      </c>
      <c r="O21" s="43">
        <v>0</v>
      </c>
      <c r="P21" s="34">
        <f t="shared" si="2"/>
        <v>24</v>
      </c>
      <c r="Q21" s="34">
        <f t="shared" si="3"/>
        <v>6</v>
      </c>
      <c r="R21" s="34">
        <f t="shared" si="4"/>
        <v>-4.0327868852459012</v>
      </c>
      <c r="S21" s="56" t="str">
        <f>IF(ISNA(VLOOKUP($F21,Arr!$A$1:$G$230,COLUMN(C17),0))=TRUE," ",IF(VLOOKUP($F21,Arr!$A$1:$G$230,COLUMN(C17),0)=0,"",VLOOKUP($F21,Arr!$A$1:$G$230,COLUMN(C17),0)))</f>
        <v/>
      </c>
      <c r="T21" s="56" t="str">
        <f>IF(ISNA(VLOOKUP($F21,Arr!$A$1:$G$230,COLUMN(D17),0))=TRUE," ",IF(VLOOKUP($F21,Arr!$A$1:$G$230,COLUMN(D17),0)=0,"",VLOOKUP($F21,Arr!$A$1:$G$230,COLUMN(D17),0)))</f>
        <v/>
      </c>
      <c r="U21" s="56" t="str">
        <f>IF(ISNA(VLOOKUP($F21,Arr!$A$1:$G$230,COLUMN(E17),0))=TRUE," ",IF(VLOOKUP($F21,Arr!$A$1:$G$230,COLUMN(E17),0)=0,"",VLOOKUP($F21,Arr!$A$1:$G$230,COLUMN(E17),0)))</f>
        <v/>
      </c>
      <c r="V21" s="56" t="str">
        <f>IF(ISNA(VLOOKUP($F21,Arr!$A$1:$G$230,COLUMN(F17),0))=TRUE," ",IF(VLOOKUP($F21,Arr!$A$1:$G$230,COLUMN(F17),0)=0,"",VLOOKUP($F21,Arr!$A$1:$G$230,COLUMN(F17),0)))</f>
        <v/>
      </c>
      <c r="W21" s="56" t="str">
        <f>IF(ISNA(VLOOKUP($F21,Arr!$A$1:$G$230,COLUMN(G17),0))=TRUE," ",IF(VLOOKUP($F21,Arr!$A$1:$G$230,COLUMN(G17),0)=0,"",VLOOKUP($F21,Arr!$A$1:$G$230,COLUMN(G17),0)))</f>
        <v/>
      </c>
    </row>
    <row r="22" spans="1:23" ht="14.25" customHeight="1">
      <c r="A22" s="37" t="s">
        <v>131</v>
      </c>
      <c r="B22" s="37" t="s">
        <v>132</v>
      </c>
      <c r="C22" s="37" t="s">
        <v>14</v>
      </c>
      <c r="D22" s="37" t="str">
        <f>VLOOKUP($F22,'mã kho'!$A$1:$B$331,2,0)</f>
        <v>2B11</v>
      </c>
      <c r="E22" s="37" t="s">
        <v>12</v>
      </c>
      <c r="F22" s="37" t="s">
        <v>245</v>
      </c>
      <c r="G22" s="37" t="s">
        <v>246</v>
      </c>
      <c r="H22" s="44" t="s">
        <v>50</v>
      </c>
      <c r="I22" s="38">
        <f>VLOOKUP($F22,KhoPhuEm!$A$1:$C$226,COLUMN(C17),0)</f>
        <v>21</v>
      </c>
      <c r="J22" s="39">
        <f>VLOOKUP($F22,'XN PE'!$A$1:$D$240,COLUMN(C15),0)</f>
        <v>0</v>
      </c>
      <c r="K22" s="39">
        <f>VLOOKUP($F22,'XN PE'!$A$1:$D$240,COLUMN(D15),0)</f>
        <v>0</v>
      </c>
      <c r="L22" s="40">
        <f t="shared" si="1"/>
        <v>21</v>
      </c>
      <c r="M22" s="41">
        <f t="shared" si="5"/>
        <v>21</v>
      </c>
      <c r="N22" s="42">
        <f>VLOOKUP($F22,TB!$A:$C,COLUMN(C17),0)</f>
        <v>0</v>
      </c>
      <c r="O22" s="43">
        <v>0</v>
      </c>
      <c r="P22" s="34">
        <f t="shared" si="2"/>
        <v>0</v>
      </c>
      <c r="Q22" s="34">
        <f t="shared" si="3"/>
        <v>-21</v>
      </c>
      <c r="R22" s="34">
        <f t="shared" si="4"/>
        <v>-21</v>
      </c>
      <c r="S22" s="56" t="str">
        <f>IF(ISNA(VLOOKUP($F22,Arr!$A$1:$G$230,COLUMN(C18),0))=TRUE," ",IF(VLOOKUP($F22,Arr!$A$1:$G$230,COLUMN(C18),0)=0,"",VLOOKUP($F22,Arr!$A$1:$G$230,COLUMN(C18),0)))</f>
        <v/>
      </c>
      <c r="T22" s="56" t="str">
        <f>IF(ISNA(VLOOKUP($F22,Arr!$A$1:$G$230,COLUMN(D18),0))=TRUE," ",IF(VLOOKUP($F22,Arr!$A$1:$G$230,COLUMN(D18),0)=0,"",VLOOKUP($F22,Arr!$A$1:$G$230,COLUMN(D18),0)))</f>
        <v/>
      </c>
      <c r="U22" s="56" t="str">
        <f>IF(ISNA(VLOOKUP($F22,Arr!$A$1:$G$230,COLUMN(E18),0))=TRUE," ",IF(VLOOKUP($F22,Arr!$A$1:$G$230,COLUMN(E18),0)=0,"",VLOOKUP($F22,Arr!$A$1:$G$230,COLUMN(E18),0)))</f>
        <v/>
      </c>
      <c r="V22" s="56" t="str">
        <f>IF(ISNA(VLOOKUP($F22,Arr!$A$1:$G$230,COLUMN(F18),0))=TRUE," ",IF(VLOOKUP($F22,Arr!$A$1:$G$230,COLUMN(F18),0)=0,"",VLOOKUP($F22,Arr!$A$1:$G$230,COLUMN(F18),0)))</f>
        <v/>
      </c>
      <c r="W22" s="56" t="str">
        <f>IF(ISNA(VLOOKUP($F22,Arr!$A$1:$G$230,COLUMN(G18),0))=TRUE," ",IF(VLOOKUP($F22,Arr!$A$1:$G$230,COLUMN(G18),0)=0,"",VLOOKUP($F22,Arr!$A$1:$G$230,COLUMN(G18),0)))</f>
        <v/>
      </c>
    </row>
    <row r="23" spans="1:23" ht="14.25" customHeight="1">
      <c r="A23" s="37" t="s">
        <v>131</v>
      </c>
      <c r="B23" s="37" t="s">
        <v>132</v>
      </c>
      <c r="C23" s="37" t="s">
        <v>14</v>
      </c>
      <c r="D23" s="37" t="str">
        <f>VLOOKUP($F23,'mã kho'!$A$1:$B$331,2,0)</f>
        <v>2B11</v>
      </c>
      <c r="E23" s="37" t="s">
        <v>12</v>
      </c>
      <c r="F23" s="37" t="s">
        <v>243</v>
      </c>
      <c r="G23" s="37" t="s">
        <v>244</v>
      </c>
      <c r="H23" s="44" t="s">
        <v>50</v>
      </c>
      <c r="I23" s="38">
        <f>VLOOKUP($F23,KhoPhuEm!$A$1:$C$226,COLUMN(C18),0)</f>
        <v>25</v>
      </c>
      <c r="J23" s="39">
        <f>VLOOKUP($F23,'XN PE'!$A$1:$D$240,COLUMN(C16),0)</f>
        <v>0</v>
      </c>
      <c r="K23" s="39">
        <f>VLOOKUP($F23,'XN PE'!$A$1:$D$240,COLUMN(D16),0)</f>
        <v>0</v>
      </c>
      <c r="L23" s="40">
        <f t="shared" si="1"/>
        <v>25</v>
      </c>
      <c r="M23" s="41">
        <f t="shared" si="5"/>
        <v>25</v>
      </c>
      <c r="N23" s="42">
        <f>VLOOKUP($F23,TB!$A:$C,COLUMN(C18),0)</f>
        <v>0</v>
      </c>
      <c r="O23" s="43">
        <v>0</v>
      </c>
      <c r="P23" s="34">
        <f t="shared" si="2"/>
        <v>0</v>
      </c>
      <c r="Q23" s="34">
        <f t="shared" si="3"/>
        <v>-25</v>
      </c>
      <c r="R23" s="34">
        <f t="shared" si="4"/>
        <v>-25</v>
      </c>
      <c r="S23" s="56" t="str">
        <f>IF(ISNA(VLOOKUP($F23,Arr!$A$1:$G$230,COLUMN(C20),0))=TRUE," ",IF(VLOOKUP($F23,Arr!$A$1:$G$230,COLUMN(C20),0)=0,"",VLOOKUP($F23,Arr!$A$1:$G$230,COLUMN(C20),0)))</f>
        <v/>
      </c>
      <c r="T23" s="56" t="str">
        <f>IF(ISNA(VLOOKUP($F23,Arr!$A$1:$G$230,COLUMN(D20),0))=TRUE," ",IF(VLOOKUP($F23,Arr!$A$1:$G$230,COLUMN(D20),0)=0,"",VLOOKUP($F23,Arr!$A$1:$G$230,COLUMN(D20),0)))</f>
        <v/>
      </c>
      <c r="U23" s="56" t="str">
        <f>IF(ISNA(VLOOKUP($F23,Arr!$A$1:$G$230,COLUMN(E20),0))=TRUE," ",IF(VLOOKUP($F23,Arr!$A$1:$G$230,COLUMN(E20),0)=0,"",VLOOKUP($F23,Arr!$A$1:$G$230,COLUMN(E20),0)))</f>
        <v/>
      </c>
      <c r="V23" s="56" t="str">
        <f>IF(ISNA(VLOOKUP($F23,Arr!$A$1:$G$230,COLUMN(F20),0))=TRUE," ",IF(VLOOKUP($F23,Arr!$A$1:$G$230,COLUMN(F20),0)=0,"",VLOOKUP($F23,Arr!$A$1:$G$230,COLUMN(F20),0)))</f>
        <v/>
      </c>
      <c r="W23" s="56" t="str">
        <f>IF(ISNA(VLOOKUP($F23,Arr!$A$1:$G$230,COLUMN(G20),0))=TRUE," ",IF(VLOOKUP($F23,Arr!$A$1:$G$230,COLUMN(G20),0)=0,"",VLOOKUP($F23,Arr!$A$1:$G$230,COLUMN(G20),0)))</f>
        <v/>
      </c>
    </row>
    <row r="24" spans="1:23" ht="14.25" customHeight="1">
      <c r="A24" s="37" t="s">
        <v>131</v>
      </c>
      <c r="B24" s="37" t="s">
        <v>132</v>
      </c>
      <c r="C24" s="37" t="s">
        <v>293</v>
      </c>
      <c r="D24" s="37" t="str">
        <f>VLOOKUP($F24,'mã kho'!$A$1:$B$331,2,0)</f>
        <v>1A4</v>
      </c>
      <c r="E24" s="37" t="s">
        <v>55</v>
      </c>
      <c r="F24" s="37" t="s">
        <v>663</v>
      </c>
      <c r="G24" s="37" t="s">
        <v>664</v>
      </c>
      <c r="H24" s="44" t="s">
        <v>201</v>
      </c>
      <c r="I24" s="38">
        <f>VLOOKUP($F24,KhoLongAn!$A$1:$C$93,COLUMN(C5),0)</f>
        <v>0</v>
      </c>
      <c r="J24" s="39">
        <f>VLOOKUP($F24,'XN LA'!$A$1:$D$104,COLUMN(C2),0)</f>
        <v>0</v>
      </c>
      <c r="K24" s="39">
        <f>VLOOKUP($F24,'XN LA'!$A$1:$D$104,COLUMN(D2),0)</f>
        <v>0</v>
      </c>
      <c r="L24" s="40">
        <f t="shared" ref="L24:L74" si="6">SUM(I24:J24)-K24</f>
        <v>0</v>
      </c>
      <c r="M24" s="41">
        <f t="shared" si="5"/>
        <v>17</v>
      </c>
      <c r="N24" s="42">
        <f>VLOOKUP($F24,TB!$A:$C,COLUMN(C20),0)</f>
        <v>337</v>
      </c>
      <c r="O24" s="43">
        <v>424000</v>
      </c>
      <c r="P24" s="34">
        <f t="shared" si="2"/>
        <v>1617.6</v>
      </c>
      <c r="Q24" s="34">
        <f t="shared" si="3"/>
        <v>1600.6</v>
      </c>
      <c r="R24" s="34">
        <f t="shared" si="4"/>
        <v>924.39016393442614</v>
      </c>
      <c r="S24" s="56" t="str">
        <f>IF(ISNA(VLOOKUP($F24,Arr!$A$1:$G$230,COLUMN(C21),0))=TRUE," ",IF(VLOOKUP($F24,Arr!$A$1:$G$230,COLUMN(C21),0)=0,"",VLOOKUP($F24,Arr!$A$1:$G$230,COLUMN(C21),0)))</f>
        <v/>
      </c>
      <c r="T24" s="56" t="str">
        <f>IF(ISNA(VLOOKUP($F24,Arr!$A$1:$G$230,COLUMN(D21),0))=TRUE," ",IF(VLOOKUP($F24,Arr!$A$1:$G$230,COLUMN(D21),0)=0,"",VLOOKUP($F24,Arr!$A$1:$G$230,COLUMN(D21),0)))</f>
        <v/>
      </c>
      <c r="U24" s="56" t="str">
        <f>IF(ISNA(VLOOKUP($F24,Arr!$A$1:$G$230,COLUMN(E21),0))=TRUE," ",IF(VLOOKUP($F24,Arr!$A$1:$G$230,COLUMN(E21),0)=0,"",VLOOKUP($F24,Arr!$A$1:$G$230,COLUMN(E21),0)))</f>
        <v/>
      </c>
      <c r="V24" s="56" t="str">
        <f>IF(ISNA(VLOOKUP($F24,Arr!$A$1:$G$230,COLUMN(F21),0))=TRUE," ",IF(VLOOKUP($F24,Arr!$A$1:$G$230,COLUMN(F21),0)=0,"",VLOOKUP($F24,Arr!$A$1:$G$230,COLUMN(F21),0)))</f>
        <v/>
      </c>
      <c r="W24" s="56" t="str">
        <f>IF(ISNA(VLOOKUP($F24,Arr!$A$1:$G$230,COLUMN(G21),0))=TRUE," ",IF(VLOOKUP($F24,Arr!$A$1:$G$230,COLUMN(G21),0)=0,"",VLOOKUP($F24,Arr!$A$1:$G$230,COLUMN(G21),0)))</f>
        <v/>
      </c>
    </row>
    <row r="25" spans="1:23" ht="14.25" customHeight="1">
      <c r="A25" s="37" t="s">
        <v>131</v>
      </c>
      <c r="B25" s="37" t="s">
        <v>132</v>
      </c>
      <c r="C25" s="37" t="s">
        <v>293</v>
      </c>
      <c r="D25" s="37" t="str">
        <f>VLOOKUP($F25,'mã kho'!$A$1:$B$331,2,0)</f>
        <v>1A4</v>
      </c>
      <c r="E25" s="37" t="s">
        <v>12</v>
      </c>
      <c r="F25" s="37" t="s">
        <v>663</v>
      </c>
      <c r="G25" s="37" t="s">
        <v>664</v>
      </c>
      <c r="H25" s="44" t="s">
        <v>201</v>
      </c>
      <c r="I25" s="38">
        <f>VLOOKUP($F25,KhoPhuEm!$A$1:$C$226,COLUMN(C21),0)</f>
        <v>55</v>
      </c>
      <c r="J25" s="39">
        <f>VLOOKUP($F25,'XN PE'!$A$1:$D$240,COLUMN(C18),0)</f>
        <v>104</v>
      </c>
      <c r="K25" s="39">
        <f>VLOOKUP($F25,'XN PE'!$A$1:$D$240,COLUMN(D18),0)</f>
        <v>142</v>
      </c>
      <c r="L25" s="40">
        <f>SUM(I25:J25)-K25</f>
        <v>17</v>
      </c>
      <c r="M25" s="41" t="str">
        <f t="shared" si="5"/>
        <v/>
      </c>
      <c r="N25" s="42">
        <f>VLOOKUP($F25,TB!$A:$C,COLUMN(C21),0)</f>
        <v>337</v>
      </c>
      <c r="O25" s="43">
        <v>424000</v>
      </c>
      <c r="P25" s="34">
        <f t="shared" si="2"/>
        <v>1617.6</v>
      </c>
      <c r="Q25" s="34">
        <f t="shared" si="3"/>
        <v>0</v>
      </c>
      <c r="R25" s="34">
        <f t="shared" si="4"/>
        <v>0</v>
      </c>
      <c r="S25" s="56" t="str">
        <f>IF(ISNA(VLOOKUP($F25,Arr!$A$1:$G$230,COLUMN(C22),0))=TRUE," ",IF(VLOOKUP($F25,Arr!$A$1:$G$230,COLUMN(C22),0)=0,"",VLOOKUP($F25,Arr!$A$1:$G$230,COLUMN(C22),0)))</f>
        <v/>
      </c>
      <c r="T25" s="56" t="str">
        <f>IF(ISNA(VLOOKUP($F25,Arr!$A$1:$G$230,COLUMN(D22),0))=TRUE," ",IF(VLOOKUP($F25,Arr!$A$1:$G$230,COLUMN(D22),0)=0,"",VLOOKUP($F25,Arr!$A$1:$G$230,COLUMN(D22),0)))</f>
        <v/>
      </c>
      <c r="U25" s="56" t="str">
        <f>IF(ISNA(VLOOKUP($F25,Arr!$A$1:$G$230,COLUMN(E22),0))=TRUE," ",IF(VLOOKUP($F25,Arr!$A$1:$G$230,COLUMN(E22),0)=0,"",VLOOKUP($F25,Arr!$A$1:$G$230,COLUMN(E22),0)))</f>
        <v/>
      </c>
      <c r="V25" s="56" t="str">
        <f>IF(ISNA(VLOOKUP($F25,Arr!$A$1:$G$230,COLUMN(F22),0))=TRUE," ",IF(VLOOKUP($F25,Arr!$A$1:$G$230,COLUMN(F22),0)=0,"",VLOOKUP($F25,Arr!$A$1:$G$230,COLUMN(F22),0)))</f>
        <v/>
      </c>
      <c r="W25" s="56" t="str">
        <f>IF(ISNA(VLOOKUP($F25,Arr!$A$1:$G$230,COLUMN(G22),0))=TRUE," ",IF(VLOOKUP($F25,Arr!$A$1:$G$230,COLUMN(G22),0)=0,"",VLOOKUP($F25,Arr!$A$1:$G$230,COLUMN(G22),0)))</f>
        <v/>
      </c>
    </row>
    <row r="26" spans="1:23" ht="14.25" customHeight="1">
      <c r="A26" s="37" t="s">
        <v>131</v>
      </c>
      <c r="B26" s="37" t="s">
        <v>132</v>
      </c>
      <c r="C26" s="37" t="s">
        <v>293</v>
      </c>
      <c r="D26" s="37" t="str">
        <f>VLOOKUP($F26,'mã kho'!$A$1:$B$331,2,0)</f>
        <v>WHITEWINE</v>
      </c>
      <c r="E26" s="37" t="s">
        <v>55</v>
      </c>
      <c r="F26" s="37" t="s">
        <v>665</v>
      </c>
      <c r="G26" s="37" t="s">
        <v>666</v>
      </c>
      <c r="H26" s="44" t="s">
        <v>201</v>
      </c>
      <c r="I26" s="38">
        <f>VLOOKUP($F26,KhoLongAn!$A$1:$C$93,COLUMN(C7),0)</f>
        <v>0</v>
      </c>
      <c r="J26" s="39">
        <f>VLOOKUP($F26,'XN LA'!$A$1:$D$104,COLUMN(C4),0)</f>
        <v>0</v>
      </c>
      <c r="K26" s="39">
        <f>VLOOKUP($F26,'XN LA'!$A$1:$D$104,COLUMN(D4),0)</f>
        <v>0</v>
      </c>
      <c r="L26" s="40">
        <f t="shared" si="6"/>
        <v>0</v>
      </c>
      <c r="M26" s="41">
        <f t="shared" si="5"/>
        <v>1</v>
      </c>
      <c r="N26" s="42">
        <f>VLOOKUP($F26,TB!$A:$C,COLUMN(C22),0)</f>
        <v>98</v>
      </c>
      <c r="O26" s="43">
        <v>424000</v>
      </c>
      <c r="P26" s="34">
        <f t="shared" si="2"/>
        <v>470.4</v>
      </c>
      <c r="Q26" s="34">
        <f t="shared" si="3"/>
        <v>469.4</v>
      </c>
      <c r="R26" s="34">
        <f t="shared" si="4"/>
        <v>272.75737704918032</v>
      </c>
      <c r="S26" s="56" t="str">
        <f>IF(ISNA(VLOOKUP($F26,Arr!$A$1:$G$230,COLUMN(C23),0))=TRUE," ",IF(VLOOKUP($F26,Arr!$A$1:$G$230,COLUMN(C23),0)=0,"",VLOOKUP($F26,Arr!$A$1:$G$230,COLUMN(C23),0)))</f>
        <v/>
      </c>
      <c r="T26" s="56" t="str">
        <f>IF(ISNA(VLOOKUP($F26,Arr!$A$1:$G$230,COLUMN(D23),0))=TRUE," ",IF(VLOOKUP($F26,Arr!$A$1:$G$230,COLUMN(D23),0)=0,"",VLOOKUP($F26,Arr!$A$1:$G$230,COLUMN(D23),0)))</f>
        <v/>
      </c>
      <c r="U26" s="56" t="str">
        <f>IF(ISNA(VLOOKUP($F26,Arr!$A$1:$G$230,COLUMN(E23),0))=TRUE," ",IF(VLOOKUP($F26,Arr!$A$1:$G$230,COLUMN(E23),0)=0,"",VLOOKUP($F26,Arr!$A$1:$G$230,COLUMN(E23),0)))</f>
        <v/>
      </c>
      <c r="V26" s="56" t="str">
        <f>IF(ISNA(VLOOKUP($F26,Arr!$A$1:$G$230,COLUMN(F23),0))=TRUE," ",IF(VLOOKUP($F26,Arr!$A$1:$G$230,COLUMN(F23),0)=0,"",VLOOKUP($F26,Arr!$A$1:$G$230,COLUMN(F23),0)))</f>
        <v/>
      </c>
      <c r="W26" s="56" t="str">
        <f>IF(ISNA(VLOOKUP($F26,Arr!$A$1:$G$230,COLUMN(G23),0))=TRUE," ",IF(VLOOKUP($F26,Arr!$A$1:$G$230,COLUMN(G23),0)=0,"",VLOOKUP($F26,Arr!$A$1:$G$230,COLUMN(G23),0)))</f>
        <v/>
      </c>
    </row>
    <row r="27" spans="1:23" ht="14.25" customHeight="1">
      <c r="A27" s="37" t="s">
        <v>131</v>
      </c>
      <c r="B27" s="37" t="s">
        <v>132</v>
      </c>
      <c r="C27" s="37" t="s">
        <v>293</v>
      </c>
      <c r="D27" s="37" t="str">
        <f>VLOOKUP($F27,'mã kho'!$A$1:$B$331,2,0)</f>
        <v>WHITEWINE</v>
      </c>
      <c r="E27" s="37" t="s">
        <v>12</v>
      </c>
      <c r="F27" s="37" t="s">
        <v>665</v>
      </c>
      <c r="G27" s="37" t="s">
        <v>666</v>
      </c>
      <c r="H27" s="44" t="s">
        <v>201</v>
      </c>
      <c r="I27" s="38">
        <f>VLOOKUP($F27,KhoPhuEm!$A$1:$C$226,COLUMN(C23),0)</f>
        <v>6</v>
      </c>
      <c r="J27" s="39">
        <f>VLOOKUP($F27,'XN PE'!$A$1:$D$240,COLUMN(C20),0)</f>
        <v>0</v>
      </c>
      <c r="K27" s="39">
        <f>VLOOKUP($F27,'XN PE'!$A$1:$D$240,COLUMN(D20),0)</f>
        <v>5</v>
      </c>
      <c r="L27" s="40">
        <f t="shared" si="6"/>
        <v>1</v>
      </c>
      <c r="M27" s="41" t="str">
        <f t="shared" si="5"/>
        <v/>
      </c>
      <c r="N27" s="42">
        <f>VLOOKUP($F27,TB!$A:$C,COLUMN(C23),0)</f>
        <v>98</v>
      </c>
      <c r="O27" s="43">
        <v>424000</v>
      </c>
      <c r="P27" s="34">
        <f t="shared" si="2"/>
        <v>470.4</v>
      </c>
      <c r="Q27" s="34">
        <f t="shared" si="3"/>
        <v>0</v>
      </c>
      <c r="R27" s="34">
        <f t="shared" si="4"/>
        <v>0</v>
      </c>
      <c r="S27" s="56" t="str">
        <f>IF(ISNA(VLOOKUP($F27,Arr!$A$1:$G$230,COLUMN(C24),0))=TRUE," ",IF(VLOOKUP($F27,Arr!$A$1:$G$230,COLUMN(C24),0)=0,"",VLOOKUP($F27,Arr!$A$1:$G$230,COLUMN(C24),0)))</f>
        <v/>
      </c>
      <c r="T27" s="56" t="str">
        <f>IF(ISNA(VLOOKUP($F27,Arr!$A$1:$G$230,COLUMN(D24),0))=TRUE," ",IF(VLOOKUP($F27,Arr!$A$1:$G$230,COLUMN(D24),0)=0,"",VLOOKUP($F27,Arr!$A$1:$G$230,COLUMN(D24),0)))</f>
        <v/>
      </c>
      <c r="U27" s="56" t="str">
        <f>IF(ISNA(VLOOKUP($F27,Arr!$A$1:$G$230,COLUMN(E24),0))=TRUE," ",IF(VLOOKUP($F27,Arr!$A$1:$G$230,COLUMN(E24),0)=0,"",VLOOKUP($F27,Arr!$A$1:$G$230,COLUMN(E24),0)))</f>
        <v/>
      </c>
      <c r="V27" s="56" t="str">
        <f>IF(ISNA(VLOOKUP($F27,Arr!$A$1:$G$230,COLUMN(F24),0))=TRUE," ",IF(VLOOKUP($F27,Arr!$A$1:$G$230,COLUMN(F24),0)=0,"",VLOOKUP($F27,Arr!$A$1:$G$230,COLUMN(F24),0)))</f>
        <v/>
      </c>
      <c r="W27" s="56" t="str">
        <f>IF(ISNA(VLOOKUP($F27,Arr!$A$1:$G$230,COLUMN(G24),0))=TRUE," ",IF(VLOOKUP($F27,Arr!$A$1:$G$230,COLUMN(G24),0)=0,"",VLOOKUP($F27,Arr!$A$1:$G$230,COLUMN(G24),0)))</f>
        <v/>
      </c>
    </row>
    <row r="28" spans="1:23" ht="14.25" customHeight="1">
      <c r="A28" s="37" t="s">
        <v>131</v>
      </c>
      <c r="B28" s="37" t="s">
        <v>132</v>
      </c>
      <c r="C28" s="37" t="s">
        <v>133</v>
      </c>
      <c r="D28" s="37" t="str">
        <f>VLOOKUP($F28,'mã kho'!$A$1:$B$331,2,0)</f>
        <v>2B6</v>
      </c>
      <c r="E28" s="37" t="s">
        <v>12</v>
      </c>
      <c r="F28" s="37" t="s">
        <v>547</v>
      </c>
      <c r="G28" s="37" t="s">
        <v>548</v>
      </c>
      <c r="H28" s="44" t="s">
        <v>50</v>
      </c>
      <c r="I28" s="38">
        <f>VLOOKUP($F28,KhoPhuEm!$A$1:$C$226,COLUMN(C24),0)</f>
        <v>326</v>
      </c>
      <c r="J28" s="39">
        <f>VLOOKUP($F28,'XN PE'!$A$1:$D$240,COLUMN(C21),0)</f>
        <v>87</v>
      </c>
      <c r="K28" s="39">
        <f>VLOOKUP($F28,'XN PE'!$A$1:$D$240,COLUMN(D21),0)</f>
        <v>411</v>
      </c>
      <c r="L28" s="40">
        <f t="shared" si="6"/>
        <v>2</v>
      </c>
      <c r="M28" s="41">
        <f t="shared" si="5"/>
        <v>2</v>
      </c>
      <c r="N28" s="42">
        <f>VLOOKUP($F28,TB!$A:$C,COLUMN(C24),0)</f>
        <v>52</v>
      </c>
      <c r="O28" s="43">
        <v>1520000</v>
      </c>
      <c r="P28" s="34">
        <f t="shared" si="2"/>
        <v>249.6</v>
      </c>
      <c r="Q28" s="34">
        <f t="shared" si="3"/>
        <v>247.6</v>
      </c>
      <c r="R28" s="34">
        <f t="shared" si="4"/>
        <v>143.25901639344261</v>
      </c>
      <c r="S28" s="56" t="str">
        <f>IF(ISNA(VLOOKUP($F28,Arr!$A$1:$G$230,COLUMN(C25),0))=TRUE," ",IF(VLOOKUP($F28,Arr!$A$1:$G$230,COLUMN(C25),0)=0,"",VLOOKUP($F28,Arr!$A$1:$G$230,COLUMN(C25),0)))</f>
        <v/>
      </c>
      <c r="T28" s="56" t="str">
        <f>IF(ISNA(VLOOKUP($F28,Arr!$A$1:$G$230,COLUMN(D25),0))=TRUE," ",IF(VLOOKUP($F28,Arr!$A$1:$G$230,COLUMN(D25),0)=0,"",VLOOKUP($F28,Arr!$A$1:$G$230,COLUMN(D25),0)))</f>
        <v/>
      </c>
      <c r="U28" s="56" t="str">
        <f>IF(ISNA(VLOOKUP($F28,Arr!$A$1:$G$230,COLUMN(E25),0))=TRUE," ",IF(VLOOKUP($F28,Arr!$A$1:$G$230,COLUMN(E25),0)=0,"",VLOOKUP($F28,Arr!$A$1:$G$230,COLUMN(E25),0)))</f>
        <v/>
      </c>
      <c r="V28" s="56" t="str">
        <f>IF(ISNA(VLOOKUP($F28,Arr!$A$1:$G$230,COLUMN(F25),0))=TRUE," ",IF(VLOOKUP($F28,Arr!$A$1:$G$230,COLUMN(F25),0)=0,"",VLOOKUP($F28,Arr!$A$1:$G$230,COLUMN(F25),0)))</f>
        <v/>
      </c>
      <c r="W28" s="56" t="str">
        <f>IF(ISNA(VLOOKUP($F28,Arr!$A$1:$G$230,COLUMN(G25),0))=TRUE," ",IF(VLOOKUP($F28,Arr!$A$1:$G$230,COLUMN(G25),0)=0,"",VLOOKUP($F28,Arr!$A$1:$G$230,COLUMN(G25),0)))</f>
        <v/>
      </c>
    </row>
    <row r="29" spans="1:23" ht="14.25" customHeight="1">
      <c r="A29" s="37" t="s">
        <v>131</v>
      </c>
      <c r="B29" s="37" t="s">
        <v>132</v>
      </c>
      <c r="C29" s="37" t="s">
        <v>133</v>
      </c>
      <c r="D29" s="37" t="str">
        <f>VLOOKUP($F29,'mã kho'!$A$1:$B$331,2,0)</f>
        <v>2A4</v>
      </c>
      <c r="E29" s="37" t="s">
        <v>12</v>
      </c>
      <c r="F29" s="37" t="s">
        <v>551</v>
      </c>
      <c r="G29" s="37" t="s">
        <v>552</v>
      </c>
      <c r="H29" s="44" t="s">
        <v>50</v>
      </c>
      <c r="I29" s="38">
        <f>VLOOKUP($F29,KhoPhuEm!$A$1:$C$226,COLUMN(C25),0)</f>
        <v>61</v>
      </c>
      <c r="J29" s="39">
        <f>VLOOKUP($F29,'XN PE'!$A$1:$D$240,COLUMN(C22),0)</f>
        <v>1</v>
      </c>
      <c r="K29" s="39">
        <f>VLOOKUP($F29,'XN PE'!$A$1:$D$240,COLUMN(D22),0)</f>
        <v>1</v>
      </c>
      <c r="L29" s="40">
        <f t="shared" si="6"/>
        <v>61</v>
      </c>
      <c r="M29" s="41">
        <f t="shared" si="5"/>
        <v>61</v>
      </c>
      <c r="N29" s="42">
        <f>VLOOKUP($F29,TB!$A:$C,COLUMN(C25),0)</f>
        <v>7</v>
      </c>
      <c r="O29" s="43">
        <v>1398000</v>
      </c>
      <c r="P29" s="34">
        <f t="shared" si="2"/>
        <v>33.6</v>
      </c>
      <c r="Q29" s="34">
        <f t="shared" si="3"/>
        <v>-27.4</v>
      </c>
      <c r="R29" s="34">
        <f t="shared" si="4"/>
        <v>-41.445901639344257</v>
      </c>
      <c r="S29" s="56" t="str">
        <f>IF(ISNA(VLOOKUP($F29,Arr!$A$1:$G$230,COLUMN(C26),0))=TRUE," ",IF(VLOOKUP($F29,Arr!$A$1:$G$230,COLUMN(C26),0)=0,"",VLOOKUP($F29,Arr!$A$1:$G$230,COLUMN(C26),0)))</f>
        <v/>
      </c>
      <c r="T29" s="56" t="str">
        <f>IF(ISNA(VLOOKUP($F29,Arr!$A$1:$G$230,COLUMN(D26),0))=TRUE," ",IF(VLOOKUP($F29,Arr!$A$1:$G$230,COLUMN(D26),0)=0,"",VLOOKUP($F29,Arr!$A$1:$G$230,COLUMN(D26),0)))</f>
        <v/>
      </c>
      <c r="U29" s="56" t="str">
        <f>IF(ISNA(VLOOKUP($F29,Arr!$A$1:$G$230,COLUMN(E26),0))=TRUE," ",IF(VLOOKUP($F29,Arr!$A$1:$G$230,COLUMN(E26),0)=0,"",VLOOKUP($F29,Arr!$A$1:$G$230,COLUMN(E26),0)))</f>
        <v/>
      </c>
      <c r="V29" s="56" t="str">
        <f>IF(ISNA(VLOOKUP($F29,Arr!$A$1:$G$230,COLUMN(F26),0))=TRUE," ",IF(VLOOKUP($F29,Arr!$A$1:$G$230,COLUMN(F26),0)=0,"",VLOOKUP($F29,Arr!$A$1:$G$230,COLUMN(F26),0)))</f>
        <v/>
      </c>
      <c r="W29" s="56" t="str">
        <f>IF(ISNA(VLOOKUP($F29,Arr!$A$1:$G$230,COLUMN(G26),0))=TRUE," ",IF(VLOOKUP($F29,Arr!$A$1:$G$230,COLUMN(G26),0)=0,"",VLOOKUP($F29,Arr!$A$1:$G$230,COLUMN(G26),0)))</f>
        <v/>
      </c>
    </row>
    <row r="30" spans="1:23" ht="14.25" customHeight="1">
      <c r="A30" s="37" t="s">
        <v>131</v>
      </c>
      <c r="B30" s="37" t="s">
        <v>132</v>
      </c>
      <c r="C30" s="37" t="s">
        <v>133</v>
      </c>
      <c r="D30" s="37" t="str">
        <f>VLOOKUP($F30,'mã kho'!$A$1:$B$331,2,0)</f>
        <v>2A9</v>
      </c>
      <c r="E30" s="37" t="s">
        <v>55</v>
      </c>
      <c r="F30" s="37" t="s">
        <v>667</v>
      </c>
      <c r="G30" s="37" t="s">
        <v>668</v>
      </c>
      <c r="H30" s="44" t="s">
        <v>50</v>
      </c>
      <c r="I30" s="38">
        <f>VLOOKUP($F30,KhoLongAn!$A$1:$C$93,COLUMN(C11),0)</f>
        <v>60</v>
      </c>
      <c r="J30" s="39">
        <f>VLOOKUP($F30,'XN LA'!$A$1:$D$104,COLUMN(C8),0)</f>
        <v>0</v>
      </c>
      <c r="K30" s="39">
        <f>VLOOKUP($F30,'XN LA'!$A$1:$D$104,COLUMN(D8),0)</f>
        <v>60</v>
      </c>
      <c r="L30" s="40">
        <f t="shared" si="6"/>
        <v>0</v>
      </c>
      <c r="M30" s="41">
        <f t="shared" si="5"/>
        <v>58</v>
      </c>
      <c r="N30" s="42">
        <f>VLOOKUP($F30,TB!$A:$C,COLUMN(C26),0)</f>
        <v>37</v>
      </c>
      <c r="O30" s="43">
        <v>1034000</v>
      </c>
      <c r="P30" s="34">
        <f t="shared" si="2"/>
        <v>177.6</v>
      </c>
      <c r="Q30" s="34">
        <f t="shared" si="3"/>
        <v>119.6</v>
      </c>
      <c r="R30" s="34">
        <f t="shared" si="4"/>
        <v>45.357377049180315</v>
      </c>
      <c r="S30" s="56" t="str">
        <f>IF(ISNA(VLOOKUP($F30,Arr!$A$1:$G$230,COLUMN(C27),0))=TRUE," ",IF(VLOOKUP($F30,Arr!$A$1:$G$230,COLUMN(C27),0)=0,"",VLOOKUP($F30,Arr!$A$1:$G$230,COLUMN(C27),0)))</f>
        <v/>
      </c>
      <c r="T30" s="56" t="str">
        <f>IF(ISNA(VLOOKUP($F30,Arr!$A$1:$G$230,COLUMN(D27),0))=TRUE," ",IF(VLOOKUP($F30,Arr!$A$1:$G$230,COLUMN(D27),0)=0,"",VLOOKUP($F30,Arr!$A$1:$G$230,COLUMN(D27),0)))</f>
        <v/>
      </c>
      <c r="U30" s="56" t="str">
        <f>IF(ISNA(VLOOKUP($F30,Arr!$A$1:$G$230,COLUMN(E27),0))=TRUE," ",IF(VLOOKUP($F30,Arr!$A$1:$G$230,COLUMN(E27),0)=0,"",VLOOKUP($F30,Arr!$A$1:$G$230,COLUMN(E27),0)))</f>
        <v/>
      </c>
      <c r="V30" s="56" t="str">
        <f>IF(ISNA(VLOOKUP($F30,Arr!$A$1:$G$230,COLUMN(F27),0))=TRUE," ",IF(VLOOKUP($F30,Arr!$A$1:$G$230,COLUMN(F27),0)=0,"",VLOOKUP($F30,Arr!$A$1:$G$230,COLUMN(F27),0)))</f>
        <v/>
      </c>
      <c r="W30" s="56" t="str">
        <f>IF(ISNA(VLOOKUP($F30,Arr!$A$1:$G$230,COLUMN(G27),0))=TRUE," ",IF(VLOOKUP($F30,Arr!$A$1:$G$230,COLUMN(G27),0)=0,"",VLOOKUP($F30,Arr!$A$1:$G$230,COLUMN(G27),0)))</f>
        <v/>
      </c>
    </row>
    <row r="31" spans="1:23" ht="14.25" customHeight="1">
      <c r="A31" s="37" t="s">
        <v>131</v>
      </c>
      <c r="B31" s="37" t="s">
        <v>132</v>
      </c>
      <c r="C31" s="37" t="s">
        <v>133</v>
      </c>
      <c r="D31" s="37" t="str">
        <f>VLOOKUP($F31,'mã kho'!$A$1:$B$331,2,0)</f>
        <v>2A9</v>
      </c>
      <c r="E31" s="37" t="s">
        <v>12</v>
      </c>
      <c r="F31" s="37" t="s">
        <v>667</v>
      </c>
      <c r="G31" s="37" t="s">
        <v>668</v>
      </c>
      <c r="H31" s="44" t="s">
        <v>50</v>
      </c>
      <c r="I31" s="38">
        <f>VLOOKUP($F31,KhoPhuEm!$A$1:$C$226,COLUMN(C27),0)</f>
        <v>49</v>
      </c>
      <c r="J31" s="39">
        <f>VLOOKUP($F31,'XN PE'!$A$1:$D$240,COLUMN(C24),0)</f>
        <v>60</v>
      </c>
      <c r="K31" s="39">
        <f>VLOOKUP($F31,'XN PE'!$A$1:$D$240,COLUMN(D24),0)</f>
        <v>51</v>
      </c>
      <c r="L31" s="40">
        <f t="shared" si="6"/>
        <v>58</v>
      </c>
      <c r="M31" s="41" t="str">
        <f t="shared" si="5"/>
        <v/>
      </c>
      <c r="N31" s="42">
        <f>VLOOKUP($F31,TB!$A:$C,COLUMN(C27),0)</f>
        <v>37</v>
      </c>
      <c r="O31" s="43">
        <v>1034000</v>
      </c>
      <c r="P31" s="34">
        <f t="shared" si="2"/>
        <v>177.6</v>
      </c>
      <c r="Q31" s="34">
        <f t="shared" si="3"/>
        <v>0</v>
      </c>
      <c r="R31" s="34">
        <f t="shared" si="4"/>
        <v>0</v>
      </c>
      <c r="S31" s="56" t="str">
        <f>IF(ISNA(VLOOKUP($F31,Arr!$A$1:$G$230,COLUMN(C28),0))=TRUE," ",IF(VLOOKUP($F31,Arr!$A$1:$G$230,COLUMN(C28),0)=0,"",VLOOKUP($F31,Arr!$A$1:$G$230,COLUMN(C28),0)))</f>
        <v/>
      </c>
      <c r="T31" s="56" t="str">
        <f>IF(ISNA(VLOOKUP($F31,Arr!$A$1:$G$230,COLUMN(D28),0))=TRUE," ",IF(VLOOKUP($F31,Arr!$A$1:$G$230,COLUMN(D28),0)=0,"",VLOOKUP($F31,Arr!$A$1:$G$230,COLUMN(D28),0)))</f>
        <v/>
      </c>
      <c r="U31" s="56" t="str">
        <f>IF(ISNA(VLOOKUP($F31,Arr!$A$1:$G$230,COLUMN(E28),0))=TRUE," ",IF(VLOOKUP($F31,Arr!$A$1:$G$230,COLUMN(E28),0)=0,"",VLOOKUP($F31,Arr!$A$1:$G$230,COLUMN(E28),0)))</f>
        <v/>
      </c>
      <c r="V31" s="56" t="str">
        <f>IF(ISNA(VLOOKUP($F31,Arr!$A$1:$G$230,COLUMN(F28),0))=TRUE," ",IF(VLOOKUP($F31,Arr!$A$1:$G$230,COLUMN(F28),0)=0,"",VLOOKUP($F31,Arr!$A$1:$G$230,COLUMN(F28),0)))</f>
        <v/>
      </c>
      <c r="W31" s="56" t="str">
        <f>IF(ISNA(VLOOKUP($F31,Arr!$A$1:$G$230,COLUMN(G28),0))=TRUE," ",IF(VLOOKUP($F31,Arr!$A$1:$G$230,COLUMN(G28),0)=0,"",VLOOKUP($F31,Arr!$A$1:$G$230,COLUMN(G28),0)))</f>
        <v/>
      </c>
    </row>
    <row r="32" spans="1:23" ht="14.25" customHeight="1">
      <c r="A32" s="37" t="s">
        <v>131</v>
      </c>
      <c r="B32" s="37" t="s">
        <v>132</v>
      </c>
      <c r="C32" s="37" t="s">
        <v>133</v>
      </c>
      <c r="D32" s="37" t="str">
        <f>VLOOKUP($F32,'mã kho'!$A$1:$B$331,2,0)</f>
        <v>REDWINE</v>
      </c>
      <c r="E32" s="37" t="s">
        <v>12</v>
      </c>
      <c r="F32" s="37" t="s">
        <v>647</v>
      </c>
      <c r="G32" s="37" t="s">
        <v>648</v>
      </c>
      <c r="H32" s="44" t="s">
        <v>50</v>
      </c>
      <c r="I32" s="38">
        <f>VLOOKUP($F32,KhoPhuEm!$A$1:$C$226,COLUMN(C28),0)</f>
        <v>1</v>
      </c>
      <c r="J32" s="39">
        <f>VLOOKUP($F32,'XN PE'!$A$1:$D$240,COLUMN(C25),0)</f>
        <v>1</v>
      </c>
      <c r="K32" s="39">
        <f>VLOOKUP($F32,'XN PE'!$A$1:$D$240,COLUMN(D25),0)</f>
        <v>1</v>
      </c>
      <c r="L32" s="40">
        <f t="shared" si="6"/>
        <v>1</v>
      </c>
      <c r="M32" s="41">
        <f t="shared" si="5"/>
        <v>1</v>
      </c>
      <c r="N32" s="42">
        <f>VLOOKUP($F32,TB!$A:$C,COLUMN(C28),0)</f>
        <v>244</v>
      </c>
      <c r="O32" s="43">
        <v>0</v>
      </c>
      <c r="P32" s="34">
        <f t="shared" si="2"/>
        <v>1171.2</v>
      </c>
      <c r="Q32" s="34">
        <f t="shared" si="3"/>
        <v>1170.2</v>
      </c>
      <c r="R32" s="34">
        <f t="shared" si="4"/>
        <v>680.6</v>
      </c>
      <c r="S32" s="56" t="str">
        <f>IF(ISNA(VLOOKUP($F32,Arr!$A$1:$G$230,COLUMN(C29),0))=TRUE," ",IF(VLOOKUP($F32,Arr!$A$1:$G$230,COLUMN(C29),0)=0,"",VLOOKUP($F32,Arr!$A$1:$G$230,COLUMN(C29),0)))</f>
        <v/>
      </c>
      <c r="T32" s="56" t="str">
        <f>IF(ISNA(VLOOKUP($F32,Arr!$A$1:$G$230,COLUMN(D29),0))=TRUE," ",IF(VLOOKUP($F32,Arr!$A$1:$G$230,COLUMN(D29),0)=0,"",VLOOKUP($F32,Arr!$A$1:$G$230,COLUMN(D29),0)))</f>
        <v/>
      </c>
      <c r="U32" s="56" t="str">
        <f>IF(ISNA(VLOOKUP($F32,Arr!$A$1:$G$230,COLUMN(E29),0))=TRUE," ",IF(VLOOKUP($F32,Arr!$A$1:$G$230,COLUMN(E29),0)=0,"",VLOOKUP($F32,Arr!$A$1:$G$230,COLUMN(E29),0)))</f>
        <v/>
      </c>
      <c r="V32" s="56" t="str">
        <f>IF(ISNA(VLOOKUP($F32,Arr!$A$1:$G$230,COLUMN(F29),0))=TRUE," ",IF(VLOOKUP($F32,Arr!$A$1:$G$230,COLUMN(F29),0)=0,"",VLOOKUP($F32,Arr!$A$1:$G$230,COLUMN(F29),0)))</f>
        <v/>
      </c>
      <c r="W32" s="56" t="str">
        <f>IF(ISNA(VLOOKUP($F32,Arr!$A$1:$G$230,COLUMN(G29),0))=TRUE," ",IF(VLOOKUP($F32,Arr!$A$1:$G$230,COLUMN(G29),0)=0,"",VLOOKUP($F32,Arr!$A$1:$G$230,COLUMN(G29),0)))</f>
        <v/>
      </c>
    </row>
    <row r="33" spans="1:23" ht="14.25" customHeight="1">
      <c r="A33" s="37" t="s">
        <v>131</v>
      </c>
      <c r="B33" s="37" t="s">
        <v>132</v>
      </c>
      <c r="C33" s="37" t="s">
        <v>133</v>
      </c>
      <c r="D33" s="37" t="str">
        <f>VLOOKUP($F33,'mã kho'!$A$1:$B$331,2,0)</f>
        <v>3B5</v>
      </c>
      <c r="E33" s="37" t="s">
        <v>12</v>
      </c>
      <c r="F33" s="37" t="s">
        <v>509</v>
      </c>
      <c r="G33" s="37" t="s">
        <v>510</v>
      </c>
      <c r="H33" s="44" t="s">
        <v>50</v>
      </c>
      <c r="I33" s="38">
        <f>VLOOKUP($F33,KhoPhuEm!$A$1:$C$226,COLUMN(C29),0)</f>
        <v>67</v>
      </c>
      <c r="J33" s="39">
        <f>VLOOKUP($F33,'XN PE'!$A$1:$D$240,COLUMN(C26),0)</f>
        <v>1</v>
      </c>
      <c r="K33" s="39">
        <f>VLOOKUP($F33,'XN PE'!$A$1:$D$240,COLUMN(D26),0)</f>
        <v>12</v>
      </c>
      <c r="L33" s="40">
        <f t="shared" si="6"/>
        <v>56</v>
      </c>
      <c r="M33" s="41">
        <f t="shared" si="5"/>
        <v>56</v>
      </c>
      <c r="N33" s="42">
        <f>VLOOKUP($F33,TB!$A:$C,COLUMN(C29),0)</f>
        <v>5</v>
      </c>
      <c r="O33" s="43">
        <v>498000</v>
      </c>
      <c r="P33" s="34">
        <f t="shared" si="2"/>
        <v>24</v>
      </c>
      <c r="Q33" s="34">
        <f t="shared" si="3"/>
        <v>-32</v>
      </c>
      <c r="R33" s="34">
        <f t="shared" si="4"/>
        <v>-42.032786885245898</v>
      </c>
      <c r="S33" s="56" t="str">
        <f>IF(ISNA(VLOOKUP($F33,Arr!$A$1:$G$230,COLUMN(C30),0))=TRUE," ",IF(VLOOKUP($F33,Arr!$A$1:$G$230,COLUMN(C30),0)=0,"",VLOOKUP($F33,Arr!$A$1:$G$230,COLUMN(C30),0)))</f>
        <v/>
      </c>
      <c r="T33" s="56" t="str">
        <f>IF(ISNA(VLOOKUP($F33,Arr!$A$1:$G$230,COLUMN(D30),0))=TRUE," ",IF(VLOOKUP($F33,Arr!$A$1:$G$230,COLUMN(D30),0)=0,"",VLOOKUP($F33,Arr!$A$1:$G$230,COLUMN(D30),0)))</f>
        <v/>
      </c>
      <c r="U33" s="56" t="str">
        <f>IF(ISNA(VLOOKUP($F33,Arr!$A$1:$G$230,COLUMN(E30),0))=TRUE," ",IF(VLOOKUP($F33,Arr!$A$1:$G$230,COLUMN(E30),0)=0,"",VLOOKUP($F33,Arr!$A$1:$G$230,COLUMN(E30),0)))</f>
        <v/>
      </c>
      <c r="V33" s="56" t="str">
        <f>IF(ISNA(VLOOKUP($F33,Arr!$A$1:$G$230,COLUMN(F30),0))=TRUE," ",IF(VLOOKUP($F33,Arr!$A$1:$G$230,COLUMN(F30),0)=0,"",VLOOKUP($F33,Arr!$A$1:$G$230,COLUMN(F30),0)))</f>
        <v/>
      </c>
      <c r="W33" s="56" t="str">
        <f>IF(ISNA(VLOOKUP($F33,Arr!$A$1:$G$230,COLUMN(G30),0))=TRUE," ",IF(VLOOKUP($F33,Arr!$A$1:$G$230,COLUMN(G30),0)=0,"",VLOOKUP($F33,Arr!$A$1:$G$230,COLUMN(G30),0)))</f>
        <v/>
      </c>
    </row>
    <row r="34" spans="1:23" ht="14.25" customHeight="1">
      <c r="A34" s="37" t="s">
        <v>131</v>
      </c>
      <c r="B34" s="37" t="s">
        <v>132</v>
      </c>
      <c r="C34" s="37" t="s">
        <v>133</v>
      </c>
      <c r="D34" s="37" t="str">
        <f>VLOOKUP($F34,'mã kho'!$A$1:$B$331,2,0)</f>
        <v>2A12</v>
      </c>
      <c r="E34" s="37" t="s">
        <v>12</v>
      </c>
      <c r="F34" s="37" t="s">
        <v>555</v>
      </c>
      <c r="G34" s="37" t="s">
        <v>556</v>
      </c>
      <c r="H34" s="44" t="s">
        <v>50</v>
      </c>
      <c r="I34" s="38">
        <f>VLOOKUP($F34,KhoPhuEm!$A$1:$C$226,COLUMN(C30),0)</f>
        <v>15</v>
      </c>
      <c r="J34" s="39">
        <f>VLOOKUP($F34,'XN PE'!$A$1:$D$240,COLUMN(C27),0)</f>
        <v>0</v>
      </c>
      <c r="K34" s="39">
        <f>VLOOKUP($F34,'XN PE'!$A$1:$D$240,COLUMN(D27),0)</f>
        <v>0</v>
      </c>
      <c r="L34" s="40">
        <f t="shared" si="6"/>
        <v>15</v>
      </c>
      <c r="M34" s="41">
        <f t="shared" si="5"/>
        <v>15</v>
      </c>
      <c r="N34" s="42">
        <f>VLOOKUP($F34,TB!$A:$C,COLUMN(C30),0)</f>
        <v>7</v>
      </c>
      <c r="O34" s="43">
        <v>1398000</v>
      </c>
      <c r="P34" s="34">
        <f t="shared" si="2"/>
        <v>33.6</v>
      </c>
      <c r="Q34" s="34">
        <f t="shared" si="3"/>
        <v>18.600000000000001</v>
      </c>
      <c r="R34" s="34">
        <f t="shared" si="4"/>
        <v>4.5540983606557397</v>
      </c>
      <c r="S34" s="56" t="str">
        <f>IF(ISNA(VLOOKUP($F34,Arr!$A$1:$G$230,COLUMN(C31),0))=TRUE," ",IF(VLOOKUP($F34,Arr!$A$1:$G$230,COLUMN(C31),0)=0,"",VLOOKUP($F34,Arr!$A$1:$G$230,COLUMN(C31),0)))</f>
        <v/>
      </c>
      <c r="T34" s="56" t="str">
        <f>IF(ISNA(VLOOKUP($F34,Arr!$A$1:$G$230,COLUMN(D31),0))=TRUE," ",IF(VLOOKUP($F34,Arr!$A$1:$G$230,COLUMN(D31),0)=0,"",VLOOKUP($F34,Arr!$A$1:$G$230,COLUMN(D31),0)))</f>
        <v/>
      </c>
      <c r="U34" s="56" t="str">
        <f>IF(ISNA(VLOOKUP($F34,Arr!$A$1:$G$230,COLUMN(E31),0))=TRUE," ",IF(VLOOKUP($F34,Arr!$A$1:$G$230,COLUMN(E31),0)=0,"",VLOOKUP($F34,Arr!$A$1:$G$230,COLUMN(E31),0)))</f>
        <v/>
      </c>
      <c r="V34" s="56" t="str">
        <f>IF(ISNA(VLOOKUP($F34,Arr!$A$1:$G$230,COLUMN(F31),0))=TRUE," ",IF(VLOOKUP($F34,Arr!$A$1:$G$230,COLUMN(F31),0)=0,"",VLOOKUP($F34,Arr!$A$1:$G$230,COLUMN(F31),0)))</f>
        <v/>
      </c>
      <c r="W34" s="56" t="str">
        <f>IF(ISNA(VLOOKUP($F34,Arr!$A$1:$G$230,COLUMN(G31),0))=TRUE," ",IF(VLOOKUP($F34,Arr!$A$1:$G$230,COLUMN(G31),0)=0,"",VLOOKUP($F34,Arr!$A$1:$G$230,COLUMN(G31),0)))</f>
        <v/>
      </c>
    </row>
    <row r="35" spans="1:23" ht="14.25" customHeight="1">
      <c r="A35" s="37" t="s">
        <v>131</v>
      </c>
      <c r="B35" s="37" t="s">
        <v>132</v>
      </c>
      <c r="C35" s="37" t="s">
        <v>133</v>
      </c>
      <c r="D35" s="37" t="str">
        <f>VLOOKUP($F35,'mã kho'!$A$1:$B$331,2,0)</f>
        <v>2B14</v>
      </c>
      <c r="E35" s="37" t="s">
        <v>12</v>
      </c>
      <c r="F35" s="37" t="s">
        <v>527</v>
      </c>
      <c r="G35" s="37" t="s">
        <v>528</v>
      </c>
      <c r="H35" s="44" t="s">
        <v>50</v>
      </c>
      <c r="I35" s="38">
        <f>VLOOKUP($F35,KhoPhuEm!$A$1:$C$226,COLUMN(C31),0)</f>
        <v>8</v>
      </c>
      <c r="J35" s="39">
        <f>VLOOKUP($F35,'XN PE'!$A$1:$D$240,COLUMN(C28),0)</f>
        <v>1</v>
      </c>
      <c r="K35" s="39">
        <f>VLOOKUP($F35,'XN PE'!$A$1:$D$240,COLUMN(D28),0)</f>
        <v>6</v>
      </c>
      <c r="L35" s="40">
        <f t="shared" si="6"/>
        <v>3</v>
      </c>
      <c r="M35" s="41">
        <f t="shared" si="5"/>
        <v>3</v>
      </c>
      <c r="N35" s="42">
        <f>VLOOKUP($F35,TB!$A:$C,COLUMN(C31),0)</f>
        <v>3</v>
      </c>
      <c r="O35" s="43">
        <v>1980000</v>
      </c>
      <c r="P35" s="34">
        <f t="shared" si="2"/>
        <v>14.399999999999999</v>
      </c>
      <c r="Q35" s="34">
        <f t="shared" si="3"/>
        <v>11.399999999999999</v>
      </c>
      <c r="R35" s="34">
        <f t="shared" si="4"/>
        <v>5.3803278688524578</v>
      </c>
      <c r="S35" s="56" t="str">
        <f>IF(ISNA(VLOOKUP($F35,Arr!$A$1:$G$230,COLUMN(C32),0))=TRUE," ",IF(VLOOKUP($F35,Arr!$A$1:$G$230,COLUMN(C32),0)=0,"",VLOOKUP($F35,Arr!$A$1:$G$230,COLUMN(C32),0)))</f>
        <v/>
      </c>
      <c r="T35" s="56" t="str">
        <f>IF(ISNA(VLOOKUP($F35,Arr!$A$1:$G$230,COLUMN(D32),0))=TRUE," ",IF(VLOOKUP($F35,Arr!$A$1:$G$230,COLUMN(D32),0)=0,"",VLOOKUP($F35,Arr!$A$1:$G$230,COLUMN(D32),0)))</f>
        <v/>
      </c>
      <c r="U35" s="56" t="str">
        <f>IF(ISNA(VLOOKUP($F35,Arr!$A$1:$G$230,COLUMN(E32),0))=TRUE," ",IF(VLOOKUP($F35,Arr!$A$1:$G$230,COLUMN(E32),0)=0,"",VLOOKUP($F35,Arr!$A$1:$G$230,COLUMN(E32),0)))</f>
        <v/>
      </c>
      <c r="V35" s="56" t="str">
        <f>IF(ISNA(VLOOKUP($F35,Arr!$A$1:$G$230,COLUMN(F32),0))=TRUE," ",IF(VLOOKUP($F35,Arr!$A$1:$G$230,COLUMN(F32),0)=0,"",VLOOKUP($F35,Arr!$A$1:$G$230,COLUMN(F32),0)))</f>
        <v/>
      </c>
      <c r="W35" s="56" t="str">
        <f>IF(ISNA(VLOOKUP($F35,Arr!$A$1:$G$230,COLUMN(G32),0))=TRUE," ",IF(VLOOKUP($F35,Arr!$A$1:$G$230,COLUMN(G32),0)=0,"",VLOOKUP($F35,Arr!$A$1:$G$230,COLUMN(G32),0)))</f>
        <v/>
      </c>
    </row>
    <row r="36" spans="1:23" ht="14.25" customHeight="1">
      <c r="A36" s="37" t="s">
        <v>131</v>
      </c>
      <c r="B36" s="37" t="s">
        <v>132</v>
      </c>
      <c r="C36" s="37" t="s">
        <v>133</v>
      </c>
      <c r="D36" s="37" t="str">
        <f>VLOOKUP($F36,'mã kho'!$A$1:$B$331,2,0)</f>
        <v>2A5</v>
      </c>
      <c r="E36" s="37" t="s">
        <v>12</v>
      </c>
      <c r="F36" s="37" t="s">
        <v>549</v>
      </c>
      <c r="G36" s="37" t="s">
        <v>550</v>
      </c>
      <c r="H36" s="44" t="s">
        <v>50</v>
      </c>
      <c r="I36" s="38">
        <f>VLOOKUP($F36,KhoPhuEm!$A$1:$C$226,COLUMN(C32),0)</f>
        <v>41</v>
      </c>
      <c r="J36" s="39">
        <f>VLOOKUP($F36,'XN PE'!$A$1:$D$240,COLUMN(C29),0)</f>
        <v>1</v>
      </c>
      <c r="K36" s="39">
        <f>VLOOKUP($F36,'XN PE'!$A$1:$D$240,COLUMN(D29),0)</f>
        <v>5</v>
      </c>
      <c r="L36" s="40">
        <f t="shared" si="6"/>
        <v>37</v>
      </c>
      <c r="M36" s="41">
        <f t="shared" si="5"/>
        <v>37</v>
      </c>
      <c r="N36" s="42">
        <f>VLOOKUP($F36,TB!$A:$C,COLUMN(C32),0)</f>
        <v>5</v>
      </c>
      <c r="O36" s="43">
        <v>6100000</v>
      </c>
      <c r="P36" s="34">
        <f t="shared" si="2"/>
        <v>24</v>
      </c>
      <c r="Q36" s="34">
        <f t="shared" si="3"/>
        <v>-13</v>
      </c>
      <c r="R36" s="34">
        <f t="shared" si="4"/>
        <v>-23.032786885245901</v>
      </c>
      <c r="S36" s="56" t="str">
        <f>IF(ISNA(VLOOKUP($F36,Arr!$A$1:$G$230,COLUMN(C33),0))=TRUE," ",IF(VLOOKUP($F36,Arr!$A$1:$G$230,COLUMN(C33),0)=0,"",VLOOKUP($F36,Arr!$A$1:$G$230,COLUMN(C33),0)))</f>
        <v/>
      </c>
      <c r="T36" s="56" t="str">
        <f>IF(ISNA(VLOOKUP($F36,Arr!$A$1:$G$230,COLUMN(D33),0))=TRUE," ",IF(VLOOKUP($F36,Arr!$A$1:$G$230,COLUMN(D33),0)=0,"",VLOOKUP($F36,Arr!$A$1:$G$230,COLUMN(D33),0)))</f>
        <v/>
      </c>
      <c r="U36" s="56" t="str">
        <f>IF(ISNA(VLOOKUP($F36,Arr!$A$1:$G$230,COLUMN(E33),0))=TRUE," ",IF(VLOOKUP($F36,Arr!$A$1:$G$230,COLUMN(E33),0)=0,"",VLOOKUP($F36,Arr!$A$1:$G$230,COLUMN(E33),0)))</f>
        <v/>
      </c>
      <c r="V36" s="56" t="str">
        <f>IF(ISNA(VLOOKUP($F36,Arr!$A$1:$G$230,COLUMN(F33),0))=TRUE," ",IF(VLOOKUP($F36,Arr!$A$1:$G$230,COLUMN(F33),0)=0,"",VLOOKUP($F36,Arr!$A$1:$G$230,COLUMN(F33),0)))</f>
        <v/>
      </c>
      <c r="W36" s="56" t="str">
        <f>IF(ISNA(VLOOKUP($F36,Arr!$A$1:$G$230,COLUMN(G33),0))=TRUE," ",IF(VLOOKUP($F36,Arr!$A$1:$G$230,COLUMN(G33),0)=0,"",VLOOKUP($F36,Arr!$A$1:$G$230,COLUMN(G33),0)))</f>
        <v/>
      </c>
    </row>
    <row r="37" spans="1:23" ht="14.25" customHeight="1">
      <c r="A37" s="37" t="s">
        <v>131</v>
      </c>
      <c r="B37" s="37" t="s">
        <v>132</v>
      </c>
      <c r="C37" s="37" t="s">
        <v>133</v>
      </c>
      <c r="D37" s="37" t="str">
        <f>VLOOKUP($F37,'mã kho'!$A$1:$B$331,2,0)</f>
        <v>2B16</v>
      </c>
      <c r="E37" s="37" t="s">
        <v>12</v>
      </c>
      <c r="F37" s="37" t="s">
        <v>533</v>
      </c>
      <c r="G37" s="37" t="s">
        <v>534</v>
      </c>
      <c r="H37" s="44" t="s">
        <v>50</v>
      </c>
      <c r="I37" s="38">
        <f>VLOOKUP($F37,KhoPhuEm!$A$1:$C$226,COLUMN(C33),0)</f>
        <v>45</v>
      </c>
      <c r="J37" s="39">
        <f>VLOOKUP($F37,'XN PE'!$A$1:$D$240,COLUMN(C30),0)</f>
        <v>168</v>
      </c>
      <c r="K37" s="39">
        <f>VLOOKUP($F37,'XN PE'!$A$1:$D$240,COLUMN(D30),0)</f>
        <v>213</v>
      </c>
      <c r="L37" s="40">
        <f t="shared" si="6"/>
        <v>0</v>
      </c>
      <c r="M37" s="41">
        <f t="shared" si="5"/>
        <v>0</v>
      </c>
      <c r="N37" s="42">
        <f>VLOOKUP($F37,TB!$A:$C,COLUMN(C33),0)</f>
        <v>10</v>
      </c>
      <c r="O37" s="43">
        <v>289000</v>
      </c>
      <c r="P37" s="34">
        <f t="shared" si="2"/>
        <v>48</v>
      </c>
      <c r="Q37" s="34">
        <f t="shared" si="3"/>
        <v>48</v>
      </c>
      <c r="R37" s="34">
        <f t="shared" si="4"/>
        <v>27.934426229508198</v>
      </c>
      <c r="S37" s="56" t="str">
        <f>IF(ISNA(VLOOKUP($F37,Arr!$A$1:$G$230,COLUMN(C34),0))=TRUE," ",IF(VLOOKUP($F37,Arr!$A$1:$G$230,COLUMN(C34),0)=0,"",VLOOKUP($F37,Arr!$A$1:$G$230,COLUMN(C34),0)))</f>
        <v/>
      </c>
      <c r="T37" s="56" t="str">
        <f>IF(ISNA(VLOOKUP($F37,Arr!$A$1:$G$230,COLUMN(D34),0))=TRUE," ",IF(VLOOKUP($F37,Arr!$A$1:$G$230,COLUMN(D34),0)=0,"",VLOOKUP($F37,Arr!$A$1:$G$230,COLUMN(D34),0)))</f>
        <v/>
      </c>
      <c r="U37" s="56" t="str">
        <f>IF(ISNA(VLOOKUP($F37,Arr!$A$1:$G$230,COLUMN(E34),0))=TRUE," ",IF(VLOOKUP($F37,Arr!$A$1:$G$230,COLUMN(E34),0)=0,"",VLOOKUP($F37,Arr!$A$1:$G$230,COLUMN(E34),0)))</f>
        <v/>
      </c>
      <c r="V37" s="56" t="str">
        <f>IF(ISNA(VLOOKUP($F37,Arr!$A$1:$G$230,COLUMN(F34),0))=TRUE," ",IF(VLOOKUP($F37,Arr!$A$1:$G$230,COLUMN(F34),0)=0,"",VLOOKUP($F37,Arr!$A$1:$G$230,COLUMN(F34),0)))</f>
        <v/>
      </c>
      <c r="W37" s="56" t="str">
        <f>IF(ISNA(VLOOKUP($F37,Arr!$A$1:$G$230,COLUMN(G34),0))=TRUE," ",IF(VLOOKUP($F37,Arr!$A$1:$G$230,COLUMN(G34),0)=0,"",VLOOKUP($F37,Arr!$A$1:$G$230,COLUMN(G34),0)))</f>
        <v/>
      </c>
    </row>
    <row r="38" spans="1:23" ht="14.25" customHeight="1">
      <c r="A38" s="37" t="s">
        <v>131</v>
      </c>
      <c r="B38" s="37" t="s">
        <v>132</v>
      </c>
      <c r="C38" s="37" t="s">
        <v>133</v>
      </c>
      <c r="D38" s="37" t="str">
        <f>VLOOKUP($F38,'mã kho'!$A$1:$B$331,2,0)</f>
        <v>2B14</v>
      </c>
      <c r="E38" s="37" t="s">
        <v>12</v>
      </c>
      <c r="F38" s="37" t="s">
        <v>669</v>
      </c>
      <c r="G38" s="37" t="s">
        <v>670</v>
      </c>
      <c r="H38" s="44" t="s">
        <v>50</v>
      </c>
      <c r="I38" s="38">
        <f>VLOOKUP($F38,KhoPhuEm!$A$1:$C$226,COLUMN(C34),0)</f>
        <v>11</v>
      </c>
      <c r="J38" s="39">
        <f>VLOOKUP($F38,'XN PE'!$A$1:$D$240,COLUMN(C31),0)</f>
        <v>3</v>
      </c>
      <c r="K38" s="39">
        <f>VLOOKUP($F38,'XN PE'!$A$1:$D$240,COLUMN(D31),0)</f>
        <v>5</v>
      </c>
      <c r="L38" s="40">
        <f t="shared" si="6"/>
        <v>9</v>
      </c>
      <c r="M38" s="41">
        <f t="shared" si="5"/>
        <v>9</v>
      </c>
      <c r="N38" s="42">
        <f>VLOOKUP($F38,TB!$A:$C,COLUMN(C34),0)</f>
        <v>7</v>
      </c>
      <c r="O38" s="43">
        <v>3080000</v>
      </c>
      <c r="P38" s="34">
        <f t="shared" si="2"/>
        <v>33.6</v>
      </c>
      <c r="Q38" s="34">
        <f t="shared" si="3"/>
        <v>24.6</v>
      </c>
      <c r="R38" s="34">
        <f t="shared" si="4"/>
        <v>10.55409836065574</v>
      </c>
      <c r="S38" s="56" t="str">
        <f>IF(ISNA(VLOOKUP($F38,Arr!$A$1:$G$230,COLUMN(C35),0))=TRUE," ",IF(VLOOKUP($F38,Arr!$A$1:$G$230,COLUMN(C35),0)=0,"",VLOOKUP($F38,Arr!$A$1:$G$230,COLUMN(C35),0)))</f>
        <v/>
      </c>
      <c r="T38" s="56" t="str">
        <f>IF(ISNA(VLOOKUP($F38,Arr!$A$1:$G$230,COLUMN(D35),0))=TRUE," ",IF(VLOOKUP($F38,Arr!$A$1:$G$230,COLUMN(D35),0)=0,"",VLOOKUP($F38,Arr!$A$1:$G$230,COLUMN(D35),0)))</f>
        <v/>
      </c>
      <c r="U38" s="56" t="str">
        <f>IF(ISNA(VLOOKUP($F38,Arr!$A$1:$G$230,COLUMN(E35),0))=TRUE," ",IF(VLOOKUP($F38,Arr!$A$1:$G$230,COLUMN(E35),0)=0,"",VLOOKUP($F38,Arr!$A$1:$G$230,COLUMN(E35),0)))</f>
        <v/>
      </c>
      <c r="V38" s="56" t="str">
        <f>IF(ISNA(VLOOKUP($F38,Arr!$A$1:$G$230,COLUMN(F35),0))=TRUE," ",IF(VLOOKUP($F38,Arr!$A$1:$G$230,COLUMN(F35),0)=0,"",VLOOKUP($F38,Arr!$A$1:$G$230,COLUMN(F35),0)))</f>
        <v/>
      </c>
      <c r="W38" s="56" t="str">
        <f>IF(ISNA(VLOOKUP($F38,Arr!$A$1:$G$230,COLUMN(G35),0))=TRUE," ",IF(VLOOKUP($F38,Arr!$A$1:$G$230,COLUMN(G35),0)=0,"",VLOOKUP($F38,Arr!$A$1:$G$230,COLUMN(G35),0)))</f>
        <v/>
      </c>
    </row>
    <row r="39" spans="1:23" ht="14.25" customHeight="1">
      <c r="A39" s="37" t="s">
        <v>131</v>
      </c>
      <c r="B39" s="37" t="s">
        <v>132</v>
      </c>
      <c r="C39" s="37" t="s">
        <v>133</v>
      </c>
      <c r="D39" s="37" t="str">
        <f>VLOOKUP($F39,'mã kho'!$A$1:$B$331,2,0)</f>
        <v>2B8</v>
      </c>
      <c r="E39" s="37" t="s">
        <v>55</v>
      </c>
      <c r="F39" s="37" t="s">
        <v>529</v>
      </c>
      <c r="G39" s="37" t="s">
        <v>530</v>
      </c>
      <c r="H39" s="44" t="s">
        <v>50</v>
      </c>
      <c r="I39" s="38">
        <f>VLOOKUP($F39,KhoLongAn!$A$1:$C$93,COLUMN(C21),0)</f>
        <v>148</v>
      </c>
      <c r="J39" s="39">
        <f>VLOOKUP($F39,'XN LA'!$A$1:$D$104,COLUMN(C17),0)</f>
        <v>0</v>
      </c>
      <c r="K39" s="39">
        <f>VLOOKUP($F39,'XN LA'!$A$1:$D$104,COLUMN(D17),0)</f>
        <v>147</v>
      </c>
      <c r="L39" s="40">
        <f t="shared" si="6"/>
        <v>1</v>
      </c>
      <c r="M39" s="41">
        <f t="shared" si="5"/>
        <v>5</v>
      </c>
      <c r="N39" s="42">
        <f>VLOOKUP($F39,TB!$A:$C,COLUMN(C35),0)</f>
        <v>0</v>
      </c>
      <c r="O39" s="43">
        <v>0</v>
      </c>
      <c r="P39" s="34">
        <f t="shared" si="2"/>
        <v>0</v>
      </c>
      <c r="Q39" s="34">
        <f t="shared" si="3"/>
        <v>-5</v>
      </c>
      <c r="R39" s="34">
        <f t="shared" si="4"/>
        <v>-5</v>
      </c>
      <c r="S39" s="56" t="str">
        <f>IF(ISNA(VLOOKUP($F39,Arr!$A$1:$G$230,COLUMN(C36),0))=TRUE," ",IF(VLOOKUP($F39,Arr!$A$1:$G$230,COLUMN(C36),0)=0,"",VLOOKUP($F39,Arr!$A$1:$G$230,COLUMN(C36),0)))</f>
        <v/>
      </c>
      <c r="T39" s="56" t="str">
        <f>IF(ISNA(VLOOKUP($F39,Arr!$A$1:$G$230,COLUMN(D36),0))=TRUE," ",IF(VLOOKUP($F39,Arr!$A$1:$G$230,COLUMN(D36),0)=0,"",VLOOKUP($F39,Arr!$A$1:$G$230,COLUMN(D36),0)))</f>
        <v/>
      </c>
      <c r="U39" s="56" t="str">
        <f>IF(ISNA(VLOOKUP($F39,Arr!$A$1:$G$230,COLUMN(E36),0))=TRUE," ",IF(VLOOKUP($F39,Arr!$A$1:$G$230,COLUMN(E36),0)=0,"",VLOOKUP($F39,Arr!$A$1:$G$230,COLUMN(E36),0)))</f>
        <v/>
      </c>
      <c r="V39" s="56" t="str">
        <f>IF(ISNA(VLOOKUP($F39,Arr!$A$1:$G$230,COLUMN(F36),0))=TRUE," ",IF(VLOOKUP($F39,Arr!$A$1:$G$230,COLUMN(F36),0)=0,"",VLOOKUP($F39,Arr!$A$1:$G$230,COLUMN(F36),0)))</f>
        <v/>
      </c>
      <c r="W39" s="56" t="str">
        <f>IF(ISNA(VLOOKUP($F39,Arr!$A$1:$G$230,COLUMN(G36),0))=TRUE," ",IF(VLOOKUP($F39,Arr!$A$1:$G$230,COLUMN(G36),0)=0,"",VLOOKUP($F39,Arr!$A$1:$G$230,COLUMN(G36),0)))</f>
        <v/>
      </c>
    </row>
    <row r="40" spans="1:23" ht="14.25" customHeight="1">
      <c r="A40" s="37" t="s">
        <v>131</v>
      </c>
      <c r="B40" s="37" t="s">
        <v>132</v>
      </c>
      <c r="C40" s="37" t="s">
        <v>133</v>
      </c>
      <c r="D40" s="37" t="str">
        <f>VLOOKUP($F40,'mã kho'!$A$1:$B$331,2,0)</f>
        <v>2B8</v>
      </c>
      <c r="E40" s="37" t="s">
        <v>12</v>
      </c>
      <c r="F40" s="37" t="s">
        <v>529</v>
      </c>
      <c r="G40" s="37" t="s">
        <v>530</v>
      </c>
      <c r="H40" s="44" t="s">
        <v>50</v>
      </c>
      <c r="I40" s="38">
        <f>VLOOKUP($F40,KhoPhuEm!$A$1:$C$226,COLUMN(C36),0)</f>
        <v>228</v>
      </c>
      <c r="J40" s="39">
        <f>VLOOKUP($F40,'XN PE'!$A$1:$D$240,COLUMN(C33),0)</f>
        <v>156</v>
      </c>
      <c r="K40" s="39">
        <f>VLOOKUP($F40,'XN PE'!$A$1:$D$240,COLUMN(D33),0)</f>
        <v>380</v>
      </c>
      <c r="L40" s="40">
        <f t="shared" si="6"/>
        <v>4</v>
      </c>
      <c r="M40" s="41" t="str">
        <f t="shared" si="5"/>
        <v/>
      </c>
      <c r="N40" s="42">
        <f>VLOOKUP($F40,TB!$A:$C,COLUMN(C36),0)</f>
        <v>0</v>
      </c>
      <c r="O40" s="43">
        <v>0</v>
      </c>
      <c r="P40" s="34">
        <f t="shared" si="2"/>
        <v>0</v>
      </c>
      <c r="Q40" s="34">
        <f t="shared" si="3"/>
        <v>0</v>
      </c>
      <c r="R40" s="34">
        <f t="shared" si="4"/>
        <v>0</v>
      </c>
      <c r="S40" s="56" t="str">
        <f>IF(ISNA(VLOOKUP($F40,Arr!$A$1:$G$230,COLUMN(C37),0))=TRUE," ",IF(VLOOKUP($F40,Arr!$A$1:$G$230,COLUMN(C37),0)=0,"",VLOOKUP($F40,Arr!$A$1:$G$230,COLUMN(C37),0)))</f>
        <v/>
      </c>
      <c r="T40" s="56" t="str">
        <f>IF(ISNA(VLOOKUP($F40,Arr!$A$1:$G$230,COLUMN(D37),0))=TRUE," ",IF(VLOOKUP($F40,Arr!$A$1:$G$230,COLUMN(D37),0)=0,"",VLOOKUP($F40,Arr!$A$1:$G$230,COLUMN(D37),0)))</f>
        <v/>
      </c>
      <c r="U40" s="56" t="str">
        <f>IF(ISNA(VLOOKUP($F40,Arr!$A$1:$G$230,COLUMN(E37),0))=TRUE," ",IF(VLOOKUP($F40,Arr!$A$1:$G$230,COLUMN(E37),0)=0,"",VLOOKUP($F40,Arr!$A$1:$G$230,COLUMN(E37),0)))</f>
        <v/>
      </c>
      <c r="V40" s="56" t="str">
        <f>IF(ISNA(VLOOKUP($F40,Arr!$A$1:$G$230,COLUMN(F37),0))=TRUE," ",IF(VLOOKUP($F40,Arr!$A$1:$G$230,COLUMN(F37),0)=0,"",VLOOKUP($F40,Arr!$A$1:$G$230,COLUMN(F37),0)))</f>
        <v/>
      </c>
      <c r="W40" s="56" t="str">
        <f>IF(ISNA(VLOOKUP($F40,Arr!$A$1:$G$230,COLUMN(G37),0))=TRUE," ",IF(VLOOKUP($F40,Arr!$A$1:$G$230,COLUMN(G37),0)=0,"",VLOOKUP($F40,Arr!$A$1:$G$230,COLUMN(G37),0)))</f>
        <v/>
      </c>
    </row>
    <row r="41" spans="1:23" ht="14.25" customHeight="1">
      <c r="A41" s="37" t="s">
        <v>131</v>
      </c>
      <c r="B41" s="37" t="s">
        <v>132</v>
      </c>
      <c r="C41" s="37" t="s">
        <v>133</v>
      </c>
      <c r="D41" s="37" t="str">
        <f>VLOOKUP($F41,'mã kho'!$A$1:$B$331,2,0)</f>
        <v>2B2</v>
      </c>
      <c r="E41" s="37" t="s">
        <v>12</v>
      </c>
      <c r="F41" s="37" t="s">
        <v>539</v>
      </c>
      <c r="G41" s="37" t="s">
        <v>540</v>
      </c>
      <c r="H41" s="44" t="s">
        <v>50</v>
      </c>
      <c r="I41" s="38">
        <f>VLOOKUP($F41,KhoPhuEm!$A$1:$C$226,COLUMN(C37),0)</f>
        <v>44</v>
      </c>
      <c r="J41" s="39">
        <f>VLOOKUP($F41,'XN PE'!$A$1:$D$240,COLUMN(C34),0)</f>
        <v>0</v>
      </c>
      <c r="K41" s="39">
        <f>VLOOKUP($F41,'XN PE'!$A$1:$D$240,COLUMN(D34),0)</f>
        <v>2</v>
      </c>
      <c r="L41" s="40">
        <f t="shared" si="6"/>
        <v>42</v>
      </c>
      <c r="M41" s="41">
        <f t="shared" si="5"/>
        <v>42</v>
      </c>
      <c r="N41" s="42">
        <f>VLOOKUP($F41,TB!$A:$C,COLUMN(C37),0)</f>
        <v>0</v>
      </c>
      <c r="O41" s="43">
        <v>498000</v>
      </c>
      <c r="P41" s="34">
        <f t="shared" si="2"/>
        <v>0</v>
      </c>
      <c r="Q41" s="34">
        <f t="shared" si="3"/>
        <v>-42</v>
      </c>
      <c r="R41" s="34">
        <f t="shared" si="4"/>
        <v>-42</v>
      </c>
      <c r="S41" s="56" t="str">
        <f>IF(ISNA(VLOOKUP($F41,Arr!$A$1:$G$230,COLUMN(C38),0))=TRUE," ",IF(VLOOKUP($F41,Arr!$A$1:$G$230,COLUMN(C38),0)=0,"",VLOOKUP($F41,Arr!$A$1:$G$230,COLUMN(C38),0)))</f>
        <v/>
      </c>
      <c r="T41" s="56" t="str">
        <f>IF(ISNA(VLOOKUP($F41,Arr!$A$1:$G$230,COLUMN(D38),0))=TRUE," ",IF(VLOOKUP($F41,Arr!$A$1:$G$230,COLUMN(D38),0)=0,"",VLOOKUP($F41,Arr!$A$1:$G$230,COLUMN(D38),0)))</f>
        <v/>
      </c>
      <c r="U41" s="56" t="str">
        <f>IF(ISNA(VLOOKUP($F41,Arr!$A$1:$G$230,COLUMN(E38),0))=TRUE," ",IF(VLOOKUP($F41,Arr!$A$1:$G$230,COLUMN(E38),0)=0,"",VLOOKUP($F41,Arr!$A$1:$G$230,COLUMN(E38),0)))</f>
        <v/>
      </c>
      <c r="V41" s="56" t="str">
        <f>IF(ISNA(VLOOKUP($F41,Arr!$A$1:$G$230,COLUMN(F38),0))=TRUE," ",IF(VLOOKUP($F41,Arr!$A$1:$G$230,COLUMN(F38),0)=0,"",VLOOKUP($F41,Arr!$A$1:$G$230,COLUMN(F38),0)))</f>
        <v/>
      </c>
      <c r="W41" s="56" t="str">
        <f>IF(ISNA(VLOOKUP($F41,Arr!$A$1:$G$230,COLUMN(G38),0))=TRUE," ",IF(VLOOKUP($F41,Arr!$A$1:$G$230,COLUMN(G38),0)=0,"",VLOOKUP($F41,Arr!$A$1:$G$230,COLUMN(G38),0)))</f>
        <v/>
      </c>
    </row>
    <row r="42" spans="1:23" ht="14.25" customHeight="1">
      <c r="A42" s="37" t="s">
        <v>131</v>
      </c>
      <c r="B42" s="37" t="s">
        <v>132</v>
      </c>
      <c r="C42" s="37" t="s">
        <v>133</v>
      </c>
      <c r="D42" s="37" t="str">
        <f>VLOOKUP($F42,'mã kho'!$A$1:$B$331,2,0)</f>
        <v>2B2</v>
      </c>
      <c r="E42" s="37" t="s">
        <v>12</v>
      </c>
      <c r="F42" s="37" t="s">
        <v>545</v>
      </c>
      <c r="G42" s="37" t="s">
        <v>546</v>
      </c>
      <c r="H42" s="44" t="s">
        <v>50</v>
      </c>
      <c r="I42" s="38">
        <f>VLOOKUP($F42,KhoPhuEm!$A$1:$C$226,COLUMN(C38),0)</f>
        <v>35</v>
      </c>
      <c r="J42" s="39">
        <f>VLOOKUP($F42,'XN PE'!$A$1:$D$240,COLUMN(C35),0)</f>
        <v>0</v>
      </c>
      <c r="K42" s="39">
        <f>VLOOKUP($F42,'XN PE'!$A$1:$D$240,COLUMN(D35),0)</f>
        <v>3</v>
      </c>
      <c r="L42" s="40">
        <f t="shared" si="6"/>
        <v>32</v>
      </c>
      <c r="M42" s="41">
        <f t="shared" si="5"/>
        <v>32</v>
      </c>
      <c r="N42" s="42">
        <f>VLOOKUP($F42,TB!$A:$C,COLUMN(C38),0)</f>
        <v>0</v>
      </c>
      <c r="O42" s="43">
        <v>4980000</v>
      </c>
      <c r="P42" s="34">
        <f t="shared" si="2"/>
        <v>0</v>
      </c>
      <c r="Q42" s="34">
        <f t="shared" si="3"/>
        <v>-32</v>
      </c>
      <c r="R42" s="34">
        <f t="shared" si="4"/>
        <v>-32</v>
      </c>
      <c r="S42" s="56" t="str">
        <f>IF(ISNA(VLOOKUP($F42,Arr!$A$1:$G$230,COLUMN(C39),0))=TRUE," ",IF(VLOOKUP($F42,Arr!$A$1:$G$230,COLUMN(C39),0)=0,"",VLOOKUP($F42,Arr!$A$1:$G$230,COLUMN(C39),0)))</f>
        <v/>
      </c>
      <c r="T42" s="56" t="str">
        <f>IF(ISNA(VLOOKUP($F42,Arr!$A$1:$G$230,COLUMN(D39),0))=TRUE," ",IF(VLOOKUP($F42,Arr!$A$1:$G$230,COLUMN(D39),0)=0,"",VLOOKUP($F42,Arr!$A$1:$G$230,COLUMN(D39),0)))</f>
        <v/>
      </c>
      <c r="U42" s="56" t="str">
        <f>IF(ISNA(VLOOKUP($F42,Arr!$A$1:$G$230,COLUMN(E39),0))=TRUE," ",IF(VLOOKUP($F42,Arr!$A$1:$G$230,COLUMN(E39),0)=0,"",VLOOKUP($F42,Arr!$A$1:$G$230,COLUMN(E39),0)))</f>
        <v/>
      </c>
      <c r="V42" s="56" t="str">
        <f>IF(ISNA(VLOOKUP($F42,Arr!$A$1:$G$230,COLUMN(F39),0))=TRUE," ",IF(VLOOKUP($F42,Arr!$A$1:$G$230,COLUMN(F39),0)=0,"",VLOOKUP($F42,Arr!$A$1:$G$230,COLUMN(F39),0)))</f>
        <v/>
      </c>
      <c r="W42" s="56" t="str">
        <f>IF(ISNA(VLOOKUP($F42,Arr!$A$1:$G$230,COLUMN(G39),0))=TRUE," ",IF(VLOOKUP($F42,Arr!$A$1:$G$230,COLUMN(G39),0)=0,"",VLOOKUP($F42,Arr!$A$1:$G$230,COLUMN(G39),0)))</f>
        <v/>
      </c>
    </row>
    <row r="43" spans="1:23" ht="14.25" customHeight="1">
      <c r="A43" s="37" t="s">
        <v>131</v>
      </c>
      <c r="B43" s="37" t="s">
        <v>132</v>
      </c>
      <c r="C43" s="37" t="s">
        <v>133</v>
      </c>
      <c r="D43" s="37" t="str">
        <f>VLOOKUP($F43,'mã kho'!$A$1:$B$331,2,0)</f>
        <v>2B5</v>
      </c>
      <c r="E43" s="37" t="s">
        <v>55</v>
      </c>
      <c r="F43" s="37" t="s">
        <v>537</v>
      </c>
      <c r="G43" s="37" t="s">
        <v>538</v>
      </c>
      <c r="H43" s="44" t="s">
        <v>50</v>
      </c>
      <c r="I43" s="38">
        <f>VLOOKUP($F43,KhoLongAn!$A$1:$C$93,COLUMN(C25),0)</f>
        <v>0</v>
      </c>
      <c r="J43" s="39">
        <f>VLOOKUP($F43,'XN LA'!$A$1:$D$104,COLUMN(C21),0)</f>
        <v>0</v>
      </c>
      <c r="K43" s="39">
        <f>VLOOKUP($F43,'XN LA'!$A$1:$D$104,COLUMN(D21),0)</f>
        <v>0</v>
      </c>
      <c r="L43" s="40">
        <f t="shared" si="6"/>
        <v>0</v>
      </c>
      <c r="M43" s="41">
        <f t="shared" si="5"/>
        <v>7</v>
      </c>
      <c r="N43" s="42">
        <f>VLOOKUP($F43,TB!$A:$C,COLUMN(C39),0)</f>
        <v>67</v>
      </c>
      <c r="O43" s="43">
        <v>289000</v>
      </c>
      <c r="P43" s="34">
        <f t="shared" si="2"/>
        <v>321.59999999999997</v>
      </c>
      <c r="Q43" s="34">
        <f t="shared" si="3"/>
        <v>314.59999999999997</v>
      </c>
      <c r="R43" s="34">
        <f t="shared" si="4"/>
        <v>180.1606557377049</v>
      </c>
      <c r="S43" s="56" t="str">
        <f>IF(ISNA(VLOOKUP($F43,Arr!$A$1:$G$230,COLUMN(C40),0))=TRUE," ",IF(VLOOKUP($F43,Arr!$A$1:$G$230,COLUMN(C40),0)=0,"",VLOOKUP($F43,Arr!$A$1:$G$230,COLUMN(C40),0)))</f>
        <v/>
      </c>
      <c r="T43" s="56" t="str">
        <f>IF(ISNA(VLOOKUP($F43,Arr!$A$1:$G$230,COLUMN(D40),0))=TRUE," ",IF(VLOOKUP($F43,Arr!$A$1:$G$230,COLUMN(D40),0)=0,"",VLOOKUP($F43,Arr!$A$1:$G$230,COLUMN(D40),0)))</f>
        <v/>
      </c>
      <c r="U43" s="56" t="str">
        <f>IF(ISNA(VLOOKUP($F43,Arr!$A$1:$G$230,COLUMN(E40),0))=TRUE," ",IF(VLOOKUP($F43,Arr!$A$1:$G$230,COLUMN(E40),0)=0,"",VLOOKUP($F43,Arr!$A$1:$G$230,COLUMN(E40),0)))</f>
        <v/>
      </c>
      <c r="V43" s="56" t="str">
        <f>IF(ISNA(VLOOKUP($F43,Arr!$A$1:$G$230,COLUMN(F40),0))=TRUE," ",IF(VLOOKUP($F43,Arr!$A$1:$G$230,COLUMN(F40),0)=0,"",VLOOKUP($F43,Arr!$A$1:$G$230,COLUMN(F40),0)))</f>
        <v/>
      </c>
      <c r="W43" s="56" t="str">
        <f>IF(ISNA(VLOOKUP($F43,Arr!$A$1:$G$230,COLUMN(G40),0))=TRUE," ",IF(VLOOKUP($F43,Arr!$A$1:$G$230,COLUMN(G40),0)=0,"",VLOOKUP($F43,Arr!$A$1:$G$230,COLUMN(G40),0)))</f>
        <v/>
      </c>
    </row>
    <row r="44" spans="1:23" ht="14.25" customHeight="1">
      <c r="A44" s="37" t="s">
        <v>131</v>
      </c>
      <c r="B44" s="37" t="s">
        <v>132</v>
      </c>
      <c r="C44" s="37" t="s">
        <v>133</v>
      </c>
      <c r="D44" s="37" t="str">
        <f>VLOOKUP($F44,'mã kho'!$A$1:$B$331,2,0)</f>
        <v>2B5</v>
      </c>
      <c r="E44" s="37" t="s">
        <v>12</v>
      </c>
      <c r="F44" s="37" t="s">
        <v>537</v>
      </c>
      <c r="G44" s="37" t="s">
        <v>538</v>
      </c>
      <c r="H44" s="44" t="s">
        <v>50</v>
      </c>
      <c r="I44" s="38">
        <f>VLOOKUP($F44,KhoPhuEm!$A$1:$C$226,COLUMN(C40),0)</f>
        <v>19</v>
      </c>
      <c r="J44" s="39">
        <f>VLOOKUP($F44,'XN PE'!$A$1:$D$240,COLUMN(C37),0)</f>
        <v>201</v>
      </c>
      <c r="K44" s="39">
        <f>VLOOKUP($F44,'XN PE'!$A$1:$D$240,COLUMN(D37),0)</f>
        <v>213</v>
      </c>
      <c r="L44" s="40">
        <f>SUM(I44:J44)-K44</f>
        <v>7</v>
      </c>
      <c r="M44" s="41" t="str">
        <f t="shared" si="5"/>
        <v/>
      </c>
      <c r="N44" s="42">
        <f>VLOOKUP($F44,TB!$A:$C,COLUMN(C40),0)</f>
        <v>67</v>
      </c>
      <c r="O44" s="43">
        <v>289000</v>
      </c>
      <c r="P44" s="34">
        <f t="shared" si="2"/>
        <v>321.59999999999997</v>
      </c>
      <c r="Q44" s="34">
        <f t="shared" si="3"/>
        <v>0</v>
      </c>
      <c r="R44" s="34">
        <f t="shared" si="4"/>
        <v>0</v>
      </c>
      <c r="S44" s="56" t="str">
        <f>IF(ISNA(VLOOKUP($F44,Arr!$A$1:$G$230,COLUMN(C41),0))=TRUE," ",IF(VLOOKUP($F44,Arr!$A$1:$G$230,COLUMN(C41),0)=0,"",VLOOKUP($F44,Arr!$A$1:$G$230,COLUMN(C41),0)))</f>
        <v/>
      </c>
      <c r="T44" s="56" t="str">
        <f>IF(ISNA(VLOOKUP($F44,Arr!$A$1:$G$230,COLUMN(D41),0))=TRUE," ",IF(VLOOKUP($F44,Arr!$A$1:$G$230,COLUMN(D41),0)=0,"",VLOOKUP($F44,Arr!$A$1:$G$230,COLUMN(D41),0)))</f>
        <v/>
      </c>
      <c r="U44" s="56" t="str">
        <f>IF(ISNA(VLOOKUP($F44,Arr!$A$1:$G$230,COLUMN(E41),0))=TRUE," ",IF(VLOOKUP($F44,Arr!$A$1:$G$230,COLUMN(E41),0)=0,"",VLOOKUP($F44,Arr!$A$1:$G$230,COLUMN(E41),0)))</f>
        <v/>
      </c>
      <c r="V44" s="56" t="str">
        <f>IF(ISNA(VLOOKUP($F44,Arr!$A$1:$G$230,COLUMN(F41),0))=TRUE," ",IF(VLOOKUP($F44,Arr!$A$1:$G$230,COLUMN(F41),0)=0,"",VLOOKUP($F44,Arr!$A$1:$G$230,COLUMN(F41),0)))</f>
        <v/>
      </c>
      <c r="W44" s="56" t="str">
        <f>IF(ISNA(VLOOKUP($F44,Arr!$A$1:$G$230,COLUMN(G41),0))=TRUE," ",IF(VLOOKUP($F44,Arr!$A$1:$G$230,COLUMN(G41),0)=0,"",VLOOKUP($F44,Arr!$A$1:$G$230,COLUMN(G41),0)))</f>
        <v/>
      </c>
    </row>
    <row r="45" spans="1:23" ht="14.25" customHeight="1">
      <c r="A45" s="37" t="s">
        <v>131</v>
      </c>
      <c r="B45" s="37" t="s">
        <v>132</v>
      </c>
      <c r="C45" s="37" t="s">
        <v>133</v>
      </c>
      <c r="D45" s="37" t="str">
        <f>VLOOKUP($F45,'mã kho'!$A$1:$B$331,2,0)</f>
        <v>2B6</v>
      </c>
      <c r="E45" s="37" t="s">
        <v>55</v>
      </c>
      <c r="F45" s="37" t="s">
        <v>523</v>
      </c>
      <c r="G45" s="37" t="s">
        <v>524</v>
      </c>
      <c r="H45" s="44" t="s">
        <v>50</v>
      </c>
      <c r="I45" s="38">
        <f>VLOOKUP($F45,KhoLongAn!$A$1:$C$93,COLUMN(C27),0)</f>
        <v>0</v>
      </c>
      <c r="J45" s="39">
        <f>VLOOKUP($F45,'XN LA'!$A$1:$D$104,COLUMN(C23),0)</f>
        <v>0</v>
      </c>
      <c r="K45" s="39">
        <f>VLOOKUP($F45,'XN LA'!$A$1:$D$104,COLUMN(D23),0)</f>
        <v>0</v>
      </c>
      <c r="L45" s="40">
        <f t="shared" si="6"/>
        <v>0</v>
      </c>
      <c r="M45" s="41">
        <f t="shared" si="5"/>
        <v>6</v>
      </c>
      <c r="N45" s="42">
        <f>VLOOKUP($F45,TB!$A:$C,COLUMN(C41),0)</f>
        <v>203</v>
      </c>
      <c r="O45" s="43">
        <v>328000</v>
      </c>
      <c r="P45" s="34">
        <f t="shared" si="2"/>
        <v>974.4</v>
      </c>
      <c r="Q45" s="34">
        <f t="shared" si="3"/>
        <v>968.4</v>
      </c>
      <c r="R45" s="34">
        <f t="shared" si="4"/>
        <v>561.0688524590164</v>
      </c>
      <c r="S45" s="56" t="str">
        <f>IF(ISNA(VLOOKUP($F45,Arr!$A$1:$G$230,COLUMN(C42),0))=TRUE," ",IF(VLOOKUP($F45,Arr!$A$1:$G$230,COLUMN(C42),0)=0,"",VLOOKUP($F45,Arr!$A$1:$G$230,COLUMN(C42),0)))</f>
        <v/>
      </c>
      <c r="T45" s="56" t="str">
        <f>IF(ISNA(VLOOKUP($F45,Arr!$A$1:$G$230,COLUMN(D42),0))=TRUE," ",IF(VLOOKUP($F45,Arr!$A$1:$G$230,COLUMN(D42),0)=0,"",VLOOKUP($F45,Arr!$A$1:$G$230,COLUMN(D42),0)))</f>
        <v/>
      </c>
      <c r="U45" s="56" t="str">
        <f>IF(ISNA(VLOOKUP($F45,Arr!$A$1:$G$230,COLUMN(E42),0))=TRUE," ",IF(VLOOKUP($F45,Arr!$A$1:$G$230,COLUMN(E42),0)=0,"",VLOOKUP($F45,Arr!$A$1:$G$230,COLUMN(E42),0)))</f>
        <v/>
      </c>
      <c r="V45" s="56" t="str">
        <f>IF(ISNA(VLOOKUP($F45,Arr!$A$1:$G$230,COLUMN(F42),0))=TRUE," ",IF(VLOOKUP($F45,Arr!$A$1:$G$230,COLUMN(F42),0)=0,"",VLOOKUP($F45,Arr!$A$1:$G$230,COLUMN(F42),0)))</f>
        <v/>
      </c>
      <c r="W45" s="56" t="str">
        <f>IF(ISNA(VLOOKUP($F45,Arr!$A$1:$G$230,COLUMN(G42),0))=TRUE," ",IF(VLOOKUP($F45,Arr!$A$1:$G$230,COLUMN(G42),0)=0,"",VLOOKUP($F45,Arr!$A$1:$G$230,COLUMN(G42),0)))</f>
        <v/>
      </c>
    </row>
    <row r="46" spans="1:23" ht="14.25" customHeight="1">
      <c r="A46" s="37" t="s">
        <v>131</v>
      </c>
      <c r="B46" s="37" t="s">
        <v>132</v>
      </c>
      <c r="C46" s="37" t="s">
        <v>133</v>
      </c>
      <c r="D46" s="37" t="str">
        <f>VLOOKUP($F46,'mã kho'!$A$1:$B$331,2,0)</f>
        <v>2B6</v>
      </c>
      <c r="E46" s="37" t="s">
        <v>12</v>
      </c>
      <c r="F46" s="37" t="s">
        <v>523</v>
      </c>
      <c r="G46" s="37" t="s">
        <v>524</v>
      </c>
      <c r="H46" s="44" t="s">
        <v>50</v>
      </c>
      <c r="I46" s="38">
        <f>VLOOKUP($F46,KhoPhuEm!$A$1:$C$226,COLUMN(C42),0)</f>
        <v>55</v>
      </c>
      <c r="J46" s="39">
        <f>VLOOKUP($F46,'XN PE'!$A$1:$D$240,COLUMN(C39),0)</f>
        <v>63</v>
      </c>
      <c r="K46" s="39">
        <f>VLOOKUP($F46,'XN PE'!$A$1:$D$240,COLUMN(D39),0)</f>
        <v>112</v>
      </c>
      <c r="L46" s="40">
        <f>SUM(I46:J46)-K46</f>
        <v>6</v>
      </c>
      <c r="M46" s="41" t="str">
        <f t="shared" si="5"/>
        <v/>
      </c>
      <c r="N46" s="42">
        <f>VLOOKUP($F46,TB!$A:$C,COLUMN(C42),0)</f>
        <v>203</v>
      </c>
      <c r="O46" s="43">
        <v>328000</v>
      </c>
      <c r="P46" s="34">
        <f t="shared" si="2"/>
        <v>974.4</v>
      </c>
      <c r="Q46" s="34">
        <f t="shared" si="3"/>
        <v>0</v>
      </c>
      <c r="R46" s="34">
        <f t="shared" si="4"/>
        <v>0</v>
      </c>
      <c r="S46" s="56" t="str">
        <f>IF(ISNA(VLOOKUP($F46,Arr!$A$1:$G$230,COLUMN(C43),0))=TRUE," ",IF(VLOOKUP($F46,Arr!$A$1:$G$230,COLUMN(C43),0)=0,"",VLOOKUP($F46,Arr!$A$1:$G$230,COLUMN(C43),0)))</f>
        <v/>
      </c>
      <c r="T46" s="56" t="str">
        <f>IF(ISNA(VLOOKUP($F46,Arr!$A$1:$G$230,COLUMN(D43),0))=TRUE," ",IF(VLOOKUP($F46,Arr!$A$1:$G$230,COLUMN(D43),0)=0,"",VLOOKUP($F46,Arr!$A$1:$G$230,COLUMN(D43),0)))</f>
        <v/>
      </c>
      <c r="U46" s="56" t="str">
        <f>IF(ISNA(VLOOKUP($F46,Arr!$A$1:$G$230,COLUMN(E43),0))=TRUE," ",IF(VLOOKUP($F46,Arr!$A$1:$G$230,COLUMN(E43),0)=0,"",VLOOKUP($F46,Arr!$A$1:$G$230,COLUMN(E43),0)))</f>
        <v/>
      </c>
      <c r="V46" s="56" t="str">
        <f>IF(ISNA(VLOOKUP($F46,Arr!$A$1:$G$230,COLUMN(F43),0))=TRUE," ",IF(VLOOKUP($F46,Arr!$A$1:$G$230,COLUMN(F43),0)=0,"",VLOOKUP($F46,Arr!$A$1:$G$230,COLUMN(F43),0)))</f>
        <v/>
      </c>
      <c r="W46" s="56" t="str">
        <f>IF(ISNA(VLOOKUP($F46,Arr!$A$1:$G$230,COLUMN(G43),0))=TRUE," ",IF(VLOOKUP($F46,Arr!$A$1:$G$230,COLUMN(G43),0)=0,"",VLOOKUP($F46,Arr!$A$1:$G$230,COLUMN(G43),0)))</f>
        <v/>
      </c>
    </row>
    <row r="47" spans="1:23" ht="14.25" customHeight="1">
      <c r="A47" s="37" t="s">
        <v>131</v>
      </c>
      <c r="B47" s="37" t="s">
        <v>132</v>
      </c>
      <c r="C47" s="37" t="s">
        <v>133</v>
      </c>
      <c r="D47" s="37" t="str">
        <f>VLOOKUP($F47,'mã kho'!$A$1:$B$331,2,0)</f>
        <v>3B28</v>
      </c>
      <c r="E47" s="37" t="s">
        <v>55</v>
      </c>
      <c r="F47" s="37" t="s">
        <v>519</v>
      </c>
      <c r="G47" s="37" t="s">
        <v>520</v>
      </c>
      <c r="H47" s="44" t="s">
        <v>50</v>
      </c>
      <c r="I47" s="38">
        <f>VLOOKUP($F47,KhoLongAn!$A$1:$C$93,COLUMN(C29),0)</f>
        <v>765</v>
      </c>
      <c r="J47" s="39">
        <f>VLOOKUP($F47,'XN LA'!$A$1:$D$104,COLUMN(C25),0)</f>
        <v>0</v>
      </c>
      <c r="K47" s="39">
        <f>VLOOKUP($F47,'XN LA'!$A$1:$D$104,COLUMN(D25),0)</f>
        <v>0</v>
      </c>
      <c r="L47" s="40">
        <f t="shared" si="6"/>
        <v>765</v>
      </c>
      <c r="M47" s="41">
        <f t="shared" si="5"/>
        <v>995</v>
      </c>
      <c r="N47" s="42">
        <f>VLOOKUP($F47,TB!$A:$C,COLUMN(C43),0)</f>
        <v>164</v>
      </c>
      <c r="O47" s="43">
        <v>454000</v>
      </c>
      <c r="P47" s="34">
        <f t="shared" si="2"/>
        <v>787.19999999999993</v>
      </c>
      <c r="Q47" s="34">
        <f t="shared" si="3"/>
        <v>-207.80000000000007</v>
      </c>
      <c r="R47" s="34">
        <f t="shared" si="4"/>
        <v>-536.87540983606561</v>
      </c>
      <c r="S47" s="56" t="str">
        <f>IF(ISNA(VLOOKUP($F47,Arr!$A$1:$G$230,COLUMN(C44),0))=TRUE," ",IF(VLOOKUP($F47,Arr!$A$1:$G$230,COLUMN(C44),0)=0,"",VLOOKUP($F47,Arr!$A$1:$G$230,COLUMN(C44),0)))</f>
        <v/>
      </c>
      <c r="T47" s="56" t="str">
        <f>IF(ISNA(VLOOKUP($F47,Arr!$A$1:$G$230,COLUMN(D44),0))=TRUE," ",IF(VLOOKUP($F47,Arr!$A$1:$G$230,COLUMN(D44),0)=0,"",VLOOKUP($F47,Arr!$A$1:$G$230,COLUMN(D44),0)))</f>
        <v/>
      </c>
      <c r="U47" s="56" t="str">
        <f>IF(ISNA(VLOOKUP($F47,Arr!$A$1:$G$230,COLUMN(E44),0))=TRUE," ",IF(VLOOKUP($F47,Arr!$A$1:$G$230,COLUMN(E44),0)=0,"",VLOOKUP($F47,Arr!$A$1:$G$230,COLUMN(E44),0)))</f>
        <v/>
      </c>
      <c r="V47" s="56" t="str">
        <f>IF(ISNA(VLOOKUP($F47,Arr!$A$1:$G$230,COLUMN(F44),0))=TRUE," ",IF(VLOOKUP($F47,Arr!$A$1:$G$230,COLUMN(F44),0)=0,"",VLOOKUP($F47,Arr!$A$1:$G$230,COLUMN(F44),0)))</f>
        <v/>
      </c>
      <c r="W47" s="56" t="str">
        <f>IF(ISNA(VLOOKUP($F47,Arr!$A$1:$G$230,COLUMN(G44),0))=TRUE," ",IF(VLOOKUP($F47,Arr!$A$1:$G$230,COLUMN(G44),0)=0,"",VLOOKUP($F47,Arr!$A$1:$G$230,COLUMN(G44),0)))</f>
        <v/>
      </c>
    </row>
    <row r="48" spans="1:23" ht="14.25" customHeight="1">
      <c r="A48" s="37" t="s">
        <v>131</v>
      </c>
      <c r="B48" s="37" t="s">
        <v>132</v>
      </c>
      <c r="C48" s="37" t="s">
        <v>133</v>
      </c>
      <c r="D48" s="37" t="str">
        <f>VLOOKUP($F48,'mã kho'!$A$1:$B$331,2,0)</f>
        <v>3B28</v>
      </c>
      <c r="E48" s="37" t="s">
        <v>12</v>
      </c>
      <c r="F48" s="37" t="s">
        <v>519</v>
      </c>
      <c r="G48" s="37" t="s">
        <v>520</v>
      </c>
      <c r="H48" s="44" t="s">
        <v>50</v>
      </c>
      <c r="I48" s="38">
        <f>VLOOKUP($F48,KhoPhuEm!$A$1:$C$226,COLUMN(C44),0)</f>
        <v>174</v>
      </c>
      <c r="J48" s="39">
        <f>VLOOKUP($F48,'XN PE'!$A$1:$D$240,COLUMN(C41),0)</f>
        <v>263</v>
      </c>
      <c r="K48" s="39">
        <f>VLOOKUP($F48,'XN PE'!$A$1:$D$240,COLUMN(D41),0)</f>
        <v>207</v>
      </c>
      <c r="L48" s="40">
        <f>SUM(I48:J48)-K48</f>
        <v>230</v>
      </c>
      <c r="M48" s="41" t="str">
        <f t="shared" si="5"/>
        <v/>
      </c>
      <c r="N48" s="42">
        <f>VLOOKUP($F48,TB!$A:$C,COLUMN(C44),0)</f>
        <v>164</v>
      </c>
      <c r="O48" s="43">
        <v>454000</v>
      </c>
      <c r="P48" s="34">
        <f t="shared" si="2"/>
        <v>787.19999999999993</v>
      </c>
      <c r="Q48" s="34">
        <f t="shared" si="3"/>
        <v>0</v>
      </c>
      <c r="R48" s="34">
        <f t="shared" si="4"/>
        <v>0</v>
      </c>
      <c r="S48" s="56" t="str">
        <f>IF(ISNA(VLOOKUP($F48,Arr!$A$1:$G$230,COLUMN(C45),0))=TRUE," ",IF(VLOOKUP($F48,Arr!$A$1:$G$230,COLUMN(C45),0)=0,"",VLOOKUP($F48,Arr!$A$1:$G$230,COLUMN(C45),0)))</f>
        <v/>
      </c>
      <c r="T48" s="56" t="str">
        <f>IF(ISNA(VLOOKUP($F48,Arr!$A$1:$G$230,COLUMN(D45),0))=TRUE," ",IF(VLOOKUP($F48,Arr!$A$1:$G$230,COLUMN(D45),0)=0,"",VLOOKUP($F48,Arr!$A$1:$G$230,COLUMN(D45),0)))</f>
        <v/>
      </c>
      <c r="U48" s="56" t="str">
        <f>IF(ISNA(VLOOKUP($F48,Arr!$A$1:$G$230,COLUMN(E45),0))=TRUE," ",IF(VLOOKUP($F48,Arr!$A$1:$G$230,COLUMN(E45),0)=0,"",VLOOKUP($F48,Arr!$A$1:$G$230,COLUMN(E45),0)))</f>
        <v/>
      </c>
      <c r="V48" s="56" t="str">
        <f>IF(ISNA(VLOOKUP($F48,Arr!$A$1:$G$230,COLUMN(F45),0))=TRUE," ",IF(VLOOKUP($F48,Arr!$A$1:$G$230,COLUMN(F45),0)=0,"",VLOOKUP($F48,Arr!$A$1:$G$230,COLUMN(F45),0)))</f>
        <v/>
      </c>
      <c r="W48" s="56" t="str">
        <f>IF(ISNA(VLOOKUP($F48,Arr!$A$1:$G$230,COLUMN(G45),0))=TRUE," ",IF(VLOOKUP($F48,Arr!$A$1:$G$230,COLUMN(G45),0)=0,"",VLOOKUP($F48,Arr!$A$1:$G$230,COLUMN(G45),0)))</f>
        <v/>
      </c>
    </row>
    <row r="49" spans="1:23" ht="14.25" customHeight="1">
      <c r="A49" s="37" t="s">
        <v>131</v>
      </c>
      <c r="B49" s="37" t="s">
        <v>132</v>
      </c>
      <c r="C49" s="37" t="s">
        <v>133</v>
      </c>
      <c r="D49" s="37" t="str">
        <f>VLOOKUP($F49,'mã kho'!$A$1:$B$331,2,0)</f>
        <v>3B11</v>
      </c>
      <c r="E49" s="37" t="s">
        <v>55</v>
      </c>
      <c r="F49" s="37" t="s">
        <v>517</v>
      </c>
      <c r="G49" s="37" t="s">
        <v>518</v>
      </c>
      <c r="H49" s="44" t="s">
        <v>50</v>
      </c>
      <c r="I49" s="38">
        <f>VLOOKUP($F49,KhoLongAn!$A$1:$C$93,COLUMN(C31),0)</f>
        <v>0</v>
      </c>
      <c r="J49" s="39">
        <f>VLOOKUP($F49,'XN LA'!$A$1:$D$104,COLUMN(C27),0)</f>
        <v>0</v>
      </c>
      <c r="K49" s="39">
        <f>VLOOKUP($F49,'XN LA'!$A$1:$D$104,COLUMN(D27),0)</f>
        <v>0</v>
      </c>
      <c r="L49" s="40">
        <f t="shared" si="6"/>
        <v>0</v>
      </c>
      <c r="M49" s="41">
        <f t="shared" si="5"/>
        <v>164</v>
      </c>
      <c r="N49" s="42">
        <f>VLOOKUP($F49,TB!$A:$C,COLUMN(C45),0)</f>
        <v>196</v>
      </c>
      <c r="O49" s="43">
        <v>454000</v>
      </c>
      <c r="P49" s="34">
        <f t="shared" si="2"/>
        <v>940.8</v>
      </c>
      <c r="Q49" s="34">
        <f t="shared" si="3"/>
        <v>776.8</v>
      </c>
      <c r="R49" s="34">
        <f t="shared" si="4"/>
        <v>383.51475409836064</v>
      </c>
      <c r="S49" s="56" t="str">
        <f>IF(ISNA(VLOOKUP($F49,Arr!$A$1:$G$230,COLUMN(C46),0))=TRUE," ",IF(VLOOKUP($F49,Arr!$A$1:$G$230,COLUMN(C46),0)=0,"",VLOOKUP($F49,Arr!$A$1:$G$230,COLUMN(C46),0)))</f>
        <v/>
      </c>
      <c r="T49" s="56" t="str">
        <f>IF(ISNA(VLOOKUP($F49,Arr!$A$1:$G$230,COLUMN(D46),0))=TRUE," ",IF(VLOOKUP($F49,Arr!$A$1:$G$230,COLUMN(D46),0)=0,"",VLOOKUP($F49,Arr!$A$1:$G$230,COLUMN(D46),0)))</f>
        <v/>
      </c>
      <c r="U49" s="56" t="str">
        <f>IF(ISNA(VLOOKUP($F49,Arr!$A$1:$G$230,COLUMN(E46),0))=TRUE," ",IF(VLOOKUP($F49,Arr!$A$1:$G$230,COLUMN(E46),0)=0,"",VLOOKUP($F49,Arr!$A$1:$G$230,COLUMN(E46),0)))</f>
        <v/>
      </c>
      <c r="V49" s="56" t="str">
        <f>IF(ISNA(VLOOKUP($F49,Arr!$A$1:$G$230,COLUMN(F46),0))=TRUE," ",IF(VLOOKUP($F49,Arr!$A$1:$G$230,COLUMN(F46),0)=0,"",VLOOKUP($F49,Arr!$A$1:$G$230,COLUMN(F46),0)))</f>
        <v/>
      </c>
      <c r="W49" s="56" t="str">
        <f>IF(ISNA(VLOOKUP($F49,Arr!$A$1:$G$230,COLUMN(G46),0))=TRUE," ",IF(VLOOKUP($F49,Arr!$A$1:$G$230,COLUMN(G46),0)=0,"",VLOOKUP($F49,Arr!$A$1:$G$230,COLUMN(G46),0)))</f>
        <v/>
      </c>
    </row>
    <row r="50" spans="1:23" ht="14.25" customHeight="1">
      <c r="A50" s="37" t="s">
        <v>131</v>
      </c>
      <c r="B50" s="37" t="s">
        <v>132</v>
      </c>
      <c r="C50" s="37" t="s">
        <v>133</v>
      </c>
      <c r="D50" s="37" t="str">
        <f>VLOOKUP($F50,'mã kho'!$A$1:$B$331,2,0)</f>
        <v>3B11</v>
      </c>
      <c r="E50" s="37" t="s">
        <v>12</v>
      </c>
      <c r="F50" s="37" t="s">
        <v>517</v>
      </c>
      <c r="G50" s="37" t="s">
        <v>518</v>
      </c>
      <c r="H50" s="44" t="s">
        <v>50</v>
      </c>
      <c r="I50" s="38">
        <f>VLOOKUP($F50,KhoPhuEm!$A$1:$C$226,COLUMN(C46),0)</f>
        <v>196</v>
      </c>
      <c r="J50" s="39">
        <f>VLOOKUP($F50,'XN PE'!$A$1:$D$240,COLUMN(C43),0)</f>
        <v>23</v>
      </c>
      <c r="K50" s="39">
        <f>VLOOKUP($F50,'XN PE'!$A$1:$D$240,COLUMN(D43),0)</f>
        <v>55</v>
      </c>
      <c r="L50" s="40">
        <f>SUM(I50:J50)-K50</f>
        <v>164</v>
      </c>
      <c r="M50" s="41" t="str">
        <f t="shared" si="5"/>
        <v/>
      </c>
      <c r="N50" s="42">
        <f>VLOOKUP($F50,TB!$A:$C,COLUMN(C46),0)</f>
        <v>196</v>
      </c>
      <c r="O50" s="43">
        <v>454000</v>
      </c>
      <c r="P50" s="34">
        <f t="shared" si="2"/>
        <v>940.8</v>
      </c>
      <c r="Q50" s="34">
        <f t="shared" si="3"/>
        <v>0</v>
      </c>
      <c r="R50" s="34">
        <f t="shared" si="4"/>
        <v>0</v>
      </c>
      <c r="S50" s="56" t="str">
        <f>IF(ISNA(VLOOKUP($F50,Arr!$A$1:$G$230,COLUMN(C47),0))=TRUE," ",IF(VLOOKUP($F50,Arr!$A$1:$G$230,COLUMN(C47),0)=0,"",VLOOKUP($F50,Arr!$A$1:$G$230,COLUMN(C47),0)))</f>
        <v/>
      </c>
      <c r="T50" s="56" t="str">
        <f>IF(ISNA(VLOOKUP($F50,Arr!$A$1:$G$230,COLUMN(D47),0))=TRUE," ",IF(VLOOKUP($F50,Arr!$A$1:$G$230,COLUMN(D47),0)=0,"",VLOOKUP($F50,Arr!$A$1:$G$230,COLUMN(D47),0)))</f>
        <v/>
      </c>
      <c r="U50" s="56" t="str">
        <f>IF(ISNA(VLOOKUP($F50,Arr!$A$1:$G$230,COLUMN(E47),0))=TRUE," ",IF(VLOOKUP($F50,Arr!$A$1:$G$230,COLUMN(E47),0)=0,"",VLOOKUP($F50,Arr!$A$1:$G$230,COLUMN(E47),0)))</f>
        <v/>
      </c>
      <c r="V50" s="56" t="str">
        <f>IF(ISNA(VLOOKUP($F50,Arr!$A$1:$G$230,COLUMN(F47),0))=TRUE," ",IF(VLOOKUP($F50,Arr!$A$1:$G$230,COLUMN(F47),0)=0,"",VLOOKUP($F50,Arr!$A$1:$G$230,COLUMN(F47),0)))</f>
        <v/>
      </c>
      <c r="W50" s="56" t="str">
        <f>IF(ISNA(VLOOKUP($F50,Arr!$A$1:$G$230,COLUMN(G47),0))=TRUE," ",IF(VLOOKUP($F50,Arr!$A$1:$G$230,COLUMN(G47),0)=0,"",VLOOKUP($F50,Arr!$A$1:$G$230,COLUMN(G47),0)))</f>
        <v/>
      </c>
    </row>
    <row r="51" spans="1:23" ht="14.25" customHeight="1">
      <c r="A51" s="37" t="s">
        <v>131</v>
      </c>
      <c r="B51" s="37" t="s">
        <v>132</v>
      </c>
      <c r="C51" s="37" t="s">
        <v>133</v>
      </c>
      <c r="D51" s="37" t="str">
        <f>VLOOKUP($F51,'mã kho'!$A$1:$B$331,2,0)</f>
        <v>2B1</v>
      </c>
      <c r="E51" s="37" t="s">
        <v>55</v>
      </c>
      <c r="F51" s="37" t="s">
        <v>511</v>
      </c>
      <c r="G51" s="37" t="s">
        <v>512</v>
      </c>
      <c r="H51" s="44" t="s">
        <v>50</v>
      </c>
      <c r="I51" s="38">
        <f>VLOOKUP($F51,KhoLongAn!$A$1:$C$93,COLUMN(C33),0)</f>
        <v>0</v>
      </c>
      <c r="J51" s="39">
        <v>0</v>
      </c>
      <c r="K51" s="39">
        <v>0</v>
      </c>
      <c r="L51" s="40">
        <f t="shared" si="6"/>
        <v>0</v>
      </c>
      <c r="M51" s="41">
        <f t="shared" si="5"/>
        <v>14</v>
      </c>
      <c r="N51" s="42">
        <f>VLOOKUP($F51,TB!$A:$C,COLUMN(C47),0)</f>
        <v>407</v>
      </c>
      <c r="O51" s="43">
        <v>498000</v>
      </c>
      <c r="P51" s="34">
        <f t="shared" si="2"/>
        <v>1953.6</v>
      </c>
      <c r="Q51" s="34">
        <f t="shared" si="3"/>
        <v>1939.6</v>
      </c>
      <c r="R51" s="34">
        <f t="shared" si="4"/>
        <v>1122.9311475409836</v>
      </c>
      <c r="S51" s="56" t="str">
        <f>IF(ISNA(VLOOKUP($F51,Arr!$A$1:$G$230,COLUMN(C48),0))=TRUE," ",IF(VLOOKUP($F51,Arr!$A$1:$G$230,COLUMN(C48),0)=0,"",VLOOKUP($F51,Arr!$A$1:$G$230,COLUMN(C48),0)))</f>
        <v/>
      </c>
      <c r="T51" s="56" t="str">
        <f>IF(ISNA(VLOOKUP($F51,Arr!$A$1:$G$230,COLUMN(D48),0))=TRUE," ",IF(VLOOKUP($F51,Arr!$A$1:$G$230,COLUMN(D48),0)=0,"",VLOOKUP($F51,Arr!$A$1:$G$230,COLUMN(D48),0)))</f>
        <v/>
      </c>
      <c r="U51" s="56" t="str">
        <f>IF(ISNA(VLOOKUP($F51,Arr!$A$1:$G$230,COLUMN(E48),0))=TRUE," ",IF(VLOOKUP($F51,Arr!$A$1:$G$230,COLUMN(E48),0)=0,"",VLOOKUP($F51,Arr!$A$1:$G$230,COLUMN(E48),0)))</f>
        <v/>
      </c>
      <c r="V51" s="56" t="str">
        <f>IF(ISNA(VLOOKUP($F51,Arr!$A$1:$G$230,COLUMN(F48),0))=TRUE," ",IF(VLOOKUP($F51,Arr!$A$1:$G$230,COLUMN(F48),0)=0,"",VLOOKUP($F51,Arr!$A$1:$G$230,COLUMN(F48),0)))</f>
        <v/>
      </c>
      <c r="W51" s="56" t="str">
        <f>IF(ISNA(VLOOKUP($F51,Arr!$A$1:$G$230,COLUMN(G48),0))=TRUE," ",IF(VLOOKUP($F51,Arr!$A$1:$G$230,COLUMN(G48),0)=0,"",VLOOKUP($F51,Arr!$A$1:$G$230,COLUMN(G48),0)))</f>
        <v/>
      </c>
    </row>
    <row r="52" spans="1:23" ht="14.25" customHeight="1">
      <c r="A52" s="37" t="s">
        <v>131</v>
      </c>
      <c r="B52" s="37" t="s">
        <v>132</v>
      </c>
      <c r="C52" s="37" t="s">
        <v>133</v>
      </c>
      <c r="D52" s="37" t="str">
        <f>VLOOKUP($F52,'mã kho'!$A$1:$B$331,2,0)</f>
        <v>2B1</v>
      </c>
      <c r="E52" s="37" t="s">
        <v>12</v>
      </c>
      <c r="F52" s="37" t="s">
        <v>511</v>
      </c>
      <c r="G52" s="37" t="s">
        <v>512</v>
      </c>
      <c r="H52" s="44" t="s">
        <v>50</v>
      </c>
      <c r="I52" s="38">
        <f>VLOOKUP($F52,KhoPhuEm!$A$1:$C$226,COLUMN(C48),0)</f>
        <v>435</v>
      </c>
      <c r="J52" s="39">
        <f>VLOOKUP($F52,'XN PE'!$A$1:$D$240,COLUMN(C45),0)</f>
        <v>79</v>
      </c>
      <c r="K52" s="39">
        <f>VLOOKUP($F52,'XN PE'!$A$1:$D$240,COLUMN(D45),0)</f>
        <v>500</v>
      </c>
      <c r="L52" s="40">
        <f>SUM(I52:J52)-K52</f>
        <v>14</v>
      </c>
      <c r="M52" s="41" t="str">
        <f t="shared" si="5"/>
        <v/>
      </c>
      <c r="N52" s="42">
        <f>VLOOKUP($F52,TB!$A:$C,COLUMN(C48),0)</f>
        <v>407</v>
      </c>
      <c r="O52" s="43">
        <v>498000</v>
      </c>
      <c r="P52" s="34">
        <f t="shared" si="2"/>
        <v>1953.6</v>
      </c>
      <c r="Q52" s="34">
        <f t="shared" si="3"/>
        <v>0</v>
      </c>
      <c r="R52" s="34">
        <f t="shared" si="4"/>
        <v>0</v>
      </c>
      <c r="S52" s="56" t="str">
        <f>IF(ISNA(VLOOKUP($F52,Arr!$A$1:$G$230,COLUMN(C49),0))=TRUE," ",IF(VLOOKUP($F52,Arr!$A$1:$G$230,COLUMN(C49),0)=0,"",VLOOKUP($F52,Arr!$A$1:$G$230,COLUMN(C49),0)))</f>
        <v/>
      </c>
      <c r="T52" s="56" t="str">
        <f>IF(ISNA(VLOOKUP($F52,Arr!$A$1:$G$230,COLUMN(D49),0))=TRUE," ",IF(VLOOKUP($F52,Arr!$A$1:$G$230,COLUMN(D49),0)=0,"",VLOOKUP($F52,Arr!$A$1:$G$230,COLUMN(D49),0)))</f>
        <v/>
      </c>
      <c r="U52" s="56" t="str">
        <f>IF(ISNA(VLOOKUP($F52,Arr!$A$1:$G$230,COLUMN(E49),0))=TRUE," ",IF(VLOOKUP($F52,Arr!$A$1:$G$230,COLUMN(E49),0)=0,"",VLOOKUP($F52,Arr!$A$1:$G$230,COLUMN(E49),0)))</f>
        <v/>
      </c>
      <c r="V52" s="56" t="str">
        <f>IF(ISNA(VLOOKUP($F52,Arr!$A$1:$G$230,COLUMN(F49),0))=TRUE," ",IF(VLOOKUP($F52,Arr!$A$1:$G$230,COLUMN(F49),0)=0,"",VLOOKUP($F52,Arr!$A$1:$G$230,COLUMN(F49),0)))</f>
        <v/>
      </c>
      <c r="W52" s="56" t="str">
        <f>IF(ISNA(VLOOKUP($F52,Arr!$A$1:$G$230,COLUMN(G49),0))=TRUE," ",IF(VLOOKUP($F52,Arr!$A$1:$G$230,COLUMN(G49),0)=0,"",VLOOKUP($F52,Arr!$A$1:$G$230,COLUMN(G49),0)))</f>
        <v/>
      </c>
    </row>
    <row r="53" spans="1:23" ht="14.25" customHeight="1">
      <c r="A53" s="37" t="s">
        <v>131</v>
      </c>
      <c r="B53" s="37" t="s">
        <v>132</v>
      </c>
      <c r="C53" s="37" t="s">
        <v>133</v>
      </c>
      <c r="D53" s="37" t="str">
        <f>VLOOKUP($F53,'mã kho'!$A$1:$B$331,2,0)</f>
        <v>2B4</v>
      </c>
      <c r="E53" s="37" t="s">
        <v>55</v>
      </c>
      <c r="F53" s="37" t="s">
        <v>507</v>
      </c>
      <c r="G53" s="37" t="s">
        <v>508</v>
      </c>
      <c r="H53" s="44" t="s">
        <v>50</v>
      </c>
      <c r="I53" s="38">
        <f>VLOOKUP($F53,KhoLongAn!$A$1:$C$93,COLUMN(C35),0)</f>
        <v>408</v>
      </c>
      <c r="J53" s="39">
        <f>VLOOKUP($F53,'XN LA'!$A$1:$D$104,COLUMN(C31),0)</f>
        <v>0</v>
      </c>
      <c r="K53" s="39">
        <f>VLOOKUP($F53,'XN LA'!$A$1:$D$104,COLUMN(D31),0)</f>
        <v>0</v>
      </c>
      <c r="L53" s="40">
        <f t="shared" si="6"/>
        <v>408</v>
      </c>
      <c r="M53" s="41">
        <f t="shared" si="5"/>
        <v>698</v>
      </c>
      <c r="N53" s="42">
        <f>VLOOKUP($F53,TB!$A:$C,COLUMN(C49),0)</f>
        <v>117</v>
      </c>
      <c r="O53" s="43">
        <v>498000</v>
      </c>
      <c r="P53" s="34">
        <f t="shared" si="2"/>
        <v>561.6</v>
      </c>
      <c r="Q53" s="34">
        <f t="shared" si="3"/>
        <v>-136.39999999999998</v>
      </c>
      <c r="R53" s="34">
        <f t="shared" si="4"/>
        <v>-371.16721311475408</v>
      </c>
      <c r="S53" s="56" t="str">
        <f>IF(ISNA(VLOOKUP($F53,Arr!$A$1:$G$230,COLUMN(C50),0))=TRUE," ",IF(VLOOKUP($F53,Arr!$A$1:$G$230,COLUMN(C50),0)=0,"",VLOOKUP($F53,Arr!$A$1:$G$230,COLUMN(C50),0)))</f>
        <v/>
      </c>
      <c r="T53" s="56" t="str">
        <f>IF(ISNA(VLOOKUP($F53,Arr!$A$1:$G$230,COLUMN(D50),0))=TRUE," ",IF(VLOOKUP($F53,Arr!$A$1:$G$230,COLUMN(D50),0)=0,"",VLOOKUP($F53,Arr!$A$1:$G$230,COLUMN(D50),0)))</f>
        <v/>
      </c>
      <c r="U53" s="56" t="str">
        <f>IF(ISNA(VLOOKUP($F53,Arr!$A$1:$G$230,COLUMN(E50),0))=TRUE," ",IF(VLOOKUP($F53,Arr!$A$1:$G$230,COLUMN(E50),0)=0,"",VLOOKUP($F53,Arr!$A$1:$G$230,COLUMN(E50),0)))</f>
        <v/>
      </c>
      <c r="V53" s="56" t="str">
        <f>IF(ISNA(VLOOKUP($F53,Arr!$A$1:$G$230,COLUMN(F50),0))=TRUE," ",IF(VLOOKUP($F53,Arr!$A$1:$G$230,COLUMN(F50),0)=0,"",VLOOKUP($F53,Arr!$A$1:$G$230,COLUMN(F50),0)))</f>
        <v/>
      </c>
      <c r="W53" s="56" t="str">
        <f>IF(ISNA(VLOOKUP($F53,Arr!$A$1:$G$230,COLUMN(G50),0))=TRUE," ",IF(VLOOKUP($F53,Arr!$A$1:$G$230,COLUMN(G50),0)=0,"",VLOOKUP($F53,Arr!$A$1:$G$230,COLUMN(G50),0)))</f>
        <v/>
      </c>
    </row>
    <row r="54" spans="1:23" ht="14.25" customHeight="1">
      <c r="A54" s="37" t="s">
        <v>131</v>
      </c>
      <c r="B54" s="37" t="s">
        <v>132</v>
      </c>
      <c r="C54" s="37" t="s">
        <v>133</v>
      </c>
      <c r="D54" s="37" t="str">
        <f>VLOOKUP($F54,'mã kho'!$A$1:$B$331,2,0)</f>
        <v>2B4</v>
      </c>
      <c r="E54" s="37" t="s">
        <v>12</v>
      </c>
      <c r="F54" s="37" t="s">
        <v>507</v>
      </c>
      <c r="G54" s="37" t="s">
        <v>508</v>
      </c>
      <c r="H54" s="44" t="s">
        <v>50</v>
      </c>
      <c r="I54" s="38">
        <f>VLOOKUP($F54,KhoPhuEm!$A$1:$C$226,COLUMN(C50),0)</f>
        <v>434</v>
      </c>
      <c r="J54" s="39">
        <f>VLOOKUP($F54,'XN PE'!$A$1:$D$240,COLUMN(C47),0)</f>
        <v>145</v>
      </c>
      <c r="K54" s="39">
        <f>VLOOKUP($F54,'XN PE'!$A$1:$D$240,COLUMN(D47),0)</f>
        <v>289</v>
      </c>
      <c r="L54" s="40">
        <f>SUM(I54:J54)-K54</f>
        <v>290</v>
      </c>
      <c r="M54" s="41" t="str">
        <f t="shared" si="5"/>
        <v/>
      </c>
      <c r="N54" s="42">
        <f>VLOOKUP($F54,TB!$A:$C,COLUMN(C50),0)</f>
        <v>117</v>
      </c>
      <c r="O54" s="43">
        <v>498000</v>
      </c>
      <c r="P54" s="34">
        <f t="shared" si="2"/>
        <v>561.6</v>
      </c>
      <c r="Q54" s="34">
        <f t="shared" si="3"/>
        <v>0</v>
      </c>
      <c r="R54" s="34">
        <f t="shared" si="4"/>
        <v>0</v>
      </c>
      <c r="S54" s="56" t="str">
        <f>IF(ISNA(VLOOKUP($F54,Arr!$A$1:$G$230,COLUMN(C51),0))=TRUE," ",IF(VLOOKUP($F54,Arr!$A$1:$G$230,COLUMN(C51),0)=0,"",VLOOKUP($F54,Arr!$A$1:$G$230,COLUMN(C51),0)))</f>
        <v/>
      </c>
      <c r="T54" s="56" t="str">
        <f>IF(ISNA(VLOOKUP($F54,Arr!$A$1:$G$230,COLUMN(D51),0))=TRUE," ",IF(VLOOKUP($F54,Arr!$A$1:$G$230,COLUMN(D51),0)=0,"",VLOOKUP($F54,Arr!$A$1:$G$230,COLUMN(D51),0)))</f>
        <v/>
      </c>
      <c r="U54" s="56" t="str">
        <f>IF(ISNA(VLOOKUP($F54,Arr!$A$1:$G$230,COLUMN(E51),0))=TRUE," ",IF(VLOOKUP($F54,Arr!$A$1:$G$230,COLUMN(E51),0)=0,"",VLOOKUP($F54,Arr!$A$1:$G$230,COLUMN(E51),0)))</f>
        <v/>
      </c>
      <c r="V54" s="56" t="str">
        <f>IF(ISNA(VLOOKUP($F54,Arr!$A$1:$G$230,COLUMN(F51),0))=TRUE," ",IF(VLOOKUP($F54,Arr!$A$1:$G$230,COLUMN(F51),0)=0,"",VLOOKUP($F54,Arr!$A$1:$G$230,COLUMN(F51),0)))</f>
        <v/>
      </c>
      <c r="W54" s="56" t="str">
        <f>IF(ISNA(VLOOKUP($F54,Arr!$A$1:$G$230,COLUMN(G51),0))=TRUE," ",IF(VLOOKUP($F54,Arr!$A$1:$G$230,COLUMN(G51),0)=0,"",VLOOKUP($F54,Arr!$A$1:$G$230,COLUMN(G51),0)))</f>
        <v/>
      </c>
    </row>
    <row r="55" spans="1:23" ht="14.25" customHeight="1">
      <c r="A55" s="37" t="s">
        <v>131</v>
      </c>
      <c r="B55" s="37" t="s">
        <v>132</v>
      </c>
      <c r="C55" s="37" t="s">
        <v>133</v>
      </c>
      <c r="D55" s="37" t="str">
        <f>VLOOKUP($F55,'mã kho'!$A$1:$B$331,2,0)</f>
        <v>2A18</v>
      </c>
      <c r="E55" s="37" t="s">
        <v>55</v>
      </c>
      <c r="F55" s="37" t="s">
        <v>673</v>
      </c>
      <c r="G55" s="37" t="s">
        <v>674</v>
      </c>
      <c r="H55" s="44" t="s">
        <v>50</v>
      </c>
      <c r="I55" s="38">
        <f>VLOOKUP($F55,KhoLongAn!$A$1:$C$93,COLUMN(C37),0)</f>
        <v>0</v>
      </c>
      <c r="J55" s="39">
        <f>VLOOKUP($F55,'XN LA'!$A$1:$D$104,COLUMN(C33),0)</f>
        <v>0</v>
      </c>
      <c r="K55" s="39">
        <f>VLOOKUP($F55,'XN LA'!$A$1:$D$104,COLUMN(D33),0)</f>
        <v>0</v>
      </c>
      <c r="L55" s="40">
        <f t="shared" si="6"/>
        <v>0</v>
      </c>
      <c r="M55" s="41">
        <f t="shared" si="5"/>
        <v>34</v>
      </c>
      <c r="N55" s="42">
        <f>VLOOKUP($F55,TB!$A:$C,COLUMN(C51),0)</f>
        <v>0</v>
      </c>
      <c r="O55" s="43">
        <v>0</v>
      </c>
      <c r="P55" s="34">
        <f t="shared" si="2"/>
        <v>0</v>
      </c>
      <c r="Q55" s="34">
        <f t="shared" si="3"/>
        <v>-34</v>
      </c>
      <c r="R55" s="34">
        <f t="shared" si="4"/>
        <v>-34</v>
      </c>
      <c r="S55" s="56" t="str">
        <f>IF(ISNA(VLOOKUP($F55,Arr!$A$1:$G$230,COLUMN(C52),0))=TRUE," ",IF(VLOOKUP($F55,Arr!$A$1:$G$230,COLUMN(C52),0)=0,"",VLOOKUP($F55,Arr!$A$1:$G$230,COLUMN(C52),0)))</f>
        <v/>
      </c>
      <c r="T55" s="56" t="str">
        <f>IF(ISNA(VLOOKUP($F55,Arr!$A$1:$G$230,COLUMN(D52),0))=TRUE," ",IF(VLOOKUP($F55,Arr!$A$1:$G$230,COLUMN(D52),0)=0,"",VLOOKUP($F55,Arr!$A$1:$G$230,COLUMN(D52),0)))</f>
        <v/>
      </c>
      <c r="U55" s="56" t="str">
        <f>IF(ISNA(VLOOKUP($F55,Arr!$A$1:$G$230,COLUMN(E52),0))=TRUE," ",IF(VLOOKUP($F55,Arr!$A$1:$G$230,COLUMN(E52),0)=0,"",VLOOKUP($F55,Arr!$A$1:$G$230,COLUMN(E52),0)))</f>
        <v/>
      </c>
      <c r="V55" s="56" t="str">
        <f>IF(ISNA(VLOOKUP($F55,Arr!$A$1:$G$230,COLUMN(F52),0))=TRUE," ",IF(VLOOKUP($F55,Arr!$A$1:$G$230,COLUMN(F52),0)=0,"",VLOOKUP($F55,Arr!$A$1:$G$230,COLUMN(F52),0)))</f>
        <v/>
      </c>
      <c r="W55" s="56" t="str">
        <f>IF(ISNA(VLOOKUP($F55,Arr!$A$1:$G$230,COLUMN(G52),0))=TRUE," ",IF(VLOOKUP($F55,Arr!$A$1:$G$230,COLUMN(G52),0)=0,"",VLOOKUP($F55,Arr!$A$1:$G$230,COLUMN(G52),0)))</f>
        <v/>
      </c>
    </row>
    <row r="56" spans="1:23" ht="14.25" customHeight="1">
      <c r="A56" s="37" t="s">
        <v>131</v>
      </c>
      <c r="B56" s="37" t="s">
        <v>132</v>
      </c>
      <c r="C56" s="37" t="s">
        <v>133</v>
      </c>
      <c r="D56" s="37" t="str">
        <f>VLOOKUP($F56,'mã kho'!$A$1:$B$331,2,0)</f>
        <v>2A18</v>
      </c>
      <c r="E56" s="37" t="s">
        <v>12</v>
      </c>
      <c r="F56" s="37" t="s">
        <v>673</v>
      </c>
      <c r="G56" s="37" t="s">
        <v>674</v>
      </c>
      <c r="H56" s="44" t="s">
        <v>50</v>
      </c>
      <c r="I56" s="38">
        <f>VLOOKUP($F56,KhoPhuEm!$A$1:$C$226,COLUMN(C52),0)</f>
        <v>111</v>
      </c>
      <c r="J56" s="39">
        <f>VLOOKUP($F56,'XN PE'!$A$1:$D$240,COLUMN(C49),0)</f>
        <v>78</v>
      </c>
      <c r="K56" s="39">
        <f>VLOOKUP($F56,'XN PE'!$A$1:$D$240,COLUMN(D49),0)</f>
        <v>155</v>
      </c>
      <c r="L56" s="40">
        <f t="shared" si="6"/>
        <v>34</v>
      </c>
      <c r="M56" s="41" t="str">
        <f t="shared" si="5"/>
        <v/>
      </c>
      <c r="N56" s="42">
        <f>VLOOKUP($F56,TB!$A:$C,COLUMN(C52),0)</f>
        <v>0</v>
      </c>
      <c r="O56" s="43">
        <v>0</v>
      </c>
      <c r="P56" s="34">
        <f t="shared" si="2"/>
        <v>0</v>
      </c>
      <c r="Q56" s="34">
        <f t="shared" si="3"/>
        <v>0</v>
      </c>
      <c r="R56" s="34">
        <f t="shared" si="4"/>
        <v>0</v>
      </c>
      <c r="S56" s="56" t="str">
        <f>IF(ISNA(VLOOKUP($F56,Arr!$A$1:$G$230,COLUMN(C53),0))=TRUE," ",IF(VLOOKUP($F56,Arr!$A$1:$G$230,COLUMN(C53),0)=0,"",VLOOKUP($F56,Arr!$A$1:$G$230,COLUMN(C53),0)))</f>
        <v/>
      </c>
      <c r="T56" s="56" t="str">
        <f>IF(ISNA(VLOOKUP($F56,Arr!$A$1:$G$230,COLUMN(D53),0))=TRUE," ",IF(VLOOKUP($F56,Arr!$A$1:$G$230,COLUMN(D53),0)=0,"",VLOOKUP($F56,Arr!$A$1:$G$230,COLUMN(D53),0)))</f>
        <v/>
      </c>
      <c r="U56" s="56" t="str">
        <f>IF(ISNA(VLOOKUP($F56,Arr!$A$1:$G$230,COLUMN(E53),0))=TRUE," ",IF(VLOOKUP($F56,Arr!$A$1:$G$230,COLUMN(E53),0)=0,"",VLOOKUP($F56,Arr!$A$1:$G$230,COLUMN(E53),0)))</f>
        <v/>
      </c>
      <c r="V56" s="56" t="str">
        <f>IF(ISNA(VLOOKUP($F56,Arr!$A$1:$G$230,COLUMN(F53),0))=TRUE," ",IF(VLOOKUP($F56,Arr!$A$1:$G$230,COLUMN(F53),0)=0,"",VLOOKUP($F56,Arr!$A$1:$G$230,COLUMN(F53),0)))</f>
        <v/>
      </c>
      <c r="W56" s="56" t="str">
        <f>IF(ISNA(VLOOKUP($F56,Arr!$A$1:$G$230,COLUMN(G53),0))=TRUE," ",IF(VLOOKUP($F56,Arr!$A$1:$G$230,COLUMN(G53),0)=0,"",VLOOKUP($F56,Arr!$A$1:$G$230,COLUMN(G53),0)))</f>
        <v/>
      </c>
    </row>
    <row r="57" spans="1:23" ht="14.25" customHeight="1">
      <c r="A57" s="37" t="s">
        <v>131</v>
      </c>
      <c r="B57" s="37" t="s">
        <v>132</v>
      </c>
      <c r="C57" s="37" t="s">
        <v>133</v>
      </c>
      <c r="D57" s="37" t="str">
        <f>VLOOKUP($F57,'mã kho'!$A$1:$B$331,2,0)</f>
        <v>2B10</v>
      </c>
      <c r="E57" s="37" t="s">
        <v>12</v>
      </c>
      <c r="F57" s="37" t="s">
        <v>553</v>
      </c>
      <c r="G57" s="37" t="s">
        <v>554</v>
      </c>
      <c r="H57" s="44" t="s">
        <v>50</v>
      </c>
      <c r="I57" s="38">
        <f>VLOOKUP($F57,KhoPhuEm!$A$1:$C$226,COLUMN(C53),0)</f>
        <v>67</v>
      </c>
      <c r="J57" s="39">
        <f>VLOOKUP($F57,'XN PE'!$A$1:$D$240,COLUMN(C50),0)</f>
        <v>0</v>
      </c>
      <c r="K57" s="39">
        <f>VLOOKUP($F57,'XN PE'!$A$1:$D$240,COLUMN(D50),0)</f>
        <v>0</v>
      </c>
      <c r="L57" s="40">
        <f t="shared" si="6"/>
        <v>67</v>
      </c>
      <c r="M57" s="41">
        <f t="shared" si="5"/>
        <v>67</v>
      </c>
      <c r="N57" s="42">
        <f>VLOOKUP($F57,TB!$A:$C,COLUMN(C53),0)</f>
        <v>0</v>
      </c>
      <c r="O57" s="43">
        <v>1466000</v>
      </c>
      <c r="P57" s="34">
        <f t="shared" si="2"/>
        <v>0</v>
      </c>
      <c r="Q57" s="34">
        <f t="shared" si="3"/>
        <v>-67</v>
      </c>
      <c r="R57" s="34">
        <f t="shared" si="4"/>
        <v>-67</v>
      </c>
      <c r="S57" s="56" t="str">
        <f>IF(ISNA(VLOOKUP($F57,Arr!$A$1:$G$230,COLUMN(C54),0))=TRUE," ",IF(VLOOKUP($F57,Arr!$A$1:$G$230,COLUMN(C54),0)=0,"",VLOOKUP($F57,Arr!$A$1:$G$230,COLUMN(C54),0)))</f>
        <v/>
      </c>
      <c r="T57" s="56" t="str">
        <f>IF(ISNA(VLOOKUP($F57,Arr!$A$1:$G$230,COLUMN(D54),0))=TRUE," ",IF(VLOOKUP($F57,Arr!$A$1:$G$230,COLUMN(D54),0)=0,"",VLOOKUP($F57,Arr!$A$1:$G$230,COLUMN(D54),0)))</f>
        <v/>
      </c>
      <c r="U57" s="56" t="str">
        <f>IF(ISNA(VLOOKUP($F57,Arr!$A$1:$G$230,COLUMN(E54),0))=TRUE," ",IF(VLOOKUP($F57,Arr!$A$1:$G$230,COLUMN(E54),0)=0,"",VLOOKUP($F57,Arr!$A$1:$G$230,COLUMN(E54),0)))</f>
        <v/>
      </c>
      <c r="V57" s="56" t="str">
        <f>IF(ISNA(VLOOKUP($F57,Arr!$A$1:$G$230,COLUMN(F54),0))=TRUE," ",IF(VLOOKUP($F57,Arr!$A$1:$G$230,COLUMN(F54),0)=0,"",VLOOKUP($F57,Arr!$A$1:$G$230,COLUMN(F54),0)))</f>
        <v/>
      </c>
      <c r="W57" s="56" t="str">
        <f>IF(ISNA(VLOOKUP($F57,Arr!$A$1:$G$230,COLUMN(G54),0))=TRUE," ",IF(VLOOKUP($F57,Arr!$A$1:$G$230,COLUMN(G54),0)=0,"",VLOOKUP($F57,Arr!$A$1:$G$230,COLUMN(G54),0)))</f>
        <v/>
      </c>
    </row>
    <row r="58" spans="1:23" ht="14.25" customHeight="1">
      <c r="A58" s="37" t="s">
        <v>131</v>
      </c>
      <c r="B58" s="37" t="s">
        <v>132</v>
      </c>
      <c r="C58" s="37" t="s">
        <v>133</v>
      </c>
      <c r="D58" s="37" t="str">
        <f>VLOOKUP($F58,'mã kho'!$A$1:$B$331,2,0)</f>
        <v>WHITEWINE</v>
      </c>
      <c r="E58" s="37" t="s">
        <v>55</v>
      </c>
      <c r="F58" s="37" t="s">
        <v>649</v>
      </c>
      <c r="G58" s="37" t="s">
        <v>650</v>
      </c>
      <c r="H58" s="44" t="s">
        <v>50</v>
      </c>
      <c r="I58" s="38">
        <f>VLOOKUP($F58,KhoLongAn!$A$1:$C$93,COLUMN(C40),0)</f>
        <v>2</v>
      </c>
      <c r="J58" s="39">
        <f>VLOOKUP($F58,'XN LA'!$A$1:$D$104,COLUMN(C36),0)</f>
        <v>0</v>
      </c>
      <c r="K58" s="39">
        <f>VLOOKUP($F58,'XN LA'!$A$1:$D$104,COLUMN(D36),0)</f>
        <v>0</v>
      </c>
      <c r="L58" s="40">
        <f t="shared" si="6"/>
        <v>2</v>
      </c>
      <c r="M58" s="41">
        <f t="shared" si="5"/>
        <v>4</v>
      </c>
      <c r="N58" s="42">
        <f>VLOOKUP($F58,TB!$A:$C,COLUMN(C54),0)</f>
        <v>31</v>
      </c>
      <c r="O58" s="43">
        <v>0</v>
      </c>
      <c r="P58" s="34">
        <f t="shared" si="2"/>
        <v>148.79999999999998</v>
      </c>
      <c r="Q58" s="34">
        <f t="shared" si="3"/>
        <v>144.79999999999998</v>
      </c>
      <c r="R58" s="34">
        <f t="shared" si="4"/>
        <v>82.596721311475406</v>
      </c>
      <c r="S58" s="56" t="str">
        <f>IF(ISNA(VLOOKUP($F58,Arr!$A$1:$G$230,COLUMN(C55),0))=TRUE," ",IF(VLOOKUP($F58,Arr!$A$1:$G$230,COLUMN(C55),0)=0,"",VLOOKUP($F58,Arr!$A$1:$G$230,COLUMN(C55),0)))</f>
        <v/>
      </c>
      <c r="T58" s="56" t="str">
        <f>IF(ISNA(VLOOKUP($F58,Arr!$A$1:$G$230,COLUMN(D55),0))=TRUE," ",IF(VLOOKUP($F58,Arr!$A$1:$G$230,COLUMN(D55),0)=0,"",VLOOKUP($F58,Arr!$A$1:$G$230,COLUMN(D55),0)))</f>
        <v/>
      </c>
      <c r="U58" s="56" t="str">
        <f>IF(ISNA(VLOOKUP($F58,Arr!$A$1:$G$230,COLUMN(E55),0))=TRUE," ",IF(VLOOKUP($F58,Arr!$A$1:$G$230,COLUMN(E55),0)=0,"",VLOOKUP($F58,Arr!$A$1:$G$230,COLUMN(E55),0)))</f>
        <v/>
      </c>
      <c r="V58" s="56" t="str">
        <f>IF(ISNA(VLOOKUP($F58,Arr!$A$1:$G$230,COLUMN(F55),0))=TRUE," ",IF(VLOOKUP($F58,Arr!$A$1:$G$230,COLUMN(F55),0)=0,"",VLOOKUP($F58,Arr!$A$1:$G$230,COLUMN(F55),0)))</f>
        <v/>
      </c>
      <c r="W58" s="56" t="str">
        <f>IF(ISNA(VLOOKUP($F58,Arr!$A$1:$G$230,COLUMN(G55),0))=TRUE," ",IF(VLOOKUP($F58,Arr!$A$1:$G$230,COLUMN(G55),0)=0,"",VLOOKUP($F58,Arr!$A$1:$G$230,COLUMN(G55),0)))</f>
        <v/>
      </c>
    </row>
    <row r="59" spans="1:23" ht="14.25" customHeight="1">
      <c r="A59" s="37" t="s">
        <v>131</v>
      </c>
      <c r="B59" s="37" t="s">
        <v>132</v>
      </c>
      <c r="C59" s="37" t="s">
        <v>133</v>
      </c>
      <c r="D59" s="37" t="str">
        <f>VLOOKUP($F59,'mã kho'!$A$1:$B$331,2,0)</f>
        <v>WHITEWINE</v>
      </c>
      <c r="E59" s="37" t="s">
        <v>12</v>
      </c>
      <c r="F59" s="37" t="s">
        <v>649</v>
      </c>
      <c r="G59" s="37" t="s">
        <v>650</v>
      </c>
      <c r="H59" s="44" t="s">
        <v>50</v>
      </c>
      <c r="I59" s="38">
        <f>VLOOKUP($F59,KhoPhuEm!$A$1:$C$226,COLUMN(C55),0)</f>
        <v>4</v>
      </c>
      <c r="J59" s="39">
        <f>VLOOKUP($F59,'XN PE'!$A$1:$D$240,COLUMN(C52),0)</f>
        <v>2</v>
      </c>
      <c r="K59" s="39">
        <f>VLOOKUP($F59,'XN PE'!$A$1:$D$240,COLUMN(D52),0)</f>
        <v>4</v>
      </c>
      <c r="L59" s="40">
        <f>SUM(I59:J59)-K59</f>
        <v>2</v>
      </c>
      <c r="M59" s="41" t="str">
        <f t="shared" si="5"/>
        <v/>
      </c>
      <c r="N59" s="42">
        <f>VLOOKUP($F59,TB!$A:$C,COLUMN(C55),0)</f>
        <v>31</v>
      </c>
      <c r="O59" s="43">
        <v>0</v>
      </c>
      <c r="P59" s="34">
        <f t="shared" si="2"/>
        <v>148.79999999999998</v>
      </c>
      <c r="Q59" s="34">
        <f t="shared" si="3"/>
        <v>0</v>
      </c>
      <c r="R59" s="34">
        <f t="shared" si="4"/>
        <v>0</v>
      </c>
      <c r="S59" s="56" t="str">
        <f>IF(ISNA(VLOOKUP($F59,Arr!$A$1:$G$230,COLUMN(C56),0))=TRUE," ",IF(VLOOKUP($F59,Arr!$A$1:$G$230,COLUMN(C56),0)=0,"",VLOOKUP($F59,Arr!$A$1:$G$230,COLUMN(C56),0)))</f>
        <v/>
      </c>
      <c r="T59" s="56" t="str">
        <f>IF(ISNA(VLOOKUP($F59,Arr!$A$1:$G$230,COLUMN(D56),0))=TRUE," ",IF(VLOOKUP($F59,Arr!$A$1:$G$230,COLUMN(D56),0)=0,"",VLOOKUP($F59,Arr!$A$1:$G$230,COLUMN(D56),0)))</f>
        <v/>
      </c>
      <c r="U59" s="56" t="str">
        <f>IF(ISNA(VLOOKUP($F59,Arr!$A$1:$G$230,COLUMN(E56),0))=TRUE," ",IF(VLOOKUP($F59,Arr!$A$1:$G$230,COLUMN(E56),0)=0,"",VLOOKUP($F59,Arr!$A$1:$G$230,COLUMN(E56),0)))</f>
        <v/>
      </c>
      <c r="V59" s="56" t="str">
        <f>IF(ISNA(VLOOKUP($F59,Arr!$A$1:$G$230,COLUMN(F56),0))=TRUE," ",IF(VLOOKUP($F59,Arr!$A$1:$G$230,COLUMN(F56),0)=0,"",VLOOKUP($F59,Arr!$A$1:$G$230,COLUMN(F56),0)))</f>
        <v/>
      </c>
      <c r="W59" s="56" t="str">
        <f>IF(ISNA(VLOOKUP($F59,Arr!$A$1:$G$230,COLUMN(G56),0))=TRUE," ",IF(VLOOKUP($F59,Arr!$A$1:$G$230,COLUMN(G56),0)=0,"",VLOOKUP($F59,Arr!$A$1:$G$230,COLUMN(G56),0)))</f>
        <v/>
      </c>
    </row>
    <row r="60" spans="1:23" ht="14.25" customHeight="1">
      <c r="A60" s="37" t="s">
        <v>131</v>
      </c>
      <c r="B60" s="37" t="s">
        <v>132</v>
      </c>
      <c r="C60" s="37" t="s">
        <v>133</v>
      </c>
      <c r="D60" s="37" t="str">
        <f>VLOOKUP($F60,'mã kho'!$A$1:$B$331,2,0)</f>
        <v>2B3</v>
      </c>
      <c r="E60" s="37" t="s">
        <v>55</v>
      </c>
      <c r="F60" s="37" t="s">
        <v>535</v>
      </c>
      <c r="G60" s="37" t="s">
        <v>536</v>
      </c>
      <c r="H60" s="44" t="s">
        <v>50</v>
      </c>
      <c r="I60" s="38">
        <f>VLOOKUP($F60,KhoLongAn!$A$1:$C$93,COLUMN(C42),0)</f>
        <v>480</v>
      </c>
      <c r="J60" s="39">
        <f>VLOOKUP($F60,'XN LA'!$A$1:$D$104,COLUMN(C38),0)</f>
        <v>0</v>
      </c>
      <c r="K60" s="39">
        <f>VLOOKUP($F60,'XN LA'!$A$1:$D$104,COLUMN(D38),0)</f>
        <v>120</v>
      </c>
      <c r="L60" s="40">
        <f t="shared" si="6"/>
        <v>360</v>
      </c>
      <c r="M60" s="41">
        <f t="shared" si="5"/>
        <v>520</v>
      </c>
      <c r="N60" s="42">
        <f>VLOOKUP($F60,TB!$A:$C,COLUMN(C56),0)</f>
        <v>26</v>
      </c>
      <c r="O60" s="43">
        <v>289000</v>
      </c>
      <c r="P60" s="34">
        <f t="shared" si="2"/>
        <v>124.8</v>
      </c>
      <c r="Q60" s="34">
        <f t="shared" si="3"/>
        <v>-395.2</v>
      </c>
      <c r="R60" s="34">
        <f t="shared" si="4"/>
        <v>-447.3704918032787</v>
      </c>
      <c r="S60" s="56" t="str">
        <f>IF(ISNA(VLOOKUP($F60,Arr!$A$1:$G$230,COLUMN(C57),0))=TRUE," ",IF(VLOOKUP($F60,Arr!$A$1:$G$230,COLUMN(C57),0)=0,"",VLOOKUP($F60,Arr!$A$1:$G$230,COLUMN(C57),0)))</f>
        <v/>
      </c>
      <c r="T60" s="56" t="str">
        <f>IF(ISNA(VLOOKUP($F60,Arr!$A$1:$G$230,COLUMN(D57),0))=TRUE," ",IF(VLOOKUP($F60,Arr!$A$1:$G$230,COLUMN(D57),0)=0,"",VLOOKUP($F60,Arr!$A$1:$G$230,COLUMN(D57),0)))</f>
        <v/>
      </c>
      <c r="U60" s="56" t="str">
        <f>IF(ISNA(VLOOKUP($F60,Arr!$A$1:$G$230,COLUMN(E57),0))=TRUE," ",IF(VLOOKUP($F60,Arr!$A$1:$G$230,COLUMN(E57),0)=0,"",VLOOKUP($F60,Arr!$A$1:$G$230,COLUMN(E57),0)))</f>
        <v/>
      </c>
      <c r="V60" s="56" t="str">
        <f>IF(ISNA(VLOOKUP($F60,Arr!$A$1:$G$230,COLUMN(F57),0))=TRUE," ",IF(VLOOKUP($F60,Arr!$A$1:$G$230,COLUMN(F57),0)=0,"",VLOOKUP($F60,Arr!$A$1:$G$230,COLUMN(F57),0)))</f>
        <v/>
      </c>
      <c r="W60" s="56" t="str">
        <f>IF(ISNA(VLOOKUP($F60,Arr!$A$1:$G$230,COLUMN(G57),0))=TRUE," ",IF(VLOOKUP($F60,Arr!$A$1:$G$230,COLUMN(G57),0)=0,"",VLOOKUP($F60,Arr!$A$1:$G$230,COLUMN(G57),0)))</f>
        <v/>
      </c>
    </row>
    <row r="61" spans="1:23" ht="14.25" customHeight="1">
      <c r="A61" s="37" t="s">
        <v>131</v>
      </c>
      <c r="B61" s="37" t="s">
        <v>132</v>
      </c>
      <c r="C61" s="37" t="s">
        <v>133</v>
      </c>
      <c r="D61" s="37" t="str">
        <f>VLOOKUP($F61,'mã kho'!$A$1:$B$331,2,0)</f>
        <v>2B3</v>
      </c>
      <c r="E61" s="37" t="s">
        <v>12</v>
      </c>
      <c r="F61" s="37" t="s">
        <v>535</v>
      </c>
      <c r="G61" s="37" t="s">
        <v>536</v>
      </c>
      <c r="H61" s="44" t="s">
        <v>50</v>
      </c>
      <c r="I61" s="38">
        <f>VLOOKUP($F61,KhoPhuEm!$A$1:$C$226,COLUMN(C57),0)</f>
        <v>237</v>
      </c>
      <c r="J61" s="39">
        <f>VLOOKUP($F61,'XN PE'!$A$1:$D$240,COLUMN(C54),0)</f>
        <v>246</v>
      </c>
      <c r="K61" s="39">
        <f>VLOOKUP($F61,'XN PE'!$A$1:$D$240,COLUMN(D54),0)</f>
        <v>323</v>
      </c>
      <c r="L61" s="40">
        <f t="shared" si="6"/>
        <v>160</v>
      </c>
      <c r="M61" s="41" t="str">
        <f t="shared" si="5"/>
        <v/>
      </c>
      <c r="N61" s="42">
        <f>VLOOKUP($F61,TB!$A:$C,COLUMN(C57),0)</f>
        <v>26</v>
      </c>
      <c r="O61" s="43">
        <v>289000</v>
      </c>
      <c r="P61" s="34">
        <f t="shared" si="2"/>
        <v>124.8</v>
      </c>
      <c r="Q61" s="34">
        <f t="shared" si="3"/>
        <v>0</v>
      </c>
      <c r="R61" s="34">
        <f t="shared" si="4"/>
        <v>0</v>
      </c>
      <c r="S61" s="56" t="str">
        <f>IF(ISNA(VLOOKUP($F61,Arr!$A$1:$G$230,COLUMN(C58),0))=TRUE," ",IF(VLOOKUP($F61,Arr!$A$1:$G$230,COLUMN(C58),0)=0,"",VLOOKUP($F61,Arr!$A$1:$G$230,COLUMN(C58),0)))</f>
        <v/>
      </c>
      <c r="T61" s="56" t="str">
        <f>IF(ISNA(VLOOKUP($F61,Arr!$A$1:$G$230,COLUMN(D58),0))=TRUE," ",IF(VLOOKUP($F61,Arr!$A$1:$G$230,COLUMN(D58),0)=0,"",VLOOKUP($F61,Arr!$A$1:$G$230,COLUMN(D58),0)))</f>
        <v/>
      </c>
      <c r="U61" s="56" t="str">
        <f>IF(ISNA(VLOOKUP($F61,Arr!$A$1:$G$230,COLUMN(E58),0))=TRUE," ",IF(VLOOKUP($F61,Arr!$A$1:$G$230,COLUMN(E58),0)=0,"",VLOOKUP($F61,Arr!$A$1:$G$230,COLUMN(E58),0)))</f>
        <v/>
      </c>
      <c r="V61" s="56" t="str">
        <f>IF(ISNA(VLOOKUP($F61,Arr!$A$1:$G$230,COLUMN(F58),0))=TRUE," ",IF(VLOOKUP($F61,Arr!$A$1:$G$230,COLUMN(F58),0)=0,"",VLOOKUP($F61,Arr!$A$1:$G$230,COLUMN(F58),0)))</f>
        <v/>
      </c>
      <c r="W61" s="56" t="str">
        <f>IF(ISNA(VLOOKUP($F61,Arr!$A$1:$G$230,COLUMN(G58),0))=TRUE," ",IF(VLOOKUP($F61,Arr!$A$1:$G$230,COLUMN(G58),0)=0,"",VLOOKUP($F61,Arr!$A$1:$G$230,COLUMN(G58),0)))</f>
        <v/>
      </c>
    </row>
    <row r="62" spans="1:23" ht="14.25" customHeight="1">
      <c r="A62" s="37" t="s">
        <v>131</v>
      </c>
      <c r="B62" s="37" t="s">
        <v>132</v>
      </c>
      <c r="C62" s="37" t="s">
        <v>133</v>
      </c>
      <c r="D62" s="37" t="str">
        <f>VLOOKUP($F62,'mã kho'!$A$1:$B$331,2,0)</f>
        <v>WHITEWINE</v>
      </c>
      <c r="E62" s="37" t="s">
        <v>12</v>
      </c>
      <c r="F62" s="37" t="s">
        <v>513</v>
      </c>
      <c r="G62" s="37" t="s">
        <v>514</v>
      </c>
      <c r="H62" s="44" t="s">
        <v>50</v>
      </c>
      <c r="I62" s="38">
        <f>VLOOKUP($F62,KhoPhuEm!$A$1:$C$226,COLUMN(C58),0)</f>
        <v>60</v>
      </c>
      <c r="J62" s="39">
        <f>VLOOKUP($F62,'XN PE'!$A$1:$D$240,COLUMN(C55),0)</f>
        <v>0</v>
      </c>
      <c r="K62" s="39">
        <f>VLOOKUP($F62,'XN PE'!$A$1:$D$240,COLUMN(D55),0)</f>
        <v>11</v>
      </c>
      <c r="L62" s="40">
        <f t="shared" si="6"/>
        <v>49</v>
      </c>
      <c r="M62" s="41">
        <f t="shared" si="5"/>
        <v>49</v>
      </c>
      <c r="N62" s="42">
        <f>VLOOKUP($F62,TB!$A:$C,COLUMN(C58),0)</f>
        <v>13</v>
      </c>
      <c r="O62" s="43">
        <v>498000</v>
      </c>
      <c r="P62" s="34">
        <f t="shared" si="2"/>
        <v>62.4</v>
      </c>
      <c r="Q62" s="34">
        <f t="shared" si="3"/>
        <v>13.399999999999999</v>
      </c>
      <c r="R62" s="34">
        <f t="shared" si="4"/>
        <v>-12.685245901639348</v>
      </c>
      <c r="S62" s="56" t="str">
        <f>IF(ISNA(VLOOKUP($F62,Arr!$A$1:$G$230,COLUMN(C59),0))=TRUE," ",IF(VLOOKUP($F62,Arr!$A$1:$G$230,COLUMN(C59),0)=0,"",VLOOKUP($F62,Arr!$A$1:$G$230,COLUMN(C59),0)))</f>
        <v/>
      </c>
      <c r="T62" s="56" t="str">
        <f>IF(ISNA(VLOOKUP($F62,Arr!$A$1:$G$230,COLUMN(D59),0))=TRUE," ",IF(VLOOKUP($F62,Arr!$A$1:$G$230,COLUMN(D59),0)=0,"",VLOOKUP($F62,Arr!$A$1:$G$230,COLUMN(D59),0)))</f>
        <v/>
      </c>
      <c r="U62" s="56" t="str">
        <f>IF(ISNA(VLOOKUP($F62,Arr!$A$1:$G$230,COLUMN(E59),0))=TRUE," ",IF(VLOOKUP($F62,Arr!$A$1:$G$230,COLUMN(E59),0)=0,"",VLOOKUP($F62,Arr!$A$1:$G$230,COLUMN(E59),0)))</f>
        <v/>
      </c>
      <c r="V62" s="56" t="str">
        <f>IF(ISNA(VLOOKUP($F62,Arr!$A$1:$G$230,COLUMN(F59),0))=TRUE," ",IF(VLOOKUP($F62,Arr!$A$1:$G$230,COLUMN(F59),0)=0,"",VLOOKUP($F62,Arr!$A$1:$G$230,COLUMN(F59),0)))</f>
        <v/>
      </c>
      <c r="W62" s="56" t="str">
        <f>IF(ISNA(VLOOKUP($F62,Arr!$A$1:$G$230,COLUMN(G59),0))=TRUE," ",IF(VLOOKUP($F62,Arr!$A$1:$G$230,COLUMN(G59),0)=0,"",VLOOKUP($F62,Arr!$A$1:$G$230,COLUMN(G59),0)))</f>
        <v/>
      </c>
    </row>
    <row r="63" spans="1:23" ht="14.25" customHeight="1">
      <c r="A63" s="37" t="s">
        <v>131</v>
      </c>
      <c r="B63" s="37" t="s">
        <v>132</v>
      </c>
      <c r="C63" s="37" t="s">
        <v>133</v>
      </c>
      <c r="D63" s="37" t="str">
        <f>VLOOKUP($F63,'mã kho'!$A$1:$B$331,2,0)</f>
        <v>2B7</v>
      </c>
      <c r="E63" s="37" t="s">
        <v>55</v>
      </c>
      <c r="F63" s="37" t="s">
        <v>521</v>
      </c>
      <c r="G63" s="37" t="s">
        <v>522</v>
      </c>
      <c r="H63" s="44" t="s">
        <v>50</v>
      </c>
      <c r="I63" s="38">
        <f>VLOOKUP($F63,KhoLongAn!$A$1:$C$93,COLUMN(C45),0)</f>
        <v>196</v>
      </c>
      <c r="J63" s="39">
        <f>VLOOKUP($F63,'XN LA'!$A$1:$D$104,COLUMN(C41),0)</f>
        <v>0</v>
      </c>
      <c r="K63" s="39">
        <f>VLOOKUP($F63,'XN LA'!$A$1:$D$104,COLUMN(D41),0)</f>
        <v>72</v>
      </c>
      <c r="L63" s="40">
        <f t="shared" si="6"/>
        <v>124</v>
      </c>
      <c r="M63" s="41">
        <f t="shared" si="5"/>
        <v>331</v>
      </c>
      <c r="N63" s="42">
        <f>VLOOKUP($F63,TB!$A:$C,COLUMN(C59),0)</f>
        <v>16</v>
      </c>
      <c r="O63" s="43">
        <v>454000</v>
      </c>
      <c r="P63" s="34">
        <f t="shared" si="2"/>
        <v>76.8</v>
      </c>
      <c r="Q63" s="34">
        <f t="shared" si="3"/>
        <v>-254.2</v>
      </c>
      <c r="R63" s="34">
        <f t="shared" si="4"/>
        <v>-286.30491803278687</v>
      </c>
      <c r="S63" s="56" t="str">
        <f>IF(ISNA(VLOOKUP($F63,Arr!$A$1:$G$230,COLUMN(C60),0))=TRUE," ",IF(VLOOKUP($F63,Arr!$A$1:$G$230,COLUMN(C60),0)=0,"",VLOOKUP($F63,Arr!$A$1:$G$230,COLUMN(C60),0)))</f>
        <v/>
      </c>
      <c r="T63" s="56" t="str">
        <f>IF(ISNA(VLOOKUP($F63,Arr!$A$1:$G$230,COLUMN(D60),0))=TRUE," ",IF(VLOOKUP($F63,Arr!$A$1:$G$230,COLUMN(D60),0)=0,"",VLOOKUP($F63,Arr!$A$1:$G$230,COLUMN(D60),0)))</f>
        <v/>
      </c>
      <c r="U63" s="56" t="str">
        <f>IF(ISNA(VLOOKUP($F63,Arr!$A$1:$G$230,COLUMN(E60),0))=TRUE," ",IF(VLOOKUP($F63,Arr!$A$1:$G$230,COLUMN(E60),0)=0,"",VLOOKUP($F63,Arr!$A$1:$G$230,COLUMN(E60),0)))</f>
        <v/>
      </c>
      <c r="V63" s="56" t="str">
        <f>IF(ISNA(VLOOKUP($F63,Arr!$A$1:$G$230,COLUMN(F60),0))=TRUE," ",IF(VLOOKUP($F63,Arr!$A$1:$G$230,COLUMN(F60),0)=0,"",VLOOKUP($F63,Arr!$A$1:$G$230,COLUMN(F60),0)))</f>
        <v/>
      </c>
      <c r="W63" s="56" t="str">
        <f>IF(ISNA(VLOOKUP($F63,Arr!$A$1:$G$230,COLUMN(G60),0))=TRUE," ",IF(VLOOKUP($F63,Arr!$A$1:$G$230,COLUMN(G60),0)=0,"",VLOOKUP($F63,Arr!$A$1:$G$230,COLUMN(G60),0)))</f>
        <v/>
      </c>
    </row>
    <row r="64" spans="1:23" ht="14.25" customHeight="1">
      <c r="A64" s="37" t="s">
        <v>131</v>
      </c>
      <c r="B64" s="37" t="s">
        <v>132</v>
      </c>
      <c r="C64" s="37" t="s">
        <v>133</v>
      </c>
      <c r="D64" s="37" t="str">
        <f>VLOOKUP($F64,'mã kho'!$A$1:$B$331,2,0)</f>
        <v>2B7</v>
      </c>
      <c r="E64" s="37" t="s">
        <v>12</v>
      </c>
      <c r="F64" s="37" t="s">
        <v>521</v>
      </c>
      <c r="G64" s="37" t="s">
        <v>522</v>
      </c>
      <c r="H64" s="44" t="s">
        <v>50</v>
      </c>
      <c r="I64" s="38">
        <f>VLOOKUP($F64,KhoPhuEm!$A$1:$C$226,COLUMN(C60),0)</f>
        <v>132</v>
      </c>
      <c r="J64" s="39">
        <f>VLOOKUP($F64,'XN PE'!$A$1:$D$240,COLUMN(C57),0)</f>
        <v>200</v>
      </c>
      <c r="K64" s="39">
        <f>VLOOKUP($F64,'XN PE'!$A$1:$D$240,COLUMN(D57),0)</f>
        <v>125</v>
      </c>
      <c r="L64" s="40">
        <f t="shared" si="6"/>
        <v>207</v>
      </c>
      <c r="M64" s="41" t="str">
        <f t="shared" si="5"/>
        <v/>
      </c>
      <c r="N64" s="42">
        <f>VLOOKUP($F64,TB!$A:$C,COLUMN(C60),0)</f>
        <v>16</v>
      </c>
      <c r="O64" s="43">
        <v>454000</v>
      </c>
      <c r="P64" s="34">
        <f t="shared" si="2"/>
        <v>76.8</v>
      </c>
      <c r="Q64" s="34">
        <f t="shared" si="3"/>
        <v>0</v>
      </c>
      <c r="R64" s="34">
        <f t="shared" si="4"/>
        <v>0</v>
      </c>
      <c r="S64" s="56" t="str">
        <f>IF(ISNA(VLOOKUP($F64,Arr!$A$1:$G$230,COLUMN(C61),0))=TRUE," ",IF(VLOOKUP($F64,Arr!$A$1:$G$230,COLUMN(C61),0)=0,"",VLOOKUP($F64,Arr!$A$1:$G$230,COLUMN(C61),0)))</f>
        <v/>
      </c>
      <c r="T64" s="56" t="str">
        <f>IF(ISNA(VLOOKUP($F64,Arr!$A$1:$G$230,COLUMN(D61),0))=TRUE," ",IF(VLOOKUP($F64,Arr!$A$1:$G$230,COLUMN(D61),0)=0,"",VLOOKUP($F64,Arr!$A$1:$G$230,COLUMN(D61),0)))</f>
        <v/>
      </c>
      <c r="U64" s="56" t="str">
        <f>IF(ISNA(VLOOKUP($F64,Arr!$A$1:$G$230,COLUMN(E61),0))=TRUE," ",IF(VLOOKUP($F64,Arr!$A$1:$G$230,COLUMN(E61),0)=0,"",VLOOKUP($F64,Arr!$A$1:$G$230,COLUMN(E61),0)))</f>
        <v/>
      </c>
      <c r="V64" s="56" t="str">
        <f>IF(ISNA(VLOOKUP($F64,Arr!$A$1:$G$230,COLUMN(F61),0))=TRUE," ",IF(VLOOKUP($F64,Arr!$A$1:$G$230,COLUMN(F61),0)=0,"",VLOOKUP($F64,Arr!$A$1:$G$230,COLUMN(F61),0)))</f>
        <v/>
      </c>
      <c r="W64" s="56" t="str">
        <f>IF(ISNA(VLOOKUP($F64,Arr!$A$1:$G$230,COLUMN(G61),0))=TRUE," ",IF(VLOOKUP($F64,Arr!$A$1:$G$230,COLUMN(G61),0)=0,"",VLOOKUP($F64,Arr!$A$1:$G$230,COLUMN(G61),0)))</f>
        <v/>
      </c>
    </row>
    <row r="65" spans="1:23" ht="14.25" customHeight="1">
      <c r="A65" s="37" t="s">
        <v>131</v>
      </c>
      <c r="B65" s="37" t="s">
        <v>132</v>
      </c>
      <c r="C65" s="37" t="s">
        <v>133</v>
      </c>
      <c r="D65" s="37" t="str">
        <f>VLOOKUP($F65,'mã kho'!$A$1:$B$331,2,0)</f>
        <v>2B2</v>
      </c>
      <c r="E65" s="37" t="s">
        <v>12</v>
      </c>
      <c r="F65" s="37" t="s">
        <v>541</v>
      </c>
      <c r="G65" s="37" t="s">
        <v>542</v>
      </c>
      <c r="H65" s="44" t="s">
        <v>50</v>
      </c>
      <c r="I65" s="38">
        <f>VLOOKUP($F65,KhoPhuEm!$A$1:$C$226,COLUMN(C61),0)</f>
        <v>16</v>
      </c>
      <c r="J65" s="39">
        <f>VLOOKUP($F65,'XN PE'!$A$1:$D$240,COLUMN(C58),0)</f>
        <v>0</v>
      </c>
      <c r="K65" s="39">
        <f>VLOOKUP($F65,'XN PE'!$A$1:$D$240,COLUMN(D58),0)</f>
        <v>0</v>
      </c>
      <c r="L65" s="40">
        <f t="shared" si="6"/>
        <v>16</v>
      </c>
      <c r="M65" s="41">
        <f t="shared" si="5"/>
        <v>16</v>
      </c>
      <c r="N65" s="42">
        <f>VLOOKUP($F65,TB!$A:$C,COLUMN(C61),0)</f>
        <v>0</v>
      </c>
      <c r="O65" s="43">
        <v>498000</v>
      </c>
      <c r="P65" s="34">
        <f t="shared" si="2"/>
        <v>0</v>
      </c>
      <c r="Q65" s="34">
        <f t="shared" si="3"/>
        <v>-16</v>
      </c>
      <c r="R65" s="34">
        <f t="shared" si="4"/>
        <v>-16</v>
      </c>
      <c r="S65" s="56" t="str">
        <f>IF(ISNA(VLOOKUP($F65,Arr!$A$1:$G$230,COLUMN(C62),0))=TRUE," ",IF(VLOOKUP($F65,Arr!$A$1:$G$230,COLUMN(C62),0)=0,"",VLOOKUP($F65,Arr!$A$1:$G$230,COLUMN(C62),0)))</f>
        <v/>
      </c>
      <c r="T65" s="56" t="str">
        <f>IF(ISNA(VLOOKUP($F65,Arr!$A$1:$G$230,COLUMN(D62),0))=TRUE," ",IF(VLOOKUP($F65,Arr!$A$1:$G$230,COLUMN(D62),0)=0,"",VLOOKUP($F65,Arr!$A$1:$G$230,COLUMN(D62),0)))</f>
        <v/>
      </c>
      <c r="U65" s="56" t="str">
        <f>IF(ISNA(VLOOKUP($F65,Arr!$A$1:$G$230,COLUMN(E62),0))=TRUE," ",IF(VLOOKUP($F65,Arr!$A$1:$G$230,COLUMN(E62),0)=0,"",VLOOKUP($F65,Arr!$A$1:$G$230,COLUMN(E62),0)))</f>
        <v/>
      </c>
      <c r="V65" s="56" t="str">
        <f>IF(ISNA(VLOOKUP($F65,Arr!$A$1:$G$230,COLUMN(F62),0))=TRUE," ",IF(VLOOKUP($F65,Arr!$A$1:$G$230,COLUMN(F62),0)=0,"",VLOOKUP($F65,Arr!$A$1:$G$230,COLUMN(F62),0)))</f>
        <v/>
      </c>
      <c r="W65" s="56" t="str">
        <f>IF(ISNA(VLOOKUP($F65,Arr!$A$1:$G$230,COLUMN(G62),0))=TRUE," ",IF(VLOOKUP($F65,Arr!$A$1:$G$230,COLUMN(G62),0)=0,"",VLOOKUP($F65,Arr!$A$1:$G$230,COLUMN(G62),0)))</f>
        <v/>
      </c>
    </row>
    <row r="66" spans="1:23" ht="14.25" customHeight="1">
      <c r="A66" s="37" t="s">
        <v>131</v>
      </c>
      <c r="B66" s="37" t="s">
        <v>132</v>
      </c>
      <c r="C66" s="37" t="s">
        <v>133</v>
      </c>
      <c r="D66" s="37" t="str">
        <f>VLOOKUP($F66,'mã kho'!$A$1:$B$331,2,0)</f>
        <v>2B2</v>
      </c>
      <c r="E66" s="37" t="s">
        <v>12</v>
      </c>
      <c r="F66" s="37" t="s">
        <v>543</v>
      </c>
      <c r="G66" s="37" t="s">
        <v>544</v>
      </c>
      <c r="H66" s="44" t="s">
        <v>50</v>
      </c>
      <c r="I66" s="38">
        <f>VLOOKUP($F66,KhoPhuEm!$A$1:$C$226,COLUMN(C62),0)</f>
        <v>4</v>
      </c>
      <c r="J66" s="39">
        <f>VLOOKUP($F66,'XN PE'!$A$1:$D$240,COLUMN(C59),0)</f>
        <v>0</v>
      </c>
      <c r="K66" s="39">
        <f>VLOOKUP($F66,'XN PE'!$A$1:$D$240,COLUMN(D59),0)</f>
        <v>0</v>
      </c>
      <c r="L66" s="40">
        <f t="shared" si="6"/>
        <v>4</v>
      </c>
      <c r="M66" s="41">
        <f t="shared" si="5"/>
        <v>4</v>
      </c>
      <c r="N66" s="42">
        <f>VLOOKUP($F66,TB!$A:$C,COLUMN(C62),0)</f>
        <v>0</v>
      </c>
      <c r="O66" s="43">
        <v>498000</v>
      </c>
      <c r="P66" s="34">
        <f t="shared" si="2"/>
        <v>0</v>
      </c>
      <c r="Q66" s="34">
        <f t="shared" si="3"/>
        <v>-4</v>
      </c>
      <c r="R66" s="34">
        <f t="shared" si="4"/>
        <v>-4</v>
      </c>
      <c r="S66" s="56" t="str">
        <f>IF(ISNA(VLOOKUP($F66,Arr!$A$1:$G$230,COLUMN(C63),0))=TRUE," ",IF(VLOOKUP($F66,Arr!$A$1:$G$230,COLUMN(C63),0)=0,"",VLOOKUP($F66,Arr!$A$1:$G$230,COLUMN(C63),0)))</f>
        <v/>
      </c>
      <c r="T66" s="56" t="str">
        <f>IF(ISNA(VLOOKUP($F66,Arr!$A$1:$G$230,COLUMN(D63),0))=TRUE," ",IF(VLOOKUP($F66,Arr!$A$1:$G$230,COLUMN(D63),0)=0,"",VLOOKUP($F66,Arr!$A$1:$G$230,COLUMN(D63),0)))</f>
        <v/>
      </c>
      <c r="U66" s="56" t="str">
        <f>IF(ISNA(VLOOKUP($F66,Arr!$A$1:$G$230,COLUMN(E63),0))=TRUE," ",IF(VLOOKUP($F66,Arr!$A$1:$G$230,COLUMN(E63),0)=0,"",VLOOKUP($F66,Arr!$A$1:$G$230,COLUMN(E63),0)))</f>
        <v/>
      </c>
      <c r="V66" s="56" t="str">
        <f>IF(ISNA(VLOOKUP($F66,Arr!$A$1:$G$230,COLUMN(F63),0))=TRUE," ",IF(VLOOKUP($F66,Arr!$A$1:$G$230,COLUMN(F63),0)=0,"",VLOOKUP($F66,Arr!$A$1:$G$230,COLUMN(F63),0)))</f>
        <v/>
      </c>
      <c r="W66" s="56" t="str">
        <f>IF(ISNA(VLOOKUP($F66,Arr!$A$1:$G$230,COLUMN(G63),0))=TRUE," ",IF(VLOOKUP($F66,Arr!$A$1:$G$230,COLUMN(G63),0)=0,"",VLOOKUP($F66,Arr!$A$1:$G$230,COLUMN(G63),0)))</f>
        <v/>
      </c>
    </row>
    <row r="67" spans="1:23" ht="14.25" customHeight="1">
      <c r="A67" s="37" t="s">
        <v>131</v>
      </c>
      <c r="B67" s="37" t="s">
        <v>132</v>
      </c>
      <c r="C67" s="37" t="s">
        <v>133</v>
      </c>
      <c r="D67" s="37" t="str">
        <f>VLOOKUP($F67,'mã kho'!$A$1:$B$331,2,0)</f>
        <v>3A6</v>
      </c>
      <c r="E67" s="37" t="s">
        <v>55</v>
      </c>
      <c r="F67" s="37" t="s">
        <v>531</v>
      </c>
      <c r="G67" s="37" t="s">
        <v>532</v>
      </c>
      <c r="H67" s="44" t="s">
        <v>50</v>
      </c>
      <c r="I67" s="38">
        <f>VLOOKUP($F67,KhoLongAn!$A$1:$C$93,COLUMN(C49),0)</f>
        <v>564</v>
      </c>
      <c r="J67" s="39">
        <f>VLOOKUP($F67,'XN LA'!$A$1:$D$104,COLUMN(C45),0)</f>
        <v>0</v>
      </c>
      <c r="K67" s="39">
        <f>VLOOKUP($F67,'XN LA'!$A$1:$D$104,COLUMN(D45),0)</f>
        <v>120</v>
      </c>
      <c r="L67" s="40">
        <f t="shared" si="6"/>
        <v>444</v>
      </c>
      <c r="M67" s="41">
        <f t="shared" si="5"/>
        <v>708</v>
      </c>
      <c r="N67" s="42">
        <f>VLOOKUP($F67,TB!$A:$C,COLUMN(C63),0)</f>
        <v>132</v>
      </c>
      <c r="O67" s="43">
        <v>289000</v>
      </c>
      <c r="P67" s="34">
        <f t="shared" si="2"/>
        <v>633.6</v>
      </c>
      <c r="Q67" s="34">
        <f t="shared" si="3"/>
        <v>-74.399999999999977</v>
      </c>
      <c r="R67" s="34">
        <f t="shared" si="4"/>
        <v>-339.26557377049181</v>
      </c>
      <c r="S67" s="56" t="str">
        <f>IF(ISNA(VLOOKUP($F67,Arr!$A$1:$G$230,COLUMN(C64),0))=TRUE," ",IF(VLOOKUP($F67,Arr!$A$1:$G$230,COLUMN(C64),0)=0,"",VLOOKUP($F67,Arr!$A$1:$G$230,COLUMN(C64),0)))</f>
        <v/>
      </c>
      <c r="T67" s="56" t="str">
        <f>IF(ISNA(VLOOKUP($F67,Arr!$A$1:$G$230,COLUMN(D64),0))=TRUE," ",IF(VLOOKUP($F67,Arr!$A$1:$G$230,COLUMN(D64),0)=0,"",VLOOKUP($F67,Arr!$A$1:$G$230,COLUMN(D64),0)))</f>
        <v/>
      </c>
      <c r="U67" s="56" t="str">
        <f>IF(ISNA(VLOOKUP($F67,Arr!$A$1:$G$230,COLUMN(E64),0))=TRUE," ",IF(VLOOKUP($F67,Arr!$A$1:$G$230,COLUMN(E64),0)=0,"",VLOOKUP($F67,Arr!$A$1:$G$230,COLUMN(E64),0)))</f>
        <v/>
      </c>
      <c r="V67" s="56" t="str">
        <f>IF(ISNA(VLOOKUP($F67,Arr!$A$1:$G$230,COLUMN(F64),0))=TRUE," ",IF(VLOOKUP($F67,Arr!$A$1:$G$230,COLUMN(F64),0)=0,"",VLOOKUP($F67,Arr!$A$1:$G$230,COLUMN(F64),0)))</f>
        <v/>
      </c>
      <c r="W67" s="56" t="str">
        <f>IF(ISNA(VLOOKUP($F67,Arr!$A$1:$G$230,COLUMN(G64),0))=TRUE," ",IF(VLOOKUP($F67,Arr!$A$1:$G$230,COLUMN(G64),0)=0,"",VLOOKUP($F67,Arr!$A$1:$G$230,COLUMN(G64),0)))</f>
        <v/>
      </c>
    </row>
    <row r="68" spans="1:23" ht="14.25" customHeight="1">
      <c r="A68" s="37" t="s">
        <v>131</v>
      </c>
      <c r="B68" s="37" t="s">
        <v>132</v>
      </c>
      <c r="C68" s="37" t="s">
        <v>133</v>
      </c>
      <c r="D68" s="37" t="str">
        <f>VLOOKUP($F68,'mã kho'!$A$1:$B$331,2,0)</f>
        <v>3A6</v>
      </c>
      <c r="E68" s="37" t="s">
        <v>12</v>
      </c>
      <c r="F68" s="37" t="s">
        <v>531</v>
      </c>
      <c r="G68" s="37" t="s">
        <v>532</v>
      </c>
      <c r="H68" s="44" t="s">
        <v>50</v>
      </c>
      <c r="I68" s="38">
        <f>VLOOKUP($F68,KhoPhuEm!$A$1:$C$226,COLUMN(C64),0)</f>
        <v>208</v>
      </c>
      <c r="J68" s="39">
        <f>VLOOKUP($F68,'XN PE'!$A$1:$D$240,COLUMN(C61),0)</f>
        <v>251</v>
      </c>
      <c r="K68" s="39">
        <f>VLOOKUP($F68,'XN PE'!$A$1:$D$240,COLUMN(D61),0)</f>
        <v>195</v>
      </c>
      <c r="L68" s="40">
        <f t="shared" si="6"/>
        <v>264</v>
      </c>
      <c r="M68" s="41" t="str">
        <f t="shared" si="5"/>
        <v/>
      </c>
      <c r="N68" s="42">
        <f>VLOOKUP($F68,TB!$A:$C,COLUMN(C64),0)</f>
        <v>132</v>
      </c>
      <c r="O68" s="43">
        <v>289000</v>
      </c>
      <c r="P68" s="34">
        <f t="shared" si="2"/>
        <v>633.6</v>
      </c>
      <c r="Q68" s="34">
        <f t="shared" si="3"/>
        <v>0</v>
      </c>
      <c r="R68" s="34">
        <f t="shared" si="4"/>
        <v>0</v>
      </c>
      <c r="S68" s="56" t="str">
        <f>IF(ISNA(VLOOKUP($F68,Arr!$A$1:$G$230,COLUMN(C65),0))=TRUE," ",IF(VLOOKUP($F68,Arr!$A$1:$G$230,COLUMN(C65),0)=0,"",VLOOKUP($F68,Arr!$A$1:$G$230,COLUMN(C65),0)))</f>
        <v/>
      </c>
      <c r="T68" s="56" t="str">
        <f>IF(ISNA(VLOOKUP($F68,Arr!$A$1:$G$230,COLUMN(D65),0))=TRUE," ",IF(VLOOKUP($F68,Arr!$A$1:$G$230,COLUMN(D65),0)=0,"",VLOOKUP($F68,Arr!$A$1:$G$230,COLUMN(D65),0)))</f>
        <v/>
      </c>
      <c r="U68" s="56" t="str">
        <f>IF(ISNA(VLOOKUP($F68,Arr!$A$1:$G$230,COLUMN(E65),0))=TRUE," ",IF(VLOOKUP($F68,Arr!$A$1:$G$230,COLUMN(E65),0)=0,"",VLOOKUP($F68,Arr!$A$1:$G$230,COLUMN(E65),0)))</f>
        <v/>
      </c>
      <c r="V68" s="56" t="str">
        <f>IF(ISNA(VLOOKUP($F68,Arr!$A$1:$G$230,COLUMN(F65),0))=TRUE," ",IF(VLOOKUP($F68,Arr!$A$1:$G$230,COLUMN(F65),0)=0,"",VLOOKUP($F68,Arr!$A$1:$G$230,COLUMN(F65),0)))</f>
        <v/>
      </c>
      <c r="W68" s="56" t="str">
        <f>IF(ISNA(VLOOKUP($F68,Arr!$A$1:$G$230,COLUMN(G65),0))=TRUE," ",IF(VLOOKUP($F68,Arr!$A$1:$G$230,COLUMN(G65),0)=0,"",VLOOKUP($F68,Arr!$A$1:$G$230,COLUMN(G65),0)))</f>
        <v/>
      </c>
    </row>
    <row r="69" spans="1:23" ht="14.25" customHeight="1">
      <c r="A69" s="37" t="s">
        <v>131</v>
      </c>
      <c r="B69" s="37" t="s">
        <v>132</v>
      </c>
      <c r="C69" s="37" t="s">
        <v>133</v>
      </c>
      <c r="D69" s="37" t="str">
        <f>VLOOKUP($F69,'mã kho'!$A$1:$B$331,2,0)</f>
        <v>WHITEWINE</v>
      </c>
      <c r="E69" s="37" t="s">
        <v>12</v>
      </c>
      <c r="F69" s="37" t="s">
        <v>525</v>
      </c>
      <c r="G69" s="37" t="s">
        <v>526</v>
      </c>
      <c r="H69" s="44" t="s">
        <v>50</v>
      </c>
      <c r="I69" s="38">
        <f>VLOOKUP($F69,KhoPhuEm!$A$1:$C$226,COLUMN(C65),0)</f>
        <v>10</v>
      </c>
      <c r="J69" s="39">
        <f>VLOOKUP($F69,'XN PE'!$A$1:$D$240,COLUMN(C62),0)</f>
        <v>0</v>
      </c>
      <c r="K69" s="39">
        <f>VLOOKUP($F69,'XN PE'!$A$1:$D$240,COLUMN(D62),0)</f>
        <v>0</v>
      </c>
      <c r="L69" s="40">
        <f t="shared" si="6"/>
        <v>10</v>
      </c>
      <c r="M69" s="41">
        <f t="shared" si="5"/>
        <v>10</v>
      </c>
      <c r="N69" s="42">
        <f>VLOOKUP($F69,TB!$A:$C,COLUMN(C65),0)</f>
        <v>0</v>
      </c>
      <c r="O69" s="43">
        <v>328000</v>
      </c>
      <c r="P69" s="34">
        <f t="shared" si="2"/>
        <v>0</v>
      </c>
      <c r="Q69" s="34">
        <f t="shared" si="3"/>
        <v>-10</v>
      </c>
      <c r="R69" s="34">
        <f t="shared" si="4"/>
        <v>-10</v>
      </c>
      <c r="S69" s="56" t="str">
        <f>IF(ISNA(VLOOKUP($F69,Arr!$A$1:$G$230,COLUMN(C66),0))=TRUE," ",IF(VLOOKUP($F69,Arr!$A$1:$G$230,COLUMN(C66),0)=0,"",VLOOKUP($F69,Arr!$A$1:$G$230,COLUMN(C66),0)))</f>
        <v/>
      </c>
      <c r="T69" s="56" t="str">
        <f>IF(ISNA(VLOOKUP($F69,Arr!$A$1:$G$230,COLUMN(D66),0))=TRUE," ",IF(VLOOKUP($F69,Arr!$A$1:$G$230,COLUMN(D66),0)=0,"",VLOOKUP($F69,Arr!$A$1:$G$230,COLUMN(D66),0)))</f>
        <v/>
      </c>
      <c r="U69" s="56" t="str">
        <f>IF(ISNA(VLOOKUP($F69,Arr!$A$1:$G$230,COLUMN(E66),0))=TRUE," ",IF(VLOOKUP($F69,Arr!$A$1:$G$230,COLUMN(E66),0)=0,"",VLOOKUP($F69,Arr!$A$1:$G$230,COLUMN(E66),0)))</f>
        <v/>
      </c>
      <c r="V69" s="56" t="str">
        <f>IF(ISNA(VLOOKUP($F69,Arr!$A$1:$G$230,COLUMN(F66),0))=TRUE," ",IF(VLOOKUP($F69,Arr!$A$1:$G$230,COLUMN(F66),0)=0,"",VLOOKUP($F69,Arr!$A$1:$G$230,COLUMN(F66),0)))</f>
        <v/>
      </c>
      <c r="W69" s="56" t="str">
        <f>IF(ISNA(VLOOKUP($F69,Arr!$A$1:$G$230,COLUMN(G66),0))=TRUE," ",IF(VLOOKUP($F69,Arr!$A$1:$G$230,COLUMN(G66),0)=0,"",VLOOKUP($F69,Arr!$A$1:$G$230,COLUMN(G66),0)))</f>
        <v/>
      </c>
    </row>
    <row r="70" spans="1:23" ht="14.25" customHeight="1">
      <c r="A70" s="37" t="s">
        <v>131</v>
      </c>
      <c r="B70" s="37" t="s">
        <v>132</v>
      </c>
      <c r="C70" s="37" t="s">
        <v>133</v>
      </c>
      <c r="D70" s="37" t="str">
        <f>VLOOKUP($F70,'mã kho'!$A$1:$B$331,2,0)</f>
        <v>3B25</v>
      </c>
      <c r="E70" s="37" t="s">
        <v>55</v>
      </c>
      <c r="F70" s="37" t="s">
        <v>515</v>
      </c>
      <c r="G70" s="37" t="s">
        <v>516</v>
      </c>
      <c r="H70" s="44" t="s">
        <v>50</v>
      </c>
      <c r="I70" s="38">
        <f>VLOOKUP($F70,KhoLongAn!$A$1:$C$93,COLUMN(C52),0)</f>
        <v>170</v>
      </c>
      <c r="J70" s="39">
        <f>VLOOKUP($F70,'XN LA'!$A$1:$D$104,COLUMN(C48),0)</f>
        <v>0</v>
      </c>
      <c r="K70" s="39">
        <f>VLOOKUP($F70,'XN LA'!$A$1:$D$104,COLUMN(D48),0)</f>
        <v>0</v>
      </c>
      <c r="L70" s="40">
        <f t="shared" si="6"/>
        <v>170</v>
      </c>
      <c r="M70" s="41">
        <f t="shared" si="5"/>
        <v>282</v>
      </c>
      <c r="N70" s="42">
        <f>VLOOKUP($F70,TB!$A:$C,COLUMN(C66),0)</f>
        <v>60</v>
      </c>
      <c r="O70" s="43">
        <v>454000</v>
      </c>
      <c r="P70" s="34">
        <f t="shared" si="2"/>
        <v>288</v>
      </c>
      <c r="Q70" s="34">
        <f t="shared" si="3"/>
        <v>6</v>
      </c>
      <c r="R70" s="34">
        <f t="shared" si="4"/>
        <v>-114.39344262295083</v>
      </c>
      <c r="S70" s="56" t="str">
        <f>IF(ISNA(VLOOKUP($F70,Arr!$A$1:$G$230,COLUMN(C67),0))=TRUE," ",IF(VLOOKUP($F70,Arr!$A$1:$G$230,COLUMN(C67),0)=0,"",VLOOKUP($F70,Arr!$A$1:$G$230,COLUMN(C67),0)))</f>
        <v/>
      </c>
      <c r="T70" s="56" t="str">
        <f>IF(ISNA(VLOOKUP($F70,Arr!$A$1:$G$230,COLUMN(D67),0))=TRUE," ",IF(VLOOKUP($F70,Arr!$A$1:$G$230,COLUMN(D67),0)=0,"",VLOOKUP($F70,Arr!$A$1:$G$230,COLUMN(D67),0)))</f>
        <v/>
      </c>
      <c r="U70" s="56" t="str">
        <f>IF(ISNA(VLOOKUP($F70,Arr!$A$1:$G$230,COLUMN(E67),0))=TRUE," ",IF(VLOOKUP($F70,Arr!$A$1:$G$230,COLUMN(E67),0)=0,"",VLOOKUP($F70,Arr!$A$1:$G$230,COLUMN(E67),0)))</f>
        <v/>
      </c>
      <c r="V70" s="56" t="str">
        <f>IF(ISNA(VLOOKUP($F70,Arr!$A$1:$G$230,COLUMN(F67),0))=TRUE," ",IF(VLOOKUP($F70,Arr!$A$1:$G$230,COLUMN(F67),0)=0,"",VLOOKUP($F70,Arr!$A$1:$G$230,COLUMN(F67),0)))</f>
        <v/>
      </c>
      <c r="W70" s="56" t="str">
        <f>IF(ISNA(VLOOKUP($F70,Arr!$A$1:$G$230,COLUMN(G67),0))=TRUE," ",IF(VLOOKUP($F70,Arr!$A$1:$G$230,COLUMN(G67),0)=0,"",VLOOKUP($F70,Arr!$A$1:$G$230,COLUMN(G67),0)))</f>
        <v/>
      </c>
    </row>
    <row r="71" spans="1:23" ht="14.25" customHeight="1">
      <c r="A71" s="37" t="s">
        <v>131</v>
      </c>
      <c r="B71" s="37" t="s">
        <v>132</v>
      </c>
      <c r="C71" s="37" t="s">
        <v>133</v>
      </c>
      <c r="D71" s="37" t="str">
        <f>VLOOKUP($F71,'mã kho'!$A$1:$B$331,2,0)</f>
        <v>3B25</v>
      </c>
      <c r="E71" s="37" t="s">
        <v>12</v>
      </c>
      <c r="F71" s="37" t="s">
        <v>515</v>
      </c>
      <c r="G71" s="37" t="s">
        <v>516</v>
      </c>
      <c r="H71" s="44" t="s">
        <v>50</v>
      </c>
      <c r="I71" s="38">
        <f>VLOOKUP($F71,KhoPhuEm!$A$1:$C$226,COLUMN(C67),0)</f>
        <v>124</v>
      </c>
      <c r="J71" s="39">
        <f>VLOOKUP($F71,'XN PE'!$A$1:$D$240,COLUMN(C64),0)</f>
        <v>0</v>
      </c>
      <c r="K71" s="39">
        <f>VLOOKUP($F71,'XN PE'!$A$1:$D$240,COLUMN(D64),0)</f>
        <v>12</v>
      </c>
      <c r="L71" s="40">
        <f>SUM(I71:J71)-K71</f>
        <v>112</v>
      </c>
      <c r="M71" s="41" t="str">
        <f t="shared" si="5"/>
        <v/>
      </c>
      <c r="N71" s="42">
        <f>VLOOKUP($F71,TB!$A:$C,COLUMN(C67),0)</f>
        <v>60</v>
      </c>
      <c r="O71" s="43">
        <v>454000</v>
      </c>
      <c r="P71" s="34">
        <f t="shared" si="2"/>
        <v>288</v>
      </c>
      <c r="Q71" s="34">
        <f t="shared" si="3"/>
        <v>0</v>
      </c>
      <c r="R71" s="34">
        <f t="shared" si="4"/>
        <v>0</v>
      </c>
      <c r="S71" s="56" t="str">
        <f>IF(ISNA(VLOOKUP($F71,Arr!$A$1:$G$230,COLUMN(C68),0))=TRUE," ",IF(VLOOKUP($F71,Arr!$A$1:$G$230,COLUMN(C68),0)=0,"",VLOOKUP($F71,Arr!$A$1:$G$230,COLUMN(C68),0)))</f>
        <v/>
      </c>
      <c r="T71" s="56" t="str">
        <f>IF(ISNA(VLOOKUP($F71,Arr!$A$1:$G$230,COLUMN(D68),0))=TRUE," ",IF(VLOOKUP($F71,Arr!$A$1:$G$230,COLUMN(D68),0)=0,"",VLOOKUP($F71,Arr!$A$1:$G$230,COLUMN(D68),0)))</f>
        <v/>
      </c>
      <c r="U71" s="56" t="str">
        <f>IF(ISNA(VLOOKUP($F71,Arr!$A$1:$G$230,COLUMN(E68),0))=TRUE," ",IF(VLOOKUP($F71,Arr!$A$1:$G$230,COLUMN(E68),0)=0,"",VLOOKUP($F71,Arr!$A$1:$G$230,COLUMN(E68),0)))</f>
        <v/>
      </c>
      <c r="V71" s="56" t="str">
        <f>IF(ISNA(VLOOKUP($F71,Arr!$A$1:$G$230,COLUMN(F68),0))=TRUE," ",IF(VLOOKUP($F71,Arr!$A$1:$G$230,COLUMN(F68),0)=0,"",VLOOKUP($F71,Arr!$A$1:$G$230,COLUMN(F68),0)))</f>
        <v/>
      </c>
      <c r="W71" s="56" t="str">
        <f>IF(ISNA(VLOOKUP($F71,Arr!$A$1:$G$230,COLUMN(G68),0))=TRUE," ",IF(VLOOKUP($F71,Arr!$A$1:$G$230,COLUMN(G68),0)=0,"",VLOOKUP($F71,Arr!$A$1:$G$230,COLUMN(G68),0)))</f>
        <v/>
      </c>
    </row>
    <row r="72" spans="1:23" ht="14.25" customHeight="1">
      <c r="A72" s="37" t="s">
        <v>131</v>
      </c>
      <c r="B72" s="37" t="s">
        <v>132</v>
      </c>
      <c r="C72" s="37" t="s">
        <v>133</v>
      </c>
      <c r="D72" s="37" t="str">
        <f>VLOOKUP($F72,'mã kho'!$A$1:$B$331,2,0)</f>
        <v>3B1</v>
      </c>
      <c r="E72" s="37" t="s">
        <v>55</v>
      </c>
      <c r="F72" s="37" t="s">
        <v>129</v>
      </c>
      <c r="G72" s="37" t="s">
        <v>130</v>
      </c>
      <c r="H72" s="44" t="s">
        <v>50</v>
      </c>
      <c r="I72" s="38">
        <f>VLOOKUP($F72,KhoLongAn!$A$1:$C$93,COLUMN(C54),0)</f>
        <v>220</v>
      </c>
      <c r="J72" s="39">
        <f>VLOOKUP($F72,'XN LA'!$A$1:$D$104,COLUMN(C50),0)</f>
        <v>0</v>
      </c>
      <c r="K72" s="39">
        <f>VLOOKUP($F72,'XN LA'!$A$1:$D$104,COLUMN(D50),0)</f>
        <v>0</v>
      </c>
      <c r="L72" s="40">
        <f t="shared" si="6"/>
        <v>220</v>
      </c>
      <c r="M72" s="41">
        <f t="shared" si="5"/>
        <v>385</v>
      </c>
      <c r="N72" s="42">
        <f>VLOOKUP($F72,TB!$A:$C,COLUMN(C68),0)</f>
        <v>107</v>
      </c>
      <c r="O72" s="43">
        <v>498000</v>
      </c>
      <c r="P72" s="34">
        <f t="shared" si="2"/>
        <v>513.6</v>
      </c>
      <c r="Q72" s="34">
        <f t="shared" si="3"/>
        <v>128.60000000000002</v>
      </c>
      <c r="R72" s="34">
        <f t="shared" si="4"/>
        <v>-86.10163934426231</v>
      </c>
      <c r="S72" s="56" t="str">
        <f>IF(ISNA(VLOOKUP($F72,Arr!$A$1:$G$230,COLUMN(C69),0))=TRUE," ",IF(VLOOKUP($F72,Arr!$A$1:$G$230,COLUMN(C69),0)=0,"",VLOOKUP($F72,Arr!$A$1:$G$230,COLUMN(C69),0)))</f>
        <v/>
      </c>
      <c r="T72" s="56" t="str">
        <f>IF(ISNA(VLOOKUP($F72,Arr!$A$1:$G$230,COLUMN(D69),0))=TRUE," ",IF(VLOOKUP($F72,Arr!$A$1:$G$230,COLUMN(D69),0)=0,"",VLOOKUP($F72,Arr!$A$1:$G$230,COLUMN(D69),0)))</f>
        <v/>
      </c>
      <c r="U72" s="56" t="str">
        <f>IF(ISNA(VLOOKUP($F72,Arr!$A$1:$G$230,COLUMN(E69),0))=TRUE," ",IF(VLOOKUP($F72,Arr!$A$1:$G$230,COLUMN(E69),0)=0,"",VLOOKUP($F72,Arr!$A$1:$G$230,COLUMN(E69),0)))</f>
        <v/>
      </c>
      <c r="V72" s="56" t="str">
        <f>IF(ISNA(VLOOKUP($F72,Arr!$A$1:$G$230,COLUMN(F69),0))=TRUE," ",IF(VLOOKUP($F72,Arr!$A$1:$G$230,COLUMN(F69),0)=0,"",VLOOKUP($F72,Arr!$A$1:$G$230,COLUMN(F69),0)))</f>
        <v/>
      </c>
      <c r="W72" s="56" t="str">
        <f>IF(ISNA(VLOOKUP($F72,Arr!$A$1:$G$230,COLUMN(G69),0))=TRUE," ",IF(VLOOKUP($F72,Arr!$A$1:$G$230,COLUMN(G69),0)=0,"",VLOOKUP($F72,Arr!$A$1:$G$230,COLUMN(G69),0)))</f>
        <v/>
      </c>
    </row>
    <row r="73" spans="1:23" ht="14.25" customHeight="1">
      <c r="A73" s="37" t="s">
        <v>131</v>
      </c>
      <c r="B73" s="37" t="s">
        <v>132</v>
      </c>
      <c r="C73" s="37" t="s">
        <v>133</v>
      </c>
      <c r="D73" s="37" t="str">
        <f>VLOOKUP($F73,'mã kho'!$A$1:$B$331,2,0)</f>
        <v>3B1</v>
      </c>
      <c r="E73" s="37" t="s">
        <v>12</v>
      </c>
      <c r="F73" s="37" t="s">
        <v>129</v>
      </c>
      <c r="G73" s="37" t="s">
        <v>130</v>
      </c>
      <c r="H73" s="44" t="s">
        <v>50</v>
      </c>
      <c r="I73" s="38">
        <f>VLOOKUP($F73,KhoPhuEm!$A$1:$C$226,COLUMN(C69),0)</f>
        <v>159</v>
      </c>
      <c r="J73" s="39">
        <f>VLOOKUP($F73,'XN PE'!$A$1:$D$240,COLUMN(C66),0)</f>
        <v>187</v>
      </c>
      <c r="K73" s="39">
        <f>VLOOKUP($F73,'XN PE'!$A$1:$D$240,COLUMN(D66),0)</f>
        <v>181</v>
      </c>
      <c r="L73" s="40">
        <f>SUM(I73:J73)-K73</f>
        <v>165</v>
      </c>
      <c r="M73" s="41" t="str">
        <f t="shared" si="5"/>
        <v/>
      </c>
      <c r="N73" s="42">
        <f>VLOOKUP($F73,TB!$A:$C,COLUMN(C69),0)</f>
        <v>107</v>
      </c>
      <c r="O73" s="43">
        <v>498000</v>
      </c>
      <c r="P73" s="34">
        <f t="shared" si="2"/>
        <v>513.6</v>
      </c>
      <c r="Q73" s="34">
        <f t="shared" si="3"/>
        <v>0</v>
      </c>
      <c r="R73" s="34">
        <f t="shared" si="4"/>
        <v>0</v>
      </c>
      <c r="S73" s="56" t="str">
        <f>IF(ISNA(VLOOKUP($F73,Arr!$A$1:$G$230,COLUMN(C70),0))=TRUE," ",IF(VLOOKUP($F73,Arr!$A$1:$G$230,COLUMN(C70),0)=0,"",VLOOKUP($F73,Arr!$A$1:$G$230,COLUMN(C70),0)))</f>
        <v/>
      </c>
      <c r="T73" s="56" t="str">
        <f>IF(ISNA(VLOOKUP($F73,Arr!$A$1:$G$230,COLUMN(D70),0))=TRUE," ",IF(VLOOKUP($F73,Arr!$A$1:$G$230,COLUMN(D70),0)=0,"",VLOOKUP($F73,Arr!$A$1:$G$230,COLUMN(D70),0)))</f>
        <v/>
      </c>
      <c r="U73" s="56" t="str">
        <f>IF(ISNA(VLOOKUP($F73,Arr!$A$1:$G$230,COLUMN(E70),0))=TRUE," ",IF(VLOOKUP($F73,Arr!$A$1:$G$230,COLUMN(E70),0)=0,"",VLOOKUP($F73,Arr!$A$1:$G$230,COLUMN(E70),0)))</f>
        <v/>
      </c>
      <c r="V73" s="56" t="str">
        <f>IF(ISNA(VLOOKUP($F73,Arr!$A$1:$G$230,COLUMN(F70),0))=TRUE," ",IF(VLOOKUP($F73,Arr!$A$1:$G$230,COLUMN(F70),0)=0,"",VLOOKUP($F73,Arr!$A$1:$G$230,COLUMN(F70),0)))</f>
        <v/>
      </c>
      <c r="W73" s="56" t="str">
        <f>IF(ISNA(VLOOKUP($F73,Arr!$A$1:$G$230,COLUMN(G70),0))=TRUE," ",IF(VLOOKUP($F73,Arr!$A$1:$G$230,COLUMN(G70),0)=0,"",VLOOKUP($F73,Arr!$A$1:$G$230,COLUMN(G70),0)))</f>
        <v/>
      </c>
    </row>
    <row r="74" spans="1:23" ht="14.25" customHeight="1">
      <c r="A74" s="37" t="s">
        <v>131</v>
      </c>
      <c r="B74" s="37" t="s">
        <v>132</v>
      </c>
      <c r="C74" s="37" t="s">
        <v>133</v>
      </c>
      <c r="D74" s="37" t="str">
        <f>VLOOKUP($F74,'mã kho'!$A$1:$B$331,2,0)</f>
        <v>3A7</v>
      </c>
      <c r="E74" s="37" t="s">
        <v>55</v>
      </c>
      <c r="F74" s="37" t="s">
        <v>134</v>
      </c>
      <c r="G74" s="37" t="s">
        <v>135</v>
      </c>
      <c r="H74" s="44" t="s">
        <v>50</v>
      </c>
      <c r="I74" s="38">
        <f>VLOOKUP($F74,KhoLongAn!$A$1:$C$93,COLUMN(C56),0)</f>
        <v>391</v>
      </c>
      <c r="J74" s="39">
        <f>VLOOKUP($F74,'XN LA'!$A$1:$D$104,COLUMN(C52),0)</f>
        <v>0</v>
      </c>
      <c r="K74" s="39">
        <f>VLOOKUP($F74,'XN LA'!$A$1:$D$104,COLUMN(D52),0)</f>
        <v>0</v>
      </c>
      <c r="L74" s="40">
        <f t="shared" si="6"/>
        <v>391</v>
      </c>
      <c r="M74" s="41">
        <f t="shared" si="5"/>
        <v>499</v>
      </c>
      <c r="N74" s="42">
        <f>VLOOKUP($F74,TB!$A:$C,COLUMN(C70),0)</f>
        <v>76</v>
      </c>
      <c r="O74" s="43">
        <v>498000</v>
      </c>
      <c r="P74" s="34">
        <f t="shared" si="2"/>
        <v>364.8</v>
      </c>
      <c r="Q74" s="34">
        <f t="shared" si="3"/>
        <v>-134.19999999999999</v>
      </c>
      <c r="R74" s="34">
        <f t="shared" ref="R74:R137" si="7">IFERROR((P74/122)*(119-48)-M74,0)</f>
        <v>-286.6983606557377</v>
      </c>
      <c r="S74" s="56" t="str">
        <f>IF(ISNA(VLOOKUP($F74,Arr!$A$1:$G$230,COLUMN(C71),0))=TRUE," ",IF(VLOOKUP($F74,Arr!$A$1:$G$230,COLUMN(C71),0)=0,"",VLOOKUP($F74,Arr!$A$1:$G$230,COLUMN(C71),0)))</f>
        <v/>
      </c>
      <c r="T74" s="56" t="str">
        <f>IF(ISNA(VLOOKUP($F74,Arr!$A$1:$G$230,COLUMN(D71),0))=TRUE," ",IF(VLOOKUP($F74,Arr!$A$1:$G$230,COLUMN(D71),0)=0,"",VLOOKUP($F74,Arr!$A$1:$G$230,COLUMN(D71),0)))</f>
        <v/>
      </c>
      <c r="U74" s="56" t="str">
        <f>IF(ISNA(VLOOKUP($F74,Arr!$A$1:$G$230,COLUMN(E71),0))=TRUE," ",IF(VLOOKUP($F74,Arr!$A$1:$G$230,COLUMN(E71),0)=0,"",VLOOKUP($F74,Arr!$A$1:$G$230,COLUMN(E71),0)))</f>
        <v/>
      </c>
      <c r="V74" s="56" t="str">
        <f>IF(ISNA(VLOOKUP($F74,Arr!$A$1:$G$230,COLUMN(F71),0))=TRUE," ",IF(VLOOKUP($F74,Arr!$A$1:$G$230,COLUMN(F71),0)=0,"",VLOOKUP($F74,Arr!$A$1:$G$230,COLUMN(F71),0)))</f>
        <v/>
      </c>
      <c r="W74" s="56" t="str">
        <f>IF(ISNA(VLOOKUP($F74,Arr!$A$1:$G$230,COLUMN(G71),0))=TRUE," ",IF(VLOOKUP($F74,Arr!$A$1:$G$230,COLUMN(G71),0)=0,"",VLOOKUP($F74,Arr!$A$1:$G$230,COLUMN(G71),0)))</f>
        <v/>
      </c>
    </row>
    <row r="75" spans="1:23" ht="14.25" customHeight="1">
      <c r="A75" s="37" t="s">
        <v>131</v>
      </c>
      <c r="B75" s="37" t="s">
        <v>132</v>
      </c>
      <c r="C75" s="37" t="s">
        <v>133</v>
      </c>
      <c r="D75" s="37" t="str">
        <f>VLOOKUP($F75,'mã kho'!$A$1:$B$331,2,0)</f>
        <v>3A7</v>
      </c>
      <c r="E75" s="37" t="s">
        <v>12</v>
      </c>
      <c r="F75" s="37" t="s">
        <v>134</v>
      </c>
      <c r="G75" s="37" t="s">
        <v>135</v>
      </c>
      <c r="H75" s="44" t="s">
        <v>50</v>
      </c>
      <c r="I75" s="38">
        <f>VLOOKUP($F75,KhoPhuEm!$A$1:$C$226,COLUMN(C71),0)</f>
        <v>62</v>
      </c>
      <c r="J75" s="39">
        <f>VLOOKUP($F75,'XN PE'!$A$1:$D$240,COLUMN(C68),0)</f>
        <v>67</v>
      </c>
      <c r="K75" s="39">
        <f>VLOOKUP($F75,'XN PE'!$A$1:$D$240,COLUMN(D68),0)</f>
        <v>21</v>
      </c>
      <c r="L75" s="40">
        <f>SUM(I75:J75)-K75</f>
        <v>108</v>
      </c>
      <c r="M75" s="41" t="str">
        <f t="shared" si="5"/>
        <v/>
      </c>
      <c r="N75" s="42">
        <f>VLOOKUP($F75,TB!$A:$C,COLUMN(C71),0)</f>
        <v>76</v>
      </c>
      <c r="O75" s="43">
        <v>498000</v>
      </c>
      <c r="P75" s="34">
        <f t="shared" ref="P75:P138" si="8">IFERROR(N75*4*1.2,0)</f>
        <v>364.8</v>
      </c>
      <c r="Q75" s="34">
        <f t="shared" ref="Q75:Q138" si="9">IFERROR(P75-M75,0)</f>
        <v>0</v>
      </c>
      <c r="R75" s="34">
        <f t="shared" si="7"/>
        <v>0</v>
      </c>
      <c r="S75" s="56" t="str">
        <f>IF(ISNA(VLOOKUP($F75,Arr!$A$1:$G$230,COLUMN(C72),0))=TRUE," ",IF(VLOOKUP($F75,Arr!$A$1:$G$230,COLUMN(C72),0)=0,"",VLOOKUP($F75,Arr!$A$1:$G$230,COLUMN(C72),0)))</f>
        <v/>
      </c>
      <c r="T75" s="56" t="str">
        <f>IF(ISNA(VLOOKUP($F75,Arr!$A$1:$G$230,COLUMN(D72),0))=TRUE," ",IF(VLOOKUP($F75,Arr!$A$1:$G$230,COLUMN(D72),0)=0,"",VLOOKUP($F75,Arr!$A$1:$G$230,COLUMN(D72),0)))</f>
        <v/>
      </c>
      <c r="U75" s="56" t="str">
        <f>IF(ISNA(VLOOKUP($F75,Arr!$A$1:$G$230,COLUMN(E72),0))=TRUE," ",IF(VLOOKUP($F75,Arr!$A$1:$G$230,COLUMN(E72),0)=0,"",VLOOKUP($F75,Arr!$A$1:$G$230,COLUMN(E72),0)))</f>
        <v/>
      </c>
      <c r="V75" s="56" t="str">
        <f>IF(ISNA(VLOOKUP($F75,Arr!$A$1:$G$230,COLUMN(F72),0))=TRUE," ",IF(VLOOKUP($F75,Arr!$A$1:$G$230,COLUMN(F72),0)=0,"",VLOOKUP($F75,Arr!$A$1:$G$230,COLUMN(F72),0)))</f>
        <v/>
      </c>
      <c r="W75" s="56" t="str">
        <f>IF(ISNA(VLOOKUP($F75,Arr!$A$1:$G$230,COLUMN(G72),0))=TRUE," ",IF(VLOOKUP($F75,Arr!$A$1:$G$230,COLUMN(G72),0)=0,"",VLOOKUP($F75,Arr!$A$1:$G$230,COLUMN(G72),0)))</f>
        <v/>
      </c>
    </row>
    <row r="76" spans="1:23" ht="14.25" customHeight="1">
      <c r="A76" s="37" t="s">
        <v>131</v>
      </c>
      <c r="B76" s="37" t="s">
        <v>132</v>
      </c>
      <c r="C76" s="37" t="s">
        <v>133</v>
      </c>
      <c r="D76" s="37" t="str">
        <f>VLOOKUP($F76,'mã kho'!$A$1:$B$331,2,0)</f>
        <v>2B14</v>
      </c>
      <c r="E76" s="37" t="s">
        <v>55</v>
      </c>
      <c r="F76" s="37" t="s">
        <v>136</v>
      </c>
      <c r="G76" s="37" t="s">
        <v>137</v>
      </c>
      <c r="H76" s="44" t="s">
        <v>50</v>
      </c>
      <c r="I76" s="38">
        <f>VLOOKUP($F76,KhoLongAn!$A$1:$C$93,COLUMN(C58),0)</f>
        <v>126</v>
      </c>
      <c r="J76" s="39">
        <f>VLOOKUP($F76,'XN LA'!$A$1:$D$104,COLUMN(C54),0)</f>
        <v>0</v>
      </c>
      <c r="K76" s="39">
        <f>VLOOKUP($F76,'XN LA'!$A$1:$D$104,COLUMN(D54),0)</f>
        <v>0</v>
      </c>
      <c r="L76" s="40">
        <f t="shared" ref="L76:L138" si="10">SUM(I76:J76)-K76</f>
        <v>126</v>
      </c>
      <c r="M76" s="41">
        <f t="shared" si="5"/>
        <v>194</v>
      </c>
      <c r="N76" s="42">
        <f>VLOOKUP($F76,TB!$A:$C,COLUMN(C72),0)</f>
        <v>2</v>
      </c>
      <c r="O76" s="43">
        <v>1466000</v>
      </c>
      <c r="P76" s="34">
        <f t="shared" si="8"/>
        <v>9.6</v>
      </c>
      <c r="Q76" s="34">
        <f t="shared" si="9"/>
        <v>-184.4</v>
      </c>
      <c r="R76" s="34">
        <f t="shared" si="7"/>
        <v>-188.41311475409836</v>
      </c>
      <c r="S76" s="56" t="str">
        <f>IF(ISNA(VLOOKUP($F76,Arr!$A$1:$G$230,COLUMN(C73),0))=TRUE," ",IF(VLOOKUP($F76,Arr!$A$1:$G$230,COLUMN(C73),0)=0,"",VLOOKUP($F76,Arr!$A$1:$G$230,COLUMN(C73),0)))</f>
        <v/>
      </c>
      <c r="T76" s="56" t="str">
        <f>IF(ISNA(VLOOKUP($F76,Arr!$A$1:$G$230,COLUMN(D73),0))=TRUE," ",IF(VLOOKUP($F76,Arr!$A$1:$G$230,COLUMN(D73),0)=0,"",VLOOKUP($F76,Arr!$A$1:$G$230,COLUMN(D73),0)))</f>
        <v/>
      </c>
      <c r="U76" s="56" t="str">
        <f>IF(ISNA(VLOOKUP($F76,Arr!$A$1:$G$230,COLUMN(E73),0))=TRUE," ",IF(VLOOKUP($F76,Arr!$A$1:$G$230,COLUMN(E73),0)=0,"",VLOOKUP($F76,Arr!$A$1:$G$230,COLUMN(E73),0)))</f>
        <v/>
      </c>
      <c r="V76" s="56" t="str">
        <f>IF(ISNA(VLOOKUP($F76,Arr!$A$1:$G$230,COLUMN(F73),0))=TRUE," ",IF(VLOOKUP($F76,Arr!$A$1:$G$230,COLUMN(F73),0)=0,"",VLOOKUP($F76,Arr!$A$1:$G$230,COLUMN(F73),0)))</f>
        <v/>
      </c>
      <c r="W76" s="56" t="str">
        <f>IF(ISNA(VLOOKUP($F76,Arr!$A$1:$G$230,COLUMN(G73),0))=TRUE," ",IF(VLOOKUP($F76,Arr!$A$1:$G$230,COLUMN(G73),0)=0,"",VLOOKUP($F76,Arr!$A$1:$G$230,COLUMN(G73),0)))</f>
        <v/>
      </c>
    </row>
    <row r="77" spans="1:23" ht="14.25" customHeight="1">
      <c r="A77" s="37" t="s">
        <v>131</v>
      </c>
      <c r="B77" s="37" t="s">
        <v>132</v>
      </c>
      <c r="C77" s="37" t="s">
        <v>133</v>
      </c>
      <c r="D77" s="37" t="str">
        <f>VLOOKUP($F77,'mã kho'!$A$1:$B$331,2,0)</f>
        <v>2B14</v>
      </c>
      <c r="E77" s="37" t="s">
        <v>12</v>
      </c>
      <c r="F77" s="37" t="s">
        <v>136</v>
      </c>
      <c r="G77" s="37" t="s">
        <v>137</v>
      </c>
      <c r="H77" s="44" t="s">
        <v>50</v>
      </c>
      <c r="I77" s="38">
        <f>VLOOKUP($F77,KhoPhuEm!$A$1:$C$226,COLUMN(C73),0)</f>
        <v>74</v>
      </c>
      <c r="J77" s="39">
        <f>VLOOKUP($F77,'XN PE'!$A$1:$D$240,COLUMN(C70),0)</f>
        <v>60</v>
      </c>
      <c r="K77" s="39">
        <f>VLOOKUP($F77,'XN PE'!$A$1:$D$240,COLUMN(D70),0)</f>
        <v>66</v>
      </c>
      <c r="L77" s="40">
        <f t="shared" si="10"/>
        <v>68</v>
      </c>
      <c r="M77" s="41" t="str">
        <f t="shared" si="5"/>
        <v/>
      </c>
      <c r="N77" s="42">
        <f>VLOOKUP($F77,TB!$A:$C,COLUMN(C73),0)</f>
        <v>2</v>
      </c>
      <c r="O77" s="43">
        <v>1466000</v>
      </c>
      <c r="P77" s="34">
        <f t="shared" si="8"/>
        <v>9.6</v>
      </c>
      <c r="Q77" s="34">
        <f t="shared" si="9"/>
        <v>0</v>
      </c>
      <c r="R77" s="34">
        <f t="shared" si="7"/>
        <v>0</v>
      </c>
      <c r="S77" s="56" t="str">
        <f>IF(ISNA(VLOOKUP($F77,Arr!$A$1:$G$230,COLUMN(C74),0))=TRUE," ",IF(VLOOKUP($F77,Arr!$A$1:$G$230,COLUMN(C74),0)=0,"",VLOOKUP($F77,Arr!$A$1:$G$230,COLUMN(C74),0)))</f>
        <v/>
      </c>
      <c r="T77" s="56" t="str">
        <f>IF(ISNA(VLOOKUP($F77,Arr!$A$1:$G$230,COLUMN(D74),0))=TRUE," ",IF(VLOOKUP($F77,Arr!$A$1:$G$230,COLUMN(D74),0)=0,"",VLOOKUP($F77,Arr!$A$1:$G$230,COLUMN(D74),0)))</f>
        <v/>
      </c>
      <c r="U77" s="56" t="str">
        <f>IF(ISNA(VLOOKUP($F77,Arr!$A$1:$G$230,COLUMN(E74),0))=TRUE," ",IF(VLOOKUP($F77,Arr!$A$1:$G$230,COLUMN(E74),0)=0,"",VLOOKUP($F77,Arr!$A$1:$G$230,COLUMN(E74),0)))</f>
        <v/>
      </c>
      <c r="V77" s="56" t="str">
        <f>IF(ISNA(VLOOKUP($F77,Arr!$A$1:$G$230,COLUMN(F74),0))=TRUE," ",IF(VLOOKUP($F77,Arr!$A$1:$G$230,COLUMN(F74),0)=0,"",VLOOKUP($F77,Arr!$A$1:$G$230,COLUMN(F74),0)))</f>
        <v/>
      </c>
      <c r="W77" s="56" t="str">
        <f>IF(ISNA(VLOOKUP($F77,Arr!$A$1:$G$230,COLUMN(G74),0))=TRUE," ",IF(VLOOKUP($F77,Arr!$A$1:$G$230,COLUMN(G74),0)=0,"",VLOOKUP($F77,Arr!$A$1:$G$230,COLUMN(G74),0)))</f>
        <v/>
      </c>
    </row>
    <row r="78" spans="1:23" ht="14.25" customHeight="1">
      <c r="A78" s="37" t="s">
        <v>131</v>
      </c>
      <c r="B78" s="37" t="s">
        <v>224</v>
      </c>
      <c r="C78" s="37" t="s">
        <v>14</v>
      </c>
      <c r="D78" s="37" t="str">
        <f>VLOOKUP($F78,'mã kho'!$A$1:$B$331,2,0)</f>
        <v/>
      </c>
      <c r="E78" s="37" t="s">
        <v>12</v>
      </c>
      <c r="F78" s="37" t="s">
        <v>678</v>
      </c>
      <c r="G78" s="37" t="s">
        <v>679</v>
      </c>
      <c r="H78" s="44" t="s">
        <v>50</v>
      </c>
      <c r="I78" s="38">
        <f>VLOOKUP($F78,KhoPhuEm!$A$1:$C$226,COLUMN(C74),0)</f>
        <v>0</v>
      </c>
      <c r="J78" s="39">
        <f>VLOOKUP($F78,'XN PE'!$A$1:$D$240,COLUMN(C71),0)</f>
        <v>0</v>
      </c>
      <c r="K78" s="39">
        <f>VLOOKUP($F78,'XN PE'!$A$1:$D$240,COLUMN(D71),0)</f>
        <v>0</v>
      </c>
      <c r="L78" s="40">
        <f t="shared" si="10"/>
        <v>0</v>
      </c>
      <c r="M78" s="41">
        <f t="shared" si="5"/>
        <v>0</v>
      </c>
      <c r="N78" s="42">
        <f>VLOOKUP($F78,TB!$A:$C,COLUMN(C74),0)</f>
        <v>0</v>
      </c>
      <c r="O78" s="43">
        <v>0</v>
      </c>
      <c r="P78" s="34">
        <f t="shared" si="8"/>
        <v>0</v>
      </c>
      <c r="Q78" s="34">
        <f t="shared" si="9"/>
        <v>0</v>
      </c>
      <c r="R78" s="34">
        <f t="shared" si="7"/>
        <v>0</v>
      </c>
      <c r="S78" s="56" t="str">
        <f>IF(ISNA(VLOOKUP($F78,Arr!$A$1:$G$230,COLUMN(C75),0))=TRUE," ",IF(VLOOKUP($F78,Arr!$A$1:$G$230,COLUMN(C75),0)=0,"",VLOOKUP($F78,Arr!$A$1:$G$230,COLUMN(C75),0)))</f>
        <v/>
      </c>
      <c r="T78" s="56" t="str">
        <f>IF(ISNA(VLOOKUP($F78,Arr!$A$1:$G$230,COLUMN(D75),0))=TRUE," ",IF(VLOOKUP($F78,Arr!$A$1:$G$230,COLUMN(D75),0)=0,"",VLOOKUP($F78,Arr!$A$1:$G$230,COLUMN(D75),0)))</f>
        <v/>
      </c>
      <c r="U78" s="56" t="str">
        <f>IF(ISNA(VLOOKUP($F78,Arr!$A$1:$G$230,COLUMN(E75),0))=TRUE," ",IF(VLOOKUP($F78,Arr!$A$1:$G$230,COLUMN(E75),0)=0,"",VLOOKUP($F78,Arr!$A$1:$G$230,COLUMN(E75),0)))</f>
        <v/>
      </c>
      <c r="V78" s="56" t="str">
        <f>IF(ISNA(VLOOKUP($F78,Arr!$A$1:$G$230,COLUMN(F75),0))=TRUE," ",IF(VLOOKUP($F78,Arr!$A$1:$G$230,COLUMN(F75),0)=0,"",VLOOKUP($F78,Arr!$A$1:$G$230,COLUMN(F75),0)))</f>
        <v/>
      </c>
      <c r="W78" s="56" t="str">
        <f>IF(ISNA(VLOOKUP($F78,Arr!$A$1:$G$230,COLUMN(G75),0))=TRUE," ",IF(VLOOKUP($F78,Arr!$A$1:$G$230,COLUMN(G75),0)=0,"",VLOOKUP($F78,Arr!$A$1:$G$230,COLUMN(G75),0)))</f>
        <v/>
      </c>
    </row>
    <row r="79" spans="1:23" ht="14.25" customHeight="1">
      <c r="A79" s="37" t="s">
        <v>51</v>
      </c>
      <c r="B79" s="37" t="s">
        <v>52</v>
      </c>
      <c r="C79" s="37" t="s">
        <v>166</v>
      </c>
      <c r="D79" s="37" t="str">
        <f>VLOOKUP($F79,'mã kho'!$A$1:$B$331,2,0)</f>
        <v>3B12</v>
      </c>
      <c r="E79" s="37" t="s">
        <v>55</v>
      </c>
      <c r="F79" s="37" t="s">
        <v>164</v>
      </c>
      <c r="G79" s="37" t="s">
        <v>165</v>
      </c>
      <c r="H79" s="44" t="s">
        <v>50</v>
      </c>
      <c r="I79" s="38">
        <f>VLOOKUP($F79,KhoLongAn!$A$1:$C$93,COLUMN(C61),0)</f>
        <v>4133</v>
      </c>
      <c r="J79" s="39">
        <f>VLOOKUP($F79,'XN LA'!$A$1:$D$104,COLUMN(C57),0)</f>
        <v>0</v>
      </c>
      <c r="K79" s="39">
        <f>VLOOKUP($F79,'XN LA'!$A$1:$D$104,COLUMN(D57),0)</f>
        <v>2760</v>
      </c>
      <c r="L79" s="40">
        <f t="shared" si="10"/>
        <v>1373</v>
      </c>
      <c r="M79" s="41">
        <f t="shared" si="5"/>
        <v>1751</v>
      </c>
      <c r="N79" s="42">
        <f>VLOOKUP($F79,TB!$A:$C,COLUMN(C75),0)</f>
        <v>1685</v>
      </c>
      <c r="O79" s="43">
        <v>198000</v>
      </c>
      <c r="P79" s="34">
        <f t="shared" si="8"/>
        <v>8088</v>
      </c>
      <c r="Q79" s="34">
        <f t="shared" si="9"/>
        <v>6337</v>
      </c>
      <c r="R79" s="34">
        <f t="shared" si="7"/>
        <v>2955.9508196721317</v>
      </c>
      <c r="S79" s="56" t="str">
        <f>IF(ISNA(VLOOKUP($F79,Arr!$A$1:$G$230,COLUMN(C76),0))=TRUE," ",IF(VLOOKUP($F79,Arr!$A$1:$G$230,COLUMN(C76),0)=0,"",VLOOKUP($F79,Arr!$A$1:$G$230,COLUMN(C76),0)))</f>
        <v/>
      </c>
      <c r="T79" s="56" t="str">
        <f>IF(ISNA(VLOOKUP($F79,Arr!$A$1:$G$230,COLUMN(D76),0))=TRUE," ",IF(VLOOKUP($F79,Arr!$A$1:$G$230,COLUMN(D76),0)=0,"",VLOOKUP($F79,Arr!$A$1:$G$230,COLUMN(D76),0)))</f>
        <v/>
      </c>
      <c r="U79" s="56" t="str">
        <f>IF(ISNA(VLOOKUP($F79,Arr!$A$1:$G$230,COLUMN(E76),0))=TRUE," ",IF(VLOOKUP($F79,Arr!$A$1:$G$230,COLUMN(E76),0)=0,"",VLOOKUP($F79,Arr!$A$1:$G$230,COLUMN(E76),0)))</f>
        <v/>
      </c>
      <c r="V79" s="56" t="str">
        <f>IF(ISNA(VLOOKUP($F79,Arr!$A$1:$G$230,COLUMN(F76),0))=TRUE," ",IF(VLOOKUP($F79,Arr!$A$1:$G$230,COLUMN(F76),0)=0,"",VLOOKUP($F79,Arr!$A$1:$G$230,COLUMN(F76),0)))</f>
        <v/>
      </c>
      <c r="W79" s="56" t="str">
        <f>IF(ISNA(VLOOKUP($F79,Arr!$A$1:$G$230,COLUMN(G76),0))=TRUE," ",IF(VLOOKUP($F79,Arr!$A$1:$G$230,COLUMN(G76),0)=0,"",VLOOKUP($F79,Arr!$A$1:$G$230,COLUMN(G76),0)))</f>
        <v/>
      </c>
    </row>
    <row r="80" spans="1:23" ht="14.25" customHeight="1">
      <c r="A80" s="37" t="s">
        <v>51</v>
      </c>
      <c r="B80" s="37" t="s">
        <v>52</v>
      </c>
      <c r="C80" s="37" t="s">
        <v>166</v>
      </c>
      <c r="D80" s="37" t="str">
        <f>VLOOKUP($F80,'mã kho'!$A$1:$B$331,2,0)</f>
        <v>3B12</v>
      </c>
      <c r="E80" s="37" t="s">
        <v>12</v>
      </c>
      <c r="F80" s="37" t="s">
        <v>164</v>
      </c>
      <c r="G80" s="37" t="s">
        <v>165</v>
      </c>
      <c r="H80" s="44" t="s">
        <v>50</v>
      </c>
      <c r="I80" s="38">
        <f>VLOOKUP($F80,KhoPhuEm!$A$1:$C$226,COLUMN(C76),0)</f>
        <v>473</v>
      </c>
      <c r="J80" s="39">
        <f>VLOOKUP($F80,'XN PE'!$A$1:$D$240,COLUMN(C73),0)</f>
        <v>4046</v>
      </c>
      <c r="K80" s="39">
        <f>VLOOKUP($F80,'XN PE'!$A$1:$D$240,COLUMN(D73),0)</f>
        <v>4141</v>
      </c>
      <c r="L80" s="40">
        <f>SUM(I80:J80)-K80</f>
        <v>378</v>
      </c>
      <c r="M80" s="41" t="str">
        <f t="shared" si="5"/>
        <v/>
      </c>
      <c r="N80" s="42">
        <f>VLOOKUP($F80,TB!$A:$C,COLUMN(C76),0)</f>
        <v>1685</v>
      </c>
      <c r="O80" s="43">
        <v>198000</v>
      </c>
      <c r="P80" s="34">
        <f t="shared" si="8"/>
        <v>8088</v>
      </c>
      <c r="Q80" s="34">
        <f t="shared" si="9"/>
        <v>0</v>
      </c>
      <c r="R80" s="34">
        <f t="shared" si="7"/>
        <v>0</v>
      </c>
      <c r="S80" s="56" t="str">
        <f>IF(ISNA(VLOOKUP($F80,Arr!$A$1:$G$230,COLUMN(C77),0))=TRUE," ",IF(VLOOKUP($F80,Arr!$A$1:$G$230,COLUMN(C77),0)=0,"",VLOOKUP($F80,Arr!$A$1:$G$230,COLUMN(C77),0)))</f>
        <v/>
      </c>
      <c r="T80" s="56" t="str">
        <f>IF(ISNA(VLOOKUP($F80,Arr!$A$1:$G$230,COLUMN(D77),0))=TRUE," ",IF(VLOOKUP($F80,Arr!$A$1:$G$230,COLUMN(D77),0)=0,"",VLOOKUP($F80,Arr!$A$1:$G$230,COLUMN(D77),0)))</f>
        <v/>
      </c>
      <c r="U80" s="56" t="str">
        <f>IF(ISNA(VLOOKUP($F80,Arr!$A$1:$G$230,COLUMN(E77),0))=TRUE," ",IF(VLOOKUP($F80,Arr!$A$1:$G$230,COLUMN(E77),0)=0,"",VLOOKUP($F80,Arr!$A$1:$G$230,COLUMN(E77),0)))</f>
        <v/>
      </c>
      <c r="V80" s="56" t="str">
        <f>IF(ISNA(VLOOKUP($F80,Arr!$A$1:$G$230,COLUMN(F77),0))=TRUE," ",IF(VLOOKUP($F80,Arr!$A$1:$G$230,COLUMN(F77),0)=0,"",VLOOKUP($F80,Arr!$A$1:$G$230,COLUMN(F77),0)))</f>
        <v/>
      </c>
      <c r="W80" s="56" t="str">
        <f>IF(ISNA(VLOOKUP($F80,Arr!$A$1:$G$230,COLUMN(G77),0))=TRUE," ",IF(VLOOKUP($F80,Arr!$A$1:$G$230,COLUMN(G77),0)=0,"",VLOOKUP($F80,Arr!$A$1:$G$230,COLUMN(G77),0)))</f>
        <v/>
      </c>
    </row>
    <row r="81" spans="1:23" ht="14.25" customHeight="1">
      <c r="A81" s="37" t="s">
        <v>51</v>
      </c>
      <c r="B81" s="37" t="s">
        <v>52</v>
      </c>
      <c r="C81" s="37" t="s">
        <v>166</v>
      </c>
      <c r="D81" s="37" t="str">
        <f>VLOOKUP($F81,'mã kho'!$A$1:$B$331,2,0)</f>
        <v>3A21</v>
      </c>
      <c r="E81" s="37" t="s">
        <v>55</v>
      </c>
      <c r="F81" s="37" t="s">
        <v>169</v>
      </c>
      <c r="G81" s="37" t="s">
        <v>170</v>
      </c>
      <c r="H81" s="44" t="s">
        <v>50</v>
      </c>
      <c r="I81" s="38">
        <f>VLOOKUP($F81,KhoLongAn!$A$1:$C$93,COLUMN(C63),0)</f>
        <v>0</v>
      </c>
      <c r="J81" s="39">
        <v>0</v>
      </c>
      <c r="K81" s="39">
        <v>0</v>
      </c>
      <c r="L81" s="40">
        <f t="shared" si="10"/>
        <v>0</v>
      </c>
      <c r="M81" s="41">
        <f t="shared" si="5"/>
        <v>289</v>
      </c>
      <c r="N81" s="42">
        <f>VLOOKUP($F81,TB!$A:$C,COLUMN(C77),0)</f>
        <v>1</v>
      </c>
      <c r="O81" s="43">
        <v>198000</v>
      </c>
      <c r="P81" s="34">
        <f t="shared" si="8"/>
        <v>4.8</v>
      </c>
      <c r="Q81" s="34">
        <f t="shared" si="9"/>
        <v>-284.2</v>
      </c>
      <c r="R81" s="34">
        <f t="shared" si="7"/>
        <v>-286.20655737704919</v>
      </c>
      <c r="S81" s="56" t="str">
        <f>IF(ISNA(VLOOKUP($F81,Arr!$A$1:$G$230,COLUMN(C78),0))=TRUE," ",IF(VLOOKUP($F81,Arr!$A$1:$G$230,COLUMN(C78),0)=0,"",VLOOKUP($F81,Arr!$A$1:$G$230,COLUMN(C78),0)))</f>
        <v/>
      </c>
      <c r="T81" s="56" t="str">
        <f>IF(ISNA(VLOOKUP($F81,Arr!$A$1:$G$230,COLUMN(D78),0))=TRUE," ",IF(VLOOKUP($F81,Arr!$A$1:$G$230,COLUMN(D78),0)=0,"",VLOOKUP($F81,Arr!$A$1:$G$230,COLUMN(D78),0)))</f>
        <v/>
      </c>
      <c r="U81" s="56" t="str">
        <f>IF(ISNA(VLOOKUP($F81,Arr!$A$1:$G$230,COLUMN(E78),0))=TRUE," ",IF(VLOOKUP($F81,Arr!$A$1:$G$230,COLUMN(E78),0)=0,"",VLOOKUP($F81,Arr!$A$1:$G$230,COLUMN(E78),0)))</f>
        <v/>
      </c>
      <c r="V81" s="56" t="str">
        <f>IF(ISNA(VLOOKUP($F81,Arr!$A$1:$G$230,COLUMN(F78),0))=TRUE," ",IF(VLOOKUP($F81,Arr!$A$1:$G$230,COLUMN(F78),0)=0,"",VLOOKUP($F81,Arr!$A$1:$G$230,COLUMN(F78),0)))</f>
        <v/>
      </c>
      <c r="W81" s="56" t="str">
        <f>IF(ISNA(VLOOKUP($F81,Arr!$A$1:$G$230,COLUMN(G78),0))=TRUE," ",IF(VLOOKUP($F81,Arr!$A$1:$G$230,COLUMN(G78),0)=0,"",VLOOKUP($F81,Arr!$A$1:$G$230,COLUMN(G78),0)))</f>
        <v/>
      </c>
    </row>
    <row r="82" spans="1:23" ht="14.25" customHeight="1">
      <c r="A82" s="37" t="s">
        <v>51</v>
      </c>
      <c r="B82" s="37" t="s">
        <v>52</v>
      </c>
      <c r="C82" s="37" t="s">
        <v>166</v>
      </c>
      <c r="D82" s="37" t="str">
        <f>VLOOKUP($F82,'mã kho'!$A$1:$B$331,2,0)</f>
        <v>3A21</v>
      </c>
      <c r="E82" s="37" t="s">
        <v>12</v>
      </c>
      <c r="F82" s="37" t="s">
        <v>169</v>
      </c>
      <c r="G82" s="37" t="s">
        <v>170</v>
      </c>
      <c r="H82" s="44" t="s">
        <v>50</v>
      </c>
      <c r="I82" s="38">
        <f>VLOOKUP($F82,KhoPhuEm!$A$1:$C$226,COLUMN(C78),0)</f>
        <v>2</v>
      </c>
      <c r="J82" s="39">
        <f>VLOOKUP($F82,'XN PE'!$A$1:$D$240,COLUMN(C75),0)</f>
        <v>522</v>
      </c>
      <c r="K82" s="39">
        <f>VLOOKUP($F82,'XN PE'!$A$1:$D$240,COLUMN(D75),0)</f>
        <v>235</v>
      </c>
      <c r="L82" s="40">
        <f t="shared" si="10"/>
        <v>289</v>
      </c>
      <c r="M82" s="41" t="str">
        <f t="shared" si="5"/>
        <v/>
      </c>
      <c r="N82" s="42">
        <f>VLOOKUP($F82,TB!$A:$C,COLUMN(C78),0)</f>
        <v>1</v>
      </c>
      <c r="O82" s="43">
        <v>198000</v>
      </c>
      <c r="P82" s="34">
        <f t="shared" si="8"/>
        <v>4.8</v>
      </c>
      <c r="Q82" s="34">
        <f t="shared" si="9"/>
        <v>0</v>
      </c>
      <c r="R82" s="34">
        <f t="shared" si="7"/>
        <v>0</v>
      </c>
      <c r="S82" s="56" t="str">
        <f>IF(ISNA(VLOOKUP($F82,Arr!$A$1:$G$230,COLUMN(C79),0))=TRUE," ",IF(VLOOKUP($F82,Arr!$A$1:$G$230,COLUMN(C79),0)=0,"",VLOOKUP($F82,Arr!$A$1:$G$230,COLUMN(C79),0)))</f>
        <v/>
      </c>
      <c r="T82" s="56" t="str">
        <f>IF(ISNA(VLOOKUP($F82,Arr!$A$1:$G$230,COLUMN(D79),0))=TRUE," ",IF(VLOOKUP($F82,Arr!$A$1:$G$230,COLUMN(D79),0)=0,"",VLOOKUP($F82,Arr!$A$1:$G$230,COLUMN(D79),0)))</f>
        <v/>
      </c>
      <c r="U82" s="56" t="str">
        <f>IF(ISNA(VLOOKUP($F82,Arr!$A$1:$G$230,COLUMN(E79),0))=TRUE," ",IF(VLOOKUP($F82,Arr!$A$1:$G$230,COLUMN(E79),0)=0,"",VLOOKUP($F82,Arr!$A$1:$G$230,COLUMN(E79),0)))</f>
        <v/>
      </c>
      <c r="V82" s="56" t="str">
        <f>IF(ISNA(VLOOKUP($F82,Arr!$A$1:$G$230,COLUMN(F79),0))=TRUE," ",IF(VLOOKUP($F82,Arr!$A$1:$G$230,COLUMN(F79),0)=0,"",VLOOKUP($F82,Arr!$A$1:$G$230,COLUMN(F79),0)))</f>
        <v/>
      </c>
      <c r="W82" s="56" t="str">
        <f>IF(ISNA(VLOOKUP($F82,Arr!$A$1:$G$230,COLUMN(G79),0))=TRUE," ",IF(VLOOKUP($F82,Arr!$A$1:$G$230,COLUMN(G79),0)=0,"",VLOOKUP($F82,Arr!$A$1:$G$230,COLUMN(G79),0)))</f>
        <v/>
      </c>
    </row>
    <row r="83" spans="1:23" ht="14.25" customHeight="1">
      <c r="A83" s="37" t="s">
        <v>51</v>
      </c>
      <c r="B83" s="37" t="s">
        <v>52</v>
      </c>
      <c r="C83" s="37" t="s">
        <v>166</v>
      </c>
      <c r="D83" s="37" t="str">
        <f>VLOOKUP($F83,'mã kho'!$A$1:$B$331,2,0)</f>
        <v>3A17</v>
      </c>
      <c r="E83" s="37" t="s">
        <v>12</v>
      </c>
      <c r="F83" s="37" t="s">
        <v>167</v>
      </c>
      <c r="G83" s="37" t="s">
        <v>168</v>
      </c>
      <c r="H83" s="44" t="s">
        <v>50</v>
      </c>
      <c r="I83" s="38">
        <f>VLOOKUP($F83,KhoPhuEm!$A$1:$C$226,COLUMN(C79),0)</f>
        <v>7</v>
      </c>
      <c r="J83" s="39">
        <f>VLOOKUP($F83,'XN PE'!$A$1:$D$240,COLUMN(C76),0)</f>
        <v>102</v>
      </c>
      <c r="K83" s="39">
        <f>VLOOKUP($F83,'XN PE'!$A$1:$D$240,COLUMN(D76),0)</f>
        <v>109</v>
      </c>
      <c r="L83" s="40">
        <f t="shared" si="10"/>
        <v>0</v>
      </c>
      <c r="M83" s="41">
        <f t="shared" si="5"/>
        <v>0</v>
      </c>
      <c r="N83" s="42">
        <f>VLOOKUP($F83,TB!$A:$C,COLUMN(C79),0)</f>
        <v>236</v>
      </c>
      <c r="O83" s="43">
        <v>198000</v>
      </c>
      <c r="P83" s="34">
        <f t="shared" si="8"/>
        <v>1132.8</v>
      </c>
      <c r="Q83" s="34">
        <f t="shared" si="9"/>
        <v>1132.8</v>
      </c>
      <c r="R83" s="34">
        <f t="shared" si="7"/>
        <v>659.25245901639346</v>
      </c>
      <c r="S83" s="56" t="str">
        <f>IF(ISNA(VLOOKUP($F83,Arr!$A$1:$G$230,COLUMN(C80),0))=TRUE," ",IF(VLOOKUP($F83,Arr!$A$1:$G$230,COLUMN(C80),0)=0,"",VLOOKUP($F83,Arr!$A$1:$G$230,COLUMN(C80),0)))</f>
        <v/>
      </c>
      <c r="T83" s="56" t="str">
        <f>IF(ISNA(VLOOKUP($F83,Arr!$A$1:$G$230,COLUMN(D80),0))=TRUE," ",IF(VLOOKUP($F83,Arr!$A$1:$G$230,COLUMN(D80),0)=0,"",VLOOKUP($F83,Arr!$A$1:$G$230,COLUMN(D80),0)))</f>
        <v/>
      </c>
      <c r="U83" s="56" t="str">
        <f>IF(ISNA(VLOOKUP($F83,Arr!$A$1:$G$230,COLUMN(E80),0))=TRUE," ",IF(VLOOKUP($F83,Arr!$A$1:$G$230,COLUMN(E80),0)=0,"",VLOOKUP($F83,Arr!$A$1:$G$230,COLUMN(E80),0)))</f>
        <v/>
      </c>
      <c r="V83" s="56" t="str">
        <f>IF(ISNA(VLOOKUP($F83,Arr!$A$1:$G$230,COLUMN(F80),0))=TRUE," ",IF(VLOOKUP($F83,Arr!$A$1:$G$230,COLUMN(F80),0)=0,"",VLOOKUP($F83,Arr!$A$1:$G$230,COLUMN(F80),0)))</f>
        <v/>
      </c>
      <c r="W83" s="56" t="str">
        <f>IF(ISNA(VLOOKUP($F83,Arr!$A$1:$G$230,COLUMN(G80),0))=TRUE," ",IF(VLOOKUP($F83,Arr!$A$1:$G$230,COLUMN(G80),0)=0,"",VLOOKUP($F83,Arr!$A$1:$G$230,COLUMN(G80),0)))</f>
        <v/>
      </c>
    </row>
    <row r="84" spans="1:23" ht="14.25" customHeight="1">
      <c r="A84" s="37" t="s">
        <v>51</v>
      </c>
      <c r="B84" s="37" t="s">
        <v>52</v>
      </c>
      <c r="C84" s="37" t="s">
        <v>53</v>
      </c>
      <c r="D84" s="37" t="str">
        <f>VLOOKUP($F84,'mã kho'!$A$1:$B$331,2,0)</f>
        <v>4A4</v>
      </c>
      <c r="E84" s="37" t="s">
        <v>12</v>
      </c>
      <c r="F84" s="37" t="s">
        <v>140</v>
      </c>
      <c r="G84" s="37" t="s">
        <v>141</v>
      </c>
      <c r="H84" s="44" t="s">
        <v>50</v>
      </c>
      <c r="I84" s="38">
        <f>VLOOKUP($F84,KhoPhuEm!$A$1:$C$226,COLUMN(C80),0)</f>
        <v>362</v>
      </c>
      <c r="J84" s="39">
        <f>VLOOKUP($F84,'XN PE'!$A$1:$D$240,COLUMN(C77),0)</f>
        <v>3331</v>
      </c>
      <c r="K84" s="39">
        <f>VLOOKUP($F84,'XN PE'!$A$1:$D$240,COLUMN(D77),0)</f>
        <v>3500</v>
      </c>
      <c r="L84" s="40">
        <f t="shared" si="10"/>
        <v>193</v>
      </c>
      <c r="M84" s="41">
        <f t="shared" si="5"/>
        <v>193</v>
      </c>
      <c r="N84" s="42">
        <f>VLOOKUP($F84,TB!$A:$C,COLUMN(C80),0)</f>
        <v>2691</v>
      </c>
      <c r="O84" s="43">
        <v>304000</v>
      </c>
      <c r="P84" s="34">
        <f t="shared" si="8"/>
        <v>12916.8</v>
      </c>
      <c r="Q84" s="34">
        <f t="shared" si="9"/>
        <v>12723.8</v>
      </c>
      <c r="R84" s="34">
        <f t="shared" si="7"/>
        <v>7324.1540983606556</v>
      </c>
      <c r="S84" s="56" t="str">
        <f>IF(ISNA(VLOOKUP($F84,Arr!$A$1:$G$230,COLUMN(C81),0))=TRUE," ",IF(VLOOKUP($F84,Arr!$A$1:$G$230,COLUMN(C81),0)=0,"",VLOOKUP($F84,Arr!$A$1:$G$230,COLUMN(C81),0)))</f>
        <v/>
      </c>
      <c r="T84" s="56" t="str">
        <f>IF(ISNA(VLOOKUP($F84,Arr!$A$1:$G$230,COLUMN(D81),0))=TRUE," ",IF(VLOOKUP($F84,Arr!$A$1:$G$230,COLUMN(D81),0)=0,"",VLOOKUP($F84,Arr!$A$1:$G$230,COLUMN(D81),0)))</f>
        <v/>
      </c>
      <c r="U84" s="56" t="str">
        <f>IF(ISNA(VLOOKUP($F84,Arr!$A$1:$G$230,COLUMN(E81),0))=TRUE," ",IF(VLOOKUP($F84,Arr!$A$1:$G$230,COLUMN(E81),0)=0,"",VLOOKUP($F84,Arr!$A$1:$G$230,COLUMN(E81),0)))</f>
        <v/>
      </c>
      <c r="V84" s="56" t="str">
        <f>IF(ISNA(VLOOKUP($F84,Arr!$A$1:$G$230,COLUMN(F81),0))=TRUE," ",IF(VLOOKUP($F84,Arr!$A$1:$G$230,COLUMN(F81),0)=0,"",VLOOKUP($F84,Arr!$A$1:$G$230,COLUMN(F81),0)))</f>
        <v/>
      </c>
      <c r="W84" s="56" t="str">
        <f>IF(ISNA(VLOOKUP($F84,Arr!$A$1:$G$230,COLUMN(G81),0))=TRUE," ",IF(VLOOKUP($F84,Arr!$A$1:$G$230,COLUMN(G81),0)=0,"",VLOOKUP($F84,Arr!$A$1:$G$230,COLUMN(G81),0)))</f>
        <v/>
      </c>
    </row>
    <row r="85" spans="1:23" ht="14.25" customHeight="1">
      <c r="A85" s="37" t="s">
        <v>51</v>
      </c>
      <c r="B85" s="37" t="s">
        <v>52</v>
      </c>
      <c r="C85" s="37" t="s">
        <v>53</v>
      </c>
      <c r="D85" s="37" t="str">
        <f>VLOOKUP($F85,'mã kho'!$A$1:$B$331,2,0)</f>
        <v>4A1</v>
      </c>
      <c r="E85" s="37" t="s">
        <v>12</v>
      </c>
      <c r="F85" s="37" t="s">
        <v>154</v>
      </c>
      <c r="G85" s="37" t="s">
        <v>155</v>
      </c>
      <c r="H85" s="44" t="s">
        <v>50</v>
      </c>
      <c r="I85" s="38">
        <f>VLOOKUP($F85,KhoPhuEm!$A$1:$C$226,COLUMN(C81),0)</f>
        <v>244</v>
      </c>
      <c r="J85" s="39">
        <f>VLOOKUP($F85,'XN PE'!$A$1:$D$240,COLUMN(C78),0)</f>
        <v>934</v>
      </c>
      <c r="K85" s="39">
        <f>VLOOKUP($F85,'XN PE'!$A$1:$D$240,COLUMN(D78),0)</f>
        <v>933</v>
      </c>
      <c r="L85" s="40">
        <f t="shared" si="10"/>
        <v>245</v>
      </c>
      <c r="M85" s="41">
        <f t="shared" ref="M85:M148" si="11">IF(F85=F84,"",SUMIF(F:F,F85,L:L))</f>
        <v>245</v>
      </c>
      <c r="N85" s="42">
        <f>VLOOKUP($F85,TB!$A:$C,COLUMN(C81),0)</f>
        <v>340</v>
      </c>
      <c r="O85" s="43">
        <v>304000</v>
      </c>
      <c r="P85" s="34">
        <f t="shared" si="8"/>
        <v>1632</v>
      </c>
      <c r="Q85" s="34">
        <f t="shared" si="9"/>
        <v>1387</v>
      </c>
      <c r="R85" s="34">
        <f t="shared" si="7"/>
        <v>704.77049180327879</v>
      </c>
      <c r="S85" s="56" t="str">
        <f>IF(ISNA(VLOOKUP($F85,Arr!$A$1:$G$230,COLUMN(C82),0))=TRUE," ",IF(VLOOKUP($F85,Arr!$A$1:$G$230,COLUMN(C82),0)=0,"",VLOOKUP($F85,Arr!$A$1:$G$230,COLUMN(C82),0)))</f>
        <v/>
      </c>
      <c r="T85" s="56" t="str">
        <f>IF(ISNA(VLOOKUP($F85,Arr!$A$1:$G$230,COLUMN(D82),0))=TRUE," ",IF(VLOOKUP($F85,Arr!$A$1:$G$230,COLUMN(D82),0)=0,"",VLOOKUP($F85,Arr!$A$1:$G$230,COLUMN(D82),0)))</f>
        <v/>
      </c>
      <c r="U85" s="56" t="str">
        <f>IF(ISNA(VLOOKUP($F85,Arr!$A$1:$G$230,COLUMN(E82),0))=TRUE," ",IF(VLOOKUP($F85,Arr!$A$1:$G$230,COLUMN(E82),0)=0,"",VLOOKUP($F85,Arr!$A$1:$G$230,COLUMN(E82),0)))</f>
        <v/>
      </c>
      <c r="V85" s="56" t="str">
        <f>IF(ISNA(VLOOKUP($F85,Arr!$A$1:$G$230,COLUMN(F82),0))=TRUE," ",IF(VLOOKUP($F85,Arr!$A$1:$G$230,COLUMN(F82),0)=0,"",VLOOKUP($F85,Arr!$A$1:$G$230,COLUMN(F82),0)))</f>
        <v/>
      </c>
      <c r="W85" s="56" t="str">
        <f>IF(ISNA(VLOOKUP($F85,Arr!$A$1:$G$230,COLUMN(G82),0))=TRUE," ",IF(VLOOKUP($F85,Arr!$A$1:$G$230,COLUMN(G82),0)=0,"",VLOOKUP($F85,Arr!$A$1:$G$230,COLUMN(G82),0)))</f>
        <v/>
      </c>
    </row>
    <row r="86" spans="1:23" ht="14.25" customHeight="1">
      <c r="A86" s="37" t="s">
        <v>51</v>
      </c>
      <c r="B86" s="37" t="s">
        <v>52</v>
      </c>
      <c r="C86" s="37" t="s">
        <v>53</v>
      </c>
      <c r="D86" s="37" t="str">
        <f>VLOOKUP($F86,'mã kho'!$A$1:$B$331,2,0)</f>
        <v>4A6</v>
      </c>
      <c r="E86" s="37" t="s">
        <v>12</v>
      </c>
      <c r="F86" s="37" t="s">
        <v>150</v>
      </c>
      <c r="G86" s="37" t="s">
        <v>151</v>
      </c>
      <c r="H86" s="44" t="s">
        <v>50</v>
      </c>
      <c r="I86" s="38">
        <f>VLOOKUP($F86,KhoPhuEm!$A$1:$C$226,COLUMN(C82),0)</f>
        <v>452</v>
      </c>
      <c r="J86" s="39">
        <f>VLOOKUP($F86,'XN PE'!$A$1:$D$240,COLUMN(C79),0)</f>
        <v>1912</v>
      </c>
      <c r="K86" s="39">
        <f>VLOOKUP($F86,'XN PE'!$A$1:$D$240,COLUMN(D79),0)</f>
        <v>2210</v>
      </c>
      <c r="L86" s="40">
        <f t="shared" si="10"/>
        <v>154</v>
      </c>
      <c r="M86" s="41">
        <f t="shared" si="11"/>
        <v>154</v>
      </c>
      <c r="N86" s="42">
        <f>VLOOKUP($F86,TB!$A:$C,COLUMN(C82),0)</f>
        <v>1171</v>
      </c>
      <c r="O86" s="43">
        <v>416000</v>
      </c>
      <c r="P86" s="34">
        <f t="shared" si="8"/>
        <v>5620.8</v>
      </c>
      <c r="Q86" s="34">
        <f t="shared" si="9"/>
        <v>5466.8</v>
      </c>
      <c r="R86" s="34">
        <f t="shared" si="7"/>
        <v>3117.12131147541</v>
      </c>
      <c r="S86" s="56" t="str">
        <f>IF(ISNA(VLOOKUP($F86,Arr!$A$1:$G$230,COLUMN(C83),0))=TRUE," ",IF(VLOOKUP($F86,Arr!$A$1:$G$230,COLUMN(C83),0)=0,"",VLOOKUP($F86,Arr!$A$1:$G$230,COLUMN(C83),0)))</f>
        <v/>
      </c>
      <c r="T86" s="56" t="str">
        <f>IF(ISNA(VLOOKUP($F86,Arr!$A$1:$G$230,COLUMN(D83),0))=TRUE," ",IF(VLOOKUP($F86,Arr!$A$1:$G$230,COLUMN(D83),0)=0,"",VLOOKUP($F86,Arr!$A$1:$G$230,COLUMN(D83),0)))</f>
        <v/>
      </c>
      <c r="U86" s="56" t="str">
        <f>IF(ISNA(VLOOKUP($F86,Arr!$A$1:$G$230,COLUMN(E83),0))=TRUE," ",IF(VLOOKUP($F86,Arr!$A$1:$G$230,COLUMN(E83),0)=0,"",VLOOKUP($F86,Arr!$A$1:$G$230,COLUMN(E83),0)))</f>
        <v/>
      </c>
      <c r="V86" s="56" t="str">
        <f>IF(ISNA(VLOOKUP($F86,Arr!$A$1:$G$230,COLUMN(F83),0))=TRUE," ",IF(VLOOKUP($F86,Arr!$A$1:$G$230,COLUMN(F83),0)=0,"",VLOOKUP($F86,Arr!$A$1:$G$230,COLUMN(F83),0)))</f>
        <v/>
      </c>
      <c r="W86" s="56" t="str">
        <f>IF(ISNA(VLOOKUP($F86,Arr!$A$1:$G$230,COLUMN(G83),0))=TRUE," ",IF(VLOOKUP($F86,Arr!$A$1:$G$230,COLUMN(G83),0)=0,"",VLOOKUP($F86,Arr!$A$1:$G$230,COLUMN(G83),0)))</f>
        <v/>
      </c>
    </row>
    <row r="87" spans="1:23" ht="14.25" customHeight="1">
      <c r="A87" s="37" t="s">
        <v>51</v>
      </c>
      <c r="B87" s="37" t="s">
        <v>52</v>
      </c>
      <c r="C87" s="37" t="s">
        <v>53</v>
      </c>
      <c r="D87" s="37" t="str">
        <f>VLOOKUP($F87,'mã kho'!$A$1:$B$331,2,0)</f>
        <v>4A3</v>
      </c>
      <c r="E87" s="37" t="s">
        <v>55</v>
      </c>
      <c r="F87" s="37" t="s">
        <v>152</v>
      </c>
      <c r="G87" s="37" t="s">
        <v>153</v>
      </c>
      <c r="H87" s="44" t="s">
        <v>50</v>
      </c>
      <c r="I87" s="38">
        <f>VLOOKUP($F87,KhoLongAn!$A$1:$C$93,COLUMN(C69),0)</f>
        <v>998</v>
      </c>
      <c r="J87" s="39">
        <f>VLOOKUP($F87,'XN LA'!$A$1:$D$104,COLUMN(C65),0)</f>
        <v>0</v>
      </c>
      <c r="K87" s="39">
        <f>VLOOKUP($F87,'XN LA'!$A$1:$D$104,COLUMN(D65),0)</f>
        <v>480</v>
      </c>
      <c r="L87" s="40">
        <f t="shared" si="10"/>
        <v>518</v>
      </c>
      <c r="M87" s="41">
        <f t="shared" si="11"/>
        <v>849</v>
      </c>
      <c r="N87" s="42">
        <f>VLOOKUP($F87,TB!$A:$C,COLUMN(C83),0)</f>
        <v>684</v>
      </c>
      <c r="O87" s="43">
        <v>428000</v>
      </c>
      <c r="P87" s="34">
        <f t="shared" si="8"/>
        <v>3283.2</v>
      </c>
      <c r="Q87" s="34">
        <f t="shared" si="9"/>
        <v>2434.1999999999998</v>
      </c>
      <c r="R87" s="34">
        <f t="shared" si="7"/>
        <v>1061.7147540983606</v>
      </c>
      <c r="S87" s="56" t="str">
        <f>IF(ISNA(VLOOKUP($F87,Arr!$A$1:$G$230,COLUMN(C84),0))=TRUE," ",IF(VLOOKUP($F87,Arr!$A$1:$G$230,COLUMN(C84),0)=0,"",VLOOKUP($F87,Arr!$A$1:$G$230,COLUMN(C84),0)))</f>
        <v/>
      </c>
      <c r="T87" s="56" t="str">
        <f>IF(ISNA(VLOOKUP($F87,Arr!$A$1:$G$230,COLUMN(D84),0))=TRUE," ",IF(VLOOKUP($F87,Arr!$A$1:$G$230,COLUMN(D84),0)=0,"",VLOOKUP($F87,Arr!$A$1:$G$230,COLUMN(D84),0)))</f>
        <v/>
      </c>
      <c r="U87" s="56" t="str">
        <f>IF(ISNA(VLOOKUP($F87,Arr!$A$1:$G$230,COLUMN(E84),0))=TRUE," ",IF(VLOOKUP($F87,Arr!$A$1:$G$230,COLUMN(E84),0)=0,"",VLOOKUP($F87,Arr!$A$1:$G$230,COLUMN(E84),0)))</f>
        <v/>
      </c>
      <c r="V87" s="56" t="str">
        <f>IF(ISNA(VLOOKUP($F87,Arr!$A$1:$G$230,COLUMN(F84),0))=TRUE," ",IF(VLOOKUP($F87,Arr!$A$1:$G$230,COLUMN(F84),0)=0,"",VLOOKUP($F87,Arr!$A$1:$G$230,COLUMN(F84),0)))</f>
        <v/>
      </c>
      <c r="W87" s="56" t="str">
        <f>IF(ISNA(VLOOKUP($F87,Arr!$A$1:$G$230,COLUMN(G84),0))=TRUE," ",IF(VLOOKUP($F87,Arr!$A$1:$G$230,COLUMN(G84),0)=0,"",VLOOKUP($F87,Arr!$A$1:$G$230,COLUMN(G84),0)))</f>
        <v/>
      </c>
    </row>
    <row r="88" spans="1:23" ht="14.25" customHeight="1">
      <c r="A88" s="37" t="s">
        <v>51</v>
      </c>
      <c r="B88" s="37" t="s">
        <v>52</v>
      </c>
      <c r="C88" s="37" t="s">
        <v>53</v>
      </c>
      <c r="D88" s="37" t="str">
        <f>VLOOKUP($F88,'mã kho'!$A$1:$B$331,2,0)</f>
        <v>4A3</v>
      </c>
      <c r="E88" s="37" t="s">
        <v>12</v>
      </c>
      <c r="F88" s="37" t="s">
        <v>152</v>
      </c>
      <c r="G88" s="37" t="s">
        <v>153</v>
      </c>
      <c r="H88" s="44" t="s">
        <v>50</v>
      </c>
      <c r="I88" s="38">
        <f>VLOOKUP($F88,KhoPhuEm!$A$1:$C$226,COLUMN(C84),0)</f>
        <v>402</v>
      </c>
      <c r="J88" s="39">
        <f>VLOOKUP($F88,'XN PE'!$A$1:$D$240,COLUMN(C81),0)</f>
        <v>612</v>
      </c>
      <c r="K88" s="39">
        <f>VLOOKUP($F88,'XN PE'!$A$1:$D$240,COLUMN(D81),0)</f>
        <v>683</v>
      </c>
      <c r="L88" s="40">
        <f>SUM(I88:J88)-K88</f>
        <v>331</v>
      </c>
      <c r="M88" s="41" t="str">
        <f t="shared" si="11"/>
        <v/>
      </c>
      <c r="N88" s="42">
        <f>VLOOKUP($F88,TB!$A:$C,COLUMN(C84),0)</f>
        <v>684</v>
      </c>
      <c r="O88" s="43">
        <v>428000</v>
      </c>
      <c r="P88" s="34">
        <f t="shared" si="8"/>
        <v>3283.2</v>
      </c>
      <c r="Q88" s="34">
        <f t="shared" si="9"/>
        <v>0</v>
      </c>
      <c r="R88" s="34">
        <f t="shared" si="7"/>
        <v>0</v>
      </c>
      <c r="S88" s="56" t="str">
        <f>IF(ISNA(VLOOKUP($F88,Arr!$A$1:$G$230,COLUMN(C85),0))=TRUE," ",IF(VLOOKUP($F88,Arr!$A$1:$G$230,COLUMN(C85),0)=0,"",VLOOKUP($F88,Arr!$A$1:$G$230,COLUMN(C85),0)))</f>
        <v/>
      </c>
      <c r="T88" s="56" t="str">
        <f>IF(ISNA(VLOOKUP($F88,Arr!$A$1:$G$230,COLUMN(D85),0))=TRUE," ",IF(VLOOKUP($F88,Arr!$A$1:$G$230,COLUMN(D85),0)=0,"",VLOOKUP($F88,Arr!$A$1:$G$230,COLUMN(D85),0)))</f>
        <v/>
      </c>
      <c r="U88" s="56" t="str">
        <f>IF(ISNA(VLOOKUP($F88,Arr!$A$1:$G$230,COLUMN(E85),0))=TRUE," ",IF(VLOOKUP($F88,Arr!$A$1:$G$230,COLUMN(E85),0)=0,"",VLOOKUP($F88,Arr!$A$1:$G$230,COLUMN(E85),0)))</f>
        <v/>
      </c>
      <c r="V88" s="56" t="str">
        <f>IF(ISNA(VLOOKUP($F88,Arr!$A$1:$G$230,COLUMN(F85),0))=TRUE," ",IF(VLOOKUP($F88,Arr!$A$1:$G$230,COLUMN(F85),0)=0,"",VLOOKUP($F88,Arr!$A$1:$G$230,COLUMN(F85),0)))</f>
        <v/>
      </c>
      <c r="W88" s="56" t="str">
        <f>IF(ISNA(VLOOKUP($F88,Arr!$A$1:$G$230,COLUMN(G85),0))=TRUE," ",IF(VLOOKUP($F88,Arr!$A$1:$G$230,COLUMN(G85),0)=0,"",VLOOKUP($F88,Arr!$A$1:$G$230,COLUMN(G85),0)))</f>
        <v/>
      </c>
    </row>
    <row r="89" spans="1:23" ht="14.25" customHeight="1">
      <c r="A89" s="37" t="s">
        <v>51</v>
      </c>
      <c r="B89" s="37" t="s">
        <v>52</v>
      </c>
      <c r="C89" s="37" t="s">
        <v>53</v>
      </c>
      <c r="D89" s="37" t="str">
        <f>VLOOKUP($F89,'mã kho'!$A$1:$B$331,2,0)</f>
        <v>3A18</v>
      </c>
      <c r="E89" s="37" t="s">
        <v>55</v>
      </c>
      <c r="F89" s="37" t="s">
        <v>138</v>
      </c>
      <c r="G89" s="37" t="s">
        <v>139</v>
      </c>
      <c r="H89" s="44" t="s">
        <v>50</v>
      </c>
      <c r="I89" s="38">
        <f>VLOOKUP($F89,KhoLongAn!$A$1:$C$93,COLUMN(C71),0)</f>
        <v>6348</v>
      </c>
      <c r="J89" s="39">
        <f>VLOOKUP($F89,'XN LA'!$A$1:$D$104,COLUMN(C67),0)</f>
        <v>6072</v>
      </c>
      <c r="K89" s="39">
        <f>VLOOKUP($F89,'XN LA'!$A$1:$D$104,COLUMN(D67),0)</f>
        <v>4032</v>
      </c>
      <c r="L89" s="40">
        <f t="shared" si="10"/>
        <v>8388</v>
      </c>
      <c r="M89" s="41">
        <f t="shared" si="11"/>
        <v>8781</v>
      </c>
      <c r="N89" s="42">
        <f>VLOOKUP($F89,TB!$A:$C,COLUMN(C85),0)</f>
        <v>1283</v>
      </c>
      <c r="O89" s="43">
        <v>449000</v>
      </c>
      <c r="P89" s="34">
        <f t="shared" si="8"/>
        <v>6158.4</v>
      </c>
      <c r="Q89" s="34">
        <f t="shared" si="9"/>
        <v>-2622.6000000000004</v>
      </c>
      <c r="R89" s="34">
        <f t="shared" si="7"/>
        <v>-5197.0131147540988</v>
      </c>
      <c r="S89" s="56" t="str">
        <f>IF(ISNA(VLOOKUP($F89,Arr!$A$1:$G$230,COLUMN(C86),0))=TRUE," ",IF(VLOOKUP($F89,Arr!$A$1:$G$230,COLUMN(C86),0)=0,"",VLOOKUP($F89,Arr!$A$1:$G$230,COLUMN(C86),0)))</f>
        <v/>
      </c>
      <c r="T89" s="56" t="str">
        <f>IF(ISNA(VLOOKUP($F89,Arr!$A$1:$G$230,COLUMN(D86),0))=TRUE," ",IF(VLOOKUP($F89,Arr!$A$1:$G$230,COLUMN(D86),0)=0,"",VLOOKUP($F89,Arr!$A$1:$G$230,COLUMN(D86),0)))</f>
        <v/>
      </c>
      <c r="U89" s="56" t="str">
        <f>IF(ISNA(VLOOKUP($F89,Arr!$A$1:$G$230,COLUMN(E86),0))=TRUE," ",IF(VLOOKUP($F89,Arr!$A$1:$G$230,COLUMN(E86),0)=0,"",VLOOKUP($F89,Arr!$A$1:$G$230,COLUMN(E86),0)))</f>
        <v/>
      </c>
      <c r="V89" s="56" t="str">
        <f>IF(ISNA(VLOOKUP($F89,Arr!$A$1:$G$230,COLUMN(F86),0))=TRUE," ",IF(VLOOKUP($F89,Arr!$A$1:$G$230,COLUMN(F86),0)=0,"",VLOOKUP($F89,Arr!$A$1:$G$230,COLUMN(F86),0)))</f>
        <v/>
      </c>
      <c r="W89" s="56" t="str">
        <f>IF(ISNA(VLOOKUP($F89,Arr!$A$1:$G$230,COLUMN(G86),0))=TRUE," ",IF(VLOOKUP($F89,Arr!$A$1:$G$230,COLUMN(G86),0)=0,"",VLOOKUP($F89,Arr!$A$1:$G$230,COLUMN(G86),0)))</f>
        <v/>
      </c>
    </row>
    <row r="90" spans="1:23" ht="14.25" customHeight="1">
      <c r="A90" s="37" t="s">
        <v>51</v>
      </c>
      <c r="B90" s="37" t="s">
        <v>52</v>
      </c>
      <c r="C90" s="37" t="s">
        <v>53</v>
      </c>
      <c r="D90" s="37" t="str">
        <f>VLOOKUP($F90,'mã kho'!$A$1:$B$331,2,0)</f>
        <v>3A18</v>
      </c>
      <c r="E90" s="37" t="s">
        <v>12</v>
      </c>
      <c r="F90" s="37" t="s">
        <v>138</v>
      </c>
      <c r="G90" s="37" t="s">
        <v>139</v>
      </c>
      <c r="H90" s="44" t="s">
        <v>50</v>
      </c>
      <c r="I90" s="38">
        <f>VLOOKUP($F90,KhoPhuEm!$A$1:$C$226,COLUMN(C86),0)</f>
        <v>292</v>
      </c>
      <c r="J90" s="39">
        <f>VLOOKUP($F90,'XN PE'!$A$1:$D$240,COLUMN(C83),0)</f>
        <v>4557</v>
      </c>
      <c r="K90" s="39">
        <f>VLOOKUP($F90,'XN PE'!$A$1:$D$240,COLUMN(D83),0)</f>
        <v>4456</v>
      </c>
      <c r="L90" s="40">
        <f>SUM(I90:J90)-K90</f>
        <v>393</v>
      </c>
      <c r="M90" s="41" t="str">
        <f t="shared" si="11"/>
        <v/>
      </c>
      <c r="N90" s="42">
        <f>VLOOKUP($F90,TB!$A:$C,COLUMN(C86),0)</f>
        <v>1283</v>
      </c>
      <c r="O90" s="43">
        <v>449000</v>
      </c>
      <c r="P90" s="34">
        <f t="shared" si="8"/>
        <v>6158.4</v>
      </c>
      <c r="Q90" s="34">
        <f t="shared" si="9"/>
        <v>0</v>
      </c>
      <c r="R90" s="34">
        <f t="shared" si="7"/>
        <v>0</v>
      </c>
      <c r="S90" s="56" t="str">
        <f>IF(ISNA(VLOOKUP($F90,Arr!$A$1:$G$230,COLUMN(C87),0))=TRUE," ",IF(VLOOKUP($F90,Arr!$A$1:$G$230,COLUMN(C87),0)=0,"",VLOOKUP($F90,Arr!$A$1:$G$230,COLUMN(C87),0)))</f>
        <v/>
      </c>
      <c r="T90" s="56" t="str">
        <f>IF(ISNA(VLOOKUP($F90,Arr!$A$1:$G$230,COLUMN(D87),0))=TRUE," ",IF(VLOOKUP($F90,Arr!$A$1:$G$230,COLUMN(D87),0)=0,"",VLOOKUP($F90,Arr!$A$1:$G$230,COLUMN(D87),0)))</f>
        <v/>
      </c>
      <c r="U90" s="56" t="str">
        <f>IF(ISNA(VLOOKUP($F90,Arr!$A$1:$G$230,COLUMN(E87),0))=TRUE," ",IF(VLOOKUP($F90,Arr!$A$1:$G$230,COLUMN(E87),0)=0,"",VLOOKUP($F90,Arr!$A$1:$G$230,COLUMN(E87),0)))</f>
        <v/>
      </c>
      <c r="V90" s="56"/>
      <c r="W90" s="56" t="str">
        <f>IF(ISNA(VLOOKUP($F90,Arr!$A$1:$G$230,COLUMN(G87),0))=TRUE," ",IF(VLOOKUP($F90,Arr!$A$1:$G$230,COLUMN(G87),0)=0,"",VLOOKUP($F90,Arr!$A$1:$G$230,COLUMN(G87),0)))</f>
        <v/>
      </c>
    </row>
    <row r="91" spans="1:23" ht="14.25" customHeight="1">
      <c r="A91" s="37" t="s">
        <v>51</v>
      </c>
      <c r="B91" s="37" t="s">
        <v>52</v>
      </c>
      <c r="C91" s="37" t="s">
        <v>53</v>
      </c>
      <c r="D91" s="37" t="str">
        <f>VLOOKUP($F91,'mã kho'!$A$1:$B$331,2,0)</f>
        <v>4A7</v>
      </c>
      <c r="E91" s="37" t="s">
        <v>55</v>
      </c>
      <c r="F91" s="37" t="s">
        <v>61</v>
      </c>
      <c r="G91" s="37" t="s">
        <v>62</v>
      </c>
      <c r="H91" s="44" t="s">
        <v>50</v>
      </c>
      <c r="I91" s="38">
        <f>VLOOKUP($F91,KhoLongAn!$A$1:$C$93,COLUMN(C73),0)</f>
        <v>2159</v>
      </c>
      <c r="J91" s="39">
        <f>VLOOKUP($F91,'XN LA'!$A$1:$D$104,COLUMN(C69),0)</f>
        <v>298</v>
      </c>
      <c r="K91" s="39">
        <f>VLOOKUP($F91,'XN LA'!$A$1:$D$104,COLUMN(D69),0)</f>
        <v>1980</v>
      </c>
      <c r="L91" s="40">
        <f t="shared" si="10"/>
        <v>477</v>
      </c>
      <c r="M91" s="41">
        <f t="shared" si="11"/>
        <v>649</v>
      </c>
      <c r="N91" s="42">
        <f>VLOOKUP($F91,TB!$A:$C,COLUMN(C87),0)</f>
        <v>603</v>
      </c>
      <c r="O91" s="43">
        <v>686000</v>
      </c>
      <c r="P91" s="34">
        <f t="shared" si="8"/>
        <v>2894.4</v>
      </c>
      <c r="Q91" s="34">
        <f t="shared" si="9"/>
        <v>2245.4</v>
      </c>
      <c r="R91" s="34">
        <f t="shared" si="7"/>
        <v>1035.4459016393444</v>
      </c>
      <c r="S91" s="56" t="str">
        <f>IF(ISNA(VLOOKUP($F91,Arr!$A$1:$G$230,COLUMN(C88),0))=TRUE," ",IF(VLOOKUP($F91,Arr!$A$1:$G$230,COLUMN(C88),0)=0,"",VLOOKUP($F91,Arr!$A$1:$G$230,COLUMN(C88),0)))</f>
        <v/>
      </c>
      <c r="T91" s="56" t="str">
        <f>IF(ISNA(VLOOKUP($F91,Arr!$A$1:$G$230,COLUMN(D88),0))=TRUE," ",IF(VLOOKUP($F91,Arr!$A$1:$G$230,COLUMN(D88),0)=0,"",VLOOKUP($F91,Arr!$A$1:$G$230,COLUMN(D88),0)))</f>
        <v/>
      </c>
      <c r="U91" s="56" t="str">
        <f>IF(ISNA(VLOOKUP($F91,Arr!$A$1:$G$230,COLUMN(E88),0))=TRUE," ",IF(VLOOKUP($F91,Arr!$A$1:$G$230,COLUMN(E88),0)=0,"",VLOOKUP($F91,Arr!$A$1:$G$230,COLUMN(E88),0)))</f>
        <v/>
      </c>
      <c r="V91" s="56" t="str">
        <f>IF(ISNA(VLOOKUP($F91,Arr!$A$1:$G$230,COLUMN(F88),0))=TRUE," ",IF(VLOOKUP($F91,Arr!$A$1:$G$230,COLUMN(F88),0)=0,"",VLOOKUP($F91,Arr!$A$1:$G$230,COLUMN(F88),0)))</f>
        <v/>
      </c>
      <c r="W91" s="56" t="str">
        <f>IF(ISNA(VLOOKUP($F91,Arr!$A$1:$G$230,COLUMN(G88),0))=TRUE," ",IF(VLOOKUP($F91,Arr!$A$1:$G$230,COLUMN(G88),0)=0,"",VLOOKUP($F91,Arr!$A$1:$G$230,COLUMN(G88),0)))</f>
        <v/>
      </c>
    </row>
    <row r="92" spans="1:23" ht="14.25" customHeight="1">
      <c r="A92" s="37" t="s">
        <v>51</v>
      </c>
      <c r="B92" s="37" t="s">
        <v>52</v>
      </c>
      <c r="C92" s="37" t="s">
        <v>53</v>
      </c>
      <c r="D92" s="37" t="str">
        <f>VLOOKUP($F92,'mã kho'!$A$1:$B$331,2,0)</f>
        <v>4A7</v>
      </c>
      <c r="E92" s="37" t="s">
        <v>12</v>
      </c>
      <c r="F92" s="37" t="s">
        <v>61</v>
      </c>
      <c r="G92" s="37" t="s">
        <v>62</v>
      </c>
      <c r="H92" s="44" t="s">
        <v>50</v>
      </c>
      <c r="I92" s="38">
        <f>VLOOKUP($F92,KhoPhuEm!$A$1:$C$226,COLUMN(C88),0)</f>
        <v>243</v>
      </c>
      <c r="J92" s="39">
        <f>VLOOKUP($F92,'XN PE'!$A$1:$D$240,COLUMN(C85),0)</f>
        <v>2123</v>
      </c>
      <c r="K92" s="39">
        <f>VLOOKUP($F92,'XN PE'!$A$1:$D$240,COLUMN(D85),0)</f>
        <v>2194</v>
      </c>
      <c r="L92" s="40">
        <f>SUM(I92:J92)-K92</f>
        <v>172</v>
      </c>
      <c r="M92" s="41" t="str">
        <f t="shared" si="11"/>
        <v/>
      </c>
      <c r="N92" s="42">
        <f>VLOOKUP($F92,TB!$A:$C,COLUMN(C88),0)</f>
        <v>603</v>
      </c>
      <c r="O92" s="43">
        <v>686000</v>
      </c>
      <c r="P92" s="34">
        <f t="shared" si="8"/>
        <v>2894.4</v>
      </c>
      <c r="Q92" s="34">
        <f t="shared" si="9"/>
        <v>0</v>
      </c>
      <c r="R92" s="34">
        <f t="shared" si="7"/>
        <v>0</v>
      </c>
      <c r="S92" s="56" t="str">
        <f>IF(ISNA(VLOOKUP($F92,Arr!$A$1:$G$230,COLUMN(C89),0))=TRUE," ",IF(VLOOKUP($F92,Arr!$A$1:$G$230,COLUMN(C89),0)=0,"",VLOOKUP($F92,Arr!$A$1:$G$230,COLUMN(C89),0)))</f>
        <v/>
      </c>
      <c r="T92" s="56" t="str">
        <f>IF(ISNA(VLOOKUP($F92,Arr!$A$1:$G$230,COLUMN(D89),0))=TRUE," ",IF(VLOOKUP($F92,Arr!$A$1:$G$230,COLUMN(D89),0)=0,"",VLOOKUP($F92,Arr!$A$1:$G$230,COLUMN(D89),0)))</f>
        <v/>
      </c>
      <c r="U92" s="56" t="str">
        <f>IF(ISNA(VLOOKUP($F92,Arr!$A$1:$G$230,COLUMN(E89),0))=TRUE," ",IF(VLOOKUP($F92,Arr!$A$1:$G$230,COLUMN(E89),0)=0,"",VLOOKUP($F92,Arr!$A$1:$G$230,COLUMN(E89),0)))</f>
        <v/>
      </c>
      <c r="V92" s="56"/>
      <c r="W92" s="56" t="str">
        <f>IF(ISNA(VLOOKUP($F92,Arr!$A$1:$G$230,COLUMN(G89),0))=TRUE," ",IF(VLOOKUP($F92,Arr!$A$1:$G$230,COLUMN(G89),0)=0,"",VLOOKUP($F92,Arr!$A$1:$G$230,COLUMN(G89),0)))</f>
        <v/>
      </c>
    </row>
    <row r="93" spans="1:23" ht="14.25" customHeight="1">
      <c r="A93" s="37" t="s">
        <v>51</v>
      </c>
      <c r="B93" s="37" t="s">
        <v>52</v>
      </c>
      <c r="C93" s="37" t="s">
        <v>53</v>
      </c>
      <c r="D93" s="37" t="str">
        <f>VLOOKUP($F93,'mã kho'!$A$1:$B$331,2,0)</f>
        <v>4A11</v>
      </c>
      <c r="E93" s="37" t="s">
        <v>55</v>
      </c>
      <c r="F93" s="37" t="s">
        <v>182</v>
      </c>
      <c r="G93" s="37" t="s">
        <v>183</v>
      </c>
      <c r="H93" s="44" t="s">
        <v>50</v>
      </c>
      <c r="I93" s="38">
        <f>VLOOKUP($F93,KhoLongAn!$A$1:$C$93,COLUMN(C75),0)</f>
        <v>0</v>
      </c>
      <c r="J93" s="39">
        <f>VLOOKUP($F93,'XN LA'!$A$1:$D$104,COLUMN(C71),0)</f>
        <v>0</v>
      </c>
      <c r="K93" s="39">
        <f>VLOOKUP($F93,'XN LA'!$A$1:$D$104,COLUMN(D71),0)</f>
        <v>0</v>
      </c>
      <c r="L93" s="40">
        <f t="shared" si="10"/>
        <v>0</v>
      </c>
      <c r="M93" s="41">
        <f t="shared" si="11"/>
        <v>95</v>
      </c>
      <c r="N93" s="42">
        <f>VLOOKUP($F93,TB!$A:$C,COLUMN(C89),0)</f>
        <v>79</v>
      </c>
      <c r="O93" s="43">
        <v>754000</v>
      </c>
      <c r="P93" s="34">
        <f t="shared" si="8"/>
        <v>379.2</v>
      </c>
      <c r="Q93" s="34">
        <f t="shared" si="9"/>
        <v>284.2</v>
      </c>
      <c r="R93" s="34">
        <f t="shared" si="7"/>
        <v>125.68196721311475</v>
      </c>
      <c r="S93" s="56" t="str">
        <f>IF(ISNA(VLOOKUP($F93,Arr!$A$1:$G$230,COLUMN(C90),0))=TRUE," ",IF(VLOOKUP($F93,Arr!$A$1:$G$230,COLUMN(C90),0)=0,"",VLOOKUP($F93,Arr!$A$1:$G$230,COLUMN(C90),0)))</f>
        <v/>
      </c>
      <c r="T93" s="56" t="str">
        <f>IF(ISNA(VLOOKUP($F93,Arr!$A$1:$G$230,COLUMN(D90),0))=TRUE," ",IF(VLOOKUP($F93,Arr!$A$1:$G$230,COLUMN(D90),0)=0,"",VLOOKUP($F93,Arr!$A$1:$G$230,COLUMN(D90),0)))</f>
        <v/>
      </c>
      <c r="U93" s="56" t="str">
        <f>IF(ISNA(VLOOKUP($F93,Arr!$A$1:$G$230,COLUMN(E90),0))=TRUE," ",IF(VLOOKUP($F93,Arr!$A$1:$G$230,COLUMN(E90),0)=0,"",VLOOKUP($F93,Arr!$A$1:$G$230,COLUMN(E90),0)))</f>
        <v/>
      </c>
      <c r="V93" s="56" t="str">
        <f>IF(ISNA(VLOOKUP($F93,Arr!$A$1:$G$230,COLUMN(F90),0))=TRUE," ",IF(VLOOKUP($F93,Arr!$A$1:$G$230,COLUMN(F90),0)=0,"",VLOOKUP($F93,Arr!$A$1:$G$230,COLUMN(F90),0)))</f>
        <v/>
      </c>
      <c r="W93" s="56" t="str">
        <f>IF(ISNA(VLOOKUP($F93,Arr!$A$1:$G$230,COLUMN(G90),0))=TRUE," ",IF(VLOOKUP($F93,Arr!$A$1:$G$230,COLUMN(G90),0)=0,"",VLOOKUP($F93,Arr!$A$1:$G$230,COLUMN(G90),0)))</f>
        <v/>
      </c>
    </row>
    <row r="94" spans="1:23" ht="14.25" customHeight="1">
      <c r="A94" s="37" t="s">
        <v>51</v>
      </c>
      <c r="B94" s="37" t="s">
        <v>52</v>
      </c>
      <c r="C94" s="37" t="s">
        <v>53</v>
      </c>
      <c r="D94" s="37" t="str">
        <f>VLOOKUP($F94,'mã kho'!$A$1:$B$331,2,0)</f>
        <v>4A11</v>
      </c>
      <c r="E94" s="37" t="s">
        <v>12</v>
      </c>
      <c r="F94" s="37" t="s">
        <v>182</v>
      </c>
      <c r="G94" s="37" t="s">
        <v>183</v>
      </c>
      <c r="H94" s="44" t="s">
        <v>50</v>
      </c>
      <c r="I94" s="38">
        <f>VLOOKUP($F94,KhoPhuEm!$A$1:$C$226,COLUMN(C90),0)</f>
        <v>86</v>
      </c>
      <c r="J94" s="39">
        <f>VLOOKUP($F94,'XN PE'!$A$1:$D$240,COLUMN(C87),0)</f>
        <v>43</v>
      </c>
      <c r="K94" s="39">
        <f>VLOOKUP($F94,'XN PE'!$A$1:$D$240,COLUMN(D87),0)</f>
        <v>34</v>
      </c>
      <c r="L94" s="40">
        <f>SUM(I94:J94)-K94</f>
        <v>95</v>
      </c>
      <c r="M94" s="41" t="str">
        <f t="shared" si="11"/>
        <v/>
      </c>
      <c r="N94" s="42">
        <f>VLOOKUP($F94,TB!$A:$C,COLUMN(C90),0)</f>
        <v>79</v>
      </c>
      <c r="O94" s="43">
        <v>754000</v>
      </c>
      <c r="P94" s="34">
        <f t="shared" si="8"/>
        <v>379.2</v>
      </c>
      <c r="Q94" s="34">
        <f t="shared" si="9"/>
        <v>0</v>
      </c>
      <c r="R94" s="34">
        <f t="shared" si="7"/>
        <v>0</v>
      </c>
      <c r="S94" s="56" t="str">
        <f>IF(ISNA(VLOOKUP($F94,Arr!$A$1:$G$230,COLUMN(C91),0))=TRUE," ",IF(VLOOKUP($F94,Arr!$A$1:$G$230,COLUMN(C91),0)=0,"",VLOOKUP($F94,Arr!$A$1:$G$230,COLUMN(C91),0)))</f>
        <v/>
      </c>
      <c r="T94" s="56" t="str">
        <f>IF(ISNA(VLOOKUP($F94,Arr!$A$1:$G$230,COLUMN(D91),0))=TRUE," ",IF(VLOOKUP($F94,Arr!$A$1:$G$230,COLUMN(D91),0)=0,"",VLOOKUP($F94,Arr!$A$1:$G$230,COLUMN(D91),0)))</f>
        <v/>
      </c>
      <c r="U94" s="56" t="str">
        <f>IF(ISNA(VLOOKUP($F94,Arr!$A$1:$G$230,COLUMN(E91),0))=TRUE," ",IF(VLOOKUP($F94,Arr!$A$1:$G$230,COLUMN(E91),0)=0,"",VLOOKUP($F94,Arr!$A$1:$G$230,COLUMN(E91),0)))</f>
        <v/>
      </c>
      <c r="V94" s="56" t="str">
        <f>IF(ISNA(VLOOKUP($F94,Arr!$A$1:$G$230,COLUMN(F91),0))=TRUE," ",IF(VLOOKUP($F94,Arr!$A$1:$G$230,COLUMN(F91),0)=0,"",VLOOKUP($F94,Arr!$A$1:$G$230,COLUMN(F91),0)))</f>
        <v/>
      </c>
      <c r="W94" s="56" t="str">
        <f>IF(ISNA(VLOOKUP($F94,Arr!$A$1:$G$230,COLUMN(G91),0))=TRUE," ",IF(VLOOKUP($F94,Arr!$A$1:$G$230,COLUMN(G91),0)=0,"",VLOOKUP($F94,Arr!$A$1:$G$230,COLUMN(G91),0)))</f>
        <v/>
      </c>
    </row>
    <row r="95" spans="1:23" ht="14.25" customHeight="1">
      <c r="A95" s="37" t="s">
        <v>51</v>
      </c>
      <c r="B95" s="37" t="s">
        <v>52</v>
      </c>
      <c r="C95" s="37" t="s">
        <v>53</v>
      </c>
      <c r="D95" s="37" t="str">
        <f>VLOOKUP($F95,'mã kho'!$A$1:$B$331,2,0)</f>
        <v>4B3</v>
      </c>
      <c r="E95" s="37" t="s">
        <v>55</v>
      </c>
      <c r="F95" s="37" t="s">
        <v>63</v>
      </c>
      <c r="G95" s="37" t="s">
        <v>64</v>
      </c>
      <c r="H95" s="44" t="s">
        <v>50</v>
      </c>
      <c r="I95" s="38">
        <f>VLOOKUP($F95,KhoLongAn!$A$1:$C$93,COLUMN(C77),0)</f>
        <v>1128</v>
      </c>
      <c r="J95" s="39">
        <f>VLOOKUP($F95,'XN LA'!$A$1:$D$104,COLUMN(C73),0)</f>
        <v>150</v>
      </c>
      <c r="K95" s="39">
        <f>VLOOKUP($F95,'XN LA'!$A$1:$D$104,COLUMN(D73),0)</f>
        <v>0</v>
      </c>
      <c r="L95" s="40">
        <f t="shared" si="10"/>
        <v>1278</v>
      </c>
      <c r="M95" s="41">
        <f t="shared" si="11"/>
        <v>1482</v>
      </c>
      <c r="N95" s="42">
        <f>VLOOKUP($F95,TB!$A:$C,COLUMN(C91),0)</f>
        <v>98</v>
      </c>
      <c r="O95" s="43">
        <v>1298000</v>
      </c>
      <c r="P95" s="34">
        <f t="shared" si="8"/>
        <v>470.4</v>
      </c>
      <c r="Q95" s="34">
        <f t="shared" si="9"/>
        <v>-1011.6</v>
      </c>
      <c r="R95" s="34">
        <f t="shared" si="7"/>
        <v>-1208.2426229508196</v>
      </c>
      <c r="S95" s="56" t="str">
        <f>IF(ISNA(VLOOKUP($F95,Arr!$A$1:$G$230,COLUMN(C92),0))=TRUE," ",IF(VLOOKUP($F95,Arr!$A$1:$G$230,COLUMN(C92),0)=0,"",VLOOKUP($F95,Arr!$A$1:$G$230,COLUMN(C92),0)))</f>
        <v/>
      </c>
      <c r="T95" s="56" t="str">
        <f>IF(ISNA(VLOOKUP($F95,Arr!$A$1:$G$230,COLUMN(D92),0))=TRUE," ",IF(VLOOKUP($F95,Arr!$A$1:$G$230,COLUMN(D92),0)=0,"",VLOOKUP($F95,Arr!$A$1:$G$230,COLUMN(D92),0)))</f>
        <v/>
      </c>
      <c r="U95" s="56" t="str">
        <f>IF(ISNA(VLOOKUP($F95,Arr!$A$1:$G$230,COLUMN(E92),0))=TRUE," ",IF(VLOOKUP($F95,Arr!$A$1:$G$230,COLUMN(E92),0)=0,"",VLOOKUP($F95,Arr!$A$1:$G$230,COLUMN(E92),0)))</f>
        <v/>
      </c>
      <c r="V95" s="56" t="str">
        <f>IF(ISNA(VLOOKUP($F95,Arr!$A$1:$G$230,COLUMN(F92),0))=TRUE," ",IF(VLOOKUP($F95,Arr!$A$1:$G$230,COLUMN(F92),0)=0,"",VLOOKUP($F95,Arr!$A$1:$G$230,COLUMN(F92),0)))</f>
        <v/>
      </c>
      <c r="W95" s="56" t="str">
        <f>IF(ISNA(VLOOKUP($F95,Arr!$A$1:$G$230,COLUMN(G92),0))=TRUE," ",IF(VLOOKUP($F95,Arr!$A$1:$G$230,COLUMN(G92),0)=0,"",VLOOKUP($F95,Arr!$A$1:$G$230,COLUMN(G92),0)))</f>
        <v/>
      </c>
    </row>
    <row r="96" spans="1:23" ht="14.25" customHeight="1">
      <c r="A96" s="37" t="s">
        <v>51</v>
      </c>
      <c r="B96" s="37" t="s">
        <v>52</v>
      </c>
      <c r="C96" s="37" t="s">
        <v>53</v>
      </c>
      <c r="D96" s="37" t="str">
        <f>VLOOKUP($F96,'mã kho'!$A$1:$B$331,2,0)</f>
        <v>4B3</v>
      </c>
      <c r="E96" s="37" t="s">
        <v>12</v>
      </c>
      <c r="F96" s="37" t="s">
        <v>63</v>
      </c>
      <c r="G96" s="37" t="s">
        <v>64</v>
      </c>
      <c r="H96" s="44" t="s">
        <v>50</v>
      </c>
      <c r="I96" s="38">
        <f>VLOOKUP($F96,KhoPhuEm!$A$1:$C$226,COLUMN(C92),0)</f>
        <v>154</v>
      </c>
      <c r="J96" s="39">
        <f>VLOOKUP($F96,'XN PE'!$A$1:$D$240,COLUMN(C89),0)</f>
        <v>199</v>
      </c>
      <c r="K96" s="39">
        <f>VLOOKUP($F96,'XN PE'!$A$1:$D$240,COLUMN(D89),0)</f>
        <v>149</v>
      </c>
      <c r="L96" s="40">
        <f>SUM(I96:J96)-K96</f>
        <v>204</v>
      </c>
      <c r="M96" s="41" t="str">
        <f t="shared" si="11"/>
        <v/>
      </c>
      <c r="N96" s="42">
        <f>VLOOKUP($F96,TB!$A:$C,COLUMN(C92),0)</f>
        <v>98</v>
      </c>
      <c r="O96" s="43">
        <v>1298000</v>
      </c>
      <c r="P96" s="34">
        <f t="shared" si="8"/>
        <v>470.4</v>
      </c>
      <c r="Q96" s="34">
        <f t="shared" si="9"/>
        <v>0</v>
      </c>
      <c r="R96" s="34">
        <f t="shared" si="7"/>
        <v>0</v>
      </c>
      <c r="S96" s="56" t="str">
        <f>IF(ISNA(VLOOKUP($F96,Arr!$A$1:$G$230,COLUMN(C93),0))=TRUE," ",IF(VLOOKUP($F96,Arr!$A$1:$G$230,COLUMN(C93),0)=0,"",VLOOKUP($F96,Arr!$A$1:$G$230,COLUMN(C93),0)))</f>
        <v/>
      </c>
      <c r="T96" s="56" t="str">
        <f>IF(ISNA(VLOOKUP($F96,Arr!$A$1:$G$230,COLUMN(D93),0))=TRUE," ",IF(VLOOKUP($F96,Arr!$A$1:$G$230,COLUMN(D93),0)=0,"",VLOOKUP($F96,Arr!$A$1:$G$230,COLUMN(D93),0)))</f>
        <v/>
      </c>
      <c r="U96" s="56" t="str">
        <f>IF(ISNA(VLOOKUP($F96,Arr!$A$1:$G$230,COLUMN(E93),0))=TRUE," ",IF(VLOOKUP($F96,Arr!$A$1:$G$230,COLUMN(E93),0)=0,"",VLOOKUP($F96,Arr!$A$1:$G$230,COLUMN(E93),0)))</f>
        <v/>
      </c>
      <c r="V96" s="56"/>
      <c r="W96" s="56" t="str">
        <f>IF(ISNA(VLOOKUP($F96,Arr!$A$1:$G$230,COLUMN(G93),0))=TRUE," ",IF(VLOOKUP($F96,Arr!$A$1:$G$230,COLUMN(G93),0)=0,"",VLOOKUP($F96,Arr!$A$1:$G$230,COLUMN(G93),0)))</f>
        <v/>
      </c>
    </row>
    <row r="97" spans="1:23" ht="14.25" customHeight="1">
      <c r="A97" s="37" t="s">
        <v>51</v>
      </c>
      <c r="B97" s="37" t="s">
        <v>52</v>
      </c>
      <c r="C97" s="37" t="s">
        <v>53</v>
      </c>
      <c r="D97" s="37" t="str">
        <f>VLOOKUP($F97,'mã kho'!$A$1:$B$331,2,0)</f>
        <v>2C6</v>
      </c>
      <c r="E97" s="37" t="s">
        <v>55</v>
      </c>
      <c r="F97" s="37" t="s">
        <v>91</v>
      </c>
      <c r="G97" s="37" t="s">
        <v>92</v>
      </c>
      <c r="H97" s="44" t="s">
        <v>50</v>
      </c>
      <c r="I97" s="38">
        <f>VLOOKUP($F97,KhoLongAn!$A$1:$C$93,COLUMN(C79),0)</f>
        <v>768</v>
      </c>
      <c r="J97" s="39">
        <f>VLOOKUP($F97,'XN LA'!$A$1:$D$104,COLUMN(C75),0)</f>
        <v>0</v>
      </c>
      <c r="K97" s="39">
        <f>VLOOKUP($F97,'XN LA'!$A$1:$D$104,COLUMN(D75),0)</f>
        <v>0</v>
      </c>
      <c r="L97" s="40">
        <f t="shared" si="10"/>
        <v>768</v>
      </c>
      <c r="M97" s="41">
        <f t="shared" si="11"/>
        <v>941</v>
      </c>
      <c r="N97" s="42">
        <f>VLOOKUP($F97,TB!$A:$C,COLUMN(C93),0)</f>
        <v>14</v>
      </c>
      <c r="O97" s="43">
        <v>1600000</v>
      </c>
      <c r="P97" s="34">
        <f t="shared" si="8"/>
        <v>67.2</v>
      </c>
      <c r="Q97" s="34">
        <f t="shared" si="9"/>
        <v>-873.8</v>
      </c>
      <c r="R97" s="34">
        <f t="shared" si="7"/>
        <v>-901.89180327868849</v>
      </c>
      <c r="S97" s="56" t="str">
        <f>IF(ISNA(VLOOKUP($F97,Arr!$A$1:$G$230,COLUMN(C94),0))=TRUE," ",IF(VLOOKUP($F97,Arr!$A$1:$G$230,COLUMN(C94),0)=0,"",VLOOKUP($F97,Arr!$A$1:$G$230,COLUMN(C94),0)))</f>
        <v/>
      </c>
      <c r="T97" s="56" t="str">
        <f>IF(ISNA(VLOOKUP($F97,Arr!$A$1:$G$230,COLUMN(D94),0))=TRUE," ",IF(VLOOKUP($F97,Arr!$A$1:$G$230,COLUMN(D94),0)=0,"",VLOOKUP($F97,Arr!$A$1:$G$230,COLUMN(D94),0)))</f>
        <v/>
      </c>
      <c r="U97" s="56" t="str">
        <f>IF(ISNA(VLOOKUP($F97,Arr!$A$1:$G$230,COLUMN(E94),0))=TRUE," ",IF(VLOOKUP($F97,Arr!$A$1:$G$230,COLUMN(E94),0)=0,"",VLOOKUP($F97,Arr!$A$1:$G$230,COLUMN(E94),0)))</f>
        <v/>
      </c>
      <c r="V97" s="56" t="str">
        <f>IF(ISNA(VLOOKUP($F97,Arr!$A$1:$G$230,COLUMN(F94),0))=TRUE," ",IF(VLOOKUP($F97,Arr!$A$1:$G$230,COLUMN(F94),0)=0,"",VLOOKUP($F97,Arr!$A$1:$G$230,COLUMN(F94),0)))</f>
        <v/>
      </c>
      <c r="W97" s="56" t="str">
        <f>IF(ISNA(VLOOKUP($F97,Arr!$A$1:$G$230,COLUMN(G94),0))=TRUE," ",IF(VLOOKUP($F97,Arr!$A$1:$G$230,COLUMN(G94),0)=0,"",VLOOKUP($F97,Arr!$A$1:$G$230,COLUMN(G94),0)))</f>
        <v/>
      </c>
    </row>
    <row r="98" spans="1:23" ht="14.25" customHeight="1">
      <c r="A98" s="37" t="s">
        <v>51</v>
      </c>
      <c r="B98" s="37" t="s">
        <v>52</v>
      </c>
      <c r="C98" s="37" t="s">
        <v>53</v>
      </c>
      <c r="D98" s="37" t="str">
        <f>VLOOKUP($F98,'mã kho'!$A$1:$B$331,2,0)</f>
        <v>2C6</v>
      </c>
      <c r="E98" s="37" t="s">
        <v>12</v>
      </c>
      <c r="F98" s="37" t="s">
        <v>91</v>
      </c>
      <c r="G98" s="37" t="s">
        <v>92</v>
      </c>
      <c r="H98" s="44" t="s">
        <v>50</v>
      </c>
      <c r="I98" s="38">
        <f>VLOOKUP($F98,KhoPhuEm!$A$1:$C$226,COLUMN(C94),0)</f>
        <v>211</v>
      </c>
      <c r="J98" s="39">
        <f>VLOOKUP($F98,'XN PE'!$A$1:$D$240,COLUMN(C91),0)</f>
        <v>5</v>
      </c>
      <c r="K98" s="39">
        <f>VLOOKUP($F98,'XN PE'!$A$1:$D$240,COLUMN(D91),0)</f>
        <v>43</v>
      </c>
      <c r="L98" s="40">
        <f t="shared" si="10"/>
        <v>173</v>
      </c>
      <c r="M98" s="41" t="str">
        <f t="shared" si="11"/>
        <v/>
      </c>
      <c r="N98" s="42">
        <f>VLOOKUP($F98,TB!$A:$C,COLUMN(C94),0)</f>
        <v>14</v>
      </c>
      <c r="O98" s="43">
        <v>1600000</v>
      </c>
      <c r="P98" s="34">
        <f t="shared" si="8"/>
        <v>67.2</v>
      </c>
      <c r="Q98" s="34">
        <f t="shared" si="9"/>
        <v>0</v>
      </c>
      <c r="R98" s="34">
        <f t="shared" si="7"/>
        <v>0</v>
      </c>
      <c r="S98" s="56" t="str">
        <f>IF(ISNA(VLOOKUP($F98,Arr!$A$1:$G$230,COLUMN(C95),0))=TRUE," ",IF(VLOOKUP($F98,Arr!$A$1:$G$230,COLUMN(C95),0)=0,"",VLOOKUP($F98,Arr!$A$1:$G$230,COLUMN(C95),0)))</f>
        <v/>
      </c>
      <c r="T98" s="56" t="str">
        <f>IF(ISNA(VLOOKUP($F98,Arr!$A$1:$G$230,COLUMN(D95),0))=TRUE," ",IF(VLOOKUP($F98,Arr!$A$1:$G$230,COLUMN(D95),0)=0,"",VLOOKUP($F98,Arr!$A$1:$G$230,COLUMN(D95),0)))</f>
        <v/>
      </c>
      <c r="U98" s="56" t="str">
        <f>IF(ISNA(VLOOKUP($F98,Arr!$A$1:$G$230,COLUMN(E95),0))=TRUE," ",IF(VLOOKUP($F98,Arr!$A$1:$G$230,COLUMN(E95),0)=0,"",VLOOKUP($F98,Arr!$A$1:$G$230,COLUMN(E95),0)))</f>
        <v/>
      </c>
      <c r="V98" s="56" t="str">
        <f>IF(ISNA(VLOOKUP($F98,Arr!$A$1:$G$230,COLUMN(F95),0))=TRUE," ",IF(VLOOKUP($F98,Arr!$A$1:$G$230,COLUMN(F95),0)=0,"",VLOOKUP($F98,Arr!$A$1:$G$230,COLUMN(F95),0)))</f>
        <v/>
      </c>
      <c r="W98" s="56" t="str">
        <f>IF(ISNA(VLOOKUP($F98,Arr!$A$1:$G$230,COLUMN(G95),0))=TRUE," ",IF(VLOOKUP($F98,Arr!$A$1:$G$230,COLUMN(G95),0)=0,"",VLOOKUP($F98,Arr!$A$1:$G$230,COLUMN(G95),0)))</f>
        <v/>
      </c>
    </row>
    <row r="99" spans="1:23" ht="14.25" customHeight="1">
      <c r="A99" s="37" t="s">
        <v>51</v>
      </c>
      <c r="B99" s="37" t="s">
        <v>52</v>
      </c>
      <c r="C99" s="37" t="s">
        <v>53</v>
      </c>
      <c r="D99" s="37" t="str">
        <f>VLOOKUP($F99,'mã kho'!$A$1:$B$331,2,0)</f>
        <v>2C8</v>
      </c>
      <c r="E99" s="37" t="s">
        <v>12</v>
      </c>
      <c r="F99" s="37" t="s">
        <v>156</v>
      </c>
      <c r="G99" s="37" t="s">
        <v>157</v>
      </c>
      <c r="H99" s="44" t="s">
        <v>50</v>
      </c>
      <c r="I99" s="38">
        <f>VLOOKUP($F99,KhoPhuEm!$A$1:$C$226,COLUMN(C95),0)</f>
        <v>142</v>
      </c>
      <c r="J99" s="39">
        <f>VLOOKUP($F99,'XN PE'!$A$1:$D$240,COLUMN(C92),0)</f>
        <v>0</v>
      </c>
      <c r="K99" s="39">
        <f>VLOOKUP($F99,'XN PE'!$A$1:$D$240,COLUMN(D92),0)</f>
        <v>9</v>
      </c>
      <c r="L99" s="40">
        <f t="shared" si="10"/>
        <v>133</v>
      </c>
      <c r="M99" s="41">
        <f t="shared" si="11"/>
        <v>133</v>
      </c>
      <c r="N99" s="42">
        <f>VLOOKUP($F99,TB!$A:$C,COLUMN(C95),0)</f>
        <v>1</v>
      </c>
      <c r="O99" s="43">
        <v>1980000</v>
      </c>
      <c r="P99" s="34">
        <f t="shared" si="8"/>
        <v>4.8</v>
      </c>
      <c r="Q99" s="34">
        <f t="shared" si="9"/>
        <v>-128.19999999999999</v>
      </c>
      <c r="R99" s="34">
        <f t="shared" si="7"/>
        <v>-130.20655737704919</v>
      </c>
      <c r="S99" s="56" t="str">
        <f>IF(ISNA(VLOOKUP($F99,Arr!$A$1:$G$230,COLUMN(C96),0))=TRUE," ",IF(VLOOKUP($F99,Arr!$A$1:$G$230,COLUMN(C96),0)=0,"",VLOOKUP($F99,Arr!$A$1:$G$230,COLUMN(C96),0)))</f>
        <v/>
      </c>
      <c r="T99" s="56" t="str">
        <f>IF(ISNA(VLOOKUP($F99,Arr!$A$1:$G$230,COLUMN(D96),0))=TRUE," ",IF(VLOOKUP($F99,Arr!$A$1:$G$230,COLUMN(D96),0)=0,"",VLOOKUP($F99,Arr!$A$1:$G$230,COLUMN(D96),0)))</f>
        <v/>
      </c>
      <c r="U99" s="56" t="str">
        <f>IF(ISNA(VLOOKUP($F99,Arr!$A$1:$G$230,COLUMN(E96),0))=TRUE," ",IF(VLOOKUP($F99,Arr!$A$1:$G$230,COLUMN(E96),0)=0,"",VLOOKUP($F99,Arr!$A$1:$G$230,COLUMN(E96),0)))</f>
        <v/>
      </c>
      <c r="V99" s="56" t="str">
        <f>IF(ISNA(VLOOKUP($F99,Arr!$A$1:$G$230,COLUMN(F96),0))=TRUE," ",IF(VLOOKUP($F99,Arr!$A$1:$G$230,COLUMN(F96),0)=0,"",VLOOKUP($F99,Arr!$A$1:$G$230,COLUMN(F96),0)))</f>
        <v/>
      </c>
      <c r="W99" s="56" t="str">
        <f>IF(ISNA(VLOOKUP($F99,Arr!$A$1:$G$230,COLUMN(G96),0))=TRUE," ",IF(VLOOKUP($F99,Arr!$A$1:$G$230,COLUMN(G96),0)=0,"",VLOOKUP($F99,Arr!$A$1:$G$230,COLUMN(G96),0)))</f>
        <v/>
      </c>
    </row>
    <row r="100" spans="1:23" ht="14.25" customHeight="1">
      <c r="A100" s="37" t="s">
        <v>51</v>
      </c>
      <c r="B100" s="37" t="s">
        <v>52</v>
      </c>
      <c r="C100" s="37" t="s">
        <v>53</v>
      </c>
      <c r="D100" s="37" t="str">
        <f>VLOOKUP($F100,'mã kho'!$A$1:$B$331,2,0)</f>
        <v>4A9</v>
      </c>
      <c r="E100" s="37" t="s">
        <v>12</v>
      </c>
      <c r="F100" s="37" t="s">
        <v>142</v>
      </c>
      <c r="G100" s="37" t="s">
        <v>143</v>
      </c>
      <c r="H100" s="44" t="s">
        <v>50</v>
      </c>
      <c r="I100" s="38">
        <f>VLOOKUP($F100,KhoPhuEm!$A$1:$C$226,COLUMN(C96),0)</f>
        <v>440</v>
      </c>
      <c r="J100" s="39">
        <f>VLOOKUP($F100,'XN PE'!$A$1:$D$240,COLUMN(C93),0)</f>
        <v>1623</v>
      </c>
      <c r="K100" s="39">
        <f>VLOOKUP($F100,'XN PE'!$A$1:$D$240,COLUMN(D93),0)</f>
        <v>1722</v>
      </c>
      <c r="L100" s="40">
        <f t="shared" si="10"/>
        <v>341</v>
      </c>
      <c r="M100" s="41">
        <f t="shared" si="11"/>
        <v>341</v>
      </c>
      <c r="N100" s="42">
        <f>VLOOKUP($F100,TB!$A:$C,COLUMN(C96),0)</f>
        <v>1305</v>
      </c>
      <c r="O100" s="43">
        <v>304000</v>
      </c>
      <c r="P100" s="34">
        <f t="shared" si="8"/>
        <v>6264</v>
      </c>
      <c r="Q100" s="34">
        <f t="shared" si="9"/>
        <v>5923</v>
      </c>
      <c r="R100" s="34">
        <f t="shared" si="7"/>
        <v>3304.4426229508199</v>
      </c>
      <c r="S100" s="56" t="str">
        <f>IF(ISNA(VLOOKUP($F100,Arr!$A$1:$G$230,COLUMN(C97),0))=TRUE," ",IF(VLOOKUP($F100,Arr!$A$1:$G$230,COLUMN(C97),0)=0,"",VLOOKUP($F100,Arr!$A$1:$G$230,COLUMN(C97),0)))</f>
        <v/>
      </c>
      <c r="T100" s="56" t="str">
        <f>IF(ISNA(VLOOKUP($F100,Arr!$A$1:$G$230,COLUMN(D97),0))=TRUE," ",IF(VLOOKUP($F100,Arr!$A$1:$G$230,COLUMN(D97),0)=0,"",VLOOKUP($F100,Arr!$A$1:$G$230,COLUMN(D97),0)))</f>
        <v/>
      </c>
      <c r="U100" s="56" t="str">
        <f>IF(ISNA(VLOOKUP($F100,Arr!$A$1:$G$230,COLUMN(E97),0))=TRUE," ",IF(VLOOKUP($F100,Arr!$A$1:$G$230,COLUMN(E97),0)=0,"",VLOOKUP($F100,Arr!$A$1:$G$230,COLUMN(E97),0)))</f>
        <v/>
      </c>
      <c r="V100" s="56" t="str">
        <f>IF(ISNA(VLOOKUP($F100,Arr!$A$1:$G$230,COLUMN(F97),0))=TRUE," ",IF(VLOOKUP($F100,Arr!$A$1:$G$230,COLUMN(F97),0)=0,"",VLOOKUP($F100,Arr!$A$1:$G$230,COLUMN(F97),0)))</f>
        <v/>
      </c>
      <c r="W100" s="56" t="str">
        <f>IF(ISNA(VLOOKUP($F100,Arr!$A$1:$G$230,COLUMN(G97),0))=TRUE," ",IF(VLOOKUP($F100,Arr!$A$1:$G$230,COLUMN(G97),0)=0,"",VLOOKUP($F100,Arr!$A$1:$G$230,COLUMN(G97),0)))</f>
        <v/>
      </c>
    </row>
    <row r="101" spans="1:23" ht="14.25" customHeight="1">
      <c r="A101" s="37" t="s">
        <v>51</v>
      </c>
      <c r="B101" s="37" t="s">
        <v>52</v>
      </c>
      <c r="C101" s="37" t="s">
        <v>53</v>
      </c>
      <c r="D101" s="37" t="str">
        <f>VLOOKUP($F101,'mã kho'!$A$1:$B$331,2,0)</f>
        <v>2C7</v>
      </c>
      <c r="E101" s="37" t="s">
        <v>55</v>
      </c>
      <c r="F101" s="37" t="s">
        <v>569</v>
      </c>
      <c r="G101" s="37" t="s">
        <v>570</v>
      </c>
      <c r="H101" s="44" t="s">
        <v>50</v>
      </c>
      <c r="I101" s="38">
        <f>VLOOKUP($F101,KhoLongAn!$A$1:$C$93,COLUMN(C83),0)</f>
        <v>176</v>
      </c>
      <c r="J101" s="39">
        <f>VLOOKUP($F101,'XN LA'!$A$1:$D$104,COLUMN(C79),0)</f>
        <v>0</v>
      </c>
      <c r="K101" s="39">
        <f>VLOOKUP($F101,'XN LA'!$A$1:$D$104,COLUMN(D79),0)</f>
        <v>0</v>
      </c>
      <c r="L101" s="40">
        <f t="shared" si="10"/>
        <v>176</v>
      </c>
      <c r="M101" s="41">
        <f t="shared" si="11"/>
        <v>275</v>
      </c>
      <c r="N101" s="42">
        <f>VLOOKUP($F101,TB!$A:$C,COLUMN(C97),0)</f>
        <v>8</v>
      </c>
      <c r="O101" s="43">
        <v>0</v>
      </c>
      <c r="P101" s="34">
        <f t="shared" si="8"/>
        <v>38.4</v>
      </c>
      <c r="Q101" s="34">
        <f t="shared" si="9"/>
        <v>-236.6</v>
      </c>
      <c r="R101" s="34">
        <f t="shared" si="7"/>
        <v>-252.65245901639344</v>
      </c>
      <c r="S101" s="56" t="str">
        <f>IF(ISNA(VLOOKUP($F101,Arr!$A$1:$G$230,COLUMN(C98),0))=TRUE," ",IF(VLOOKUP($F101,Arr!$A$1:$G$230,COLUMN(C98),0)=0,"",VLOOKUP($F101,Arr!$A$1:$G$230,COLUMN(C98),0)))</f>
        <v/>
      </c>
      <c r="T101" s="56" t="str">
        <f>IF(ISNA(VLOOKUP($F101,Arr!$A$1:$G$230,COLUMN(D98),0))=TRUE," ",IF(VLOOKUP($F101,Arr!$A$1:$G$230,COLUMN(D98),0)=0,"",VLOOKUP($F101,Arr!$A$1:$G$230,COLUMN(D98),0)))</f>
        <v/>
      </c>
      <c r="U101" s="56" t="str">
        <f>IF(ISNA(VLOOKUP($F101,Arr!$A$1:$G$230,COLUMN(E98),0))=TRUE," ",IF(VLOOKUP($F101,Arr!$A$1:$G$230,COLUMN(E98),0)=0,"",VLOOKUP($F101,Arr!$A$1:$G$230,COLUMN(E98),0)))</f>
        <v/>
      </c>
      <c r="V101" s="56" t="str">
        <f>IF(ISNA(VLOOKUP($F101,Arr!$A$1:$G$230,COLUMN(F98),0))=TRUE," ",IF(VLOOKUP($F101,Arr!$A$1:$G$230,COLUMN(F98),0)=0,"",VLOOKUP($F101,Arr!$A$1:$G$230,COLUMN(F98),0)))</f>
        <v/>
      </c>
      <c r="W101" s="56" t="str">
        <f>IF(ISNA(VLOOKUP($F101,Arr!$A$1:$G$230,COLUMN(G98),0))=TRUE," ",IF(VLOOKUP($F101,Arr!$A$1:$G$230,COLUMN(G98),0)=0,"",VLOOKUP($F101,Arr!$A$1:$G$230,COLUMN(G98),0)))</f>
        <v/>
      </c>
    </row>
    <row r="102" spans="1:23" ht="14.25" customHeight="1">
      <c r="A102" s="37" t="s">
        <v>51</v>
      </c>
      <c r="B102" s="37" t="s">
        <v>52</v>
      </c>
      <c r="C102" s="37" t="s">
        <v>53</v>
      </c>
      <c r="D102" s="37" t="str">
        <f>VLOOKUP($F102,'mã kho'!$A$1:$B$331,2,0)</f>
        <v>2C7</v>
      </c>
      <c r="E102" s="37" t="s">
        <v>12</v>
      </c>
      <c r="F102" s="37" t="s">
        <v>569</v>
      </c>
      <c r="G102" s="37" t="s">
        <v>570</v>
      </c>
      <c r="H102" s="44" t="s">
        <v>50</v>
      </c>
      <c r="I102" s="38">
        <f>VLOOKUP($F102,KhoPhuEm!$A$1:$C$226,COLUMN(C98),0)</f>
        <v>76</v>
      </c>
      <c r="J102" s="39">
        <f>VLOOKUP($F102,'XN PE'!$A$1:$D$240,COLUMN(C95),0)</f>
        <v>70</v>
      </c>
      <c r="K102" s="39">
        <f>VLOOKUP($F102,'XN PE'!$A$1:$D$240,COLUMN(D95),0)</f>
        <v>47</v>
      </c>
      <c r="L102" s="40">
        <f t="shared" si="10"/>
        <v>99</v>
      </c>
      <c r="M102" s="41" t="str">
        <f t="shared" si="11"/>
        <v/>
      </c>
      <c r="N102" s="42">
        <f>VLOOKUP($F102,TB!$A:$C,COLUMN(C98),0)</f>
        <v>8</v>
      </c>
      <c r="O102" s="43">
        <v>0</v>
      </c>
      <c r="P102" s="34">
        <f t="shared" si="8"/>
        <v>38.4</v>
      </c>
      <c r="Q102" s="34">
        <f t="shared" si="9"/>
        <v>0</v>
      </c>
      <c r="R102" s="34">
        <f t="shared" si="7"/>
        <v>0</v>
      </c>
      <c r="S102" s="56" t="str">
        <f>IF(ISNA(VLOOKUP($F102,Arr!$A$1:$G$230,COLUMN(C99),0))=TRUE," ",IF(VLOOKUP($F102,Arr!$A$1:$G$230,COLUMN(C99),0)=0,"",VLOOKUP($F102,Arr!$A$1:$G$230,COLUMN(C99),0)))</f>
        <v/>
      </c>
      <c r="T102" s="56" t="str">
        <f>IF(ISNA(VLOOKUP($F102,Arr!$A$1:$G$230,COLUMN(D99),0))=TRUE," ",IF(VLOOKUP($F102,Arr!$A$1:$G$230,COLUMN(D99),0)=0,"",VLOOKUP($F102,Arr!$A$1:$G$230,COLUMN(D99),0)))</f>
        <v/>
      </c>
      <c r="U102" s="56" t="str">
        <f>IF(ISNA(VLOOKUP($F102,Arr!$A$1:$G$230,COLUMN(E99),0))=TRUE," ",IF(VLOOKUP($F102,Arr!$A$1:$G$230,COLUMN(E99),0)=0,"",VLOOKUP($F102,Arr!$A$1:$G$230,COLUMN(E99),0)))</f>
        <v/>
      </c>
      <c r="V102" s="56" t="str">
        <f>IF(ISNA(VLOOKUP($F102,Arr!$A$1:$G$230,COLUMN(F99),0))=TRUE," ",IF(VLOOKUP($F102,Arr!$A$1:$G$230,COLUMN(F99),0)=0,"",VLOOKUP($F102,Arr!$A$1:$G$230,COLUMN(F99),0)))</f>
        <v/>
      </c>
      <c r="W102" s="56" t="str">
        <f>IF(ISNA(VLOOKUP($F102,Arr!$A$1:$G$230,COLUMN(G99),0))=TRUE," ",IF(VLOOKUP($F102,Arr!$A$1:$G$230,COLUMN(G99),0)=0,"",VLOOKUP($F102,Arr!$A$1:$G$230,COLUMN(G99),0)))</f>
        <v/>
      </c>
    </row>
    <row r="103" spans="1:23" ht="14.25" customHeight="1">
      <c r="A103" s="37" t="s">
        <v>51</v>
      </c>
      <c r="B103" s="37" t="s">
        <v>52</v>
      </c>
      <c r="C103" s="37" t="s">
        <v>53</v>
      </c>
      <c r="D103" s="37" t="str">
        <f>VLOOKUP($F103,'mã kho'!$A$1:$B$331,2,0)</f>
        <v>4A13</v>
      </c>
      <c r="E103" s="37" t="s">
        <v>12</v>
      </c>
      <c r="F103" s="37" t="s">
        <v>567</v>
      </c>
      <c r="G103" s="37" t="s">
        <v>568</v>
      </c>
      <c r="H103" s="44" t="s">
        <v>50</v>
      </c>
      <c r="I103" s="38">
        <f>VLOOKUP($F103,KhoPhuEm!$A$1:$C$226,COLUMN(C99),0)</f>
        <v>121</v>
      </c>
      <c r="J103" s="39">
        <f>VLOOKUP($F103,'XN PE'!$A$1:$D$240,COLUMN(C96),0)</f>
        <v>23</v>
      </c>
      <c r="K103" s="39">
        <f>VLOOKUP($F103,'XN PE'!$A$1:$D$240,COLUMN(D96),0)</f>
        <v>42</v>
      </c>
      <c r="L103" s="40">
        <f t="shared" si="10"/>
        <v>102</v>
      </c>
      <c r="M103" s="41">
        <f t="shared" si="11"/>
        <v>102</v>
      </c>
      <c r="N103" s="42">
        <f>VLOOKUP($F103,TB!$A:$C,COLUMN(C99),0)</f>
        <v>0</v>
      </c>
      <c r="O103" s="43">
        <v>470000</v>
      </c>
      <c r="P103" s="34">
        <f t="shared" si="8"/>
        <v>0</v>
      </c>
      <c r="Q103" s="34">
        <f t="shared" si="9"/>
        <v>-102</v>
      </c>
      <c r="R103" s="34">
        <f t="shared" si="7"/>
        <v>-102</v>
      </c>
      <c r="S103" s="56" t="str">
        <f>IF(ISNA(VLOOKUP($F103,Arr!$A$1:$G$230,COLUMN(C100),0))=TRUE," ",IF(VLOOKUP($F103,Arr!$A$1:$G$230,COLUMN(C100),0)=0,"",VLOOKUP($F103,Arr!$A$1:$G$230,COLUMN(C100),0)))</f>
        <v/>
      </c>
      <c r="T103" s="56" t="str">
        <f>IF(ISNA(VLOOKUP($F103,Arr!$A$1:$G$230,COLUMN(D100),0))=TRUE," ",IF(VLOOKUP($F103,Arr!$A$1:$G$230,COLUMN(D100),0)=0,"",VLOOKUP($F103,Arr!$A$1:$G$230,COLUMN(D100),0)))</f>
        <v/>
      </c>
      <c r="U103" s="56" t="str">
        <f>IF(ISNA(VLOOKUP($F103,Arr!$A$1:$G$230,COLUMN(E100),0))=TRUE," ",IF(VLOOKUP($F103,Arr!$A$1:$G$230,COLUMN(E100),0)=0,"",VLOOKUP($F103,Arr!$A$1:$G$230,COLUMN(E100),0)))</f>
        <v/>
      </c>
      <c r="V103" s="56" t="str">
        <f>IF(ISNA(VLOOKUP($F103,Arr!$A$1:$G$230,COLUMN(F100),0))=TRUE," ",IF(VLOOKUP($F103,Arr!$A$1:$G$230,COLUMN(F100),0)=0,"",VLOOKUP($F103,Arr!$A$1:$G$230,COLUMN(F100),0)))</f>
        <v/>
      </c>
      <c r="W103" s="56" t="str">
        <f>IF(ISNA(VLOOKUP($F103,Arr!$A$1:$G$230,COLUMN(G100),0))=TRUE," ",IF(VLOOKUP($F103,Arr!$A$1:$G$230,COLUMN(G100),0)=0,"",VLOOKUP($F103,Arr!$A$1:$G$230,COLUMN(G100),0)))</f>
        <v/>
      </c>
    </row>
    <row r="104" spans="1:23" ht="14.25" customHeight="1">
      <c r="A104" s="37" t="s">
        <v>51</v>
      </c>
      <c r="B104" s="37" t="s">
        <v>52</v>
      </c>
      <c r="C104" s="37" t="s">
        <v>53</v>
      </c>
      <c r="D104" s="37" t="str">
        <f>VLOOKUP($F104,'mã kho'!$A$1:$B$331,2,0)</f>
        <v>4B10</v>
      </c>
      <c r="E104" s="37" t="s">
        <v>55</v>
      </c>
      <c r="F104" s="37" t="s">
        <v>144</v>
      </c>
      <c r="G104" s="37" t="s">
        <v>145</v>
      </c>
      <c r="H104" s="44" t="s">
        <v>50</v>
      </c>
      <c r="I104" s="38">
        <f>VLOOKUP($F104,KhoLongAn!$A$1:$C$93,COLUMN(C86),0)</f>
        <v>360</v>
      </c>
      <c r="J104" s="39">
        <f>VLOOKUP($F104,'XN LA'!$A$1:$D$104,COLUMN(C82),0)</f>
        <v>1077</v>
      </c>
      <c r="K104" s="39">
        <f>VLOOKUP($F104,'XN LA'!$A$1:$D$104,COLUMN(D82),0)</f>
        <v>840</v>
      </c>
      <c r="L104" s="40">
        <f t="shared" si="10"/>
        <v>597</v>
      </c>
      <c r="M104" s="41">
        <f t="shared" si="11"/>
        <v>1006</v>
      </c>
      <c r="N104" s="42">
        <f>VLOOKUP($F104,TB!$A:$C,COLUMN(C100),0)</f>
        <v>492</v>
      </c>
      <c r="O104" s="43">
        <v>304000</v>
      </c>
      <c r="P104" s="34">
        <f t="shared" si="8"/>
        <v>2361.6</v>
      </c>
      <c r="Q104" s="34">
        <f t="shared" si="9"/>
        <v>1355.6</v>
      </c>
      <c r="R104" s="34">
        <f t="shared" si="7"/>
        <v>368.37377049180327</v>
      </c>
      <c r="S104" s="56" t="str">
        <f>IF(ISNA(VLOOKUP($F104,Arr!$A$1:$G$230,COLUMN(C101),0))=TRUE," ",IF(VLOOKUP($F104,Arr!$A$1:$G$230,COLUMN(C101),0)=0,"",VLOOKUP($F104,Arr!$A$1:$G$230,COLUMN(C101),0)))</f>
        <v/>
      </c>
      <c r="T104" s="56" t="str">
        <f>IF(ISNA(VLOOKUP($F104,Arr!$A$1:$G$230,COLUMN(D101),0))=TRUE," ",IF(VLOOKUP($F104,Arr!$A$1:$G$230,COLUMN(D101),0)=0,"",VLOOKUP($F104,Arr!$A$1:$G$230,COLUMN(D101),0)))</f>
        <v/>
      </c>
      <c r="U104" s="56" t="str">
        <f>IF(ISNA(VLOOKUP($F104,Arr!$A$1:$G$230,COLUMN(E101),0))=TRUE," ",IF(VLOOKUP($F104,Arr!$A$1:$G$230,COLUMN(E101),0)=0,"",VLOOKUP($F104,Arr!$A$1:$G$230,COLUMN(E101),0)))</f>
        <v/>
      </c>
      <c r="V104" s="56" t="str">
        <f>IF(ISNA(VLOOKUP($F104,Arr!$A$1:$G$230,COLUMN(F101),0))=TRUE," ",IF(VLOOKUP($F104,Arr!$A$1:$G$230,COLUMN(F101),0)=0,"",VLOOKUP($F104,Arr!$A$1:$G$230,COLUMN(F101),0)))</f>
        <v/>
      </c>
      <c r="W104" s="56" t="str">
        <f>IF(ISNA(VLOOKUP($F104,Arr!$A$1:$G$230,COLUMN(G101),0))=TRUE," ",IF(VLOOKUP($F104,Arr!$A$1:$G$230,COLUMN(G101),0)=0,"",VLOOKUP($F104,Arr!$A$1:$G$230,COLUMN(G101),0)))</f>
        <v/>
      </c>
    </row>
    <row r="105" spans="1:23" ht="14.25" customHeight="1">
      <c r="A105" s="37" t="s">
        <v>51</v>
      </c>
      <c r="B105" s="37" t="s">
        <v>52</v>
      </c>
      <c r="C105" s="37" t="s">
        <v>53</v>
      </c>
      <c r="D105" s="37" t="str">
        <f>VLOOKUP($F105,'mã kho'!$A$1:$B$331,2,0)</f>
        <v>4B10</v>
      </c>
      <c r="E105" s="37" t="s">
        <v>12</v>
      </c>
      <c r="F105" s="37" t="s">
        <v>144</v>
      </c>
      <c r="G105" s="37" t="s">
        <v>145</v>
      </c>
      <c r="H105" s="44" t="s">
        <v>50</v>
      </c>
      <c r="I105" s="38">
        <f>VLOOKUP($F105,KhoPhuEm!$A$1:$C$226,COLUMN(C101),0)</f>
        <v>303</v>
      </c>
      <c r="J105" s="39">
        <f>VLOOKUP($F105,'XN PE'!$A$1:$D$240,COLUMN(C98),0)</f>
        <v>1063</v>
      </c>
      <c r="K105" s="39">
        <f>VLOOKUP($F105,'XN PE'!$A$1:$D$240,COLUMN(D98),0)</f>
        <v>957</v>
      </c>
      <c r="L105" s="40">
        <f>SUM(I105:J105)-K105</f>
        <v>409</v>
      </c>
      <c r="M105" s="41" t="str">
        <f t="shared" si="11"/>
        <v/>
      </c>
      <c r="N105" s="42">
        <f>VLOOKUP($F105,TB!$A:$C,COLUMN(C101),0)</f>
        <v>492</v>
      </c>
      <c r="O105" s="43">
        <v>304000</v>
      </c>
      <c r="P105" s="34">
        <f t="shared" si="8"/>
        <v>2361.6</v>
      </c>
      <c r="Q105" s="34">
        <f t="shared" si="9"/>
        <v>0</v>
      </c>
      <c r="R105" s="34">
        <f t="shared" si="7"/>
        <v>0</v>
      </c>
      <c r="S105" s="56" t="str">
        <f>IF(ISNA(VLOOKUP($F105,Arr!$A$1:$G$230,COLUMN(C102),0))=TRUE," ",IF(VLOOKUP($F105,Arr!$A$1:$G$230,COLUMN(C102),0)=0,"",VLOOKUP($F105,Arr!$A$1:$G$230,COLUMN(C102),0)))</f>
        <v/>
      </c>
      <c r="T105" s="56" t="str">
        <f>IF(ISNA(VLOOKUP($F105,Arr!$A$1:$G$230,COLUMN(D102),0))=TRUE," ",IF(VLOOKUP($F105,Arr!$A$1:$G$230,COLUMN(D102),0)=0,"",VLOOKUP($F105,Arr!$A$1:$G$230,COLUMN(D102),0)))</f>
        <v/>
      </c>
      <c r="U105" s="56" t="str">
        <f>IF(ISNA(VLOOKUP($F105,Arr!$A$1:$G$230,COLUMN(E102),0))=TRUE," ",IF(VLOOKUP($F105,Arr!$A$1:$G$230,COLUMN(E102),0)=0,"",VLOOKUP($F105,Arr!$A$1:$G$230,COLUMN(E102),0)))</f>
        <v/>
      </c>
      <c r="V105" s="56"/>
      <c r="W105" s="56" t="str">
        <f>IF(ISNA(VLOOKUP($F105,Arr!$A$1:$G$230,COLUMN(G102),0))=TRUE," ",IF(VLOOKUP($F105,Arr!$A$1:$G$230,COLUMN(G102),0)=0,"",VLOOKUP($F105,Arr!$A$1:$G$230,COLUMN(G102),0)))</f>
        <v/>
      </c>
    </row>
    <row r="106" spans="1:23" ht="14.25" customHeight="1">
      <c r="A106" s="37" t="s">
        <v>51</v>
      </c>
      <c r="B106" s="37" t="s">
        <v>52</v>
      </c>
      <c r="C106" s="37" t="s">
        <v>53</v>
      </c>
      <c r="D106" s="37" t="str">
        <f>VLOOKUP($F106,'mã kho'!$A$1:$B$331,2,0)</f>
        <v>3B27</v>
      </c>
      <c r="E106" s="37" t="s">
        <v>55</v>
      </c>
      <c r="F106" s="37" t="s">
        <v>148</v>
      </c>
      <c r="G106" s="37" t="s">
        <v>149</v>
      </c>
      <c r="H106" s="44" t="s">
        <v>50</v>
      </c>
      <c r="I106" s="38">
        <f>VLOOKUP($F106,KhoLongAn!$A$1:$C$93,COLUMN(C88),0)</f>
        <v>892</v>
      </c>
      <c r="J106" s="39">
        <f>VLOOKUP($F106,'XN LA'!$A$1:$D$104,COLUMN(C84),0)</f>
        <v>0</v>
      </c>
      <c r="K106" s="39">
        <f>VLOOKUP($F106,'XN LA'!$A$1:$D$104,COLUMN(D84),0)</f>
        <v>0</v>
      </c>
      <c r="L106" s="40">
        <f t="shared" si="10"/>
        <v>892</v>
      </c>
      <c r="M106" s="41">
        <f t="shared" si="11"/>
        <v>1076</v>
      </c>
      <c r="N106" s="42">
        <f>VLOOKUP($F106,TB!$A:$C,COLUMN(C102),0)</f>
        <v>231</v>
      </c>
      <c r="O106" s="43">
        <v>416000</v>
      </c>
      <c r="P106" s="34">
        <f t="shared" si="8"/>
        <v>1108.8</v>
      </c>
      <c r="Q106" s="34">
        <f t="shared" si="9"/>
        <v>32.799999999999955</v>
      </c>
      <c r="R106" s="34">
        <f t="shared" si="7"/>
        <v>-430.71475409836069</v>
      </c>
      <c r="S106" s="56" t="str">
        <f>IF(ISNA(VLOOKUP($F106,Arr!$A$1:$G$230,COLUMN(C103),0))=TRUE," ",IF(VLOOKUP($F106,Arr!$A$1:$G$230,COLUMN(C103),0)=0,"",VLOOKUP($F106,Arr!$A$1:$G$230,COLUMN(C103),0)))</f>
        <v/>
      </c>
      <c r="T106" s="56" t="str">
        <f>IF(ISNA(VLOOKUP($F106,Arr!$A$1:$G$230,COLUMN(D103),0))=TRUE," ",IF(VLOOKUP($F106,Arr!$A$1:$G$230,COLUMN(D103),0)=0,"",VLOOKUP($F106,Arr!$A$1:$G$230,COLUMN(D103),0)))</f>
        <v/>
      </c>
      <c r="U106" s="56" t="str">
        <f>IF(ISNA(VLOOKUP($F106,Arr!$A$1:$G$230,COLUMN(E103),0))=TRUE," ",IF(VLOOKUP($F106,Arr!$A$1:$G$230,COLUMN(E103),0)=0,"",VLOOKUP($F106,Arr!$A$1:$G$230,COLUMN(E103),0)))</f>
        <v/>
      </c>
      <c r="V106" s="56" t="str">
        <f>IF(ISNA(VLOOKUP($F106,Arr!$A$1:$G$230,COLUMN(F103),0))=TRUE," ",IF(VLOOKUP($F106,Arr!$A$1:$G$230,COLUMN(F103),0)=0,"",VLOOKUP($F106,Arr!$A$1:$G$230,COLUMN(F103),0)))</f>
        <v/>
      </c>
      <c r="W106" s="56" t="str">
        <f>IF(ISNA(VLOOKUP($F106,Arr!$A$1:$G$230,COLUMN(G103),0))=TRUE," ",IF(VLOOKUP($F106,Arr!$A$1:$G$230,COLUMN(G103),0)=0,"",VLOOKUP($F106,Arr!$A$1:$G$230,COLUMN(G103),0)))</f>
        <v/>
      </c>
    </row>
    <row r="107" spans="1:23" ht="14.25" customHeight="1">
      <c r="A107" s="37" t="s">
        <v>51</v>
      </c>
      <c r="B107" s="37" t="s">
        <v>52</v>
      </c>
      <c r="C107" s="37" t="s">
        <v>53</v>
      </c>
      <c r="D107" s="37" t="str">
        <f>VLOOKUP($F107,'mã kho'!$A$1:$B$331,2,0)</f>
        <v>3B27</v>
      </c>
      <c r="E107" s="37" t="s">
        <v>12</v>
      </c>
      <c r="F107" s="37" t="s">
        <v>148</v>
      </c>
      <c r="G107" s="37" t="s">
        <v>149</v>
      </c>
      <c r="H107" s="44" t="s">
        <v>50</v>
      </c>
      <c r="I107" s="38">
        <f>VLOOKUP($F107,KhoPhuEm!$A$1:$C$226,COLUMN(C103),0)</f>
        <v>288</v>
      </c>
      <c r="J107" s="39">
        <f>VLOOKUP($F107,'XN PE'!$A$1:$D$240,COLUMN(C100),0)</f>
        <v>159</v>
      </c>
      <c r="K107" s="39">
        <f>VLOOKUP($F107,'XN PE'!$A$1:$D$240,COLUMN(D100),0)</f>
        <v>263</v>
      </c>
      <c r="L107" s="40">
        <f t="shared" si="10"/>
        <v>184</v>
      </c>
      <c r="M107" s="41" t="str">
        <f t="shared" si="11"/>
        <v/>
      </c>
      <c r="N107" s="42">
        <f>VLOOKUP($F107,TB!$A:$C,COLUMN(C103),0)</f>
        <v>231</v>
      </c>
      <c r="O107" s="43">
        <v>416000</v>
      </c>
      <c r="P107" s="34">
        <f t="shared" si="8"/>
        <v>1108.8</v>
      </c>
      <c r="Q107" s="34">
        <f t="shared" si="9"/>
        <v>0</v>
      </c>
      <c r="R107" s="34">
        <f t="shared" si="7"/>
        <v>0</v>
      </c>
      <c r="S107" s="56" t="str">
        <f>IF(ISNA(VLOOKUP($F107,Arr!$A$1:$G$230,COLUMN(C104),0))=TRUE," ",IF(VLOOKUP($F107,Arr!$A$1:$G$230,COLUMN(C104),0)=0,"",VLOOKUP($F107,Arr!$A$1:$G$230,COLUMN(C104),0)))</f>
        <v/>
      </c>
      <c r="T107" s="56" t="str">
        <f>IF(ISNA(VLOOKUP($F107,Arr!$A$1:$G$230,COLUMN(D104),0))=TRUE," ",IF(VLOOKUP($F107,Arr!$A$1:$G$230,COLUMN(D104),0)=0,"",VLOOKUP($F107,Arr!$A$1:$G$230,COLUMN(D104),0)))</f>
        <v/>
      </c>
      <c r="U107" s="56" t="str">
        <f>IF(ISNA(VLOOKUP($F107,Arr!$A$1:$G$230,COLUMN(E104),0))=TRUE," ",IF(VLOOKUP($F107,Arr!$A$1:$G$230,COLUMN(E104),0)=0,"",VLOOKUP($F107,Arr!$A$1:$G$230,COLUMN(E104),0)))</f>
        <v/>
      </c>
      <c r="V107" s="56" t="str">
        <f>IF(ISNA(VLOOKUP($F107,Arr!$A$1:$G$230,COLUMN(F104),0))=TRUE," ",IF(VLOOKUP($F107,Arr!$A$1:$G$230,COLUMN(F104),0)=0,"",VLOOKUP($F107,Arr!$A$1:$G$230,COLUMN(F104),0)))</f>
        <v/>
      </c>
      <c r="W107" s="56" t="str">
        <f>IF(ISNA(VLOOKUP($F107,Arr!$A$1:$G$230,COLUMN(G104),0))=TRUE," ",IF(VLOOKUP($F107,Arr!$A$1:$G$230,COLUMN(G104),0)=0,"",VLOOKUP($F107,Arr!$A$1:$G$230,COLUMN(G104),0)))</f>
        <v/>
      </c>
    </row>
    <row r="108" spans="1:23" ht="14.25" customHeight="1">
      <c r="A108" s="37" t="s">
        <v>51</v>
      </c>
      <c r="B108" s="37" t="s">
        <v>52</v>
      </c>
      <c r="C108" s="37" t="s">
        <v>53</v>
      </c>
      <c r="D108" s="37" t="e">
        <f>VLOOKUP($F108,'mã kho'!$A$1:$B$331,2,0)</f>
        <v>#N/A</v>
      </c>
      <c r="E108" s="37" t="s">
        <v>12</v>
      </c>
      <c r="F108" s="37" t="s">
        <v>48</v>
      </c>
      <c r="G108" s="37" t="s">
        <v>49</v>
      </c>
      <c r="H108" s="44" t="s">
        <v>50</v>
      </c>
      <c r="I108" s="38">
        <f>VLOOKUP($F108,KhoPhuEm!$A$1:$C$226,COLUMN(C104),0)</f>
        <v>0</v>
      </c>
      <c r="J108" s="39">
        <v>0</v>
      </c>
      <c r="K108" s="39">
        <v>0</v>
      </c>
      <c r="L108" s="40">
        <f t="shared" si="10"/>
        <v>0</v>
      </c>
      <c r="M108" s="41">
        <f t="shared" si="11"/>
        <v>0</v>
      </c>
      <c r="N108" s="42">
        <f>VLOOKUP($F108,TB!$A:$C,COLUMN(C104),0)</f>
        <v>3</v>
      </c>
      <c r="O108" s="43">
        <v>814000</v>
      </c>
      <c r="P108" s="34">
        <f t="shared" si="8"/>
        <v>14.399999999999999</v>
      </c>
      <c r="Q108" s="34">
        <f t="shared" si="9"/>
        <v>14.399999999999999</v>
      </c>
      <c r="R108" s="34">
        <f t="shared" si="7"/>
        <v>8.3803278688524578</v>
      </c>
      <c r="S108" s="56" t="str">
        <f>IF(ISNA(VLOOKUP($F108,Arr!$A$1:$G$230,COLUMN(C105),0))=TRUE," ",IF(VLOOKUP($F108,Arr!$A$1:$G$230,COLUMN(C105),0)=0,"",VLOOKUP($F108,Arr!$A$1:$G$230,COLUMN(C105),0)))</f>
        <v/>
      </c>
      <c r="T108" s="56" t="str">
        <f>IF(ISNA(VLOOKUP($F108,Arr!$A$1:$G$230,COLUMN(D105),0))=TRUE," ",IF(VLOOKUP($F108,Arr!$A$1:$G$230,COLUMN(D105),0)=0,"",VLOOKUP($F108,Arr!$A$1:$G$230,COLUMN(D105),0)))</f>
        <v/>
      </c>
      <c r="U108" s="56" t="str">
        <f>IF(ISNA(VLOOKUP($F108,Arr!$A$1:$G$230,COLUMN(E105),0))=TRUE," ",IF(VLOOKUP($F108,Arr!$A$1:$G$230,COLUMN(E105),0)=0,"",VLOOKUP($F108,Arr!$A$1:$G$230,COLUMN(E105),0)))</f>
        <v/>
      </c>
      <c r="V108" s="56" t="str">
        <f>IF(ISNA(VLOOKUP($F108,Arr!$A$1:$G$230,COLUMN(F105),0))=TRUE," ",IF(VLOOKUP($F108,Arr!$A$1:$G$230,COLUMN(F105),0)=0,"",VLOOKUP($F108,Arr!$A$1:$G$230,COLUMN(F105),0)))</f>
        <v/>
      </c>
      <c r="W108" s="56" t="str">
        <f>IF(ISNA(VLOOKUP($F108,Arr!$A$1:$G$230,COLUMN(G105),0))=TRUE," ",IF(VLOOKUP($F108,Arr!$A$1:$G$230,COLUMN(G105),0)=0,"",VLOOKUP($F108,Arr!$A$1:$G$230,COLUMN(G105),0)))</f>
        <v/>
      </c>
    </row>
    <row r="109" spans="1:23" ht="14.25" customHeight="1">
      <c r="A109" s="37" t="s">
        <v>51</v>
      </c>
      <c r="B109" s="37" t="s">
        <v>52</v>
      </c>
      <c r="C109" s="37" t="s">
        <v>53</v>
      </c>
      <c r="D109" s="37" t="str">
        <f>VLOOKUP($F109,'mã kho'!$A$1:$B$331,2,0)</f>
        <v>3B22</v>
      </c>
      <c r="E109" s="37" t="s">
        <v>55</v>
      </c>
      <c r="F109" s="37" t="s">
        <v>573</v>
      </c>
      <c r="G109" s="37" t="s">
        <v>574</v>
      </c>
      <c r="H109" s="44" t="s">
        <v>50</v>
      </c>
      <c r="I109" s="38">
        <f>VLOOKUP($F109,KhoLongAn!$A$1:$C$93,COLUMN(C91),0)</f>
        <v>1612</v>
      </c>
      <c r="J109" s="39">
        <f>VLOOKUP($F109,'XN LA'!$A$1:$D$104,COLUMN(C87),0)</f>
        <v>864</v>
      </c>
      <c r="K109" s="39">
        <f>VLOOKUP($F109,'XN LA'!$A$1:$D$104,COLUMN(D87),0)</f>
        <v>240</v>
      </c>
      <c r="L109" s="40">
        <f t="shared" si="10"/>
        <v>2236</v>
      </c>
      <c r="M109" s="41">
        <f t="shared" si="11"/>
        <v>2477</v>
      </c>
      <c r="N109" s="42">
        <f>VLOOKUP($F109,TB!$A:$C,COLUMN(C105),0)</f>
        <v>234</v>
      </c>
      <c r="O109" s="43">
        <v>449000</v>
      </c>
      <c r="P109" s="34">
        <f t="shared" si="8"/>
        <v>1123.2</v>
      </c>
      <c r="Q109" s="34">
        <f t="shared" si="9"/>
        <v>-1353.8</v>
      </c>
      <c r="R109" s="34">
        <f t="shared" si="7"/>
        <v>-1823.3344262295082</v>
      </c>
      <c r="S109" s="56" t="str">
        <f>IF(ISNA(VLOOKUP($F109,Arr!$A$1:$G$230,COLUMN(C106),0))=TRUE," ",IF(VLOOKUP($F109,Arr!$A$1:$G$230,COLUMN(C106),0)=0,"",VLOOKUP($F109,Arr!$A$1:$G$230,COLUMN(C106),0)))</f>
        <v/>
      </c>
      <c r="T109" s="56" t="str">
        <f>IF(ISNA(VLOOKUP($F109,Arr!$A$1:$G$230,COLUMN(D106),0))=TRUE," ",IF(VLOOKUP($F109,Arr!$A$1:$G$230,COLUMN(D106),0)=0,"",VLOOKUP($F109,Arr!$A$1:$G$230,COLUMN(D106),0)))</f>
        <v/>
      </c>
      <c r="U109" s="56" t="str">
        <f>IF(ISNA(VLOOKUP($F109,Arr!$A$1:$G$230,COLUMN(E106),0))=TRUE," ",IF(VLOOKUP($F109,Arr!$A$1:$G$230,COLUMN(E106),0)=0,"",VLOOKUP($F109,Arr!$A$1:$G$230,COLUMN(E106),0)))</f>
        <v/>
      </c>
      <c r="V109" s="56" t="str">
        <f>IF(ISNA(VLOOKUP($F109,Arr!$A$1:$G$230,COLUMN(F106),0))=TRUE," ",IF(VLOOKUP($F109,Arr!$A$1:$G$230,COLUMN(F106),0)=0,"",VLOOKUP($F109,Arr!$A$1:$G$230,COLUMN(F106),0)))</f>
        <v/>
      </c>
      <c r="W109" s="56" t="str">
        <f>IF(ISNA(VLOOKUP($F109,Arr!$A$1:$G$230,COLUMN(G106),0))=TRUE," ",IF(VLOOKUP($F109,Arr!$A$1:$G$230,COLUMN(G106),0)=0,"",VLOOKUP($F109,Arr!$A$1:$G$230,COLUMN(G106),0)))</f>
        <v/>
      </c>
    </row>
    <row r="110" spans="1:23" ht="14.25" customHeight="1">
      <c r="A110" s="37" t="s">
        <v>51</v>
      </c>
      <c r="B110" s="37" t="s">
        <v>52</v>
      </c>
      <c r="C110" s="37" t="s">
        <v>53</v>
      </c>
      <c r="D110" s="37" t="str">
        <f>VLOOKUP($F110,'mã kho'!$A$1:$B$331,2,0)</f>
        <v>3B22</v>
      </c>
      <c r="E110" s="37" t="s">
        <v>12</v>
      </c>
      <c r="F110" s="37" t="s">
        <v>573</v>
      </c>
      <c r="G110" s="37" t="s">
        <v>574</v>
      </c>
      <c r="H110" s="44" t="s">
        <v>50</v>
      </c>
      <c r="I110" s="38">
        <f>VLOOKUP($F110,KhoPhuEm!$A$1:$C$226,COLUMN(C106),0)</f>
        <v>260</v>
      </c>
      <c r="J110" s="39">
        <f>VLOOKUP($F110,'XN PE'!$A$1:$D$240,COLUMN(C103),0)</f>
        <v>459</v>
      </c>
      <c r="K110" s="39">
        <f>VLOOKUP($F110,'XN PE'!$A$1:$D$240,COLUMN(D103),0)</f>
        <v>478</v>
      </c>
      <c r="L110" s="40">
        <f t="shared" si="10"/>
        <v>241</v>
      </c>
      <c r="M110" s="41" t="str">
        <f t="shared" si="11"/>
        <v/>
      </c>
      <c r="N110" s="42">
        <f>VLOOKUP($F110,TB!$A:$C,COLUMN(C106),0)</f>
        <v>234</v>
      </c>
      <c r="O110" s="43">
        <v>449000</v>
      </c>
      <c r="P110" s="34">
        <f t="shared" si="8"/>
        <v>1123.2</v>
      </c>
      <c r="Q110" s="34">
        <f t="shared" si="9"/>
        <v>0</v>
      </c>
      <c r="R110" s="34">
        <f t="shared" si="7"/>
        <v>0</v>
      </c>
      <c r="S110" s="56" t="str">
        <f>IF(ISNA(VLOOKUP($F110,Arr!$A$1:$G$230,COLUMN(C107),0))=TRUE," ",IF(VLOOKUP($F110,Arr!$A$1:$G$230,COLUMN(C107),0)=0,"",VLOOKUP($F110,Arr!$A$1:$G$230,COLUMN(C107),0)))</f>
        <v/>
      </c>
      <c r="T110" s="56" t="str">
        <f>IF(ISNA(VLOOKUP($F110,Arr!$A$1:$G$230,COLUMN(D107),0))=TRUE," ",IF(VLOOKUP($F110,Arr!$A$1:$G$230,COLUMN(D107),0)=0,"",VLOOKUP($F110,Arr!$A$1:$G$230,COLUMN(D107),0)))</f>
        <v/>
      </c>
      <c r="U110" s="56" t="str">
        <f>IF(ISNA(VLOOKUP($F110,Arr!$A$1:$G$230,COLUMN(E107),0))=TRUE," ",IF(VLOOKUP($F110,Arr!$A$1:$G$230,COLUMN(E107),0)=0,"",VLOOKUP($F110,Arr!$A$1:$G$230,COLUMN(E107),0)))</f>
        <v/>
      </c>
      <c r="V110" s="56" t="str">
        <f>IF(ISNA(VLOOKUP($F110,Arr!$A$1:$G$230,COLUMN(F107),0))=TRUE," ",IF(VLOOKUP($F110,Arr!$A$1:$G$230,COLUMN(F107),0)=0,"",VLOOKUP($F110,Arr!$A$1:$G$230,COLUMN(F107),0)))</f>
        <v/>
      </c>
      <c r="W110" s="56" t="str">
        <f>IF(ISNA(VLOOKUP($F110,Arr!$A$1:$G$230,COLUMN(G107),0))=TRUE," ",IF(VLOOKUP($F110,Arr!$A$1:$G$230,COLUMN(G107),0)=0,"",VLOOKUP($F110,Arr!$A$1:$G$230,COLUMN(G107),0)))</f>
        <v/>
      </c>
    </row>
    <row r="111" spans="1:23" ht="14.25" customHeight="1">
      <c r="A111" s="37" t="s">
        <v>51</v>
      </c>
      <c r="B111" s="37" t="s">
        <v>52</v>
      </c>
      <c r="C111" s="37" t="s">
        <v>53</v>
      </c>
      <c r="D111" s="37" t="str">
        <f>VLOOKUP($F111,'mã kho'!$A$1:$B$331,2,0)</f>
        <v>4A14</v>
      </c>
      <c r="E111" s="37" t="s">
        <v>12</v>
      </c>
      <c r="F111" s="37" t="s">
        <v>571</v>
      </c>
      <c r="G111" s="37" t="s">
        <v>572</v>
      </c>
      <c r="H111" s="44" t="s">
        <v>50</v>
      </c>
      <c r="I111" s="38">
        <f>VLOOKUP($F111,KhoPhuEm!$A$1:$C$226,COLUMN(C107),0)</f>
        <v>177</v>
      </c>
      <c r="J111" s="39">
        <f>VLOOKUP($F111,'XN PE'!$A$1:$D$240,COLUMN(C104),0)</f>
        <v>1</v>
      </c>
      <c r="K111" s="39">
        <f>VLOOKUP($F111,'XN PE'!$A$1:$D$240,COLUMN(D104),0)</f>
        <v>1</v>
      </c>
      <c r="L111" s="40">
        <f t="shared" si="10"/>
        <v>177</v>
      </c>
      <c r="M111" s="41">
        <f t="shared" si="11"/>
        <v>177</v>
      </c>
      <c r="N111" s="42">
        <f>VLOOKUP($F111,TB!$A:$C,COLUMN(C107),0)</f>
        <v>0</v>
      </c>
      <c r="O111" s="43">
        <v>674000</v>
      </c>
      <c r="P111" s="34">
        <f t="shared" si="8"/>
        <v>0</v>
      </c>
      <c r="Q111" s="34">
        <f t="shared" si="9"/>
        <v>-177</v>
      </c>
      <c r="R111" s="34">
        <f t="shared" si="7"/>
        <v>-177</v>
      </c>
      <c r="S111" s="56" t="str">
        <f>IF(ISNA(VLOOKUP($F111,Arr!$A$1:$G$230,COLUMN(C108),0))=TRUE," ",IF(VLOOKUP($F111,Arr!$A$1:$G$230,COLUMN(C108),0)=0,"",VLOOKUP($F111,Arr!$A$1:$G$230,COLUMN(C108),0)))</f>
        <v/>
      </c>
      <c r="T111" s="56" t="str">
        <f>IF(ISNA(VLOOKUP($F111,Arr!$A$1:$G$230,COLUMN(D108),0))=TRUE," ",IF(VLOOKUP($F111,Arr!$A$1:$G$230,COLUMN(D108),0)=0,"",VLOOKUP($F111,Arr!$A$1:$G$230,COLUMN(D108),0)))</f>
        <v/>
      </c>
      <c r="U111" s="56" t="str">
        <f>IF(ISNA(VLOOKUP($F111,Arr!$A$1:$G$230,COLUMN(E108),0))=TRUE," ",IF(VLOOKUP($F111,Arr!$A$1:$G$230,COLUMN(E108),0)=0,"",VLOOKUP($F111,Arr!$A$1:$G$230,COLUMN(E108),0)))</f>
        <v/>
      </c>
      <c r="V111" s="56" t="str">
        <f>IF(ISNA(VLOOKUP($F111,Arr!$A$1:$G$230,COLUMN(F108),0))=TRUE," ",IF(VLOOKUP($F111,Arr!$A$1:$G$230,COLUMN(F108),0)=0,"",VLOOKUP($F111,Arr!$A$1:$G$230,COLUMN(F108),0)))</f>
        <v/>
      </c>
      <c r="W111" s="56" t="str">
        <f>IF(ISNA(VLOOKUP($F111,Arr!$A$1:$G$230,COLUMN(G108),0))=TRUE," ",IF(VLOOKUP($F111,Arr!$A$1:$G$230,COLUMN(G108),0)=0,"",VLOOKUP($F111,Arr!$A$1:$G$230,COLUMN(G108),0)))</f>
        <v/>
      </c>
    </row>
    <row r="112" spans="1:23" ht="14.25" customHeight="1">
      <c r="A112" s="37" t="s">
        <v>51</v>
      </c>
      <c r="B112" s="37" t="s">
        <v>52</v>
      </c>
      <c r="C112" s="37" t="s">
        <v>53</v>
      </c>
      <c r="D112" s="37" t="str">
        <f>VLOOKUP($F112,'mã kho'!$A$1:$B$331,2,0)</f>
        <v>4A8</v>
      </c>
      <c r="E112" s="37" t="s">
        <v>55</v>
      </c>
      <c r="F112" s="37" t="s">
        <v>146</v>
      </c>
      <c r="G112" s="37" t="s">
        <v>147</v>
      </c>
      <c r="H112" s="44" t="s">
        <v>50</v>
      </c>
      <c r="I112" s="38">
        <f>VLOOKUP($F112,KhoLongAn!$A$1:$C$93,COLUMN(C94),0)</f>
        <v>324</v>
      </c>
      <c r="J112" s="39">
        <f>VLOOKUP($F112,'XN LA'!$A$1:$D$104,COLUMN(C90),0)</f>
        <v>864</v>
      </c>
      <c r="K112" s="39">
        <f>VLOOKUP($F112,'XN LA'!$A$1:$D$104,COLUMN(D90),0)</f>
        <v>564</v>
      </c>
      <c r="L112" s="40">
        <f t="shared" si="10"/>
        <v>624</v>
      </c>
      <c r="M112" s="41">
        <f t="shared" si="11"/>
        <v>936</v>
      </c>
      <c r="N112" s="42">
        <f>VLOOKUP($F112,TB!$A:$C,COLUMN(C108),0)</f>
        <v>383</v>
      </c>
      <c r="O112" s="43">
        <v>304000</v>
      </c>
      <c r="P112" s="34">
        <f t="shared" si="8"/>
        <v>1838.3999999999999</v>
      </c>
      <c r="Q112" s="34">
        <f t="shared" si="9"/>
        <v>902.39999999999986</v>
      </c>
      <c r="R112" s="34">
        <f t="shared" si="7"/>
        <v>133.8885245901638</v>
      </c>
      <c r="S112" s="56" t="str">
        <f>IF(ISNA(VLOOKUP($F112,Arr!$A$1:$G$230,COLUMN(C109),0))=TRUE," ",IF(VLOOKUP($F112,Arr!$A$1:$G$230,COLUMN(C109),0)=0,"",VLOOKUP($F112,Arr!$A$1:$G$230,COLUMN(C109),0)))</f>
        <v/>
      </c>
      <c r="T112" s="56" t="str">
        <f>IF(ISNA(VLOOKUP($F112,Arr!$A$1:$G$230,COLUMN(D109),0))=TRUE," ",IF(VLOOKUP($F112,Arr!$A$1:$G$230,COLUMN(D109),0)=0,"",VLOOKUP($F112,Arr!$A$1:$G$230,COLUMN(D109),0)))</f>
        <v/>
      </c>
      <c r="U112" s="56" t="str">
        <f>IF(ISNA(VLOOKUP($F112,Arr!$A$1:$G$230,COLUMN(E109),0))=TRUE," ",IF(VLOOKUP($F112,Arr!$A$1:$G$230,COLUMN(E109),0)=0,"",VLOOKUP($F112,Arr!$A$1:$G$230,COLUMN(E109),0)))</f>
        <v/>
      </c>
      <c r="V112" s="56" t="str">
        <f>IF(ISNA(VLOOKUP($F112,Arr!$A$1:$G$230,COLUMN(F109),0))=TRUE," ",IF(VLOOKUP($F112,Arr!$A$1:$G$230,COLUMN(F109),0)=0,"",VLOOKUP($F112,Arr!$A$1:$G$230,COLUMN(F109),0)))</f>
        <v/>
      </c>
      <c r="W112" s="56" t="str">
        <f>IF(ISNA(VLOOKUP($F112,Arr!$A$1:$G$230,COLUMN(G109),0))=TRUE," ",IF(VLOOKUP($F112,Arr!$A$1:$G$230,COLUMN(G109),0)=0,"",VLOOKUP($F112,Arr!$A$1:$G$230,COLUMN(G109),0)))</f>
        <v/>
      </c>
    </row>
    <row r="113" spans="1:23" ht="14.25" customHeight="1">
      <c r="A113" s="37" t="s">
        <v>51</v>
      </c>
      <c r="B113" s="37" t="s">
        <v>52</v>
      </c>
      <c r="C113" s="37" t="s">
        <v>53</v>
      </c>
      <c r="D113" s="37" t="str">
        <f>VLOOKUP($F113,'mã kho'!$A$1:$B$331,2,0)</f>
        <v>4A8</v>
      </c>
      <c r="E113" s="37" t="s">
        <v>12</v>
      </c>
      <c r="F113" s="37" t="s">
        <v>146</v>
      </c>
      <c r="G113" s="37" t="s">
        <v>147</v>
      </c>
      <c r="H113" s="44" t="s">
        <v>50</v>
      </c>
      <c r="I113" s="38">
        <f>VLOOKUP($F113,KhoPhuEm!$A$1:$C$226,COLUMN(C109),0)</f>
        <v>321</v>
      </c>
      <c r="J113" s="39">
        <f>VLOOKUP($F113,'XN PE'!$A$1:$D$240,COLUMN(C106),0)</f>
        <v>591</v>
      </c>
      <c r="K113" s="39">
        <f>VLOOKUP($F113,'XN PE'!$A$1:$D$240,COLUMN(D106),0)</f>
        <v>600</v>
      </c>
      <c r="L113" s="40">
        <f t="shared" si="10"/>
        <v>312</v>
      </c>
      <c r="M113" s="41" t="str">
        <f t="shared" si="11"/>
        <v/>
      </c>
      <c r="N113" s="42">
        <f>VLOOKUP($F113,TB!$A:$C,COLUMN(C109),0)</f>
        <v>383</v>
      </c>
      <c r="O113" s="43">
        <v>304000</v>
      </c>
      <c r="P113" s="34">
        <f t="shared" si="8"/>
        <v>1838.3999999999999</v>
      </c>
      <c r="Q113" s="34">
        <f t="shared" si="9"/>
        <v>0</v>
      </c>
      <c r="R113" s="34">
        <f t="shared" si="7"/>
        <v>0</v>
      </c>
      <c r="S113" s="56" t="str">
        <f>IF(ISNA(VLOOKUP($F113,Arr!$A$1:$G$230,COLUMN(C110),0))=TRUE," ",IF(VLOOKUP($F113,Arr!$A$1:$G$230,COLUMN(C110),0)=0,"",VLOOKUP($F113,Arr!$A$1:$G$230,COLUMN(C110),0)))</f>
        <v/>
      </c>
      <c r="T113" s="56" t="str">
        <f>IF(ISNA(VLOOKUP($F113,Arr!$A$1:$G$230,COLUMN(D110),0))=TRUE," ",IF(VLOOKUP($F113,Arr!$A$1:$G$230,COLUMN(D110),0)=0,"",VLOOKUP($F113,Arr!$A$1:$G$230,COLUMN(D110),0)))</f>
        <v/>
      </c>
      <c r="U113" s="56" t="str">
        <f>IF(ISNA(VLOOKUP($F113,Arr!$A$1:$G$230,COLUMN(E110),0))=TRUE," ",IF(VLOOKUP($F113,Arr!$A$1:$G$230,COLUMN(E110),0)=0,"",VLOOKUP($F113,Arr!$A$1:$G$230,COLUMN(E110),0)))</f>
        <v/>
      </c>
      <c r="V113" s="56"/>
      <c r="W113" s="56" t="str">
        <f>IF(ISNA(VLOOKUP($F113,Arr!$A$1:$G$230,COLUMN(G110),0))=TRUE," ",IF(VLOOKUP($F113,Arr!$A$1:$G$230,COLUMN(G110),0)=0,"",VLOOKUP($F113,Arr!$A$1:$G$230,COLUMN(G110),0)))</f>
        <v/>
      </c>
    </row>
    <row r="114" spans="1:23" ht="14.25" customHeight="1">
      <c r="A114" s="37" t="s">
        <v>51</v>
      </c>
      <c r="B114" s="37" t="s">
        <v>292</v>
      </c>
      <c r="C114" s="37" t="s">
        <v>293</v>
      </c>
      <c r="D114" s="37" t="str">
        <f>VLOOKUP($F114,'mã kho'!$A$1:$B$331,2,0)</f>
        <v>REDWINE</v>
      </c>
      <c r="E114" s="37" t="s">
        <v>12</v>
      </c>
      <c r="F114" s="37" t="s">
        <v>290</v>
      </c>
      <c r="G114" s="37" t="s">
        <v>291</v>
      </c>
      <c r="H114" s="44" t="s">
        <v>201</v>
      </c>
      <c r="I114" s="38">
        <f>VLOOKUP($F114,KhoPhuEm!$A$1:$C$226,COLUMN(C110),0)</f>
        <v>13</v>
      </c>
      <c r="J114" s="39">
        <f>VLOOKUP($F114,'XN PE'!$A$1:$D$240,COLUMN(C107),0)</f>
        <v>0</v>
      </c>
      <c r="K114" s="39">
        <f>VLOOKUP($F114,'XN PE'!$A$1:$D$240,COLUMN(D107),0)</f>
        <v>0</v>
      </c>
      <c r="L114" s="40">
        <f t="shared" si="10"/>
        <v>13</v>
      </c>
      <c r="M114" s="41">
        <f t="shared" si="11"/>
        <v>13</v>
      </c>
      <c r="N114" s="42">
        <f>VLOOKUP($F114,TB!$A:$C,COLUMN(C110),0)</f>
        <v>6</v>
      </c>
      <c r="O114" s="43">
        <v>0</v>
      </c>
      <c r="P114" s="34">
        <f t="shared" si="8"/>
        <v>28.799999999999997</v>
      </c>
      <c r="Q114" s="34">
        <f t="shared" si="9"/>
        <v>15.799999999999997</v>
      </c>
      <c r="R114" s="34">
        <f t="shared" si="7"/>
        <v>3.7606557377049157</v>
      </c>
      <c r="S114" s="56" t="str">
        <f>IF(ISNA(VLOOKUP($F114,Arr!$A$1:$G$230,COLUMN(C111),0))=TRUE," ",IF(VLOOKUP($F114,Arr!$A$1:$G$230,COLUMN(C111),0)=0,"",VLOOKUP($F114,Arr!$A$1:$G$230,COLUMN(C111),0)))</f>
        <v/>
      </c>
      <c r="T114" s="56" t="str">
        <f>IF(ISNA(VLOOKUP($F114,Arr!$A$1:$G$230,COLUMN(D111),0))=TRUE," ",IF(VLOOKUP($F114,Arr!$A$1:$G$230,COLUMN(D111),0)=0,"",VLOOKUP($F114,Arr!$A$1:$G$230,COLUMN(D111),0)))</f>
        <v/>
      </c>
      <c r="U114" s="56" t="str">
        <f>IF(ISNA(VLOOKUP($F114,Arr!$A$1:$G$230,COLUMN(E111),0))=TRUE," ",IF(VLOOKUP($F114,Arr!$A$1:$G$230,COLUMN(E111),0)=0,"",VLOOKUP($F114,Arr!$A$1:$G$230,COLUMN(E111),0)))</f>
        <v/>
      </c>
      <c r="V114" s="56" t="str">
        <f>IF(ISNA(VLOOKUP($F114,Arr!$A$1:$G$230,COLUMN(F111),0))=TRUE," ",IF(VLOOKUP($F114,Arr!$A$1:$G$230,COLUMN(F111),0)=0,"",VLOOKUP($F114,Arr!$A$1:$G$230,COLUMN(F111),0)))</f>
        <v/>
      </c>
      <c r="W114" s="56" t="str">
        <f>IF(ISNA(VLOOKUP($F114,Arr!$A$1:$G$230,COLUMN(G111),0))=TRUE," ",IF(VLOOKUP($F114,Arr!$A$1:$G$230,COLUMN(G111),0)=0,"",VLOOKUP($F114,Arr!$A$1:$G$230,COLUMN(G111),0)))</f>
        <v/>
      </c>
    </row>
    <row r="115" spans="1:23" ht="14.25" customHeight="1">
      <c r="A115" s="37" t="s">
        <v>51</v>
      </c>
      <c r="B115" s="37" t="s">
        <v>312</v>
      </c>
      <c r="C115" s="37" t="s">
        <v>293</v>
      </c>
      <c r="D115" s="37" t="str">
        <f>VLOOKUP($F115,'mã kho'!$A$1:$B$331,2,0)</f>
        <v>REDWINE</v>
      </c>
      <c r="E115" s="37" t="s">
        <v>12</v>
      </c>
      <c r="F115" s="37" t="s">
        <v>310</v>
      </c>
      <c r="G115" s="37" t="s">
        <v>311</v>
      </c>
      <c r="H115" s="44" t="s">
        <v>201</v>
      </c>
      <c r="I115" s="38">
        <f>VLOOKUP($F115,KhoPhuEm!$A$1:$C$226,COLUMN(C111),0)</f>
        <v>2</v>
      </c>
      <c r="J115" s="39">
        <f>VLOOKUP($F115,'XN PE'!$A$1:$D$240,COLUMN(C108),0)</f>
        <v>0</v>
      </c>
      <c r="K115" s="39">
        <f>VLOOKUP($F115,'XN PE'!$A$1:$D$240,COLUMN(D108),0)</f>
        <v>0</v>
      </c>
      <c r="L115" s="40">
        <f t="shared" si="10"/>
        <v>2</v>
      </c>
      <c r="M115" s="41">
        <f t="shared" si="11"/>
        <v>2</v>
      </c>
      <c r="N115" s="42">
        <f>VLOOKUP($F115,TB!$A:$C,COLUMN(C111),0)</f>
        <v>1258</v>
      </c>
      <c r="O115" s="43">
        <v>375000</v>
      </c>
      <c r="P115" s="34">
        <f t="shared" si="8"/>
        <v>6038.4</v>
      </c>
      <c r="Q115" s="34">
        <f t="shared" si="9"/>
        <v>6036.4</v>
      </c>
      <c r="R115" s="34">
        <f t="shared" si="7"/>
        <v>3512.1508196721306</v>
      </c>
      <c r="S115" s="56" t="str">
        <f>IF(ISNA(VLOOKUP($F115,Arr!$A$1:$G$230,COLUMN(C112),0))=TRUE," ",IF(VLOOKUP($F115,Arr!$A$1:$G$230,COLUMN(C112),0)=0,"",VLOOKUP($F115,Arr!$A$1:$G$230,COLUMN(C112),0)))</f>
        <v/>
      </c>
      <c r="T115" s="56" t="str">
        <f>IF(ISNA(VLOOKUP($F115,Arr!$A$1:$G$230,COLUMN(D112),0))=TRUE," ",IF(VLOOKUP($F115,Arr!$A$1:$G$230,COLUMN(D112),0)=0,"",VLOOKUP($F115,Arr!$A$1:$G$230,COLUMN(D112),0)))</f>
        <v/>
      </c>
      <c r="U115" s="56" t="str">
        <f>IF(ISNA(VLOOKUP($F115,Arr!$A$1:$G$230,COLUMN(E112),0))=TRUE," ",IF(VLOOKUP($F115,Arr!$A$1:$G$230,COLUMN(E112),0)=0,"",VLOOKUP($F115,Arr!$A$1:$G$230,COLUMN(E112),0)))</f>
        <v/>
      </c>
      <c r="V115" s="56" t="str">
        <f>IF(ISNA(VLOOKUP($F115,Arr!$A$1:$G$230,COLUMN(F112),0))=TRUE," ",IF(VLOOKUP($F115,Arr!$A$1:$G$230,COLUMN(F112),0)=0,"",VLOOKUP($F115,Arr!$A$1:$G$230,COLUMN(F112),0)))</f>
        <v/>
      </c>
      <c r="W115" s="56" t="str">
        <f>IF(ISNA(VLOOKUP($F115,Arr!$A$1:$G$230,COLUMN(G112),0))=TRUE," ",IF(VLOOKUP($F115,Arr!$A$1:$G$230,COLUMN(G112),0)=0,"",VLOOKUP($F115,Arr!$A$1:$G$230,COLUMN(G112),0)))</f>
        <v/>
      </c>
    </row>
    <row r="116" spans="1:23" ht="14.25" customHeight="1">
      <c r="A116" s="37" t="s">
        <v>51</v>
      </c>
      <c r="B116" s="37" t="s">
        <v>224</v>
      </c>
      <c r="C116" s="37" t="s">
        <v>14</v>
      </c>
      <c r="D116" s="37" t="str">
        <f>VLOOKUP($F116,'mã kho'!$A$1:$B$331,2,0)</f>
        <v>2B11</v>
      </c>
      <c r="E116" s="37" t="s">
        <v>12</v>
      </c>
      <c r="F116" s="37" t="s">
        <v>229</v>
      </c>
      <c r="G116" s="37" t="s">
        <v>230</v>
      </c>
      <c r="H116" s="44" t="s">
        <v>50</v>
      </c>
      <c r="I116" s="38">
        <f>VLOOKUP($F116,KhoPhuEm!$A$1:$C$226,COLUMN(C112),0)</f>
        <v>14</v>
      </c>
      <c r="J116" s="39">
        <f>VLOOKUP($F116,'XN PE'!$A$1:$D$240,COLUMN(C109),0)</f>
        <v>0</v>
      </c>
      <c r="K116" s="39">
        <f>VLOOKUP($F116,'XN PE'!$A$1:$D$240,COLUMN(D109),0)</f>
        <v>0</v>
      </c>
      <c r="L116" s="40">
        <f t="shared" si="10"/>
        <v>14</v>
      </c>
      <c r="M116" s="41">
        <f t="shared" si="11"/>
        <v>14</v>
      </c>
      <c r="N116" s="42">
        <f>VLOOKUP($F116,TB!$A:$C,COLUMN(C112),0)</f>
        <v>0</v>
      </c>
      <c r="O116" s="43">
        <v>0</v>
      </c>
      <c r="P116" s="34">
        <f t="shared" si="8"/>
        <v>0</v>
      </c>
      <c r="Q116" s="34">
        <f t="shared" si="9"/>
        <v>-14</v>
      </c>
      <c r="R116" s="34">
        <f t="shared" si="7"/>
        <v>-14</v>
      </c>
      <c r="S116" s="56" t="str">
        <f>IF(ISNA(VLOOKUP($F116,Arr!$A$1:$G$230,COLUMN(C113),0))=TRUE," ",IF(VLOOKUP($F116,Arr!$A$1:$G$230,COLUMN(C113),0)=0,"",VLOOKUP($F116,Arr!$A$1:$G$230,COLUMN(C113),0)))</f>
        <v/>
      </c>
      <c r="T116" s="56" t="str">
        <f>IF(ISNA(VLOOKUP($F116,Arr!$A$1:$G$230,COLUMN(D113),0))=TRUE," ",IF(VLOOKUP($F116,Arr!$A$1:$G$230,COLUMN(D113),0)=0,"",VLOOKUP($F116,Arr!$A$1:$G$230,COLUMN(D113),0)))</f>
        <v/>
      </c>
      <c r="U116" s="56" t="str">
        <f>IF(ISNA(VLOOKUP($F116,Arr!$A$1:$G$230,COLUMN(E113),0))=TRUE," ",IF(VLOOKUP($F116,Arr!$A$1:$G$230,COLUMN(E113),0)=0,"",VLOOKUP($F116,Arr!$A$1:$G$230,COLUMN(E113),0)))</f>
        <v/>
      </c>
      <c r="V116" s="56" t="str">
        <f>IF(ISNA(VLOOKUP($F116,Arr!$A$1:$G$230,COLUMN(F113),0))=TRUE," ",IF(VLOOKUP($F116,Arr!$A$1:$G$230,COLUMN(F113),0)=0,"",VLOOKUP($F116,Arr!$A$1:$G$230,COLUMN(F113),0)))</f>
        <v/>
      </c>
      <c r="W116" s="56" t="str">
        <f>IF(ISNA(VLOOKUP($F116,Arr!$A$1:$G$230,COLUMN(G113),0))=TRUE," ",IF(VLOOKUP($F116,Arr!$A$1:$G$230,COLUMN(G113),0)=0,"",VLOOKUP($F116,Arr!$A$1:$G$230,COLUMN(G113),0)))</f>
        <v/>
      </c>
    </row>
    <row r="117" spans="1:23" ht="14.25" customHeight="1">
      <c r="A117" s="37" t="s">
        <v>51</v>
      </c>
      <c r="B117" s="37" t="s">
        <v>224</v>
      </c>
      <c r="C117" s="37" t="s">
        <v>14</v>
      </c>
      <c r="D117" s="37" t="str">
        <f>VLOOKUP($F117,'mã kho'!$A$1:$B$331,2,0)</f>
        <v>2B11</v>
      </c>
      <c r="E117" s="37" t="s">
        <v>12</v>
      </c>
      <c r="F117" s="37" t="s">
        <v>227</v>
      </c>
      <c r="G117" s="37" t="s">
        <v>228</v>
      </c>
      <c r="H117" s="44" t="s">
        <v>50</v>
      </c>
      <c r="I117" s="38">
        <f>VLOOKUP($F117,KhoPhuEm!$A$1:$C$226,COLUMN(C113),0)</f>
        <v>0</v>
      </c>
      <c r="J117" s="39">
        <f>VLOOKUP($F117,'XN PE'!$A$1:$D$240,COLUMN(C110),0)</f>
        <v>0</v>
      </c>
      <c r="K117" s="39">
        <f>VLOOKUP($F117,'XN PE'!$A$1:$D$240,COLUMN(D110),0)</f>
        <v>0</v>
      </c>
      <c r="L117" s="40">
        <f t="shared" si="10"/>
        <v>0</v>
      </c>
      <c r="M117" s="41">
        <f t="shared" si="11"/>
        <v>0</v>
      </c>
      <c r="N117" s="42">
        <f>VLOOKUP($F117,TB!$A:$C,COLUMN(C113),0)</f>
        <v>9</v>
      </c>
      <c r="O117" s="43">
        <v>0</v>
      </c>
      <c r="P117" s="34">
        <f t="shared" si="8"/>
        <v>43.199999999999996</v>
      </c>
      <c r="Q117" s="34">
        <f t="shared" si="9"/>
        <v>43.199999999999996</v>
      </c>
      <c r="R117" s="34">
        <f t="shared" si="7"/>
        <v>25.140983606557377</v>
      </c>
      <c r="S117" s="56" t="str">
        <f>IF(ISNA(VLOOKUP($F117,Arr!$A$1:$G$230,COLUMN(C114),0))=TRUE," ",IF(VLOOKUP($F117,Arr!$A$1:$G$230,COLUMN(C114),0)=0,"",VLOOKUP($F117,Arr!$A$1:$G$230,COLUMN(C114),0)))</f>
        <v/>
      </c>
      <c r="T117" s="56" t="str">
        <f>IF(ISNA(VLOOKUP($F117,Arr!$A$1:$G$230,COLUMN(D114),0))=TRUE," ",IF(VLOOKUP($F117,Arr!$A$1:$G$230,COLUMN(D114),0)=0,"",VLOOKUP($F117,Arr!$A$1:$G$230,COLUMN(D114),0)))</f>
        <v/>
      </c>
      <c r="U117" s="56" t="str">
        <f>IF(ISNA(VLOOKUP($F117,Arr!$A$1:$G$230,COLUMN(E114),0))=TRUE," ",IF(VLOOKUP($F117,Arr!$A$1:$G$230,COLUMN(E114),0)=0,"",VLOOKUP($F117,Arr!$A$1:$G$230,COLUMN(E114),0)))</f>
        <v/>
      </c>
      <c r="V117" s="56" t="str">
        <f>IF(ISNA(VLOOKUP($F117,Arr!$A$1:$G$230,COLUMN(F114),0))=TRUE," ",IF(VLOOKUP($F117,Arr!$A$1:$G$230,COLUMN(F114),0)=0,"",VLOOKUP($F117,Arr!$A$1:$G$230,COLUMN(F114),0)))</f>
        <v/>
      </c>
      <c r="W117" s="56" t="str">
        <f>IF(ISNA(VLOOKUP($F117,Arr!$A$1:$G$230,COLUMN(G114),0))=TRUE," ",IF(VLOOKUP($F117,Arr!$A$1:$G$230,COLUMN(G114),0)=0,"",VLOOKUP($F117,Arr!$A$1:$G$230,COLUMN(G114),0)))</f>
        <v/>
      </c>
    </row>
    <row r="118" spans="1:23" ht="14.25" customHeight="1">
      <c r="A118" s="37" t="s">
        <v>51</v>
      </c>
      <c r="B118" s="37" t="s">
        <v>224</v>
      </c>
      <c r="C118" s="37" t="s">
        <v>14</v>
      </c>
      <c r="D118" s="37" t="str">
        <f>VLOOKUP($F118,'mã kho'!$A$1:$B$331,2,0)</f>
        <v>2B11</v>
      </c>
      <c r="E118" s="37" t="s">
        <v>12</v>
      </c>
      <c r="F118" s="37" t="s">
        <v>231</v>
      </c>
      <c r="G118" s="37" t="s">
        <v>232</v>
      </c>
      <c r="H118" s="44" t="s">
        <v>50</v>
      </c>
      <c r="I118" s="38">
        <f>VLOOKUP($F118,KhoPhuEm!$A$1:$C$226,COLUMN(C114),0)</f>
        <v>15</v>
      </c>
      <c r="J118" s="39">
        <f>VLOOKUP($F118,'XN PE'!$A$1:$D$240,COLUMN(C111),0)</f>
        <v>0</v>
      </c>
      <c r="K118" s="39">
        <f>VLOOKUP($F118,'XN PE'!$A$1:$D$240,COLUMN(D111),0)</f>
        <v>0</v>
      </c>
      <c r="L118" s="40">
        <f t="shared" si="10"/>
        <v>15</v>
      </c>
      <c r="M118" s="41">
        <f t="shared" si="11"/>
        <v>15</v>
      </c>
      <c r="N118" s="42">
        <f>VLOOKUP($F118,TB!$A:$C,COLUMN(C114),0)</f>
        <v>0</v>
      </c>
      <c r="O118" s="43">
        <v>0</v>
      </c>
      <c r="P118" s="34">
        <f t="shared" si="8"/>
        <v>0</v>
      </c>
      <c r="Q118" s="34">
        <f t="shared" si="9"/>
        <v>-15</v>
      </c>
      <c r="R118" s="34">
        <f t="shared" si="7"/>
        <v>-15</v>
      </c>
      <c r="S118" s="56" t="str">
        <f>IF(ISNA(VLOOKUP($F118,Arr!$A$1:$G$230,COLUMN(C115),0))=TRUE," ",IF(VLOOKUP($F118,Arr!$A$1:$G$230,COLUMN(C115),0)=0,"",VLOOKUP($F118,Arr!$A$1:$G$230,COLUMN(C115),0)))</f>
        <v/>
      </c>
      <c r="T118" s="56" t="str">
        <f>IF(ISNA(VLOOKUP($F118,Arr!$A$1:$G$230,COLUMN(D115),0))=TRUE," ",IF(VLOOKUP($F118,Arr!$A$1:$G$230,COLUMN(D115),0)=0,"",VLOOKUP($F118,Arr!$A$1:$G$230,COLUMN(D115),0)))</f>
        <v/>
      </c>
      <c r="U118" s="56" t="str">
        <f>IF(ISNA(VLOOKUP($F118,Arr!$A$1:$G$230,COLUMN(E115),0))=TRUE," ",IF(VLOOKUP($F118,Arr!$A$1:$G$230,COLUMN(E115),0)=0,"",VLOOKUP($F118,Arr!$A$1:$G$230,COLUMN(E115),0)))</f>
        <v/>
      </c>
      <c r="V118" s="56" t="str">
        <f>IF(ISNA(VLOOKUP($F118,Arr!$A$1:$G$230,COLUMN(F115),0))=TRUE," ",IF(VLOOKUP($F118,Arr!$A$1:$G$230,COLUMN(F115),0)=0,"",VLOOKUP($F118,Arr!$A$1:$G$230,COLUMN(F115),0)))</f>
        <v/>
      </c>
      <c r="W118" s="56" t="str">
        <f>IF(ISNA(VLOOKUP($F118,Arr!$A$1:$G$230,COLUMN(G115),0))=TRUE," ",IF(VLOOKUP($F118,Arr!$A$1:$G$230,COLUMN(G115),0)=0,"",VLOOKUP($F118,Arr!$A$1:$G$230,COLUMN(G115),0)))</f>
        <v/>
      </c>
    </row>
    <row r="119" spans="1:23" ht="14.25" customHeight="1">
      <c r="A119" s="37" t="s">
        <v>51</v>
      </c>
      <c r="B119" s="37" t="s">
        <v>58</v>
      </c>
      <c r="C119" s="37" t="s">
        <v>59</v>
      </c>
      <c r="D119" s="37" t="str">
        <f>VLOOKUP($F119,'mã kho'!$A$1:$B$331,2,0)</f>
        <v>4B7</v>
      </c>
      <c r="E119" s="37" t="s">
        <v>55</v>
      </c>
      <c r="F119" s="37" t="s">
        <v>109</v>
      </c>
      <c r="G119" s="37" t="s">
        <v>110</v>
      </c>
      <c r="H119" s="44" t="s">
        <v>50</v>
      </c>
      <c r="I119" s="38">
        <f>VLOOKUP($F119,KhoLongAn!$A$1:$C$93,COLUMN(C101),0)</f>
        <v>780</v>
      </c>
      <c r="J119" s="39">
        <f>VLOOKUP($F119,'XN LA'!$A$1:$D$104,COLUMN(C97),0)</f>
        <v>1198</v>
      </c>
      <c r="K119" s="39">
        <f>VLOOKUP($F119,'XN LA'!$A$1:$D$104,COLUMN(D97),0)</f>
        <v>480</v>
      </c>
      <c r="L119" s="40">
        <f t="shared" si="10"/>
        <v>1498</v>
      </c>
      <c r="M119" s="41">
        <f t="shared" si="11"/>
        <v>1658</v>
      </c>
      <c r="N119" s="42">
        <f>VLOOKUP($F119,TB!$A:$C,COLUMN(C115),0)</f>
        <v>76</v>
      </c>
      <c r="O119" s="43">
        <v>813000</v>
      </c>
      <c r="P119" s="34">
        <f t="shared" si="8"/>
        <v>364.8</v>
      </c>
      <c r="Q119" s="34">
        <f t="shared" si="9"/>
        <v>-1293.2</v>
      </c>
      <c r="R119" s="34">
        <f t="shared" si="7"/>
        <v>-1445.6983606557378</v>
      </c>
      <c r="S119" s="56" t="str">
        <f>IF(ISNA(VLOOKUP($F119,Arr!$A$1:$G$230,COLUMN(C116),0))=TRUE," ",IF(VLOOKUP($F119,Arr!$A$1:$G$230,COLUMN(C116),0)=0,"",VLOOKUP($F119,Arr!$A$1:$G$230,COLUMN(C116),0)))</f>
        <v/>
      </c>
      <c r="T119" s="56">
        <f>IF(ISNA(VLOOKUP($F119,Arr!$A$1:$G$230,COLUMN(D116),0))=TRUE," ",IF(VLOOKUP($F119,Arr!$A$1:$G$230,COLUMN(D116),0)=0,"",VLOOKUP($F119,Arr!$A$1:$G$230,COLUMN(D116),0)))</f>
        <v>1800</v>
      </c>
      <c r="U119" s="56">
        <f>IF(ISNA(VLOOKUP($F119,Arr!$A$1:$G$230,COLUMN(E116),0))=TRUE," ",IF(VLOOKUP($F119,Arr!$A$1:$G$230,COLUMN(E116),0)=0,"",VLOOKUP($F119,Arr!$A$1:$G$230,COLUMN(E116),0)))</f>
        <v>1200</v>
      </c>
      <c r="V119" s="56" t="str">
        <f>IF(ISNA(VLOOKUP($F119,Arr!$A$1:$G$230,COLUMN(F116),0))=TRUE," ",IF(VLOOKUP($F119,Arr!$A$1:$G$230,COLUMN(F116),0)=0,"",VLOOKUP($F119,Arr!$A$1:$G$230,COLUMN(F116),0)))</f>
        <v/>
      </c>
      <c r="W119" s="56" t="str">
        <f>IF(ISNA(VLOOKUP($F119,Arr!$A$1:$G$230,COLUMN(G116),0))=TRUE," ",IF(VLOOKUP($F119,Arr!$A$1:$G$230,COLUMN(G116),0)=0,"",VLOOKUP($F119,Arr!$A$1:$G$230,COLUMN(G116),0)))</f>
        <v/>
      </c>
    </row>
    <row r="120" spans="1:23" ht="14.25" customHeight="1">
      <c r="A120" s="37" t="s">
        <v>51</v>
      </c>
      <c r="B120" s="37" t="s">
        <v>58</v>
      </c>
      <c r="C120" s="37" t="s">
        <v>59</v>
      </c>
      <c r="D120" s="37" t="str">
        <f>VLOOKUP($F120,'mã kho'!$A$1:$B$331,2,0)</f>
        <v>4B7</v>
      </c>
      <c r="E120" s="37" t="s">
        <v>12</v>
      </c>
      <c r="F120" s="37" t="s">
        <v>109</v>
      </c>
      <c r="G120" s="37" t="s">
        <v>110</v>
      </c>
      <c r="H120" s="44" t="s">
        <v>50</v>
      </c>
      <c r="I120" s="38">
        <f>VLOOKUP($F120,KhoPhuEm!$A$1:$C$226,COLUMN(C116),0)</f>
        <v>235</v>
      </c>
      <c r="J120" s="39">
        <f>VLOOKUP($F120,'XN PE'!$A$1:$D$240,COLUMN(C113),0)</f>
        <v>618</v>
      </c>
      <c r="K120" s="39">
        <f>VLOOKUP($F120,'XN PE'!$A$1:$D$240,COLUMN(D113),0)</f>
        <v>693</v>
      </c>
      <c r="L120" s="40">
        <f t="shared" si="10"/>
        <v>160</v>
      </c>
      <c r="M120" s="41" t="str">
        <f t="shared" si="11"/>
        <v/>
      </c>
      <c r="N120" s="42">
        <f>VLOOKUP($F120,TB!$A:$C,COLUMN(C116),0)</f>
        <v>76</v>
      </c>
      <c r="O120" s="43">
        <v>813000</v>
      </c>
      <c r="P120" s="34">
        <f t="shared" si="8"/>
        <v>364.8</v>
      </c>
      <c r="Q120" s="34">
        <f t="shared" si="9"/>
        <v>0</v>
      </c>
      <c r="R120" s="34">
        <f t="shared" si="7"/>
        <v>0</v>
      </c>
      <c r="S120" s="56" t="str">
        <f>IF(ISNA(VLOOKUP($F120,Arr!$A$1:$G$230,COLUMN(C117),0))=TRUE," ",IF(VLOOKUP($F120,Arr!$A$1:$G$230,COLUMN(C117),0)=0,"",VLOOKUP($F120,Arr!$A$1:$G$230,COLUMN(C117),0)))</f>
        <v/>
      </c>
      <c r="T120" s="56"/>
      <c r="U120" s="56"/>
      <c r="V120" s="56" t="str">
        <f>IF(ISNA(VLOOKUP($F120,Arr!$A$1:$G$230,COLUMN(F117),0))=TRUE," ",IF(VLOOKUP($F120,Arr!$A$1:$G$230,COLUMN(F117),0)=0,"",VLOOKUP($F120,Arr!$A$1:$G$230,COLUMN(F117),0)))</f>
        <v/>
      </c>
      <c r="W120" s="56" t="str">
        <f>IF(ISNA(VLOOKUP($F120,Arr!$A$1:$G$230,COLUMN(G117),0))=TRUE," ",IF(VLOOKUP($F120,Arr!$A$1:$G$230,COLUMN(G117),0)=0,"",VLOOKUP($F120,Arr!$A$1:$G$230,COLUMN(G117),0)))</f>
        <v/>
      </c>
    </row>
    <row r="121" spans="1:23" ht="14.25" customHeight="1">
      <c r="A121" s="37" t="s">
        <v>51</v>
      </c>
      <c r="B121" s="37" t="s">
        <v>58</v>
      </c>
      <c r="C121" s="37" t="s">
        <v>59</v>
      </c>
      <c r="D121" s="37" t="str">
        <f>VLOOKUP($F121,'mã kho'!$A$1:$B$331,2,0)</f>
        <v>3A19,3B13</v>
      </c>
      <c r="E121" s="37" t="s">
        <v>12</v>
      </c>
      <c r="F121" s="37" t="s">
        <v>111</v>
      </c>
      <c r="G121" s="37" t="s">
        <v>112</v>
      </c>
      <c r="H121" s="44" t="s">
        <v>50</v>
      </c>
      <c r="I121" s="38">
        <f>VLOOKUP($F121,KhoPhuEm!$A$1:$C$226,COLUMN(C117),0)</f>
        <v>386</v>
      </c>
      <c r="J121" s="39">
        <f>VLOOKUP($F121,'XN PE'!$A$1:$D$240,COLUMN(C114),0)</f>
        <v>1</v>
      </c>
      <c r="K121" s="39">
        <f>VLOOKUP($F121,'XN PE'!$A$1:$D$240,COLUMN(D114),0)</f>
        <v>14</v>
      </c>
      <c r="L121" s="40">
        <f t="shared" si="10"/>
        <v>373</v>
      </c>
      <c r="M121" s="41">
        <f t="shared" si="11"/>
        <v>373</v>
      </c>
      <c r="N121" s="42">
        <f>VLOOKUP($F121,TB!$A:$C,COLUMN(C117),0)</f>
        <v>13</v>
      </c>
      <c r="O121" s="43">
        <v>1890000</v>
      </c>
      <c r="P121" s="34">
        <f t="shared" si="8"/>
        <v>62.4</v>
      </c>
      <c r="Q121" s="34">
        <f t="shared" si="9"/>
        <v>-310.60000000000002</v>
      </c>
      <c r="R121" s="34">
        <f t="shared" si="7"/>
        <v>-336.68524590163935</v>
      </c>
      <c r="S121" s="56" t="str">
        <f>IF(ISNA(VLOOKUP($F121,Arr!$A$1:$G$230,COLUMN(C118),0))=TRUE," ",IF(VLOOKUP($F121,Arr!$A$1:$G$230,COLUMN(C118),0)=0,"",VLOOKUP($F121,Arr!$A$1:$G$230,COLUMN(C118),0)))</f>
        <v/>
      </c>
      <c r="T121" s="56" t="str">
        <f>IF(ISNA(VLOOKUP($F121,Arr!$A$1:$G$230,COLUMN(D118),0))=TRUE," ",IF(VLOOKUP($F121,Arr!$A$1:$G$230,COLUMN(D118),0)=0,"",VLOOKUP($F121,Arr!$A$1:$G$230,COLUMN(D118),0)))</f>
        <v/>
      </c>
      <c r="U121" s="56" t="str">
        <f>IF(ISNA(VLOOKUP($F121,Arr!$A$1:$G$230,COLUMN(E118),0))=TRUE," ",IF(VLOOKUP($F121,Arr!$A$1:$G$230,COLUMN(E118),0)=0,"",VLOOKUP($F121,Arr!$A$1:$G$230,COLUMN(E118),0)))</f>
        <v/>
      </c>
      <c r="V121" s="56" t="str">
        <f>IF(ISNA(VLOOKUP($F121,Arr!$A$1:$G$230,COLUMN(F118),0))=TRUE," ",IF(VLOOKUP($F121,Arr!$A$1:$G$230,COLUMN(F118),0)=0,"",VLOOKUP($F121,Arr!$A$1:$G$230,COLUMN(F118),0)))</f>
        <v/>
      </c>
      <c r="W121" s="56" t="str">
        <f>IF(ISNA(VLOOKUP($F121,Arr!$A$1:$G$230,COLUMN(G118),0))=TRUE," ",IF(VLOOKUP($F121,Arr!$A$1:$G$230,COLUMN(G118),0)=0,"",VLOOKUP($F121,Arr!$A$1:$G$230,COLUMN(G118),0)))</f>
        <v/>
      </c>
    </row>
    <row r="122" spans="1:23" ht="14.25" customHeight="1">
      <c r="A122" s="37" t="s">
        <v>51</v>
      </c>
      <c r="B122" s="37" t="s">
        <v>58</v>
      </c>
      <c r="C122" s="37" t="s">
        <v>59</v>
      </c>
      <c r="D122" s="37" t="str">
        <f>VLOOKUP($F122,'mã kho'!$A$1:$B$331,2,0)</f>
        <v>4B8</v>
      </c>
      <c r="E122" s="37" t="s">
        <v>55</v>
      </c>
      <c r="F122" s="37" t="s">
        <v>87</v>
      </c>
      <c r="G122" s="37" t="s">
        <v>88</v>
      </c>
      <c r="H122" s="44" t="s">
        <v>50</v>
      </c>
      <c r="I122" s="38">
        <f>VLOOKUP($F122,KhoLongAn!$A$1:$C$93,COLUMN(C104),0)</f>
        <v>420</v>
      </c>
      <c r="J122" s="39">
        <f>VLOOKUP($F122,'XN LA'!$A$1:$D$104,COLUMN(C100),0)</f>
        <v>90</v>
      </c>
      <c r="K122" s="39">
        <f>VLOOKUP($F122,'XN LA'!$A$1:$D$104,COLUMN(D100),0)</f>
        <v>336</v>
      </c>
      <c r="L122" s="40">
        <f t="shared" si="10"/>
        <v>174</v>
      </c>
      <c r="M122" s="41">
        <f t="shared" si="11"/>
        <v>343</v>
      </c>
      <c r="N122" s="42">
        <f>VLOOKUP($F122,TB!$A:$C,COLUMN(C118),0)</f>
        <v>162</v>
      </c>
      <c r="O122" s="43">
        <v>1525000</v>
      </c>
      <c r="P122" s="34">
        <f t="shared" si="8"/>
        <v>777.6</v>
      </c>
      <c r="Q122" s="34">
        <f t="shared" si="9"/>
        <v>434.6</v>
      </c>
      <c r="R122" s="34">
        <f t="shared" si="7"/>
        <v>109.53770491803277</v>
      </c>
      <c r="S122" s="56" t="str">
        <f>IF(ISNA(VLOOKUP($F122,Arr!$A$1:$G$230,COLUMN(C119),0))=TRUE," ",IF(VLOOKUP($F122,Arr!$A$1:$G$230,COLUMN(C119),0)=0,"",VLOOKUP($F122,Arr!$A$1:$G$230,COLUMN(C119),0)))</f>
        <v/>
      </c>
      <c r="T122" s="56">
        <f>IF(ISNA(VLOOKUP($F122,Arr!$A$1:$G$230,COLUMN(D119),0))=TRUE," ",IF(VLOOKUP($F122,Arr!$A$1:$G$230,COLUMN(D119),0)=0,"",VLOOKUP($F122,Arr!$A$1:$G$230,COLUMN(D119),0)))</f>
        <v>240</v>
      </c>
      <c r="U122" s="56">
        <f>IF(ISNA(VLOOKUP($F122,Arr!$A$1:$G$230,COLUMN(E119),0))=TRUE," ",IF(VLOOKUP($F122,Arr!$A$1:$G$230,COLUMN(E119),0)=0,"",VLOOKUP($F122,Arr!$A$1:$G$230,COLUMN(E119),0)))</f>
        <v>90</v>
      </c>
      <c r="V122" s="56" t="str">
        <f>IF(ISNA(VLOOKUP($F122,Arr!$A$1:$G$230,COLUMN(F119),0))=TRUE," ",IF(VLOOKUP($F122,Arr!$A$1:$G$230,COLUMN(F119),0)=0,"",VLOOKUP($F122,Arr!$A$1:$G$230,COLUMN(F119),0)))</f>
        <v/>
      </c>
      <c r="W122" s="56" t="str">
        <f>IF(ISNA(VLOOKUP($F122,Arr!$A$1:$G$230,COLUMN(G119),0))=TRUE," ",IF(VLOOKUP($F122,Arr!$A$1:$G$230,COLUMN(G119),0)=0,"",VLOOKUP($F122,Arr!$A$1:$G$230,COLUMN(G119),0)))</f>
        <v/>
      </c>
    </row>
    <row r="123" spans="1:23" ht="14.25" customHeight="1">
      <c r="A123" s="37" t="s">
        <v>51</v>
      </c>
      <c r="B123" s="37" t="s">
        <v>58</v>
      </c>
      <c r="C123" s="37" t="s">
        <v>59</v>
      </c>
      <c r="D123" s="37" t="str">
        <f>VLOOKUP($F123,'mã kho'!$A$1:$B$331,2,0)</f>
        <v>4B8</v>
      </c>
      <c r="E123" s="37" t="s">
        <v>12</v>
      </c>
      <c r="F123" s="37" t="s">
        <v>87</v>
      </c>
      <c r="G123" s="37" t="s">
        <v>88</v>
      </c>
      <c r="H123" s="44" t="s">
        <v>50</v>
      </c>
      <c r="I123" s="38">
        <f>VLOOKUP($F123,KhoPhuEm!$A$1:$C$226,COLUMN(C119),0)</f>
        <v>90</v>
      </c>
      <c r="J123" s="39">
        <f>VLOOKUP($F123,'XN PE'!$A$1:$D$240,COLUMN(C116),0)</f>
        <v>447</v>
      </c>
      <c r="K123" s="39">
        <f>VLOOKUP($F123,'XN PE'!$A$1:$D$240,COLUMN(D116),0)</f>
        <v>368</v>
      </c>
      <c r="L123" s="40">
        <f>SUM(I123:J123)-K123</f>
        <v>169</v>
      </c>
      <c r="M123" s="41" t="str">
        <f t="shared" si="11"/>
        <v/>
      </c>
      <c r="N123" s="42">
        <f>VLOOKUP($F123,TB!$A:$C,COLUMN(C119),0)</f>
        <v>162</v>
      </c>
      <c r="O123" s="43">
        <v>1525000</v>
      </c>
      <c r="P123" s="34">
        <f t="shared" si="8"/>
        <v>777.6</v>
      </c>
      <c r="Q123" s="34">
        <f t="shared" si="9"/>
        <v>0</v>
      </c>
      <c r="R123" s="34">
        <f t="shared" si="7"/>
        <v>0</v>
      </c>
      <c r="S123" s="56" t="str">
        <f>IF(ISNA(VLOOKUP($F123,Arr!$A$1:$G$230,COLUMN(C120),0))=TRUE," ",IF(VLOOKUP($F123,Arr!$A$1:$G$230,COLUMN(C120),0)=0,"",VLOOKUP($F123,Arr!$A$1:$G$230,COLUMN(C120),0)))</f>
        <v/>
      </c>
      <c r="T123" s="56"/>
      <c r="U123" s="56"/>
      <c r="V123" s="56" t="str">
        <f>IF(ISNA(VLOOKUP($F123,Arr!$A$1:$G$230,COLUMN(F120),0))=TRUE," ",IF(VLOOKUP($F123,Arr!$A$1:$G$230,COLUMN(F120),0)=0,"",VLOOKUP($F123,Arr!$A$1:$G$230,COLUMN(F120),0)))</f>
        <v/>
      </c>
      <c r="W123" s="56" t="str">
        <f>IF(ISNA(VLOOKUP($F123,Arr!$A$1:$G$230,COLUMN(G120),0))=TRUE," ",IF(VLOOKUP($F123,Arr!$A$1:$G$230,COLUMN(G120),0)=0,"",VLOOKUP($F123,Arr!$A$1:$G$230,COLUMN(G120),0)))</f>
        <v/>
      </c>
    </row>
    <row r="124" spans="1:23" ht="14.25" customHeight="1">
      <c r="A124" s="37" t="s">
        <v>51</v>
      </c>
      <c r="B124" s="37" t="s">
        <v>58</v>
      </c>
      <c r="C124" s="37" t="s">
        <v>59</v>
      </c>
      <c r="D124" s="37" t="str">
        <f>VLOOKUP($F124,'mã kho'!$A$1:$B$331,2,0)</f>
        <v>4A15</v>
      </c>
      <c r="E124" s="37" t="s">
        <v>55</v>
      </c>
      <c r="F124" s="37" t="s">
        <v>127</v>
      </c>
      <c r="G124" s="37" t="s">
        <v>128</v>
      </c>
      <c r="H124" s="44" t="s">
        <v>50</v>
      </c>
      <c r="I124" s="38">
        <f>VLOOKUP($F124,KhoLongAn!$A$1:$C$93,COLUMN(C106),0)</f>
        <v>504</v>
      </c>
      <c r="J124" s="39">
        <f>VLOOKUP($F124,'XN LA'!$A$1:$D$104,COLUMN(C102),0)</f>
        <v>0</v>
      </c>
      <c r="K124" s="39">
        <f>VLOOKUP($F124,'XN LA'!$A$1:$D$104,COLUMN(D102),0)</f>
        <v>0</v>
      </c>
      <c r="L124" s="40">
        <f t="shared" si="10"/>
        <v>504</v>
      </c>
      <c r="M124" s="41">
        <f t="shared" si="11"/>
        <v>957</v>
      </c>
      <c r="N124" s="42">
        <f>VLOOKUP($F124,TB!$A:$C,COLUMN(C120),0)</f>
        <v>114</v>
      </c>
      <c r="O124" s="43">
        <v>0</v>
      </c>
      <c r="P124" s="34">
        <f t="shared" si="8"/>
        <v>547.19999999999993</v>
      </c>
      <c r="Q124" s="34">
        <f t="shared" si="9"/>
        <v>-409.80000000000007</v>
      </c>
      <c r="R124" s="34">
        <f t="shared" si="7"/>
        <v>-638.54754098360661</v>
      </c>
      <c r="S124" s="56" t="str">
        <f>IF(ISNA(VLOOKUP($F124,Arr!$A$1:$G$230,COLUMN(C121),0))=TRUE," ",IF(VLOOKUP($F124,Arr!$A$1:$G$230,COLUMN(C121),0)=0,"",VLOOKUP($F124,Arr!$A$1:$G$230,COLUMN(C121),0)))</f>
        <v/>
      </c>
      <c r="T124" s="56" t="str">
        <f>IF(ISNA(VLOOKUP($F124,Arr!$A$1:$G$230,COLUMN(D121),0))=TRUE," ",IF(VLOOKUP($F124,Arr!$A$1:$G$230,COLUMN(D121),0)=0,"",VLOOKUP($F124,Arr!$A$1:$G$230,COLUMN(D121),0)))</f>
        <v/>
      </c>
      <c r="U124" s="56" t="str">
        <f>IF(ISNA(VLOOKUP($F124,Arr!$A$1:$G$230,COLUMN(E121),0))=TRUE," ",IF(VLOOKUP($F124,Arr!$A$1:$G$230,COLUMN(E121),0)=0,"",VLOOKUP($F124,Arr!$A$1:$G$230,COLUMN(E121),0)))</f>
        <v/>
      </c>
      <c r="V124" s="56" t="str">
        <f>IF(ISNA(VLOOKUP($F124,Arr!$A$1:$G$230,COLUMN(F121),0))=TRUE," ",IF(VLOOKUP($F124,Arr!$A$1:$G$230,COLUMN(F121),0)=0,"",VLOOKUP($F124,Arr!$A$1:$G$230,COLUMN(F121),0)))</f>
        <v/>
      </c>
      <c r="W124" s="56" t="str">
        <f>IF(ISNA(VLOOKUP($F124,Arr!$A$1:$G$230,COLUMN(G121),0))=TRUE," ",IF(VLOOKUP($F124,Arr!$A$1:$G$230,COLUMN(G121),0)=0,"",VLOOKUP($F124,Arr!$A$1:$G$230,COLUMN(G121),0)))</f>
        <v/>
      </c>
    </row>
    <row r="125" spans="1:23" ht="14.25" customHeight="1">
      <c r="A125" s="37" t="s">
        <v>51</v>
      </c>
      <c r="B125" s="37" t="s">
        <v>58</v>
      </c>
      <c r="C125" s="37" t="s">
        <v>59</v>
      </c>
      <c r="D125" s="37" t="str">
        <f>VLOOKUP($F125,'mã kho'!$A$1:$B$331,2,0)</f>
        <v>4A15</v>
      </c>
      <c r="E125" s="37" t="s">
        <v>12</v>
      </c>
      <c r="F125" s="37" t="s">
        <v>127</v>
      </c>
      <c r="G125" s="37" t="s">
        <v>128</v>
      </c>
      <c r="H125" s="44" t="s">
        <v>50</v>
      </c>
      <c r="I125" s="38">
        <f>VLOOKUP($F125,KhoPhuEm!$A$1:$C$226,COLUMN(C121),0)</f>
        <v>197</v>
      </c>
      <c r="J125" s="39">
        <f>VLOOKUP($F125,'XN PE'!$A$1:$D$240,COLUMN(C118),0)</f>
        <v>488</v>
      </c>
      <c r="K125" s="39">
        <f>VLOOKUP($F125,'XN PE'!$A$1:$D$240,COLUMN(D118),0)</f>
        <v>232</v>
      </c>
      <c r="L125" s="40">
        <f>SUM(I125:J125)-K125</f>
        <v>453</v>
      </c>
      <c r="M125" s="41" t="str">
        <f t="shared" si="11"/>
        <v/>
      </c>
      <c r="N125" s="42">
        <f>VLOOKUP($F125,TB!$A:$C,COLUMN(C121),0)</f>
        <v>114</v>
      </c>
      <c r="O125" s="43">
        <v>0</v>
      </c>
      <c r="P125" s="34">
        <f t="shared" si="8"/>
        <v>547.19999999999993</v>
      </c>
      <c r="Q125" s="34">
        <f t="shared" si="9"/>
        <v>0</v>
      </c>
      <c r="R125" s="34">
        <f t="shared" si="7"/>
        <v>0</v>
      </c>
      <c r="S125" s="56" t="str">
        <f>IF(ISNA(VLOOKUP($F125,Arr!$A$1:$G$230,COLUMN(C122),0))=TRUE," ",IF(VLOOKUP($F125,Arr!$A$1:$G$230,COLUMN(C122),0)=0,"",VLOOKUP($F125,Arr!$A$1:$G$230,COLUMN(C122),0)))</f>
        <v/>
      </c>
      <c r="T125" s="56" t="str">
        <f>IF(ISNA(VLOOKUP($F125,Arr!$A$1:$G$230,COLUMN(D122),0))=TRUE," ",IF(VLOOKUP($F125,Arr!$A$1:$G$230,COLUMN(D122),0)=0,"",VLOOKUP($F125,Arr!$A$1:$G$230,COLUMN(D122),0)))</f>
        <v/>
      </c>
      <c r="U125" s="56" t="str">
        <f>IF(ISNA(VLOOKUP($F125,Arr!$A$1:$G$230,COLUMN(E122),0))=TRUE," ",IF(VLOOKUP($F125,Arr!$A$1:$G$230,COLUMN(E122),0)=0,"",VLOOKUP($F125,Arr!$A$1:$G$230,COLUMN(E122),0)))</f>
        <v/>
      </c>
      <c r="V125" s="56" t="str">
        <f>IF(ISNA(VLOOKUP($F125,Arr!$A$1:$G$230,COLUMN(F122),0))=TRUE," ",IF(VLOOKUP($F125,Arr!$A$1:$G$230,COLUMN(F122),0)=0,"",VLOOKUP($F125,Arr!$A$1:$G$230,COLUMN(F122),0)))</f>
        <v/>
      </c>
      <c r="W125" s="56" t="str">
        <f>IF(ISNA(VLOOKUP($F125,Arr!$A$1:$G$230,COLUMN(G122),0))=TRUE," ",IF(VLOOKUP($F125,Arr!$A$1:$G$230,COLUMN(G122),0)=0,"",VLOOKUP($F125,Arr!$A$1:$G$230,COLUMN(G122),0)))</f>
        <v/>
      </c>
    </row>
    <row r="126" spans="1:23" ht="14.25" customHeight="1">
      <c r="A126" s="37" t="s">
        <v>51</v>
      </c>
      <c r="B126" s="37" t="s">
        <v>58</v>
      </c>
      <c r="C126" s="37" t="s">
        <v>59</v>
      </c>
      <c r="D126" s="37" t="str">
        <f>VLOOKUP($F126,'mã kho'!$A$1:$B$331,2,0)</f>
        <v>REDWINE</v>
      </c>
      <c r="E126" s="37" t="s">
        <v>55</v>
      </c>
      <c r="F126" s="37" t="s">
        <v>494</v>
      </c>
      <c r="G126" s="37" t="s">
        <v>495</v>
      </c>
      <c r="H126" s="44" t="s">
        <v>50</v>
      </c>
      <c r="I126" s="38">
        <f>VLOOKUP($F126,KhoLongAn!$A$1:$C$93,COLUMN(C108),0)</f>
        <v>0</v>
      </c>
      <c r="J126" s="39">
        <f>VLOOKUP($F126,'XN LA'!$A$1:$D$104,COLUMN(C104),0)</f>
        <v>2688</v>
      </c>
      <c r="K126" s="39">
        <f>VLOOKUP($F126,'XN LA'!$A$1:$D$104,COLUMN(D104),0)</f>
        <v>0</v>
      </c>
      <c r="L126" s="40">
        <f t="shared" si="10"/>
        <v>2688</v>
      </c>
      <c r="M126" s="41">
        <f t="shared" si="11"/>
        <v>3239</v>
      </c>
      <c r="N126" s="42">
        <f>VLOOKUP($F126,TB!$A:$C,COLUMN(C122),0)</f>
        <v>23</v>
      </c>
      <c r="O126" s="43">
        <v>79000</v>
      </c>
      <c r="P126" s="34">
        <f t="shared" si="8"/>
        <v>110.39999999999999</v>
      </c>
      <c r="Q126" s="34">
        <f t="shared" si="9"/>
        <v>-3128.6</v>
      </c>
      <c r="R126" s="34">
        <f t="shared" si="7"/>
        <v>-3174.750819672131</v>
      </c>
      <c r="S126" s="56" t="str">
        <f>IF(ISNA(VLOOKUP($F126,Arr!$A$1:$G$230,COLUMN(C123),0))=TRUE," ",IF(VLOOKUP($F126,Arr!$A$1:$G$230,COLUMN(C123),0)=0,"",VLOOKUP($F126,Arr!$A$1:$G$230,COLUMN(C123),0)))</f>
        <v/>
      </c>
      <c r="T126" s="56" t="str">
        <f>IF(ISNA(VLOOKUP($F126,Arr!$A$1:$G$230,COLUMN(D123),0))=TRUE," ",IF(VLOOKUP($F126,Arr!$A$1:$G$230,COLUMN(D123),0)=0,"",VLOOKUP($F126,Arr!$A$1:$G$230,COLUMN(D123),0)))</f>
        <v/>
      </c>
      <c r="U126" s="56">
        <f>IF(ISNA(VLOOKUP($F126,Arr!$A$1:$G$230,COLUMN(E123),0))=TRUE," ",IF(VLOOKUP($F126,Arr!$A$1:$G$230,COLUMN(E123),0)=0,"",VLOOKUP($F126,Arr!$A$1:$G$230,COLUMN(E123),0)))</f>
        <v>2688</v>
      </c>
      <c r="V126" s="56" t="str">
        <f>IF(ISNA(VLOOKUP($F126,Arr!$A$1:$G$230,COLUMN(F123),0))=TRUE," ",IF(VLOOKUP($F126,Arr!$A$1:$G$230,COLUMN(F123),0)=0,"",VLOOKUP($F126,Arr!$A$1:$G$230,COLUMN(F123),0)))</f>
        <v/>
      </c>
      <c r="W126" s="56" t="str">
        <f>IF(ISNA(VLOOKUP($F126,Arr!$A$1:$G$230,COLUMN(G123),0))=TRUE," ",IF(VLOOKUP($F126,Arr!$A$1:$G$230,COLUMN(G123),0)=0,"",VLOOKUP($F126,Arr!$A$1:$G$230,COLUMN(G123),0)))</f>
        <v/>
      </c>
    </row>
    <row r="127" spans="1:23" ht="14.25" customHeight="1">
      <c r="A127" s="37" t="s">
        <v>51</v>
      </c>
      <c r="B127" s="37" t="s">
        <v>58</v>
      </c>
      <c r="C127" s="37" t="s">
        <v>59</v>
      </c>
      <c r="D127" s="37" t="str">
        <f>VLOOKUP($F127,'mã kho'!$A$1:$B$331,2,0)</f>
        <v>REDWINE</v>
      </c>
      <c r="E127" s="37" t="s">
        <v>12</v>
      </c>
      <c r="F127" s="37" t="s">
        <v>494</v>
      </c>
      <c r="G127" s="37" t="s">
        <v>495</v>
      </c>
      <c r="H127" s="44" t="s">
        <v>50</v>
      </c>
      <c r="I127" s="38">
        <f>VLOOKUP($F127,KhoPhuEm!$A$1:$C$226,COLUMN(C123),0)</f>
        <v>840</v>
      </c>
      <c r="J127" s="39">
        <f>VLOOKUP($F127,'XN PE'!$A$1:$D$240,COLUMN(C120),0)</f>
        <v>1073</v>
      </c>
      <c r="K127" s="39">
        <f>VLOOKUP($F127,'XN PE'!$A$1:$D$240,COLUMN(D120),0)</f>
        <v>1362</v>
      </c>
      <c r="L127" s="40">
        <f>SUM(I127:J127)-K127</f>
        <v>551</v>
      </c>
      <c r="M127" s="41" t="str">
        <f t="shared" si="11"/>
        <v/>
      </c>
      <c r="N127" s="42">
        <f>VLOOKUP($F127,TB!$A:$C,COLUMN(C123),0)</f>
        <v>23</v>
      </c>
      <c r="O127" s="43">
        <v>79000</v>
      </c>
      <c r="P127" s="34">
        <f t="shared" si="8"/>
        <v>110.39999999999999</v>
      </c>
      <c r="Q127" s="34">
        <f t="shared" si="9"/>
        <v>0</v>
      </c>
      <c r="R127" s="34">
        <f t="shared" si="7"/>
        <v>0</v>
      </c>
      <c r="S127" s="56" t="str">
        <f>IF(ISNA(VLOOKUP($F127,Arr!$A$1:$G$230,COLUMN(C124),0))=TRUE," ",IF(VLOOKUP($F127,Arr!$A$1:$G$230,COLUMN(C124),0)=0,"",VLOOKUP($F127,Arr!$A$1:$G$230,COLUMN(C124),0)))</f>
        <v/>
      </c>
      <c r="T127" s="56" t="str">
        <f>IF(ISNA(VLOOKUP($F127,Arr!$A$1:$G$230,COLUMN(D124),0))=TRUE," ",IF(VLOOKUP($F127,Arr!$A$1:$G$230,COLUMN(D124),0)=0,"",VLOOKUP($F127,Arr!$A$1:$G$230,COLUMN(D124),0)))</f>
        <v/>
      </c>
      <c r="U127" s="56"/>
      <c r="V127" s="56" t="str">
        <f>IF(ISNA(VLOOKUP($F127,Arr!$A$1:$G$230,COLUMN(F124),0))=TRUE," ",IF(VLOOKUP($F127,Arr!$A$1:$G$230,COLUMN(F124),0)=0,"",VLOOKUP($F127,Arr!$A$1:$G$230,COLUMN(F124),0)))</f>
        <v/>
      </c>
      <c r="W127" s="56" t="str">
        <f>IF(ISNA(VLOOKUP($F127,Arr!$A$1:$G$230,COLUMN(G124),0))=TRUE," ",IF(VLOOKUP($F127,Arr!$A$1:$G$230,COLUMN(G124),0)=0,"",VLOOKUP($F127,Arr!$A$1:$G$230,COLUMN(G124),0)))</f>
        <v/>
      </c>
    </row>
    <row r="128" spans="1:23" ht="14.25" customHeight="1">
      <c r="A128" s="37" t="s">
        <v>51</v>
      </c>
      <c r="B128" s="37" t="s">
        <v>58</v>
      </c>
      <c r="C128" s="37" t="s">
        <v>59</v>
      </c>
      <c r="D128" s="37" t="str">
        <f>VLOOKUP($F128,'mã kho'!$A$1:$B$331,2,0)</f>
        <v>2B13</v>
      </c>
      <c r="E128" s="37" t="s">
        <v>55</v>
      </c>
      <c r="F128" s="37" t="s">
        <v>56</v>
      </c>
      <c r="G128" s="37" t="s">
        <v>57</v>
      </c>
      <c r="H128" s="44" t="s">
        <v>50</v>
      </c>
      <c r="I128" s="38">
        <f>VLOOKUP($F128,KhoLongAn!$A$1:$C$93,COLUMN(C110),0)</f>
        <v>241</v>
      </c>
      <c r="J128" s="39">
        <f>VLOOKUP($F128,'XN LA'!$A$1:$D$104,COLUMN(C106),0)</f>
        <v>0</v>
      </c>
      <c r="K128" s="39">
        <f>VLOOKUP($F128,'XN LA'!$A$1:$D$104,COLUMN(D106),0)</f>
        <v>0</v>
      </c>
      <c r="L128" s="40">
        <f t="shared" si="10"/>
        <v>241</v>
      </c>
      <c r="M128" s="41">
        <f t="shared" si="11"/>
        <v>523</v>
      </c>
      <c r="N128" s="42">
        <f>VLOOKUP($F128,TB!$A:$C,COLUMN(C124),0)</f>
        <v>20</v>
      </c>
      <c r="O128" s="43">
        <v>1400000</v>
      </c>
      <c r="P128" s="34">
        <f t="shared" si="8"/>
        <v>96</v>
      </c>
      <c r="Q128" s="34">
        <f t="shared" si="9"/>
        <v>-427</v>
      </c>
      <c r="R128" s="34">
        <f t="shared" si="7"/>
        <v>-467.13114754098359</v>
      </c>
      <c r="S128" s="56" t="str">
        <f>IF(ISNA(VLOOKUP($F128,Arr!$A$1:$G$230,COLUMN(C125),0))=TRUE," ",IF(VLOOKUP($F128,Arr!$A$1:$G$230,COLUMN(C125),0)=0,"",VLOOKUP($F128,Arr!$A$1:$G$230,COLUMN(C125),0)))</f>
        <v/>
      </c>
      <c r="T128" s="56" t="str">
        <f>IF(ISNA(VLOOKUP($F128,Arr!$A$1:$G$230,COLUMN(D125),0))=TRUE," ",IF(VLOOKUP($F128,Arr!$A$1:$G$230,COLUMN(D125),0)=0,"",VLOOKUP($F128,Arr!$A$1:$G$230,COLUMN(D125),0)))</f>
        <v/>
      </c>
      <c r="U128" s="56" t="str">
        <f>IF(ISNA(VLOOKUP($F128,Arr!$A$1:$G$230,COLUMN(E125),0))=TRUE," ",IF(VLOOKUP($F128,Arr!$A$1:$G$230,COLUMN(E125),0)=0,"",VLOOKUP($F128,Arr!$A$1:$G$230,COLUMN(E125),0)))</f>
        <v/>
      </c>
      <c r="V128" s="56" t="str">
        <f>IF(ISNA(VLOOKUP($F128,Arr!$A$1:$G$230,COLUMN(F125),0))=TRUE," ",IF(VLOOKUP($F128,Arr!$A$1:$G$230,COLUMN(F125),0)=0,"",VLOOKUP($F128,Arr!$A$1:$G$230,COLUMN(F125),0)))</f>
        <v/>
      </c>
      <c r="W128" s="56" t="str">
        <f>IF(ISNA(VLOOKUP($F128,Arr!$A$1:$G$230,COLUMN(G125),0))=TRUE," ",IF(VLOOKUP($F128,Arr!$A$1:$G$230,COLUMN(G125),0)=0,"",VLOOKUP($F128,Arr!$A$1:$G$230,COLUMN(G125),0)))</f>
        <v/>
      </c>
    </row>
    <row r="129" spans="1:23" ht="14.25" customHeight="1">
      <c r="A129" s="37" t="s">
        <v>51</v>
      </c>
      <c r="B129" s="37" t="s">
        <v>58</v>
      </c>
      <c r="C129" s="37" t="s">
        <v>59</v>
      </c>
      <c r="D129" s="37" t="str">
        <f>VLOOKUP($F129,'mã kho'!$A$1:$B$331,2,0)</f>
        <v>2B13</v>
      </c>
      <c r="E129" s="37" t="s">
        <v>12</v>
      </c>
      <c r="F129" s="37" t="s">
        <v>56</v>
      </c>
      <c r="G129" s="37" t="s">
        <v>57</v>
      </c>
      <c r="H129" s="44" t="s">
        <v>50</v>
      </c>
      <c r="I129" s="38">
        <f>VLOOKUP($F129,KhoPhuEm!$A$1:$C$226,COLUMN(C125),0)</f>
        <v>297</v>
      </c>
      <c r="J129" s="39">
        <f>VLOOKUP($F129,'XN PE'!$A$1:$D$240,COLUMN(C122),0)</f>
        <v>29</v>
      </c>
      <c r="K129" s="39">
        <f>VLOOKUP($F129,'XN PE'!$A$1:$D$240,COLUMN(D122),0)</f>
        <v>44</v>
      </c>
      <c r="L129" s="40">
        <f>SUM(I129:J129)-K129</f>
        <v>282</v>
      </c>
      <c r="M129" s="41" t="str">
        <f t="shared" si="11"/>
        <v/>
      </c>
      <c r="N129" s="42">
        <f>VLOOKUP($F129,TB!$A:$C,COLUMN(C125),0)</f>
        <v>20</v>
      </c>
      <c r="O129" s="43">
        <v>1400000</v>
      </c>
      <c r="P129" s="34">
        <f t="shared" si="8"/>
        <v>96</v>
      </c>
      <c r="Q129" s="34">
        <f t="shared" si="9"/>
        <v>0</v>
      </c>
      <c r="R129" s="34">
        <f t="shared" si="7"/>
        <v>0</v>
      </c>
      <c r="S129" s="56" t="str">
        <f>IF(ISNA(VLOOKUP($F129,Arr!$A$1:$G$230,COLUMN(C126),0))=TRUE," ",IF(VLOOKUP($F129,Arr!$A$1:$G$230,COLUMN(C126),0)=0,"",VLOOKUP($F129,Arr!$A$1:$G$230,COLUMN(C126),0)))</f>
        <v/>
      </c>
      <c r="T129" s="56" t="str">
        <f>IF(ISNA(VLOOKUP($F129,Arr!$A$1:$G$230,COLUMN(D126),0))=TRUE," ",IF(VLOOKUP($F129,Arr!$A$1:$G$230,COLUMN(D126),0)=0,"",VLOOKUP($F129,Arr!$A$1:$G$230,COLUMN(D126),0)))</f>
        <v/>
      </c>
      <c r="U129" s="56" t="str">
        <f>IF(ISNA(VLOOKUP($F129,Arr!$A$1:$G$230,COLUMN(E126),0))=TRUE," ",IF(VLOOKUP($F129,Arr!$A$1:$G$230,COLUMN(E126),0)=0,"",VLOOKUP($F129,Arr!$A$1:$G$230,COLUMN(E126),0)))</f>
        <v/>
      </c>
      <c r="V129" s="56" t="str">
        <f>IF(ISNA(VLOOKUP($F129,Arr!$A$1:$G$230,COLUMN(F126),0))=TRUE," ",IF(VLOOKUP($F129,Arr!$A$1:$G$230,COLUMN(F126),0)=0,"",VLOOKUP($F129,Arr!$A$1:$G$230,COLUMN(F126),0)))</f>
        <v/>
      </c>
      <c r="W129" s="56" t="str">
        <f>IF(ISNA(VLOOKUP($F129,Arr!$A$1:$G$230,COLUMN(G126),0))=TRUE," ",IF(VLOOKUP($F129,Arr!$A$1:$G$230,COLUMN(G126),0)=0,"",VLOOKUP($F129,Arr!$A$1:$G$230,COLUMN(G126),0)))</f>
        <v/>
      </c>
    </row>
    <row r="130" spans="1:23" ht="14.25" customHeight="1">
      <c r="A130" s="37" t="s">
        <v>51</v>
      </c>
      <c r="B130" s="37" t="s">
        <v>58</v>
      </c>
      <c r="C130" s="37" t="s">
        <v>59</v>
      </c>
      <c r="D130" s="37" t="str">
        <f>VLOOKUP($F130,'mã kho'!$A$1:$B$331,2,0)</f>
        <v>4A1</v>
      </c>
      <c r="E130" s="37" t="s">
        <v>55</v>
      </c>
      <c r="F130" s="37" t="s">
        <v>95</v>
      </c>
      <c r="G130" s="37" t="s">
        <v>96</v>
      </c>
      <c r="H130" s="44" t="s">
        <v>50</v>
      </c>
      <c r="I130" s="38">
        <f>VLOOKUP($F130,KhoLongAn!$A$1:$C$93,COLUMN(C112),0)</f>
        <v>5415</v>
      </c>
      <c r="J130" s="39">
        <f>VLOOKUP($F130,'XN LA'!$A$1:$D$104,COLUMN(C108),0)</f>
        <v>6178</v>
      </c>
      <c r="K130" s="39">
        <f>VLOOKUP($F130,'XN LA'!$A$1:$D$104,COLUMN(D108),0)</f>
        <v>5439</v>
      </c>
      <c r="L130" s="40">
        <f t="shared" si="10"/>
        <v>6154</v>
      </c>
      <c r="M130" s="41">
        <f t="shared" si="11"/>
        <v>6437</v>
      </c>
      <c r="N130" s="42">
        <f>VLOOKUP($F130,TB!$A:$C,COLUMN(C126),0)</f>
        <v>243</v>
      </c>
      <c r="O130" s="43">
        <v>274000</v>
      </c>
      <c r="P130" s="34">
        <f t="shared" si="8"/>
        <v>1166.3999999999999</v>
      </c>
      <c r="Q130" s="34">
        <f t="shared" si="9"/>
        <v>-5270.6</v>
      </c>
      <c r="R130" s="34">
        <f t="shared" si="7"/>
        <v>-5758.1934426229509</v>
      </c>
      <c r="S130" s="56" t="str">
        <f>IF(ISNA(VLOOKUP($F130,Arr!$A$1:$G$230,COLUMN(C127),0))=TRUE," ",IF(VLOOKUP($F130,Arr!$A$1:$G$230,COLUMN(C127),0)=0,"",VLOOKUP($F130,Arr!$A$1:$G$230,COLUMN(C127),0)))</f>
        <v/>
      </c>
      <c r="T130" s="56">
        <f>IF(ISNA(VLOOKUP($F130,Arr!$A$1:$G$230,COLUMN(D127),0))=TRUE," ",IF(VLOOKUP($F130,Arr!$A$1:$G$230,COLUMN(D127),0)=0,"",VLOOKUP($F130,Arr!$A$1:$G$230,COLUMN(D127),0)))</f>
        <v>8400</v>
      </c>
      <c r="U130" s="56">
        <f>IF(ISNA(VLOOKUP($F130,Arr!$A$1:$G$230,COLUMN(E127),0))=TRUE," ",IF(VLOOKUP($F130,Arr!$A$1:$G$230,COLUMN(E127),0)=0,"",VLOOKUP($F130,Arr!$A$1:$G$230,COLUMN(E127),0)))</f>
        <v>6000</v>
      </c>
      <c r="V130" s="56" t="str">
        <f>IF(ISNA(VLOOKUP($F130,Arr!$A$1:$G$230,COLUMN(F127),0))=TRUE," ",IF(VLOOKUP($F130,Arr!$A$1:$G$230,COLUMN(F127),0)=0,"",VLOOKUP($F130,Arr!$A$1:$G$230,COLUMN(F127),0)))</f>
        <v/>
      </c>
      <c r="W130" s="56" t="str">
        <f>IF(ISNA(VLOOKUP($F130,Arr!$A$1:$G$230,COLUMN(G127),0))=TRUE," ",IF(VLOOKUP($F130,Arr!$A$1:$G$230,COLUMN(G127),0)=0,"",VLOOKUP($F130,Arr!$A$1:$G$230,COLUMN(G127),0)))</f>
        <v/>
      </c>
    </row>
    <row r="131" spans="1:23" ht="14.25" customHeight="1">
      <c r="A131" s="37" t="s">
        <v>51</v>
      </c>
      <c r="B131" s="37" t="s">
        <v>58</v>
      </c>
      <c r="C131" s="37" t="s">
        <v>59</v>
      </c>
      <c r="D131" s="37" t="str">
        <f>VLOOKUP($F131,'mã kho'!$A$1:$B$331,2,0)</f>
        <v>4A1</v>
      </c>
      <c r="E131" s="37" t="s">
        <v>12</v>
      </c>
      <c r="F131" s="37" t="s">
        <v>95</v>
      </c>
      <c r="G131" s="37" t="s">
        <v>96</v>
      </c>
      <c r="H131" s="44" t="s">
        <v>50</v>
      </c>
      <c r="I131" s="38">
        <f>VLOOKUP($F131,KhoPhuEm!$A$1:$C$226,COLUMN(C127),0)</f>
        <v>373</v>
      </c>
      <c r="J131" s="39">
        <f>VLOOKUP($F131,'XN PE'!$A$1:$D$240,COLUMN(C124),0)</f>
        <v>6571</v>
      </c>
      <c r="K131" s="39">
        <f>VLOOKUP($F131,'XN PE'!$A$1:$D$240,COLUMN(D124),0)</f>
        <v>6661</v>
      </c>
      <c r="L131" s="40">
        <f>SUM(I131:J131)-K131</f>
        <v>283</v>
      </c>
      <c r="M131" s="41" t="str">
        <f t="shared" si="11"/>
        <v/>
      </c>
      <c r="N131" s="42">
        <f>VLOOKUP($F131,TB!$A:$C,COLUMN(C127),0)</f>
        <v>243</v>
      </c>
      <c r="O131" s="43">
        <v>274000</v>
      </c>
      <c r="P131" s="34">
        <f t="shared" si="8"/>
        <v>1166.3999999999999</v>
      </c>
      <c r="Q131" s="34">
        <f t="shared" si="9"/>
        <v>0</v>
      </c>
      <c r="R131" s="34">
        <f t="shared" si="7"/>
        <v>0</v>
      </c>
      <c r="S131" s="56" t="str">
        <f>IF(ISNA(VLOOKUP($F131,Arr!$A$1:$G$230,COLUMN(C128),0))=TRUE," ",IF(VLOOKUP($F131,Arr!$A$1:$G$230,COLUMN(C128),0)=0,"",VLOOKUP($F131,Arr!$A$1:$G$230,COLUMN(C128),0)))</f>
        <v/>
      </c>
      <c r="T131" s="56"/>
      <c r="U131" s="56"/>
      <c r="V131" s="56" t="str">
        <f>IF(ISNA(VLOOKUP($F131,Arr!$A$1:$G$230,COLUMN(F128),0))=TRUE," ",IF(VLOOKUP($F131,Arr!$A$1:$G$230,COLUMN(F128),0)=0,"",VLOOKUP($F131,Arr!$A$1:$G$230,COLUMN(F128),0)))</f>
        <v/>
      </c>
      <c r="W131" s="56" t="str">
        <f>IF(ISNA(VLOOKUP($F131,Arr!$A$1:$G$230,COLUMN(G128),0))=TRUE," ",IF(VLOOKUP($F131,Arr!$A$1:$G$230,COLUMN(G128),0)=0,"",VLOOKUP($F131,Arr!$A$1:$G$230,COLUMN(G128),0)))</f>
        <v/>
      </c>
    </row>
    <row r="132" spans="1:23" ht="14.25" customHeight="1">
      <c r="A132" s="37" t="s">
        <v>51</v>
      </c>
      <c r="B132" s="37" t="s">
        <v>58</v>
      </c>
      <c r="C132" s="37" t="s">
        <v>59</v>
      </c>
      <c r="D132" s="37" t="str">
        <f>VLOOKUP($F132,'mã kho'!$A$1:$B$331,2,0)</f>
        <v>4A12</v>
      </c>
      <c r="E132" s="37" t="s">
        <v>55</v>
      </c>
      <c r="F132" s="37" t="s">
        <v>101</v>
      </c>
      <c r="G132" s="37" t="s">
        <v>102</v>
      </c>
      <c r="H132" s="44" t="s">
        <v>50</v>
      </c>
      <c r="I132" s="38">
        <f>VLOOKUP($F132,KhoLongAn!$A$1:$C$93,COLUMN(C114),0)</f>
        <v>1221</v>
      </c>
      <c r="J132" s="39">
        <f>VLOOKUP($F132,'XN LA'!$A$1:$D$104,COLUMN(C110),0)</f>
        <v>3094</v>
      </c>
      <c r="K132" s="39">
        <f>VLOOKUP($F132,'XN LA'!$A$1:$D$104,COLUMN(D110),0)</f>
        <v>1211</v>
      </c>
      <c r="L132" s="40">
        <f t="shared" si="10"/>
        <v>3104</v>
      </c>
      <c r="M132" s="41">
        <f t="shared" si="11"/>
        <v>3598</v>
      </c>
      <c r="N132" s="42">
        <f>VLOOKUP($F132,TB!$A:$C,COLUMN(C128),0)</f>
        <v>59</v>
      </c>
      <c r="O132" s="43">
        <v>274000</v>
      </c>
      <c r="P132" s="34">
        <f t="shared" si="8"/>
        <v>283.2</v>
      </c>
      <c r="Q132" s="34">
        <f t="shared" si="9"/>
        <v>-3314.8</v>
      </c>
      <c r="R132" s="34">
        <f t="shared" si="7"/>
        <v>-3433.1868852459015</v>
      </c>
      <c r="S132" s="56" t="str">
        <f>IF(ISNA(VLOOKUP($F132,Arr!$A$1:$G$230,COLUMN(C129),0))=TRUE," ",IF(VLOOKUP($F132,Arr!$A$1:$G$230,COLUMN(C129),0)=0,"",VLOOKUP($F132,Arr!$A$1:$G$230,COLUMN(C129),0)))</f>
        <v/>
      </c>
      <c r="T132" s="56">
        <f>IF(ISNA(VLOOKUP($F132,Arr!$A$1:$G$230,COLUMN(D129),0))=TRUE," ",IF(VLOOKUP($F132,Arr!$A$1:$G$230,COLUMN(D129),0)=0,"",VLOOKUP($F132,Arr!$A$1:$G$230,COLUMN(D129),0)))</f>
        <v>4200</v>
      </c>
      <c r="U132" s="56">
        <f>IF(ISNA(VLOOKUP($F132,Arr!$A$1:$G$230,COLUMN(E129),0))=TRUE," ",IF(VLOOKUP($F132,Arr!$A$1:$G$230,COLUMN(E129),0)=0,"",VLOOKUP($F132,Arr!$A$1:$G$230,COLUMN(E129),0)))</f>
        <v>3000</v>
      </c>
      <c r="V132" s="56" t="str">
        <f>IF(ISNA(VLOOKUP($F132,Arr!$A$1:$G$230,COLUMN(F129),0))=TRUE," ",IF(VLOOKUP($F132,Arr!$A$1:$G$230,COLUMN(F129),0)=0,"",VLOOKUP($F132,Arr!$A$1:$G$230,COLUMN(F129),0)))</f>
        <v/>
      </c>
      <c r="W132" s="56" t="str">
        <f>IF(ISNA(VLOOKUP($F132,Arr!$A$1:$G$230,COLUMN(G129),0))=TRUE," ",IF(VLOOKUP($F132,Arr!$A$1:$G$230,COLUMN(G129),0)=0,"",VLOOKUP($F132,Arr!$A$1:$G$230,COLUMN(G129),0)))</f>
        <v/>
      </c>
    </row>
    <row r="133" spans="1:23" ht="14.25" customHeight="1">
      <c r="A133" s="37" t="s">
        <v>51</v>
      </c>
      <c r="B133" s="37" t="s">
        <v>58</v>
      </c>
      <c r="C133" s="37" t="s">
        <v>59</v>
      </c>
      <c r="D133" s="37" t="str">
        <f>VLOOKUP($F133,'mã kho'!$A$1:$B$331,2,0)</f>
        <v>4A12</v>
      </c>
      <c r="E133" s="37" t="s">
        <v>12</v>
      </c>
      <c r="F133" s="37" t="s">
        <v>101</v>
      </c>
      <c r="G133" s="37" t="s">
        <v>102</v>
      </c>
      <c r="H133" s="44" t="s">
        <v>50</v>
      </c>
      <c r="I133" s="38">
        <f>VLOOKUP($F133,KhoPhuEm!$A$1:$C$226,COLUMN(C129),0)</f>
        <v>329</v>
      </c>
      <c r="J133" s="39">
        <f>VLOOKUP($F133,'XN PE'!$A$1:$D$240,COLUMN(C126),0)</f>
        <v>2320</v>
      </c>
      <c r="K133" s="39">
        <f>VLOOKUP($F133,'XN PE'!$A$1:$D$240,COLUMN(D126),0)</f>
        <v>2155</v>
      </c>
      <c r="L133" s="40">
        <f>SUM(I133:J133)-K133</f>
        <v>494</v>
      </c>
      <c r="M133" s="41" t="str">
        <f t="shared" si="11"/>
        <v/>
      </c>
      <c r="N133" s="42">
        <f>VLOOKUP($F133,TB!$A:$C,COLUMN(C129),0)</f>
        <v>59</v>
      </c>
      <c r="O133" s="43">
        <v>274000</v>
      </c>
      <c r="P133" s="34">
        <f t="shared" si="8"/>
        <v>283.2</v>
      </c>
      <c r="Q133" s="34">
        <f t="shared" si="9"/>
        <v>0</v>
      </c>
      <c r="R133" s="34">
        <f t="shared" si="7"/>
        <v>0</v>
      </c>
      <c r="S133" s="56" t="str">
        <f>IF(ISNA(VLOOKUP($F133,Arr!$A$1:$G$230,COLUMN(C130),0))=TRUE," ",IF(VLOOKUP($F133,Arr!$A$1:$G$230,COLUMN(C130),0)=0,"",VLOOKUP($F133,Arr!$A$1:$G$230,COLUMN(C130),0)))</f>
        <v/>
      </c>
      <c r="T133" s="56"/>
      <c r="U133" s="56"/>
      <c r="V133" s="56" t="str">
        <f>IF(ISNA(VLOOKUP($F133,Arr!$A$1:$G$230,COLUMN(F130),0))=TRUE," ",IF(VLOOKUP($F133,Arr!$A$1:$G$230,COLUMN(F130),0)=0,"",VLOOKUP($F133,Arr!$A$1:$G$230,COLUMN(F130),0)))</f>
        <v/>
      </c>
      <c r="W133" s="56" t="str">
        <f>IF(ISNA(VLOOKUP($F133,Arr!$A$1:$G$230,COLUMN(G130),0))=TRUE," ",IF(VLOOKUP($F133,Arr!$A$1:$G$230,COLUMN(G130),0)=0,"",VLOOKUP($F133,Arr!$A$1:$G$230,COLUMN(G130),0)))</f>
        <v/>
      </c>
    </row>
    <row r="134" spans="1:23" ht="14.25" customHeight="1">
      <c r="A134" s="37" t="s">
        <v>51</v>
      </c>
      <c r="B134" s="37" t="s">
        <v>58</v>
      </c>
      <c r="C134" s="37" t="s">
        <v>59</v>
      </c>
      <c r="D134" s="37" t="str">
        <f>VLOOKUP($F134,'mã kho'!$A$1:$B$331,2,0)</f>
        <v>4A10</v>
      </c>
      <c r="E134" s="37" t="s">
        <v>55</v>
      </c>
      <c r="F134" s="37" t="s">
        <v>113</v>
      </c>
      <c r="G134" s="37" t="s">
        <v>114</v>
      </c>
      <c r="H134" s="44" t="s">
        <v>50</v>
      </c>
      <c r="I134" s="38">
        <f>VLOOKUP($F134,KhoLongAn!$A$1:$C$93,COLUMN(C116),0)</f>
        <v>531</v>
      </c>
      <c r="J134" s="39">
        <f>VLOOKUP($F134,'XN LA'!$A$1:$D$104,COLUMN(C112),0)</f>
        <v>0</v>
      </c>
      <c r="K134" s="39">
        <f>VLOOKUP($F134,'XN LA'!$A$1:$D$104,COLUMN(D112),0)</f>
        <v>528</v>
      </c>
      <c r="L134" s="40">
        <f t="shared" si="10"/>
        <v>3</v>
      </c>
      <c r="M134" s="41">
        <f t="shared" si="11"/>
        <v>84</v>
      </c>
      <c r="N134" s="42">
        <f>VLOOKUP($F134,TB!$A:$C,COLUMN(C130),0)</f>
        <v>960</v>
      </c>
      <c r="O134" s="43">
        <v>321000</v>
      </c>
      <c r="P134" s="34">
        <f t="shared" si="8"/>
        <v>4608</v>
      </c>
      <c r="Q134" s="34">
        <f t="shared" si="9"/>
        <v>4524</v>
      </c>
      <c r="R134" s="34">
        <f t="shared" si="7"/>
        <v>2597.7049180327867</v>
      </c>
      <c r="S134" s="56" t="str">
        <f>IF(ISNA(VLOOKUP($F134,Arr!$A$1:$G$230,COLUMN(C131),0))=TRUE," ",IF(VLOOKUP($F134,Arr!$A$1:$G$230,COLUMN(C131),0)=0,"",VLOOKUP($F134,Arr!$A$1:$G$230,COLUMN(C131),0)))</f>
        <v/>
      </c>
      <c r="T134" s="56" t="str">
        <f>IF(ISNA(VLOOKUP($F134,Arr!$A$1:$G$230,COLUMN(D131),0))=TRUE," ",IF(VLOOKUP($F134,Arr!$A$1:$G$230,COLUMN(D131),0)=0,"",VLOOKUP($F134,Arr!$A$1:$G$230,COLUMN(D131),0)))</f>
        <v/>
      </c>
      <c r="U134" s="56" t="str">
        <f>IF(ISNA(VLOOKUP($F134,Arr!$A$1:$G$230,COLUMN(E131),0))=TRUE," ",IF(VLOOKUP($F134,Arr!$A$1:$G$230,COLUMN(E131),0)=0,"",VLOOKUP($F134,Arr!$A$1:$G$230,COLUMN(E131),0)))</f>
        <v/>
      </c>
      <c r="V134" s="56" t="str">
        <f>IF(ISNA(VLOOKUP($F134,Arr!$A$1:$G$230,COLUMN(F131),0))=TRUE," ",IF(VLOOKUP($F134,Arr!$A$1:$G$230,COLUMN(F131),0)=0,"",VLOOKUP($F134,Arr!$A$1:$G$230,COLUMN(F131),0)))</f>
        <v/>
      </c>
      <c r="W134" s="56" t="str">
        <f>IF(ISNA(VLOOKUP($F134,Arr!$A$1:$G$230,COLUMN(G131),0))=TRUE," ",IF(VLOOKUP($F134,Arr!$A$1:$G$230,COLUMN(G131),0)=0,"",VLOOKUP($F134,Arr!$A$1:$G$230,COLUMN(G131),0)))</f>
        <v/>
      </c>
    </row>
    <row r="135" spans="1:23" ht="14.25" customHeight="1">
      <c r="A135" s="37" t="s">
        <v>51</v>
      </c>
      <c r="B135" s="37" t="s">
        <v>58</v>
      </c>
      <c r="C135" s="37" t="s">
        <v>59</v>
      </c>
      <c r="D135" s="37" t="str">
        <f>VLOOKUP($F135,'mã kho'!$A$1:$B$331,2,0)</f>
        <v>4A10</v>
      </c>
      <c r="E135" s="37" t="s">
        <v>12</v>
      </c>
      <c r="F135" s="37" t="s">
        <v>113</v>
      </c>
      <c r="G135" s="37" t="s">
        <v>114</v>
      </c>
      <c r="H135" s="44" t="s">
        <v>50</v>
      </c>
      <c r="I135" s="38">
        <f>VLOOKUP($F135,KhoPhuEm!$A$1:$C$226,COLUMN(C131),0)</f>
        <v>300</v>
      </c>
      <c r="J135" s="39">
        <f>VLOOKUP($F135,'XN PE'!$A$1:$D$240,COLUMN(C128),0)</f>
        <v>566</v>
      </c>
      <c r="K135" s="39">
        <f>VLOOKUP($F135,'XN PE'!$A$1:$D$240,COLUMN(D128),0)</f>
        <v>785</v>
      </c>
      <c r="L135" s="40">
        <f>SUM(I135:J135)-K135</f>
        <v>81</v>
      </c>
      <c r="M135" s="41" t="str">
        <f t="shared" si="11"/>
        <v/>
      </c>
      <c r="N135" s="42">
        <f>VLOOKUP($F135,TB!$A:$C,COLUMN(C131),0)</f>
        <v>960</v>
      </c>
      <c r="O135" s="43">
        <v>321000</v>
      </c>
      <c r="P135" s="34">
        <f t="shared" si="8"/>
        <v>4608</v>
      </c>
      <c r="Q135" s="34">
        <f t="shared" si="9"/>
        <v>0</v>
      </c>
      <c r="R135" s="34">
        <f t="shared" si="7"/>
        <v>0</v>
      </c>
      <c r="S135" s="56" t="str">
        <f>IF(ISNA(VLOOKUP($F135,Arr!$A$1:$G$230,COLUMN(C132),0))=TRUE," ",IF(VLOOKUP($F135,Arr!$A$1:$G$230,COLUMN(C132),0)=0,"",VLOOKUP($F135,Arr!$A$1:$G$230,COLUMN(C132),0)))</f>
        <v/>
      </c>
      <c r="T135" s="56" t="str">
        <f>IF(ISNA(VLOOKUP($F135,Arr!$A$1:$G$230,COLUMN(D132),0))=TRUE," ",IF(VLOOKUP($F135,Arr!$A$1:$G$230,COLUMN(D132),0)=0,"",VLOOKUP($F135,Arr!$A$1:$G$230,COLUMN(D132),0)))</f>
        <v/>
      </c>
      <c r="U135" s="56" t="str">
        <f>IF(ISNA(VLOOKUP($F135,Arr!$A$1:$G$230,COLUMN(E132),0))=TRUE," ",IF(VLOOKUP($F135,Arr!$A$1:$G$230,COLUMN(E132),0)=0,"",VLOOKUP($F135,Arr!$A$1:$G$230,COLUMN(E132),0)))</f>
        <v/>
      </c>
      <c r="V135" s="56" t="str">
        <f>IF(ISNA(VLOOKUP($F135,Arr!$A$1:$G$230,COLUMN(F132),0))=TRUE," ",IF(VLOOKUP($F135,Arr!$A$1:$G$230,COLUMN(F132),0)=0,"",VLOOKUP($F135,Arr!$A$1:$G$230,COLUMN(F132),0)))</f>
        <v/>
      </c>
      <c r="W135" s="56" t="str">
        <f>IF(ISNA(VLOOKUP($F135,Arr!$A$1:$G$230,COLUMN(G132),0))=TRUE," ",IF(VLOOKUP($F135,Arr!$A$1:$G$230,COLUMN(G132),0)=0,"",VLOOKUP($F135,Arr!$A$1:$G$230,COLUMN(G132),0)))</f>
        <v/>
      </c>
    </row>
    <row r="136" spans="1:23" ht="14.25" customHeight="1">
      <c r="A136" s="37" t="s">
        <v>51</v>
      </c>
      <c r="B136" s="37" t="s">
        <v>58</v>
      </c>
      <c r="C136" s="37" t="s">
        <v>59</v>
      </c>
      <c r="D136" s="37" t="str">
        <f>VLOOKUP($F136,'mã kho'!$A$1:$B$331,2,0)</f>
        <v>4B11</v>
      </c>
      <c r="E136" s="37" t="s">
        <v>55</v>
      </c>
      <c r="F136" s="37" t="s">
        <v>107</v>
      </c>
      <c r="G136" s="37" t="s">
        <v>108</v>
      </c>
      <c r="H136" s="44" t="s">
        <v>50</v>
      </c>
      <c r="I136" s="38">
        <f>VLOOKUP($F136,KhoLongAn!$A$1:$C$93,COLUMN(C118),0)</f>
        <v>1402</v>
      </c>
      <c r="J136" s="39">
        <f>VLOOKUP($F136,'XN LA'!$A$1:$D$104,COLUMN(C114),0)</f>
        <v>0</v>
      </c>
      <c r="K136" s="39">
        <f>VLOOKUP($F136,'XN LA'!$A$1:$D$104,COLUMN(D114),0)</f>
        <v>0</v>
      </c>
      <c r="L136" s="40">
        <f t="shared" si="10"/>
        <v>1402</v>
      </c>
      <c r="M136" s="41">
        <f t="shared" si="11"/>
        <v>1618</v>
      </c>
      <c r="N136" s="42">
        <f>VLOOKUP($F136,TB!$A:$C,COLUMN(C132),0)</f>
        <v>136</v>
      </c>
      <c r="O136" s="43">
        <v>337000</v>
      </c>
      <c r="P136" s="34">
        <f t="shared" si="8"/>
        <v>652.79999999999995</v>
      </c>
      <c r="Q136" s="34">
        <f t="shared" si="9"/>
        <v>-965.2</v>
      </c>
      <c r="R136" s="34">
        <f t="shared" si="7"/>
        <v>-1238.0918032786885</v>
      </c>
      <c r="S136" s="56" t="str">
        <f>IF(ISNA(VLOOKUP($F136,Arr!$A$1:$G$230,COLUMN(C133),0))=TRUE," ",IF(VLOOKUP($F136,Arr!$A$1:$G$230,COLUMN(C133),0)=0,"",VLOOKUP($F136,Arr!$A$1:$G$230,COLUMN(C133),0)))</f>
        <v/>
      </c>
      <c r="T136" s="56" t="str">
        <f>IF(ISNA(VLOOKUP($F136,Arr!$A$1:$G$230,COLUMN(D133),0))=TRUE," ",IF(VLOOKUP($F136,Arr!$A$1:$G$230,COLUMN(D133),0)=0,"",VLOOKUP($F136,Arr!$A$1:$G$230,COLUMN(D133),0)))</f>
        <v/>
      </c>
      <c r="U136" s="56" t="str">
        <f>IF(ISNA(VLOOKUP($F136,Arr!$A$1:$G$230,COLUMN(E133),0))=TRUE," ",IF(VLOOKUP($F136,Arr!$A$1:$G$230,COLUMN(E133),0)=0,"",VLOOKUP($F136,Arr!$A$1:$G$230,COLUMN(E133),0)))</f>
        <v/>
      </c>
      <c r="V136" s="56" t="str">
        <f>IF(ISNA(VLOOKUP($F136,Arr!$A$1:$G$230,COLUMN(F133),0))=TRUE," ",IF(VLOOKUP($F136,Arr!$A$1:$G$230,COLUMN(F133),0)=0,"",VLOOKUP($F136,Arr!$A$1:$G$230,COLUMN(F133),0)))</f>
        <v/>
      </c>
      <c r="W136" s="56" t="str">
        <f>IF(ISNA(VLOOKUP($F136,Arr!$A$1:$G$230,COLUMN(G133),0))=TRUE," ",IF(VLOOKUP($F136,Arr!$A$1:$G$230,COLUMN(G133),0)=0,"",VLOOKUP($F136,Arr!$A$1:$G$230,COLUMN(G133),0)))</f>
        <v/>
      </c>
    </row>
    <row r="137" spans="1:23" ht="14.25" customHeight="1">
      <c r="A137" s="37" t="s">
        <v>51</v>
      </c>
      <c r="B137" s="37" t="s">
        <v>58</v>
      </c>
      <c r="C137" s="37" t="s">
        <v>59</v>
      </c>
      <c r="D137" s="37" t="str">
        <f>VLOOKUP($F137,'mã kho'!$A$1:$B$331,2,0)</f>
        <v>4B11</v>
      </c>
      <c r="E137" s="37" t="s">
        <v>12</v>
      </c>
      <c r="F137" s="37" t="s">
        <v>107</v>
      </c>
      <c r="G137" s="37" t="s">
        <v>108</v>
      </c>
      <c r="H137" s="44" t="s">
        <v>50</v>
      </c>
      <c r="I137" s="38">
        <f>VLOOKUP($F137,KhoPhuEm!$A$1:$C$226,COLUMN(C133),0)</f>
        <v>248</v>
      </c>
      <c r="J137" s="39">
        <f>VLOOKUP($F137,'XN PE'!$A$1:$D$240,COLUMN(C130),0)</f>
        <v>12</v>
      </c>
      <c r="K137" s="39">
        <f>VLOOKUP($F137,'XN PE'!$A$1:$D$240,COLUMN(D130),0)</f>
        <v>44</v>
      </c>
      <c r="L137" s="40">
        <f>SUM(I137:J137)-K137</f>
        <v>216</v>
      </c>
      <c r="M137" s="41" t="str">
        <f t="shared" si="11"/>
        <v/>
      </c>
      <c r="N137" s="42">
        <f>VLOOKUP($F137,TB!$A:$C,COLUMN(C133),0)</f>
        <v>136</v>
      </c>
      <c r="O137" s="43">
        <v>337000</v>
      </c>
      <c r="P137" s="34">
        <f t="shared" si="8"/>
        <v>652.79999999999995</v>
      </c>
      <c r="Q137" s="34">
        <f t="shared" si="9"/>
        <v>0</v>
      </c>
      <c r="R137" s="34">
        <f t="shared" si="7"/>
        <v>0</v>
      </c>
      <c r="S137" s="56" t="str">
        <f>IF(ISNA(VLOOKUP($F137,Arr!$A$1:$G$230,COLUMN(C134),0))=TRUE," ",IF(VLOOKUP($F137,Arr!$A$1:$G$230,COLUMN(C134),0)=0,"",VLOOKUP($F137,Arr!$A$1:$G$230,COLUMN(C134),0)))</f>
        <v/>
      </c>
      <c r="T137" s="56" t="str">
        <f>IF(ISNA(VLOOKUP($F137,Arr!$A$1:$G$230,COLUMN(D134),0))=TRUE," ",IF(VLOOKUP($F137,Arr!$A$1:$G$230,COLUMN(D134),0)=0,"",VLOOKUP($F137,Arr!$A$1:$G$230,COLUMN(D134),0)))</f>
        <v/>
      </c>
      <c r="U137" s="56" t="str">
        <f>IF(ISNA(VLOOKUP($F137,Arr!$A$1:$G$230,COLUMN(E134),0))=TRUE," ",IF(VLOOKUP($F137,Arr!$A$1:$G$230,COLUMN(E134),0)=0,"",VLOOKUP($F137,Arr!$A$1:$G$230,COLUMN(E134),0)))</f>
        <v/>
      </c>
      <c r="V137" s="56" t="str">
        <f>IF(ISNA(VLOOKUP($F137,Arr!$A$1:$G$230,COLUMN(F134),0))=TRUE," ",IF(VLOOKUP($F137,Arr!$A$1:$G$230,COLUMN(F134),0)=0,"",VLOOKUP($F137,Arr!$A$1:$G$230,COLUMN(F134),0)))</f>
        <v/>
      </c>
      <c r="W137" s="56" t="str">
        <f>IF(ISNA(VLOOKUP($F137,Arr!$A$1:$G$230,COLUMN(G134),0))=TRUE," ",IF(VLOOKUP($F137,Arr!$A$1:$G$230,COLUMN(G134),0)=0,"",VLOOKUP($F137,Arr!$A$1:$G$230,COLUMN(G134),0)))</f>
        <v/>
      </c>
    </row>
    <row r="138" spans="1:23" ht="14.25" customHeight="1">
      <c r="A138" s="37" t="s">
        <v>51</v>
      </c>
      <c r="B138" s="37" t="s">
        <v>58</v>
      </c>
      <c r="C138" s="37" t="s">
        <v>59</v>
      </c>
      <c r="D138" s="37" t="str">
        <f>VLOOKUP($F138,'mã kho'!$A$1:$B$331,2,0)</f>
        <v>4A2</v>
      </c>
      <c r="E138" s="37" t="s">
        <v>55</v>
      </c>
      <c r="F138" s="37" t="s">
        <v>115</v>
      </c>
      <c r="G138" s="37" t="s">
        <v>116</v>
      </c>
      <c r="H138" s="44" t="s">
        <v>50</v>
      </c>
      <c r="I138" s="38">
        <f>VLOOKUP($F138,KhoLongAn!$A$1:$C$93,COLUMN(C120),0)</f>
        <v>1212</v>
      </c>
      <c r="J138" s="39">
        <f>VLOOKUP($F138,'XN LA'!$A$1:$D$104,COLUMN(C116),0)</f>
        <v>2454</v>
      </c>
      <c r="K138" s="39">
        <f>VLOOKUP($F138,'XN LA'!$A$1:$D$104,COLUMN(D116),0)</f>
        <v>1212</v>
      </c>
      <c r="L138" s="40">
        <f t="shared" si="10"/>
        <v>2454</v>
      </c>
      <c r="M138" s="41">
        <f t="shared" si="11"/>
        <v>2829</v>
      </c>
      <c r="N138" s="42">
        <f>VLOOKUP($F138,TB!$A:$C,COLUMN(C134),0)</f>
        <v>121</v>
      </c>
      <c r="O138" s="43">
        <v>402000</v>
      </c>
      <c r="P138" s="34">
        <f t="shared" si="8"/>
        <v>580.79999999999995</v>
      </c>
      <c r="Q138" s="34">
        <f t="shared" si="9"/>
        <v>-2248.1999999999998</v>
      </c>
      <c r="R138" s="34">
        <f t="shared" ref="R138:R201" si="12">IFERROR((P138/122)*(119-48)-M138,0)</f>
        <v>-2490.9934426229511</v>
      </c>
      <c r="S138" s="56" t="str">
        <f>IF(ISNA(VLOOKUP($F138,Arr!$A$1:$G$230,COLUMN(C135),0))=TRUE," ",IF(VLOOKUP($F138,Arr!$A$1:$G$230,COLUMN(C135),0)=0,"",VLOOKUP($F138,Arr!$A$1:$G$230,COLUMN(C135),0)))</f>
        <v/>
      </c>
      <c r="T138" s="56">
        <f>IF(ISNA(VLOOKUP($F138,Arr!$A$1:$G$230,COLUMN(D135),0))=TRUE," ",IF(VLOOKUP($F138,Arr!$A$1:$G$230,COLUMN(D135),0)=0,"",VLOOKUP($F138,Arr!$A$1:$G$230,COLUMN(D135),0)))</f>
        <v>2400</v>
      </c>
      <c r="U138" s="56">
        <f>IF(ISNA(VLOOKUP($F138,Arr!$A$1:$G$230,COLUMN(E135),0))=TRUE," ",IF(VLOOKUP($F138,Arr!$A$1:$G$230,COLUMN(E135),0)=0,"",VLOOKUP($F138,Arr!$A$1:$G$230,COLUMN(E135),0)))</f>
        <v>2400</v>
      </c>
      <c r="V138" s="56" t="str">
        <f>IF(ISNA(VLOOKUP($F138,Arr!$A$1:$G$230,COLUMN(F135),0))=TRUE," ",IF(VLOOKUP($F138,Arr!$A$1:$G$230,COLUMN(F135),0)=0,"",VLOOKUP($F138,Arr!$A$1:$G$230,COLUMN(F135),0)))</f>
        <v/>
      </c>
      <c r="W138" s="56" t="str">
        <f>IF(ISNA(VLOOKUP($F138,Arr!$A$1:$G$230,COLUMN(G135),0))=TRUE," ",IF(VLOOKUP($F138,Arr!$A$1:$G$230,COLUMN(G135),0)=0,"",VLOOKUP($F138,Arr!$A$1:$G$230,COLUMN(G135),0)))</f>
        <v/>
      </c>
    </row>
    <row r="139" spans="1:23" ht="14.25" customHeight="1">
      <c r="A139" s="37" t="s">
        <v>51</v>
      </c>
      <c r="B139" s="37" t="s">
        <v>58</v>
      </c>
      <c r="C139" s="37" t="s">
        <v>59</v>
      </c>
      <c r="D139" s="37" t="str">
        <f>VLOOKUP($F139,'mã kho'!$A$1:$B$331,2,0)</f>
        <v>4A2</v>
      </c>
      <c r="E139" s="37" t="s">
        <v>12</v>
      </c>
      <c r="F139" s="37" t="s">
        <v>115</v>
      </c>
      <c r="G139" s="37" t="s">
        <v>116</v>
      </c>
      <c r="H139" s="44" t="s">
        <v>50</v>
      </c>
      <c r="I139" s="38">
        <f>VLOOKUP($F139,KhoPhuEm!$A$1:$C$226,COLUMN(C135),0)</f>
        <v>298</v>
      </c>
      <c r="J139" s="39">
        <f>VLOOKUP($F139,'XN PE'!$A$1:$D$240,COLUMN(C132),0)</f>
        <v>2566</v>
      </c>
      <c r="K139" s="39">
        <f>VLOOKUP($F139,'XN PE'!$A$1:$D$240,COLUMN(D132),0)</f>
        <v>2489</v>
      </c>
      <c r="L139" s="40">
        <f>SUM(I139:J139)-K139</f>
        <v>375</v>
      </c>
      <c r="M139" s="41" t="str">
        <f t="shared" si="11"/>
        <v/>
      </c>
      <c r="N139" s="42">
        <f>VLOOKUP($F139,TB!$A:$C,COLUMN(C135),0)</f>
        <v>121</v>
      </c>
      <c r="O139" s="43">
        <v>402000</v>
      </c>
      <c r="P139" s="34">
        <f t="shared" ref="P139:P202" si="13">IFERROR(N139*4*1.2,0)</f>
        <v>580.79999999999995</v>
      </c>
      <c r="Q139" s="34">
        <f t="shared" ref="Q139:Q202" si="14">IFERROR(P139-M139,0)</f>
        <v>0</v>
      </c>
      <c r="R139" s="34">
        <f t="shared" si="12"/>
        <v>0</v>
      </c>
      <c r="S139" s="56" t="str">
        <f>IF(ISNA(VLOOKUP($F139,Arr!$A$1:$G$230,COLUMN(C136),0))=TRUE," ",IF(VLOOKUP($F139,Arr!$A$1:$G$230,COLUMN(C136),0)=0,"",VLOOKUP($F139,Arr!$A$1:$G$230,COLUMN(C136),0)))</f>
        <v/>
      </c>
      <c r="T139" s="56"/>
      <c r="U139" s="56"/>
      <c r="V139" s="56" t="str">
        <f>IF(ISNA(VLOOKUP($F139,Arr!$A$1:$G$230,COLUMN(F136),0))=TRUE," ",IF(VLOOKUP($F139,Arr!$A$1:$G$230,COLUMN(F136),0)=0,"",VLOOKUP($F139,Arr!$A$1:$G$230,COLUMN(F136),0)))</f>
        <v/>
      </c>
      <c r="W139" s="56" t="str">
        <f>IF(ISNA(VLOOKUP($F139,Arr!$A$1:$G$230,COLUMN(G136),0))=TRUE," ",IF(VLOOKUP($F139,Arr!$A$1:$G$230,COLUMN(G136),0)=0,"",VLOOKUP($F139,Arr!$A$1:$G$230,COLUMN(G136),0)))</f>
        <v/>
      </c>
    </row>
    <row r="140" spans="1:23" ht="14.25" customHeight="1">
      <c r="A140" s="37" t="s">
        <v>51</v>
      </c>
      <c r="B140" s="37" t="s">
        <v>58</v>
      </c>
      <c r="C140" s="37" t="s">
        <v>59</v>
      </c>
      <c r="D140" s="37" t="str">
        <f>VLOOKUP($F140,'mã kho'!$A$1:$B$331,2,0)</f>
        <v>4B2</v>
      </c>
      <c r="E140" s="37" t="s">
        <v>55</v>
      </c>
      <c r="F140" s="37" t="s">
        <v>121</v>
      </c>
      <c r="G140" s="37" t="s">
        <v>122</v>
      </c>
      <c r="H140" s="44" t="s">
        <v>50</v>
      </c>
      <c r="I140" s="38">
        <f>VLOOKUP($F140,KhoLongAn!$A$1:$C$93,COLUMN(C122),0)</f>
        <v>394</v>
      </c>
      <c r="J140" s="39">
        <f>VLOOKUP($F140,'XN LA'!$A$1:$D$104,COLUMN(C118),0)</f>
        <v>0</v>
      </c>
      <c r="K140" s="39">
        <f>VLOOKUP($F140,'XN LA'!$A$1:$D$104,COLUMN(D118),0)</f>
        <v>394</v>
      </c>
      <c r="L140" s="40">
        <f t="shared" ref="L140:L202" si="15">SUM(I140:J140)-K140</f>
        <v>0</v>
      </c>
      <c r="M140" s="41">
        <f t="shared" si="11"/>
        <v>84</v>
      </c>
      <c r="N140" s="42">
        <f>VLOOKUP($F140,TB!$A:$C,COLUMN(C136),0)</f>
        <v>36</v>
      </c>
      <c r="O140" s="43">
        <v>402000</v>
      </c>
      <c r="P140" s="34">
        <f t="shared" si="13"/>
        <v>172.79999999999998</v>
      </c>
      <c r="Q140" s="34">
        <f t="shared" si="14"/>
        <v>88.799999999999983</v>
      </c>
      <c r="R140" s="34">
        <f t="shared" si="12"/>
        <v>16.563934426229508</v>
      </c>
      <c r="S140" s="56" t="str">
        <f>IF(ISNA(VLOOKUP($F140,Arr!$A$1:$G$230,COLUMN(C137),0))=TRUE," ",IF(VLOOKUP($F140,Arr!$A$1:$G$230,COLUMN(C137),0)=0,"",VLOOKUP($F140,Arr!$A$1:$G$230,COLUMN(C137),0)))</f>
        <v/>
      </c>
      <c r="T140" s="56">
        <f>IF(ISNA(VLOOKUP($F140,Arr!$A$1:$G$230,COLUMN(D137),0))=TRUE," ",IF(VLOOKUP($F140,Arr!$A$1:$G$230,COLUMN(D137),0)=0,"",VLOOKUP($F140,Arr!$A$1:$G$230,COLUMN(D137),0)))</f>
        <v>660</v>
      </c>
      <c r="U140" s="56" t="str">
        <f>IF(ISNA(VLOOKUP($F140,Arr!$A$1:$G$230,COLUMN(E137),0))=TRUE," ",IF(VLOOKUP($F140,Arr!$A$1:$G$230,COLUMN(E137),0)=0,"",VLOOKUP($F140,Arr!$A$1:$G$230,COLUMN(E137),0)))</f>
        <v/>
      </c>
      <c r="V140" s="56" t="str">
        <f>IF(ISNA(VLOOKUP($F140,Arr!$A$1:$G$230,COLUMN(F137),0))=TRUE," ",IF(VLOOKUP($F140,Arr!$A$1:$G$230,COLUMN(F137),0)=0,"",VLOOKUP($F140,Arr!$A$1:$G$230,COLUMN(F137),0)))</f>
        <v/>
      </c>
      <c r="W140" s="56" t="str">
        <f>IF(ISNA(VLOOKUP($F140,Arr!$A$1:$G$230,COLUMN(G137),0))=TRUE," ",IF(VLOOKUP($F140,Arr!$A$1:$G$230,COLUMN(G137),0)=0,"",VLOOKUP($F140,Arr!$A$1:$G$230,COLUMN(G137),0)))</f>
        <v/>
      </c>
    </row>
    <row r="141" spans="1:23" ht="14.25" customHeight="1">
      <c r="A141" s="37" t="s">
        <v>51</v>
      </c>
      <c r="B141" s="37" t="s">
        <v>58</v>
      </c>
      <c r="C141" s="37" t="s">
        <v>59</v>
      </c>
      <c r="D141" s="37" t="str">
        <f>VLOOKUP($F141,'mã kho'!$A$1:$B$331,2,0)</f>
        <v>4B2</v>
      </c>
      <c r="E141" s="37" t="s">
        <v>12</v>
      </c>
      <c r="F141" s="37" t="s">
        <v>121</v>
      </c>
      <c r="G141" s="37" t="s">
        <v>122</v>
      </c>
      <c r="H141" s="44" t="s">
        <v>50</v>
      </c>
      <c r="I141" s="38">
        <f>VLOOKUP($F141,KhoPhuEm!$A$1:$C$226,COLUMN(C137),0)</f>
        <v>270</v>
      </c>
      <c r="J141" s="39">
        <f>VLOOKUP($F141,'XN PE'!$A$1:$D$240,COLUMN(C134),0)</f>
        <v>423</v>
      </c>
      <c r="K141" s="39">
        <f>VLOOKUP($F141,'XN PE'!$A$1:$D$240,COLUMN(D134),0)</f>
        <v>609</v>
      </c>
      <c r="L141" s="40">
        <f>SUM(I141:J141)-K141</f>
        <v>84</v>
      </c>
      <c r="M141" s="41" t="str">
        <f t="shared" si="11"/>
        <v/>
      </c>
      <c r="N141" s="42">
        <f>VLOOKUP($F141,TB!$A:$C,COLUMN(C137),0)</f>
        <v>36</v>
      </c>
      <c r="O141" s="43">
        <v>402000</v>
      </c>
      <c r="P141" s="34">
        <f t="shared" si="13"/>
        <v>172.79999999999998</v>
      </c>
      <c r="Q141" s="34">
        <f t="shared" si="14"/>
        <v>0</v>
      </c>
      <c r="R141" s="34">
        <f t="shared" si="12"/>
        <v>0</v>
      </c>
      <c r="S141" s="56" t="str">
        <f>IF(ISNA(VLOOKUP($F141,Arr!$A$1:$G$230,COLUMN(C138),0))=TRUE," ",IF(VLOOKUP($F141,Arr!$A$1:$G$230,COLUMN(C138),0)=0,"",VLOOKUP($F141,Arr!$A$1:$G$230,COLUMN(C138),0)))</f>
        <v/>
      </c>
      <c r="T141" s="56"/>
      <c r="U141" s="56" t="str">
        <f>IF(ISNA(VLOOKUP($F141,Arr!$A$1:$G$230,COLUMN(E138),0))=TRUE," ",IF(VLOOKUP($F141,Arr!$A$1:$G$230,COLUMN(E138),0)=0,"",VLOOKUP($F141,Arr!$A$1:$G$230,COLUMN(E138),0)))</f>
        <v/>
      </c>
      <c r="V141" s="56" t="str">
        <f>IF(ISNA(VLOOKUP($F141,Arr!$A$1:$G$230,COLUMN(F138),0))=TRUE," ",IF(VLOOKUP($F141,Arr!$A$1:$G$230,COLUMN(F138),0)=0,"",VLOOKUP($F141,Arr!$A$1:$G$230,COLUMN(F138),0)))</f>
        <v/>
      </c>
      <c r="W141" s="56" t="str">
        <f>IF(ISNA(VLOOKUP($F141,Arr!$A$1:$G$230,COLUMN(G138),0))=TRUE," ",IF(VLOOKUP($F141,Arr!$A$1:$G$230,COLUMN(G138),0)=0,"",VLOOKUP($F141,Arr!$A$1:$G$230,COLUMN(G138),0)))</f>
        <v/>
      </c>
    </row>
    <row r="142" spans="1:23" ht="14.25" customHeight="1">
      <c r="A142" s="37" t="s">
        <v>51</v>
      </c>
      <c r="B142" s="37" t="s">
        <v>58</v>
      </c>
      <c r="C142" s="37" t="s">
        <v>59</v>
      </c>
      <c r="D142" s="37" t="str">
        <f>VLOOKUP($F142,'mã kho'!$A$1:$B$331,2,0)</f>
        <v>4A5</v>
      </c>
      <c r="E142" s="37" t="s">
        <v>55</v>
      </c>
      <c r="F142" s="37" t="s">
        <v>105</v>
      </c>
      <c r="G142" s="37" t="s">
        <v>106</v>
      </c>
      <c r="H142" s="44" t="s">
        <v>50</v>
      </c>
      <c r="I142" s="38">
        <f>VLOOKUP($F142,KhoLongAn!$A$1:$C$93,COLUMN(C124),0)</f>
        <v>814</v>
      </c>
      <c r="J142" s="39">
        <f>VLOOKUP($F142,'XN LA'!$A$1:$D$104,COLUMN(C120),0)</f>
        <v>0</v>
      </c>
      <c r="K142" s="39">
        <f>VLOOKUP($F142,'XN LA'!$A$1:$D$104,COLUMN(D120),0)</f>
        <v>120</v>
      </c>
      <c r="L142" s="40">
        <f t="shared" si="15"/>
        <v>694</v>
      </c>
      <c r="M142" s="41">
        <f t="shared" si="11"/>
        <v>962</v>
      </c>
      <c r="N142" s="42">
        <f>VLOOKUP($F142,TB!$A:$C,COLUMN(C138),0)</f>
        <v>114</v>
      </c>
      <c r="O142" s="43">
        <v>471000</v>
      </c>
      <c r="P142" s="34">
        <f t="shared" si="13"/>
        <v>547.19999999999993</v>
      </c>
      <c r="Q142" s="34">
        <f t="shared" si="14"/>
        <v>-414.80000000000007</v>
      </c>
      <c r="R142" s="34">
        <f t="shared" si="12"/>
        <v>-643.54754098360661</v>
      </c>
      <c r="S142" s="56" t="str">
        <f>IF(ISNA(VLOOKUP($F142,Arr!$A$1:$G$230,COLUMN(C139),0))=TRUE," ",IF(VLOOKUP($F142,Arr!$A$1:$G$230,COLUMN(C139),0)=0,"",VLOOKUP($F142,Arr!$A$1:$G$230,COLUMN(C139),0)))</f>
        <v/>
      </c>
      <c r="T142" s="56" t="str">
        <f>IF(ISNA(VLOOKUP($F142,Arr!$A$1:$G$230,COLUMN(D139),0))=TRUE," ",IF(VLOOKUP($F142,Arr!$A$1:$G$230,COLUMN(D139),0)=0,"",VLOOKUP($F142,Arr!$A$1:$G$230,COLUMN(D139),0)))</f>
        <v/>
      </c>
      <c r="U142" s="56" t="str">
        <f>IF(ISNA(VLOOKUP($F142,Arr!$A$1:$G$230,COLUMN(E139),0))=TRUE," ",IF(VLOOKUP($F142,Arr!$A$1:$G$230,COLUMN(E139),0)=0,"",VLOOKUP($F142,Arr!$A$1:$G$230,COLUMN(E139),0)))</f>
        <v/>
      </c>
      <c r="V142" s="56" t="str">
        <f>IF(ISNA(VLOOKUP($F142,Arr!$A$1:$G$230,COLUMN(F139),0))=TRUE," ",IF(VLOOKUP($F142,Arr!$A$1:$G$230,COLUMN(F139),0)=0,"",VLOOKUP($F142,Arr!$A$1:$G$230,COLUMN(F139),0)))</f>
        <v/>
      </c>
      <c r="W142" s="56" t="str">
        <f>IF(ISNA(VLOOKUP($F142,Arr!$A$1:$G$230,COLUMN(G139),0))=TRUE," ",IF(VLOOKUP($F142,Arr!$A$1:$G$230,COLUMN(G139),0)=0,"",VLOOKUP($F142,Arr!$A$1:$G$230,COLUMN(G139),0)))</f>
        <v/>
      </c>
    </row>
    <row r="143" spans="1:23" ht="14.25" customHeight="1">
      <c r="A143" s="37" t="s">
        <v>51</v>
      </c>
      <c r="B143" s="37" t="s">
        <v>58</v>
      </c>
      <c r="C143" s="37" t="s">
        <v>59</v>
      </c>
      <c r="D143" s="37" t="str">
        <f>VLOOKUP($F143,'mã kho'!$A$1:$B$331,2,0)</f>
        <v>4A5</v>
      </c>
      <c r="E143" s="37" t="s">
        <v>12</v>
      </c>
      <c r="F143" s="37" t="s">
        <v>105</v>
      </c>
      <c r="G143" s="37" t="s">
        <v>106</v>
      </c>
      <c r="H143" s="44" t="s">
        <v>50</v>
      </c>
      <c r="I143" s="38">
        <f>VLOOKUP($F143,KhoPhuEm!$A$1:$C$226,COLUMN(C139),0)</f>
        <v>256</v>
      </c>
      <c r="J143" s="39">
        <f>VLOOKUP($F143,'XN PE'!$A$1:$D$240,COLUMN(C136),0)</f>
        <v>139</v>
      </c>
      <c r="K143" s="39">
        <f>VLOOKUP($F143,'XN PE'!$A$1:$D$240,COLUMN(D136),0)</f>
        <v>127</v>
      </c>
      <c r="L143" s="40">
        <f>SUM(I143:J143)-K143</f>
        <v>268</v>
      </c>
      <c r="M143" s="41" t="str">
        <f t="shared" si="11"/>
        <v/>
      </c>
      <c r="N143" s="42">
        <f>VLOOKUP($F143,TB!$A:$C,COLUMN(C139),0)</f>
        <v>114</v>
      </c>
      <c r="O143" s="43">
        <v>471000</v>
      </c>
      <c r="P143" s="34">
        <f t="shared" si="13"/>
        <v>547.19999999999993</v>
      </c>
      <c r="Q143" s="34">
        <f t="shared" si="14"/>
        <v>0</v>
      </c>
      <c r="R143" s="34">
        <f t="shared" si="12"/>
        <v>0</v>
      </c>
      <c r="S143" s="56" t="str">
        <f>IF(ISNA(VLOOKUP($F143,Arr!$A$1:$G$230,COLUMN(C140),0))=TRUE," ",IF(VLOOKUP($F143,Arr!$A$1:$G$230,COLUMN(C140),0)=0,"",VLOOKUP($F143,Arr!$A$1:$G$230,COLUMN(C140),0)))</f>
        <v/>
      </c>
      <c r="T143" s="56" t="str">
        <f>IF(ISNA(VLOOKUP($F143,Arr!$A$1:$G$230,COLUMN(D140),0))=TRUE," ",IF(VLOOKUP($F143,Arr!$A$1:$G$230,COLUMN(D140),0)=0,"",VLOOKUP($F143,Arr!$A$1:$G$230,COLUMN(D140),0)))</f>
        <v/>
      </c>
      <c r="U143" s="56" t="str">
        <f>IF(ISNA(VLOOKUP($F143,Arr!$A$1:$G$230,COLUMN(E140),0))=TRUE," ",IF(VLOOKUP($F143,Arr!$A$1:$G$230,COLUMN(E140),0)=0,"",VLOOKUP($F143,Arr!$A$1:$G$230,COLUMN(E140),0)))</f>
        <v/>
      </c>
      <c r="V143" s="56" t="str">
        <f>IF(ISNA(VLOOKUP($F143,Arr!$A$1:$G$230,COLUMN(F140),0))=TRUE," ",IF(VLOOKUP($F143,Arr!$A$1:$G$230,COLUMN(F140),0)=0,"",VLOOKUP($F143,Arr!$A$1:$G$230,COLUMN(F140),0)))</f>
        <v/>
      </c>
      <c r="W143" s="56" t="str">
        <f>IF(ISNA(VLOOKUP($F143,Arr!$A$1:$G$230,COLUMN(G140),0))=TRUE," ",IF(VLOOKUP($F143,Arr!$A$1:$G$230,COLUMN(G140),0)=0,"",VLOOKUP($F143,Arr!$A$1:$G$230,COLUMN(G140),0)))</f>
        <v/>
      </c>
    </row>
    <row r="144" spans="1:23" ht="14.25" customHeight="1">
      <c r="A144" s="37" t="s">
        <v>51</v>
      </c>
      <c r="B144" s="37" t="s">
        <v>58</v>
      </c>
      <c r="C144" s="37" t="s">
        <v>59</v>
      </c>
      <c r="D144" s="37" t="str">
        <f>VLOOKUP($F144,'mã kho'!$A$1:$B$331,2,0)</f>
        <v>4B5</v>
      </c>
      <c r="E144" s="37" t="s">
        <v>55</v>
      </c>
      <c r="F144" s="37" t="s">
        <v>99</v>
      </c>
      <c r="G144" s="37" t="s">
        <v>100</v>
      </c>
      <c r="H144" s="44" t="s">
        <v>50</v>
      </c>
      <c r="I144" s="38">
        <f>VLOOKUP($F144,KhoLongAn!$A$1:$C$93,COLUMN(C126),0)</f>
        <v>528</v>
      </c>
      <c r="J144" s="39">
        <f>VLOOKUP($F144,'XN LA'!$A$1:$D$104,COLUMN(C122),0)</f>
        <v>2688</v>
      </c>
      <c r="K144" s="39">
        <f>VLOOKUP($F144,'XN LA'!$A$1:$D$104,COLUMN(D122),0)</f>
        <v>528</v>
      </c>
      <c r="L144" s="40">
        <f t="shared" si="15"/>
        <v>2688</v>
      </c>
      <c r="M144" s="41">
        <f t="shared" si="11"/>
        <v>2773</v>
      </c>
      <c r="N144" s="42">
        <f>VLOOKUP($F144,TB!$A:$C,COLUMN(C140),0)</f>
        <v>25</v>
      </c>
      <c r="O144" s="43">
        <v>79000</v>
      </c>
      <c r="P144" s="34">
        <f t="shared" si="13"/>
        <v>120</v>
      </c>
      <c r="Q144" s="34">
        <f t="shared" si="14"/>
        <v>-2653</v>
      </c>
      <c r="R144" s="34">
        <f t="shared" si="12"/>
        <v>-2703.1639344262294</v>
      </c>
      <c r="S144" s="56" t="str">
        <f>IF(ISNA(VLOOKUP($F144,Arr!$A$1:$G$230,COLUMN(C141),0))=TRUE," ",IF(VLOOKUP($F144,Arr!$A$1:$G$230,COLUMN(C141),0)=0,"",VLOOKUP($F144,Arr!$A$1:$G$230,COLUMN(C141),0)))</f>
        <v/>
      </c>
      <c r="T144" s="56" t="str">
        <f>IF(ISNA(VLOOKUP($F144,Arr!$A$1:$G$230,COLUMN(D141),0))=TRUE," ",IF(VLOOKUP($F144,Arr!$A$1:$G$230,COLUMN(D141),0)=0,"",VLOOKUP($F144,Arr!$A$1:$G$230,COLUMN(D141),0)))</f>
        <v/>
      </c>
      <c r="U144" s="56">
        <f>IF(ISNA(VLOOKUP($F144,Arr!$A$1:$G$230,COLUMN(E141),0))=TRUE," ",IF(VLOOKUP($F144,Arr!$A$1:$G$230,COLUMN(E141),0)=0,"",VLOOKUP($F144,Arr!$A$1:$G$230,COLUMN(E141),0)))</f>
        <v>2688</v>
      </c>
      <c r="V144" s="56" t="str">
        <f>IF(ISNA(VLOOKUP($F144,Arr!$A$1:$G$230,COLUMN(F141),0))=TRUE," ",IF(VLOOKUP($F144,Arr!$A$1:$G$230,COLUMN(F141),0)=0,"",VLOOKUP($F144,Arr!$A$1:$G$230,COLUMN(F141),0)))</f>
        <v/>
      </c>
      <c r="W144" s="56" t="str">
        <f>IF(ISNA(VLOOKUP($F144,Arr!$A$1:$G$230,COLUMN(G141),0))=TRUE," ",IF(VLOOKUP($F144,Arr!$A$1:$G$230,COLUMN(G141),0)=0,"",VLOOKUP($F144,Arr!$A$1:$G$230,COLUMN(G141),0)))</f>
        <v/>
      </c>
    </row>
    <row r="145" spans="1:23" ht="14.25" customHeight="1">
      <c r="A145" s="37" t="s">
        <v>51</v>
      </c>
      <c r="B145" s="37" t="s">
        <v>58</v>
      </c>
      <c r="C145" s="37" t="s">
        <v>59</v>
      </c>
      <c r="D145" s="37" t="str">
        <f>VLOOKUP($F145,'mã kho'!$A$1:$B$331,2,0)</f>
        <v>4B5</v>
      </c>
      <c r="E145" s="37" t="s">
        <v>12</v>
      </c>
      <c r="F145" s="37" t="s">
        <v>99</v>
      </c>
      <c r="G145" s="37" t="s">
        <v>100</v>
      </c>
      <c r="H145" s="44" t="s">
        <v>50</v>
      </c>
      <c r="I145" s="38">
        <f>VLOOKUP($F145,KhoPhuEm!$A$1:$C$226,COLUMN(C141),0)</f>
        <v>431</v>
      </c>
      <c r="J145" s="39">
        <f>VLOOKUP($F145,'XN PE'!$A$1:$D$240,COLUMN(C138),0)</f>
        <v>640</v>
      </c>
      <c r="K145" s="39">
        <f>VLOOKUP($F145,'XN PE'!$A$1:$D$240,COLUMN(D138),0)</f>
        <v>986</v>
      </c>
      <c r="L145" s="40">
        <f>SUM(I145:J145)-K145</f>
        <v>85</v>
      </c>
      <c r="M145" s="41" t="str">
        <f t="shared" si="11"/>
        <v/>
      </c>
      <c r="N145" s="42">
        <f>VLOOKUP($F145,TB!$A:$C,COLUMN(C141),0)</f>
        <v>25</v>
      </c>
      <c r="O145" s="43">
        <v>79000</v>
      </c>
      <c r="P145" s="34">
        <f t="shared" si="13"/>
        <v>120</v>
      </c>
      <c r="Q145" s="34">
        <f t="shared" si="14"/>
        <v>0</v>
      </c>
      <c r="R145" s="34">
        <f t="shared" si="12"/>
        <v>0</v>
      </c>
      <c r="S145" s="56" t="str">
        <f>IF(ISNA(VLOOKUP($F145,Arr!$A$1:$G$230,COLUMN(C142),0))=TRUE," ",IF(VLOOKUP($F145,Arr!$A$1:$G$230,COLUMN(C142),0)=0,"",VLOOKUP($F145,Arr!$A$1:$G$230,COLUMN(C142),0)))</f>
        <v/>
      </c>
      <c r="T145" s="56" t="str">
        <f>IF(ISNA(VLOOKUP($F145,Arr!$A$1:$G$230,COLUMN(D142),0))=TRUE," ",IF(VLOOKUP($F145,Arr!$A$1:$G$230,COLUMN(D142),0)=0,"",VLOOKUP($F145,Arr!$A$1:$G$230,COLUMN(D142),0)))</f>
        <v/>
      </c>
      <c r="U145" s="56"/>
      <c r="V145" s="56" t="str">
        <f>IF(ISNA(VLOOKUP($F145,Arr!$A$1:$G$230,COLUMN(F142),0))=TRUE," ",IF(VLOOKUP($F145,Arr!$A$1:$G$230,COLUMN(F142),0)=0,"",VLOOKUP($F145,Arr!$A$1:$G$230,COLUMN(F142),0)))</f>
        <v/>
      </c>
      <c r="W145" s="56" t="str">
        <f>IF(ISNA(VLOOKUP($F145,Arr!$A$1:$G$230,COLUMN(G142),0))=TRUE," ",IF(VLOOKUP($F145,Arr!$A$1:$G$230,COLUMN(G142),0)=0,"",VLOOKUP($F145,Arr!$A$1:$G$230,COLUMN(G142),0)))</f>
        <v/>
      </c>
    </row>
    <row r="146" spans="1:23" ht="14.25" customHeight="1">
      <c r="A146" s="37" t="s">
        <v>51</v>
      </c>
      <c r="B146" s="37" t="s">
        <v>58</v>
      </c>
      <c r="C146" s="37" t="s">
        <v>59</v>
      </c>
      <c r="D146" s="37" t="str">
        <f>VLOOKUP($F146,'mã kho'!$A$1:$B$331,2,0)</f>
        <v>4B6</v>
      </c>
      <c r="E146" s="37" t="s">
        <v>55</v>
      </c>
      <c r="F146" s="37" t="s">
        <v>97</v>
      </c>
      <c r="G146" s="37" t="s">
        <v>98</v>
      </c>
      <c r="H146" s="44" t="s">
        <v>50</v>
      </c>
      <c r="I146" s="38">
        <f>VLOOKUP($F146,KhoLongAn!$A$1:$C$93,COLUMN(C128),0)</f>
        <v>468</v>
      </c>
      <c r="J146" s="39">
        <f>VLOOKUP($F146,'XN LA'!$A$1:$D$104,COLUMN(C124),0)</f>
        <v>857</v>
      </c>
      <c r="K146" s="39">
        <f>VLOOKUP($F146,'XN LA'!$A$1:$D$104,COLUMN(D124),0)</f>
        <v>480</v>
      </c>
      <c r="L146" s="40">
        <f t="shared" si="15"/>
        <v>845</v>
      </c>
      <c r="M146" s="41">
        <f t="shared" si="11"/>
        <v>1008</v>
      </c>
      <c r="N146" s="42">
        <f>VLOOKUP($F146,TB!$A:$C,COLUMN(C142),0)</f>
        <v>296</v>
      </c>
      <c r="O146" s="43">
        <v>274000</v>
      </c>
      <c r="P146" s="34">
        <f t="shared" si="13"/>
        <v>1420.8</v>
      </c>
      <c r="Q146" s="34">
        <f t="shared" si="14"/>
        <v>412.79999999999995</v>
      </c>
      <c r="R146" s="34">
        <f t="shared" si="12"/>
        <v>-181.14098360655748</v>
      </c>
      <c r="S146" s="56" t="str">
        <f>IF(ISNA(VLOOKUP($F146,Arr!$A$1:$G$230,COLUMN(C143),0))=TRUE," ",IF(VLOOKUP($F146,Arr!$A$1:$G$230,COLUMN(C143),0)=0,"",VLOOKUP($F146,Arr!$A$1:$G$230,COLUMN(C143),0)))</f>
        <v/>
      </c>
      <c r="T146" s="56">
        <f>IF(ISNA(VLOOKUP($F146,Arr!$A$1:$G$230,COLUMN(D143),0))=TRUE," ",IF(VLOOKUP($F146,Arr!$A$1:$G$230,COLUMN(D143),0)=0,"",VLOOKUP($F146,Arr!$A$1:$G$230,COLUMN(D143),0)))</f>
        <v>1500</v>
      </c>
      <c r="U146" s="56">
        <f>IF(ISNA(VLOOKUP($F146,Arr!$A$1:$G$230,COLUMN(E143),0))=TRUE," ",IF(VLOOKUP($F146,Arr!$A$1:$G$230,COLUMN(E143),0)=0,"",VLOOKUP($F146,Arr!$A$1:$G$230,COLUMN(E143),0)))</f>
        <v>840</v>
      </c>
      <c r="V146" s="56" t="str">
        <f>IF(ISNA(VLOOKUP($F146,Arr!$A$1:$G$230,COLUMN(F143),0))=TRUE," ",IF(VLOOKUP($F146,Arr!$A$1:$G$230,COLUMN(F143),0)=0,"",VLOOKUP($F146,Arr!$A$1:$G$230,COLUMN(F143),0)))</f>
        <v/>
      </c>
      <c r="W146" s="56" t="str">
        <f>IF(ISNA(VLOOKUP($F146,Arr!$A$1:$G$230,COLUMN(G143),0))=TRUE," ",IF(VLOOKUP($F146,Arr!$A$1:$G$230,COLUMN(G143),0)=0,"",VLOOKUP($F146,Arr!$A$1:$G$230,COLUMN(G143),0)))</f>
        <v/>
      </c>
    </row>
    <row r="147" spans="1:23" ht="14.25" customHeight="1">
      <c r="A147" s="37" t="s">
        <v>51</v>
      </c>
      <c r="B147" s="37" t="s">
        <v>58</v>
      </c>
      <c r="C147" s="37" t="s">
        <v>59</v>
      </c>
      <c r="D147" s="37" t="str">
        <f>VLOOKUP($F147,'mã kho'!$A$1:$B$331,2,0)</f>
        <v>4B6</v>
      </c>
      <c r="E147" s="37" t="s">
        <v>12</v>
      </c>
      <c r="F147" s="37" t="s">
        <v>97</v>
      </c>
      <c r="G147" s="37" t="s">
        <v>98</v>
      </c>
      <c r="H147" s="44" t="s">
        <v>50</v>
      </c>
      <c r="I147" s="38">
        <f>VLOOKUP($F147,KhoPhuEm!$A$1:$C$226,COLUMN(C143),0)</f>
        <v>348</v>
      </c>
      <c r="J147" s="39">
        <f>VLOOKUP($F147,'XN PE'!$A$1:$D$240,COLUMN(C140),0)</f>
        <v>1233</v>
      </c>
      <c r="K147" s="39">
        <f>VLOOKUP($F147,'XN PE'!$A$1:$D$240,COLUMN(D140),0)</f>
        <v>1418</v>
      </c>
      <c r="L147" s="40">
        <f>SUM(I147:J147)-K147</f>
        <v>163</v>
      </c>
      <c r="M147" s="41" t="str">
        <f t="shared" si="11"/>
        <v/>
      </c>
      <c r="N147" s="42">
        <f>VLOOKUP($F147,TB!$A:$C,COLUMN(C143),0)</f>
        <v>296</v>
      </c>
      <c r="O147" s="43">
        <v>274000</v>
      </c>
      <c r="P147" s="34">
        <f t="shared" si="13"/>
        <v>1420.8</v>
      </c>
      <c r="Q147" s="34">
        <f t="shared" si="14"/>
        <v>0</v>
      </c>
      <c r="R147" s="34">
        <f t="shared" si="12"/>
        <v>0</v>
      </c>
      <c r="S147" s="56" t="str">
        <f>IF(ISNA(VLOOKUP($F147,Arr!$A$1:$G$230,COLUMN(C144),0))=TRUE," ",IF(VLOOKUP($F147,Arr!$A$1:$G$230,COLUMN(C144),0)=0,"",VLOOKUP($F147,Arr!$A$1:$G$230,COLUMN(C144),0)))</f>
        <v/>
      </c>
      <c r="T147" s="56"/>
      <c r="U147" s="56"/>
      <c r="V147" s="56" t="str">
        <f>IF(ISNA(VLOOKUP($F147,Arr!$A$1:$G$230,COLUMN(F144),0))=TRUE," ",IF(VLOOKUP($F147,Arr!$A$1:$G$230,COLUMN(F144),0)=0,"",VLOOKUP($F147,Arr!$A$1:$G$230,COLUMN(F144),0)))</f>
        <v/>
      </c>
      <c r="W147" s="56" t="str">
        <f>IF(ISNA(VLOOKUP($F147,Arr!$A$1:$G$230,COLUMN(G144),0))=TRUE," ",IF(VLOOKUP($F147,Arr!$A$1:$G$230,COLUMN(G144),0)=0,"",VLOOKUP($F147,Arr!$A$1:$G$230,COLUMN(G144),0)))</f>
        <v/>
      </c>
    </row>
    <row r="148" spans="1:23" ht="14.25" customHeight="1">
      <c r="A148" s="37" t="s">
        <v>51</v>
      </c>
      <c r="B148" s="37" t="s">
        <v>58</v>
      </c>
      <c r="C148" s="37" t="s">
        <v>59</v>
      </c>
      <c r="D148" s="37" t="str">
        <f>VLOOKUP($F148,'mã kho'!$A$1:$B$331,2,0)</f>
        <v>4B1</v>
      </c>
      <c r="E148" s="37" t="s">
        <v>55</v>
      </c>
      <c r="F148" s="37" t="s">
        <v>103</v>
      </c>
      <c r="G148" s="37" t="s">
        <v>104</v>
      </c>
      <c r="H148" s="44" t="s">
        <v>50</v>
      </c>
      <c r="I148" s="38">
        <f>VLOOKUP($F148,KhoLongAn!$A$1:$C$93,COLUMN(C130),0)</f>
        <v>1272</v>
      </c>
      <c r="J148" s="39">
        <f>VLOOKUP($F148,'XN LA'!$A$1:$D$104,COLUMN(C126),0)</f>
        <v>0</v>
      </c>
      <c r="K148" s="39">
        <f>VLOOKUP($F148,'XN LA'!$A$1:$D$104,COLUMN(D126),0)</f>
        <v>1265</v>
      </c>
      <c r="L148" s="40">
        <f t="shared" si="15"/>
        <v>7</v>
      </c>
      <c r="M148" s="41">
        <f t="shared" si="11"/>
        <v>612</v>
      </c>
      <c r="N148" s="42">
        <f>VLOOKUP($F148,TB!$A:$C,COLUMN(C144),0)</f>
        <v>165</v>
      </c>
      <c r="O148" s="43">
        <v>274000</v>
      </c>
      <c r="P148" s="34">
        <f t="shared" si="13"/>
        <v>792</v>
      </c>
      <c r="Q148" s="34">
        <f t="shared" si="14"/>
        <v>180</v>
      </c>
      <c r="R148" s="34">
        <f t="shared" si="12"/>
        <v>-151.08196721311475</v>
      </c>
      <c r="S148" s="56" t="str">
        <f>IF(ISNA(VLOOKUP($F148,Arr!$A$1:$G$230,COLUMN(C145),0))=TRUE," ",IF(VLOOKUP($F148,Arr!$A$1:$G$230,COLUMN(C145),0)=0,"",VLOOKUP($F148,Arr!$A$1:$G$230,COLUMN(C145),0)))</f>
        <v/>
      </c>
      <c r="T148" s="56">
        <f>IF(ISNA(VLOOKUP($F148,Arr!$A$1:$G$230,COLUMN(D145),0))=TRUE," ",IF(VLOOKUP($F148,Arr!$A$1:$G$230,COLUMN(D145),0)=0,"",VLOOKUP($F148,Arr!$A$1:$G$230,COLUMN(D145),0)))</f>
        <v>1500</v>
      </c>
      <c r="U148" s="56" t="str">
        <f>IF(ISNA(VLOOKUP($F148,Arr!$A$1:$G$230,COLUMN(E145),0))=TRUE," ",IF(VLOOKUP($F148,Arr!$A$1:$G$230,COLUMN(E145),0)=0,"",VLOOKUP($F148,Arr!$A$1:$G$230,COLUMN(E145),0)))</f>
        <v/>
      </c>
      <c r="V148" s="56" t="str">
        <f>IF(ISNA(VLOOKUP($F148,Arr!$A$1:$G$230,COLUMN(F145),0))=TRUE," ",IF(VLOOKUP($F148,Arr!$A$1:$G$230,COLUMN(F145),0)=0,"",VLOOKUP($F148,Arr!$A$1:$G$230,COLUMN(F145),0)))</f>
        <v/>
      </c>
      <c r="W148" s="56" t="str">
        <f>IF(ISNA(VLOOKUP($F148,Arr!$A$1:$G$230,COLUMN(G145),0))=TRUE," ",IF(VLOOKUP($F148,Arr!$A$1:$G$230,COLUMN(G145),0)=0,"",VLOOKUP($F148,Arr!$A$1:$G$230,COLUMN(G145),0)))</f>
        <v/>
      </c>
    </row>
    <row r="149" spans="1:23" ht="14.25" customHeight="1">
      <c r="A149" s="37" t="s">
        <v>51</v>
      </c>
      <c r="B149" s="37" t="s">
        <v>58</v>
      </c>
      <c r="C149" s="37" t="s">
        <v>59</v>
      </c>
      <c r="D149" s="37" t="str">
        <f>VLOOKUP($F149,'mã kho'!$A$1:$B$331,2,0)</f>
        <v>4B1</v>
      </c>
      <c r="E149" s="37" t="s">
        <v>12</v>
      </c>
      <c r="F149" s="37" t="s">
        <v>103</v>
      </c>
      <c r="G149" s="37" t="s">
        <v>104</v>
      </c>
      <c r="H149" s="44" t="s">
        <v>50</v>
      </c>
      <c r="I149" s="38">
        <f>VLOOKUP($F149,KhoPhuEm!$A$1:$C$226,COLUMN(C145),0)</f>
        <v>295</v>
      </c>
      <c r="J149" s="39">
        <f>VLOOKUP($F149,'XN PE'!$A$1:$D$240,COLUMN(C142),0)</f>
        <v>1540</v>
      </c>
      <c r="K149" s="39">
        <f>VLOOKUP($F149,'XN PE'!$A$1:$D$240,COLUMN(D142),0)</f>
        <v>1230</v>
      </c>
      <c r="L149" s="40">
        <f t="shared" si="15"/>
        <v>605</v>
      </c>
      <c r="M149" s="41" t="str">
        <f t="shared" ref="M149:M212" si="16">IF(F149=F148,"",SUMIF(F:F,F149,L:L))</f>
        <v/>
      </c>
      <c r="N149" s="42">
        <f>VLOOKUP($F149,TB!$A:$C,COLUMN(C145),0)</f>
        <v>165</v>
      </c>
      <c r="O149" s="43">
        <v>274000</v>
      </c>
      <c r="P149" s="34">
        <f t="shared" si="13"/>
        <v>792</v>
      </c>
      <c r="Q149" s="34">
        <f t="shared" si="14"/>
        <v>0</v>
      </c>
      <c r="R149" s="34">
        <f t="shared" si="12"/>
        <v>0</v>
      </c>
      <c r="S149" s="56" t="str">
        <f>IF(ISNA(VLOOKUP($F149,Arr!$A$1:$G$230,COLUMN(C146),0))=TRUE," ",IF(VLOOKUP($F149,Arr!$A$1:$G$230,COLUMN(C146),0)=0,"",VLOOKUP($F149,Arr!$A$1:$G$230,COLUMN(C146),0)))</f>
        <v/>
      </c>
      <c r="T149" s="56"/>
      <c r="U149" s="56" t="str">
        <f>IF(ISNA(VLOOKUP($F149,Arr!$A$1:$G$230,COLUMN(E146),0))=TRUE," ",IF(VLOOKUP($F149,Arr!$A$1:$G$230,COLUMN(E146),0)=0,"",VLOOKUP($F149,Arr!$A$1:$G$230,COLUMN(E146),0)))</f>
        <v/>
      </c>
      <c r="V149" s="56" t="str">
        <f>IF(ISNA(VLOOKUP($F149,Arr!$A$1:$G$230,COLUMN(F146),0))=TRUE," ",IF(VLOOKUP($F149,Arr!$A$1:$G$230,COLUMN(F146),0)=0,"",VLOOKUP($F149,Arr!$A$1:$G$230,COLUMN(F146),0)))</f>
        <v/>
      </c>
      <c r="W149" s="56" t="str">
        <f>IF(ISNA(VLOOKUP($F149,Arr!$A$1:$G$230,COLUMN(G146),0))=TRUE," ",IF(VLOOKUP($F149,Arr!$A$1:$G$230,COLUMN(G146),0)=0,"",VLOOKUP($F149,Arr!$A$1:$G$230,COLUMN(G146),0)))</f>
        <v/>
      </c>
    </row>
    <row r="150" spans="1:23" ht="14.25" customHeight="1">
      <c r="A150" s="37" t="s">
        <v>51</v>
      </c>
      <c r="B150" s="37" t="s">
        <v>58</v>
      </c>
      <c r="C150" s="37" t="s">
        <v>59</v>
      </c>
      <c r="D150" s="37" t="str">
        <f>VLOOKUP($F150,'mã kho'!$A$1:$B$331,2,0)</f>
        <v>3A23</v>
      </c>
      <c r="E150" s="37" t="s">
        <v>12</v>
      </c>
      <c r="F150" s="37" t="s">
        <v>125</v>
      </c>
      <c r="G150" s="37" t="s">
        <v>126</v>
      </c>
      <c r="H150" s="44" t="s">
        <v>50</v>
      </c>
      <c r="I150" s="38">
        <f>VLOOKUP($F150,KhoPhuEm!$A$1:$C$226,COLUMN(C146),0)</f>
        <v>9</v>
      </c>
      <c r="J150" s="39">
        <f>VLOOKUP($F150,'XN PE'!$A$1:$D$240,COLUMN(C143),0)</f>
        <v>11</v>
      </c>
      <c r="K150" s="39">
        <f>VLOOKUP($F150,'XN PE'!$A$1:$D$240,COLUMN(D143),0)</f>
        <v>9</v>
      </c>
      <c r="L150" s="40">
        <f t="shared" si="15"/>
        <v>11</v>
      </c>
      <c r="M150" s="41">
        <f t="shared" si="16"/>
        <v>11</v>
      </c>
      <c r="N150" s="42">
        <f>VLOOKUP($F150,TB!$A:$C,COLUMN(C146),0)</f>
        <v>60</v>
      </c>
      <c r="O150" s="43">
        <v>321000</v>
      </c>
      <c r="P150" s="34">
        <f t="shared" si="13"/>
        <v>288</v>
      </c>
      <c r="Q150" s="34">
        <f t="shared" si="14"/>
        <v>277</v>
      </c>
      <c r="R150" s="34">
        <f t="shared" si="12"/>
        <v>156.60655737704917</v>
      </c>
      <c r="S150" s="56" t="str">
        <f>IF(ISNA(VLOOKUP($F150,Arr!$A$1:$G$230,COLUMN(C147),0))=TRUE," ",IF(VLOOKUP($F150,Arr!$A$1:$G$230,COLUMN(C147),0)=0,"",VLOOKUP($F150,Arr!$A$1:$G$230,COLUMN(C147),0)))</f>
        <v/>
      </c>
      <c r="T150" s="56" t="str">
        <f>IF(ISNA(VLOOKUP($F150,Arr!$A$1:$G$230,COLUMN(D147),0))=TRUE," ",IF(VLOOKUP($F150,Arr!$A$1:$G$230,COLUMN(D147),0)=0,"",VLOOKUP($F150,Arr!$A$1:$G$230,COLUMN(D147),0)))</f>
        <v/>
      </c>
      <c r="U150" s="56" t="str">
        <f>IF(ISNA(VLOOKUP($F150,Arr!$A$1:$G$230,COLUMN(E147),0))=TRUE," ",IF(VLOOKUP($F150,Arr!$A$1:$G$230,COLUMN(E147),0)=0,"",VLOOKUP($F150,Arr!$A$1:$G$230,COLUMN(E147),0)))</f>
        <v/>
      </c>
      <c r="V150" s="56" t="str">
        <f>IF(ISNA(VLOOKUP($F150,Arr!$A$1:$G$230,COLUMN(F147),0))=TRUE," ",IF(VLOOKUP($F150,Arr!$A$1:$G$230,COLUMN(F147),0)=0,"",VLOOKUP($F150,Arr!$A$1:$G$230,COLUMN(F147),0)))</f>
        <v/>
      </c>
      <c r="W150" s="56" t="str">
        <f>IF(ISNA(VLOOKUP($F150,Arr!$A$1:$G$230,COLUMN(G147),0))=TRUE," ",IF(VLOOKUP($F150,Arr!$A$1:$G$230,COLUMN(G147),0)=0,"",VLOOKUP($F150,Arr!$A$1:$G$230,COLUMN(G147),0)))</f>
        <v/>
      </c>
    </row>
    <row r="151" spans="1:23" ht="14.25" customHeight="1">
      <c r="A151" s="37" t="s">
        <v>51</v>
      </c>
      <c r="B151" s="37" t="s">
        <v>58</v>
      </c>
      <c r="C151" s="37" t="s">
        <v>59</v>
      </c>
      <c r="D151" s="37" t="str">
        <f>VLOOKUP($F151,'mã kho'!$A$1:$B$331,2,0)</f>
        <v>3A16</v>
      </c>
      <c r="E151" s="37" t="s">
        <v>55</v>
      </c>
      <c r="F151" s="37" t="s">
        <v>117</v>
      </c>
      <c r="G151" s="37" t="s">
        <v>118</v>
      </c>
      <c r="H151" s="44" t="s">
        <v>50</v>
      </c>
      <c r="I151" s="38">
        <f>VLOOKUP($F151,KhoLongAn!$A$1:$C$93,COLUMN(C133),0)</f>
        <v>822</v>
      </c>
      <c r="J151" s="39">
        <f>VLOOKUP($F151,'XN LA'!$A$1:$D$104,COLUMN(C129),0)</f>
        <v>0</v>
      </c>
      <c r="K151" s="39">
        <f>VLOOKUP($F151,'XN LA'!$A$1:$D$104,COLUMN(D129),0)</f>
        <v>0</v>
      </c>
      <c r="L151" s="40">
        <f t="shared" si="15"/>
        <v>822</v>
      </c>
      <c r="M151" s="41">
        <f t="shared" si="16"/>
        <v>1184</v>
      </c>
      <c r="N151" s="42">
        <f>VLOOKUP($F151,TB!$A:$C,COLUMN(C147),0)</f>
        <v>141</v>
      </c>
      <c r="O151" s="43">
        <v>402000</v>
      </c>
      <c r="P151" s="34">
        <f t="shared" si="13"/>
        <v>676.8</v>
      </c>
      <c r="Q151" s="34">
        <f t="shared" si="14"/>
        <v>-507.20000000000005</v>
      </c>
      <c r="R151" s="34">
        <f t="shared" si="12"/>
        <v>-790.1245901639345</v>
      </c>
      <c r="S151" s="56" t="str">
        <f>IF(ISNA(VLOOKUP($F151,Arr!$A$1:$G$230,COLUMN(C148),0))=TRUE," ",IF(VLOOKUP($F151,Arr!$A$1:$G$230,COLUMN(C148),0)=0,"",VLOOKUP($F151,Arr!$A$1:$G$230,COLUMN(C148),0)))</f>
        <v/>
      </c>
      <c r="T151" s="56" t="str">
        <f>IF(ISNA(VLOOKUP($F151,Arr!$A$1:$G$230,COLUMN(D148),0))=TRUE," ",IF(VLOOKUP($F151,Arr!$A$1:$G$230,COLUMN(D148),0)=0,"",VLOOKUP($F151,Arr!$A$1:$G$230,COLUMN(D148),0)))</f>
        <v/>
      </c>
      <c r="U151" s="56" t="str">
        <f>IF(ISNA(VLOOKUP($F151,Arr!$A$1:$G$230,COLUMN(E148),0))=TRUE," ",IF(VLOOKUP($F151,Arr!$A$1:$G$230,COLUMN(E148),0)=0,"",VLOOKUP($F151,Arr!$A$1:$G$230,COLUMN(E148),0)))</f>
        <v/>
      </c>
      <c r="V151" s="56" t="str">
        <f>IF(ISNA(VLOOKUP($F151,Arr!$A$1:$G$230,COLUMN(F148),0))=TRUE," ",IF(VLOOKUP($F151,Arr!$A$1:$G$230,COLUMN(F148),0)=0,"",VLOOKUP($F151,Arr!$A$1:$G$230,COLUMN(F148),0)))</f>
        <v/>
      </c>
      <c r="W151" s="56" t="str">
        <f>IF(ISNA(VLOOKUP($F151,Arr!$A$1:$G$230,COLUMN(G148),0))=TRUE," ",IF(VLOOKUP($F151,Arr!$A$1:$G$230,COLUMN(G148),0)=0,"",VLOOKUP($F151,Arr!$A$1:$G$230,COLUMN(G148),0)))</f>
        <v/>
      </c>
    </row>
    <row r="152" spans="1:23" ht="14.25" customHeight="1">
      <c r="A152" s="37" t="s">
        <v>51</v>
      </c>
      <c r="B152" s="37" t="s">
        <v>58</v>
      </c>
      <c r="C152" s="37" t="s">
        <v>59</v>
      </c>
      <c r="D152" s="37" t="str">
        <f>VLOOKUP($F152,'mã kho'!$A$1:$B$331,2,0)</f>
        <v>3A16</v>
      </c>
      <c r="E152" s="37" t="s">
        <v>12</v>
      </c>
      <c r="F152" s="37" t="s">
        <v>117</v>
      </c>
      <c r="G152" s="37" t="s">
        <v>118</v>
      </c>
      <c r="H152" s="44" t="s">
        <v>50</v>
      </c>
      <c r="I152" s="38">
        <f>VLOOKUP($F152,KhoPhuEm!$A$1:$C$226,COLUMN(C148),0)</f>
        <v>490</v>
      </c>
      <c r="J152" s="39">
        <f>VLOOKUP($F152,'XN PE'!$A$1:$D$240,COLUMN(C145),0)</f>
        <v>0</v>
      </c>
      <c r="K152" s="39">
        <f>VLOOKUP($F152,'XN PE'!$A$1:$D$240,COLUMN(D145),0)</f>
        <v>128</v>
      </c>
      <c r="L152" s="40">
        <f>SUM(I152:J152)-K152</f>
        <v>362</v>
      </c>
      <c r="M152" s="41" t="str">
        <f t="shared" si="16"/>
        <v/>
      </c>
      <c r="N152" s="42">
        <f>VLOOKUP($F152,TB!$A:$C,COLUMN(C148),0)</f>
        <v>141</v>
      </c>
      <c r="O152" s="43">
        <v>402000</v>
      </c>
      <c r="P152" s="34">
        <f t="shared" si="13"/>
        <v>676.8</v>
      </c>
      <c r="Q152" s="34">
        <f t="shared" si="14"/>
        <v>0</v>
      </c>
      <c r="R152" s="34">
        <f t="shared" si="12"/>
        <v>0</v>
      </c>
      <c r="S152" s="56" t="str">
        <f>IF(ISNA(VLOOKUP($F152,Arr!$A$1:$G$230,COLUMN(C149),0))=TRUE," ",IF(VLOOKUP($F152,Arr!$A$1:$G$230,COLUMN(C149),0)=0,"",VLOOKUP($F152,Arr!$A$1:$G$230,COLUMN(C149),0)))</f>
        <v/>
      </c>
      <c r="T152" s="56" t="str">
        <f>IF(ISNA(VLOOKUP($F152,Arr!$A$1:$G$230,COLUMN(D149),0))=TRUE," ",IF(VLOOKUP($F152,Arr!$A$1:$G$230,COLUMN(D149),0)=0,"",VLOOKUP($F152,Arr!$A$1:$G$230,COLUMN(D149),0)))</f>
        <v/>
      </c>
      <c r="U152" s="56" t="str">
        <f>IF(ISNA(VLOOKUP($F152,Arr!$A$1:$G$230,COLUMN(E149),0))=TRUE," ",IF(VLOOKUP($F152,Arr!$A$1:$G$230,COLUMN(E149),0)=0,"",VLOOKUP($F152,Arr!$A$1:$G$230,COLUMN(E149),0)))</f>
        <v/>
      </c>
      <c r="V152" s="56" t="str">
        <f>IF(ISNA(VLOOKUP($F152,Arr!$A$1:$G$230,COLUMN(F149),0))=TRUE," ",IF(VLOOKUP($F152,Arr!$A$1:$G$230,COLUMN(F149),0)=0,"",VLOOKUP($F152,Arr!$A$1:$G$230,COLUMN(F149),0)))</f>
        <v/>
      </c>
      <c r="W152" s="56" t="str">
        <f>IF(ISNA(VLOOKUP($F152,Arr!$A$1:$G$230,COLUMN(G149),0))=TRUE," ",IF(VLOOKUP($F152,Arr!$A$1:$G$230,COLUMN(G149),0)=0,"",VLOOKUP($F152,Arr!$A$1:$G$230,COLUMN(G149),0)))</f>
        <v/>
      </c>
    </row>
    <row r="153" spans="1:23" ht="14.25" customHeight="1">
      <c r="A153" s="37" t="s">
        <v>51</v>
      </c>
      <c r="B153" s="37" t="s">
        <v>58</v>
      </c>
      <c r="C153" s="37" t="s">
        <v>59</v>
      </c>
      <c r="D153" s="37" t="str">
        <f>VLOOKUP($F153,'mã kho'!$A$1:$B$331,2,0)</f>
        <v>3A8</v>
      </c>
      <c r="E153" s="37" t="s">
        <v>55</v>
      </c>
      <c r="F153" s="37" t="s">
        <v>119</v>
      </c>
      <c r="G153" s="37" t="s">
        <v>120</v>
      </c>
      <c r="H153" s="44" t="s">
        <v>50</v>
      </c>
      <c r="I153" s="38">
        <f>VLOOKUP($F153,KhoLongAn!$A$1:$C$93,COLUMN(C135),0)</f>
        <v>527</v>
      </c>
      <c r="J153" s="39">
        <f>VLOOKUP($F153,'XN LA'!$A$1:$D$104,COLUMN(C131),0)</f>
        <v>0</v>
      </c>
      <c r="K153" s="39">
        <f>VLOOKUP($F153,'XN LA'!$A$1:$D$104,COLUMN(D131),0)</f>
        <v>120</v>
      </c>
      <c r="L153" s="40">
        <f t="shared" si="15"/>
        <v>407</v>
      </c>
      <c r="M153" s="41">
        <f t="shared" si="16"/>
        <v>517</v>
      </c>
      <c r="N153" s="42">
        <f>VLOOKUP($F153,TB!$A:$C,COLUMN(C149),0)</f>
        <v>78</v>
      </c>
      <c r="O153" s="43">
        <v>402000</v>
      </c>
      <c r="P153" s="34">
        <f t="shared" si="13"/>
        <v>374.4</v>
      </c>
      <c r="Q153" s="34">
        <f t="shared" si="14"/>
        <v>-142.60000000000002</v>
      </c>
      <c r="R153" s="34">
        <f t="shared" si="12"/>
        <v>-299.11147540983609</v>
      </c>
      <c r="S153" s="56" t="str">
        <f>IF(ISNA(VLOOKUP($F153,Arr!$A$1:$G$230,COLUMN(C150),0))=TRUE," ",IF(VLOOKUP($F153,Arr!$A$1:$G$230,COLUMN(C150),0)=0,"",VLOOKUP($F153,Arr!$A$1:$G$230,COLUMN(C150),0)))</f>
        <v/>
      </c>
      <c r="T153" s="56" t="str">
        <f>IF(ISNA(VLOOKUP($F153,Arr!$A$1:$G$230,COLUMN(D150),0))=TRUE," ",IF(VLOOKUP($F153,Arr!$A$1:$G$230,COLUMN(D150),0)=0,"",VLOOKUP($F153,Arr!$A$1:$G$230,COLUMN(D150),0)))</f>
        <v/>
      </c>
      <c r="U153" s="56" t="str">
        <f>IF(ISNA(VLOOKUP($F153,Arr!$A$1:$G$230,COLUMN(E150),0))=TRUE," ",IF(VLOOKUP($F153,Arr!$A$1:$G$230,COLUMN(E150),0)=0,"",VLOOKUP($F153,Arr!$A$1:$G$230,COLUMN(E150),0)))</f>
        <v/>
      </c>
      <c r="V153" s="56" t="str">
        <f>IF(ISNA(VLOOKUP($F153,Arr!$A$1:$G$230,COLUMN(F150),0))=TRUE," ",IF(VLOOKUP($F153,Arr!$A$1:$G$230,COLUMN(F150),0)=0,"",VLOOKUP($F153,Arr!$A$1:$G$230,COLUMN(F150),0)))</f>
        <v/>
      </c>
      <c r="W153" s="56" t="str">
        <f>IF(ISNA(VLOOKUP($F153,Arr!$A$1:$G$230,COLUMN(G150),0))=TRUE," ",IF(VLOOKUP($F153,Arr!$A$1:$G$230,COLUMN(G150),0)=0,"",VLOOKUP($F153,Arr!$A$1:$G$230,COLUMN(G150),0)))</f>
        <v/>
      </c>
    </row>
    <row r="154" spans="1:23" ht="14.25" customHeight="1">
      <c r="A154" s="37" t="s">
        <v>51</v>
      </c>
      <c r="B154" s="37" t="s">
        <v>58</v>
      </c>
      <c r="C154" s="37" t="s">
        <v>59</v>
      </c>
      <c r="D154" s="37" t="str">
        <f>VLOOKUP($F154,'mã kho'!$A$1:$B$331,2,0)</f>
        <v>3A8</v>
      </c>
      <c r="E154" s="37" t="s">
        <v>12</v>
      </c>
      <c r="F154" s="37" t="s">
        <v>119</v>
      </c>
      <c r="G154" s="37" t="s">
        <v>120</v>
      </c>
      <c r="H154" s="44" t="s">
        <v>50</v>
      </c>
      <c r="I154" s="38">
        <f>VLOOKUP($F154,KhoPhuEm!$A$1:$C$226,COLUMN(C150),0)</f>
        <v>166</v>
      </c>
      <c r="J154" s="39">
        <f>VLOOKUP($F154,'XN PE'!$A$1:$D$240,COLUMN(C147),0)</f>
        <v>121</v>
      </c>
      <c r="K154" s="39">
        <f>VLOOKUP($F154,'XN PE'!$A$1:$D$240,COLUMN(D147),0)</f>
        <v>177</v>
      </c>
      <c r="L154" s="40">
        <f t="shared" si="15"/>
        <v>110</v>
      </c>
      <c r="M154" s="41" t="str">
        <f t="shared" si="16"/>
        <v/>
      </c>
      <c r="N154" s="42">
        <f>VLOOKUP($F154,TB!$A:$C,COLUMN(C150),0)</f>
        <v>78</v>
      </c>
      <c r="O154" s="43">
        <v>402000</v>
      </c>
      <c r="P154" s="34">
        <f t="shared" si="13"/>
        <v>374.4</v>
      </c>
      <c r="Q154" s="34">
        <f t="shared" si="14"/>
        <v>0</v>
      </c>
      <c r="R154" s="34">
        <f t="shared" si="12"/>
        <v>0</v>
      </c>
      <c r="S154" s="56" t="str">
        <f>IF(ISNA(VLOOKUP($F154,Arr!$A$1:$G$230,COLUMN(C151),0))=TRUE," ",IF(VLOOKUP($F154,Arr!$A$1:$G$230,COLUMN(C151),0)=0,"",VLOOKUP($F154,Arr!$A$1:$G$230,COLUMN(C151),0)))</f>
        <v/>
      </c>
      <c r="T154" s="56" t="str">
        <f>IF(ISNA(VLOOKUP($F154,Arr!$A$1:$G$230,COLUMN(D151),0))=TRUE," ",IF(VLOOKUP($F154,Arr!$A$1:$G$230,COLUMN(D151),0)=0,"",VLOOKUP($F154,Arr!$A$1:$G$230,COLUMN(D151),0)))</f>
        <v/>
      </c>
      <c r="U154" s="56" t="str">
        <f>IF(ISNA(VLOOKUP($F154,Arr!$A$1:$G$230,COLUMN(E151),0))=TRUE," ",IF(VLOOKUP($F154,Arr!$A$1:$G$230,COLUMN(E151),0)=0,"",VLOOKUP($F154,Arr!$A$1:$G$230,COLUMN(E151),0)))</f>
        <v/>
      </c>
      <c r="V154" s="56" t="str">
        <f>IF(ISNA(VLOOKUP($F154,Arr!$A$1:$G$230,COLUMN(F151),0))=TRUE," ",IF(VLOOKUP($F154,Arr!$A$1:$G$230,COLUMN(F151),0)=0,"",VLOOKUP($F154,Arr!$A$1:$G$230,COLUMN(F151),0)))</f>
        <v/>
      </c>
      <c r="W154" s="56" t="str">
        <f>IF(ISNA(VLOOKUP($F154,Arr!$A$1:$G$230,COLUMN(G151),0))=TRUE," ",IF(VLOOKUP($F154,Arr!$A$1:$G$230,COLUMN(G151),0)=0,"",VLOOKUP($F154,Arr!$A$1:$G$230,COLUMN(G151),0)))</f>
        <v/>
      </c>
    </row>
    <row r="155" spans="1:23" ht="14.25" customHeight="1">
      <c r="A155" s="37" t="s">
        <v>51</v>
      </c>
      <c r="B155" s="37" t="s">
        <v>58</v>
      </c>
      <c r="C155" s="37" t="s">
        <v>59</v>
      </c>
      <c r="D155" s="37" t="str">
        <f>VLOOKUP($F155,'mã kho'!$A$1:$B$331,2,0)</f>
        <v>3A23</v>
      </c>
      <c r="E155" s="37" t="s">
        <v>12</v>
      </c>
      <c r="F155" s="37" t="s">
        <v>123</v>
      </c>
      <c r="G155" s="37" t="s">
        <v>124</v>
      </c>
      <c r="H155" s="44" t="s">
        <v>50</v>
      </c>
      <c r="I155" s="38">
        <f>VLOOKUP($F155,KhoPhuEm!$A$1:$C$226,COLUMN(C151),0)</f>
        <v>24</v>
      </c>
      <c r="J155" s="39">
        <f>VLOOKUP($F155,'XN PE'!$A$1:$D$240,COLUMN(C148),0)</f>
        <v>0</v>
      </c>
      <c r="K155" s="39">
        <f>VLOOKUP($F155,'XN PE'!$A$1:$D$240,COLUMN(D148),0)</f>
        <v>15</v>
      </c>
      <c r="L155" s="40">
        <f t="shared" si="15"/>
        <v>9</v>
      </c>
      <c r="M155" s="41">
        <f t="shared" si="16"/>
        <v>9</v>
      </c>
      <c r="N155" s="42">
        <f>VLOOKUP($F155,TB!$A:$C,COLUMN(C151),0)</f>
        <v>5</v>
      </c>
      <c r="O155" s="43">
        <v>343000</v>
      </c>
      <c r="P155" s="34">
        <f t="shared" si="13"/>
        <v>24</v>
      </c>
      <c r="Q155" s="34">
        <f t="shared" si="14"/>
        <v>15</v>
      </c>
      <c r="R155" s="34">
        <f t="shared" si="12"/>
        <v>4.9672131147540988</v>
      </c>
      <c r="S155" s="56" t="str">
        <f>IF(ISNA(VLOOKUP($F155,Arr!$A$1:$G$230,COLUMN(C152),0))=TRUE," ",IF(VLOOKUP($F155,Arr!$A$1:$G$230,COLUMN(C152),0)=0,"",VLOOKUP($F155,Arr!$A$1:$G$230,COLUMN(C152),0)))</f>
        <v/>
      </c>
      <c r="T155" s="56" t="str">
        <f>IF(ISNA(VLOOKUP($F155,Arr!$A$1:$G$230,COLUMN(D152),0))=TRUE," ",IF(VLOOKUP($F155,Arr!$A$1:$G$230,COLUMN(D152),0)=0,"",VLOOKUP($F155,Arr!$A$1:$G$230,COLUMN(D152),0)))</f>
        <v/>
      </c>
      <c r="U155" s="56" t="str">
        <f>IF(ISNA(VLOOKUP($F155,Arr!$A$1:$G$230,COLUMN(E152),0))=TRUE," ",IF(VLOOKUP($F155,Arr!$A$1:$G$230,COLUMN(E152),0)=0,"",VLOOKUP($F155,Arr!$A$1:$G$230,COLUMN(E152),0)))</f>
        <v/>
      </c>
      <c r="V155" s="56" t="str">
        <f>IF(ISNA(VLOOKUP($F155,Arr!$A$1:$G$230,COLUMN(F152),0))=TRUE," ",IF(VLOOKUP($F155,Arr!$A$1:$G$230,COLUMN(F152),0)=0,"",VLOOKUP($F155,Arr!$A$1:$G$230,COLUMN(F152),0)))</f>
        <v/>
      </c>
      <c r="W155" s="56" t="str">
        <f>IF(ISNA(VLOOKUP($F155,Arr!$A$1:$G$230,COLUMN(G152),0))=TRUE," ",IF(VLOOKUP($F155,Arr!$A$1:$G$230,COLUMN(G152),0)=0,"",VLOOKUP($F155,Arr!$A$1:$G$230,COLUMN(G152),0)))</f>
        <v/>
      </c>
    </row>
    <row r="156" spans="1:23" ht="14.25" customHeight="1">
      <c r="A156" s="37" t="s">
        <v>192</v>
      </c>
      <c r="B156" s="37" t="s">
        <v>132</v>
      </c>
      <c r="C156" s="37" t="s">
        <v>133</v>
      </c>
      <c r="D156" s="37" t="str">
        <f>VLOOKUP($F156,'mã kho'!$A$1:$B$331,2,0)</f>
        <v>2B11</v>
      </c>
      <c r="E156" s="37" t="s">
        <v>12</v>
      </c>
      <c r="F156" s="37" t="s">
        <v>671</v>
      </c>
      <c r="G156" s="37" t="s">
        <v>672</v>
      </c>
      <c r="H156" s="44" t="s">
        <v>50</v>
      </c>
      <c r="I156" s="38">
        <f>VLOOKUP($F156,KhoPhuEm!$A$1:$C$226,COLUMN(C152),0)</f>
        <v>15</v>
      </c>
      <c r="J156" s="39">
        <f>VLOOKUP($F156,'XN PE'!$A$1:$D$240,COLUMN(C149),0)</f>
        <v>0</v>
      </c>
      <c r="K156" s="39">
        <f>VLOOKUP($F156,'XN PE'!$A$1:$D$240,COLUMN(D149),0)</f>
        <v>0</v>
      </c>
      <c r="L156" s="40">
        <f t="shared" si="15"/>
        <v>15</v>
      </c>
      <c r="M156" s="41">
        <f t="shared" si="16"/>
        <v>15</v>
      </c>
      <c r="N156" s="42">
        <f>VLOOKUP($F156,TB!$A:$C,COLUMN(C152),0)</f>
        <v>1</v>
      </c>
      <c r="O156" s="43">
        <v>0</v>
      </c>
      <c r="P156" s="34">
        <f t="shared" si="13"/>
        <v>4.8</v>
      </c>
      <c r="Q156" s="34">
        <f t="shared" si="14"/>
        <v>-10.199999999999999</v>
      </c>
      <c r="R156" s="34">
        <f t="shared" si="12"/>
        <v>-12.20655737704918</v>
      </c>
      <c r="S156" s="56" t="str">
        <f>IF(ISNA(VLOOKUP($F156,Arr!$A$1:$G$230,COLUMN(C153),0))=TRUE," ",IF(VLOOKUP($F156,Arr!$A$1:$G$230,COLUMN(C153),0)=0,"",VLOOKUP($F156,Arr!$A$1:$G$230,COLUMN(C153),0)))</f>
        <v/>
      </c>
      <c r="T156" s="56" t="str">
        <f>IF(ISNA(VLOOKUP($F156,Arr!$A$1:$G$230,COLUMN(D153),0))=TRUE," ",IF(VLOOKUP($F156,Arr!$A$1:$G$230,COLUMN(D153),0)=0,"",VLOOKUP($F156,Arr!$A$1:$G$230,COLUMN(D153),0)))</f>
        <v/>
      </c>
      <c r="U156" s="56" t="str">
        <f>IF(ISNA(VLOOKUP($F156,Arr!$A$1:$G$230,COLUMN(E153),0))=TRUE," ",IF(VLOOKUP($F156,Arr!$A$1:$G$230,COLUMN(E153),0)=0,"",VLOOKUP($F156,Arr!$A$1:$G$230,COLUMN(E153),0)))</f>
        <v/>
      </c>
      <c r="V156" s="56" t="str">
        <f>IF(ISNA(VLOOKUP($F156,Arr!$A$1:$G$230,COLUMN(F153),0))=TRUE," ",IF(VLOOKUP($F156,Arr!$A$1:$G$230,COLUMN(F153),0)=0,"",VLOOKUP($F156,Arr!$A$1:$G$230,COLUMN(F153),0)))</f>
        <v/>
      </c>
      <c r="W156" s="56" t="str">
        <f>IF(ISNA(VLOOKUP($F156,Arr!$A$1:$G$230,COLUMN(G153),0))=TRUE," ",IF(VLOOKUP($F156,Arr!$A$1:$G$230,COLUMN(G153),0)=0,"",VLOOKUP($F156,Arr!$A$1:$G$230,COLUMN(G153),0)))</f>
        <v/>
      </c>
    </row>
    <row r="157" spans="1:23" ht="14.25" customHeight="1">
      <c r="A157" s="37" t="s">
        <v>192</v>
      </c>
      <c r="B157" s="37" t="s">
        <v>193</v>
      </c>
      <c r="C157" s="37" t="s">
        <v>14</v>
      </c>
      <c r="D157" s="37" t="str">
        <f>VLOOKUP($F157,'mã kho'!$A$1:$B$331,2,0)</f>
        <v>2C3</v>
      </c>
      <c r="E157" s="37" t="s">
        <v>12</v>
      </c>
      <c r="F157" s="37" t="s">
        <v>751</v>
      </c>
      <c r="G157" s="37" t="s">
        <v>752</v>
      </c>
      <c r="H157" s="44" t="s">
        <v>50</v>
      </c>
      <c r="I157" s="38">
        <f>VLOOKUP($F157,KhoPhuEm!$A$1:$C$226,COLUMN(C153),0)</f>
        <v>20</v>
      </c>
      <c r="J157" s="39">
        <f>VLOOKUP($F157,'XN PE'!$A$1:$D$240,COLUMN(C150),0)</f>
        <v>0</v>
      </c>
      <c r="K157" s="39">
        <f>VLOOKUP($F157,'XN PE'!$A$1:$D$240,COLUMN(D150),0)</f>
        <v>0</v>
      </c>
      <c r="L157" s="40">
        <f t="shared" si="15"/>
        <v>20</v>
      </c>
      <c r="M157" s="41">
        <f t="shared" si="16"/>
        <v>20</v>
      </c>
      <c r="N157" s="42">
        <f>VLOOKUP($F157,TB!$A:$C,COLUMN(C153),0)</f>
        <v>0</v>
      </c>
      <c r="O157" s="43">
        <v>0</v>
      </c>
      <c r="P157" s="34">
        <f t="shared" si="13"/>
        <v>0</v>
      </c>
      <c r="Q157" s="34">
        <f t="shared" si="14"/>
        <v>-20</v>
      </c>
      <c r="R157" s="34">
        <f t="shared" si="12"/>
        <v>-20</v>
      </c>
      <c r="S157" s="56" t="str">
        <f>IF(ISNA(VLOOKUP($F157,Arr!$A$1:$G$230,COLUMN(C154),0))=TRUE," ",IF(VLOOKUP($F157,Arr!$A$1:$G$230,COLUMN(C154),0)=0,"",VLOOKUP($F157,Arr!$A$1:$G$230,COLUMN(C154),0)))</f>
        <v/>
      </c>
      <c r="T157" s="56" t="str">
        <f>IF(ISNA(VLOOKUP($F157,Arr!$A$1:$G$230,COLUMN(D154),0))=TRUE," ",IF(VLOOKUP($F157,Arr!$A$1:$G$230,COLUMN(D154),0)=0,"",VLOOKUP($F157,Arr!$A$1:$G$230,COLUMN(D154),0)))</f>
        <v/>
      </c>
      <c r="U157" s="56" t="str">
        <f>IF(ISNA(VLOOKUP($F157,Arr!$A$1:$G$230,COLUMN(E154),0))=TRUE," ",IF(VLOOKUP($F157,Arr!$A$1:$G$230,COLUMN(E154),0)=0,"",VLOOKUP($F157,Arr!$A$1:$G$230,COLUMN(E154),0)))</f>
        <v/>
      </c>
      <c r="V157" s="56" t="str">
        <f>IF(ISNA(VLOOKUP($F157,Arr!$A$1:$G$230,COLUMN(F154),0))=TRUE," ",IF(VLOOKUP($F157,Arr!$A$1:$G$230,COLUMN(F154),0)=0,"",VLOOKUP($F157,Arr!$A$1:$G$230,COLUMN(F154),0)))</f>
        <v/>
      </c>
      <c r="W157" s="56" t="str">
        <f>IF(ISNA(VLOOKUP($F157,Arr!$A$1:$G$230,COLUMN(G154),0))=TRUE," ",IF(VLOOKUP($F157,Arr!$A$1:$G$230,COLUMN(G154),0)=0,"",VLOOKUP($F157,Arr!$A$1:$G$230,COLUMN(G154),0)))</f>
        <v/>
      </c>
    </row>
    <row r="158" spans="1:23" ht="14.25" customHeight="1">
      <c r="A158" s="37" t="s">
        <v>192</v>
      </c>
      <c r="B158" s="37" t="s">
        <v>193</v>
      </c>
      <c r="C158" s="37" t="s">
        <v>14</v>
      </c>
      <c r="D158" s="37" t="str">
        <f>VLOOKUP($F158,'mã kho'!$A$1:$B$331,2,0)</f>
        <v/>
      </c>
      <c r="E158" s="37" t="s">
        <v>12</v>
      </c>
      <c r="F158" s="37" t="s">
        <v>194</v>
      </c>
      <c r="G158" s="37" t="s">
        <v>195</v>
      </c>
      <c r="H158" s="44" t="s">
        <v>50</v>
      </c>
      <c r="I158" s="38">
        <f>VLOOKUP($F158,KhoPhuEm!$A$1:$C$226,COLUMN(C154),0)</f>
        <v>2</v>
      </c>
      <c r="J158" s="39">
        <f>VLOOKUP($F158,'XN PE'!$A$1:$D$240,COLUMN(C151),0)</f>
        <v>0</v>
      </c>
      <c r="K158" s="39">
        <f>VLOOKUP($F158,'XN PE'!$A$1:$D$240,COLUMN(D151),0)</f>
        <v>0</v>
      </c>
      <c r="L158" s="40">
        <f t="shared" si="15"/>
        <v>2</v>
      </c>
      <c r="M158" s="41">
        <f t="shared" si="16"/>
        <v>2</v>
      </c>
      <c r="N158" s="42">
        <f>VLOOKUP($F158,TB!$A:$C,COLUMN(C154),0)</f>
        <v>0</v>
      </c>
      <c r="O158" s="43">
        <v>0</v>
      </c>
      <c r="P158" s="34">
        <f t="shared" si="13"/>
        <v>0</v>
      </c>
      <c r="Q158" s="34">
        <f t="shared" si="14"/>
        <v>-2</v>
      </c>
      <c r="R158" s="34">
        <f t="shared" si="12"/>
        <v>-2</v>
      </c>
      <c r="S158" s="56" t="str">
        <f>IF(ISNA(VLOOKUP($F158,Arr!$A$1:$G$230,COLUMN(C155),0))=TRUE," ",IF(VLOOKUP($F158,Arr!$A$1:$G$230,COLUMN(C155),0)=0,"",VLOOKUP($F158,Arr!$A$1:$G$230,COLUMN(C155),0)))</f>
        <v/>
      </c>
      <c r="T158" s="56" t="str">
        <f>IF(ISNA(VLOOKUP($F158,Arr!$A$1:$G$230,COLUMN(D155),0))=TRUE," ",IF(VLOOKUP($F158,Arr!$A$1:$G$230,COLUMN(D155),0)=0,"",VLOOKUP($F158,Arr!$A$1:$G$230,COLUMN(D155),0)))</f>
        <v/>
      </c>
      <c r="U158" s="56" t="str">
        <f>IF(ISNA(VLOOKUP($F158,Arr!$A$1:$G$230,COLUMN(E155),0))=TRUE," ",IF(VLOOKUP($F158,Arr!$A$1:$G$230,COLUMN(E155),0)=0,"",VLOOKUP($F158,Arr!$A$1:$G$230,COLUMN(E155),0)))</f>
        <v/>
      </c>
      <c r="V158" s="56" t="str">
        <f>IF(ISNA(VLOOKUP($F158,Arr!$A$1:$G$230,COLUMN(F155),0))=TRUE," ",IF(VLOOKUP($F158,Arr!$A$1:$G$230,COLUMN(F155),0)=0,"",VLOOKUP($F158,Arr!$A$1:$G$230,COLUMN(F155),0)))</f>
        <v/>
      </c>
      <c r="W158" s="56" t="str">
        <f>IF(ISNA(VLOOKUP($F158,Arr!$A$1:$G$230,COLUMN(G155),0))=TRUE," ",IF(VLOOKUP($F158,Arr!$A$1:$G$230,COLUMN(G155),0)=0,"",VLOOKUP($F158,Arr!$A$1:$G$230,COLUMN(G155),0)))</f>
        <v/>
      </c>
    </row>
    <row r="159" spans="1:23" ht="14.25" customHeight="1">
      <c r="A159" s="37" t="s">
        <v>192</v>
      </c>
      <c r="B159" s="37" t="s">
        <v>193</v>
      </c>
      <c r="C159" s="37" t="s">
        <v>14</v>
      </c>
      <c r="D159" s="37" t="str">
        <f>VLOOKUP($F159,'mã kho'!$A$1:$B$331,2,0)</f>
        <v/>
      </c>
      <c r="E159" s="37" t="s">
        <v>12</v>
      </c>
      <c r="F159" s="37" t="s">
        <v>296</v>
      </c>
      <c r="G159" s="37" t="s">
        <v>297</v>
      </c>
      <c r="H159" s="44" t="s">
        <v>50</v>
      </c>
      <c r="I159" s="38">
        <f>VLOOKUP($F159,KhoPhuEm!$A$1:$C$226,COLUMN(C155),0)</f>
        <v>1</v>
      </c>
      <c r="J159" s="39">
        <f>VLOOKUP($F159,'XN PE'!$A$1:$D$240,COLUMN(C152),0)</f>
        <v>1</v>
      </c>
      <c r="K159" s="39">
        <f>VLOOKUP($F159,'XN PE'!$A$1:$D$240,COLUMN(D152),0)</f>
        <v>2</v>
      </c>
      <c r="L159" s="40">
        <f t="shared" si="15"/>
        <v>0</v>
      </c>
      <c r="M159" s="41">
        <f t="shared" si="16"/>
        <v>0</v>
      </c>
      <c r="N159" s="42">
        <f>VLOOKUP($F159,TB!$A:$C,COLUMN(C155),0)</f>
        <v>0</v>
      </c>
      <c r="O159" s="43">
        <v>0</v>
      </c>
      <c r="P159" s="34">
        <f t="shared" si="13"/>
        <v>0</v>
      </c>
      <c r="Q159" s="34">
        <f t="shared" si="14"/>
        <v>0</v>
      </c>
      <c r="R159" s="34">
        <f t="shared" si="12"/>
        <v>0</v>
      </c>
      <c r="S159" s="56" t="str">
        <f>IF(ISNA(VLOOKUP($F159,Arr!$A$1:$G$230,COLUMN(C156),0))=TRUE," ",IF(VLOOKUP($F159,Arr!$A$1:$G$230,COLUMN(C156),0)=0,"",VLOOKUP($F159,Arr!$A$1:$G$230,COLUMN(C156),0)))</f>
        <v/>
      </c>
      <c r="T159" s="56" t="str">
        <f>IF(ISNA(VLOOKUP($F159,Arr!$A$1:$G$230,COLUMN(D156),0))=TRUE," ",IF(VLOOKUP($F159,Arr!$A$1:$G$230,COLUMN(D156),0)=0,"",VLOOKUP($F159,Arr!$A$1:$G$230,COLUMN(D156),0)))</f>
        <v/>
      </c>
      <c r="U159" s="56" t="str">
        <f>IF(ISNA(VLOOKUP($F159,Arr!$A$1:$G$230,COLUMN(E156),0))=TRUE," ",IF(VLOOKUP($F159,Arr!$A$1:$G$230,COLUMN(E156),0)=0,"",VLOOKUP($F159,Arr!$A$1:$G$230,COLUMN(E156),0)))</f>
        <v/>
      </c>
      <c r="V159" s="56" t="str">
        <f>IF(ISNA(VLOOKUP($F159,Arr!$A$1:$G$230,COLUMN(F156),0))=TRUE," ",IF(VLOOKUP($F159,Arr!$A$1:$G$230,COLUMN(F156),0)=0,"",VLOOKUP($F159,Arr!$A$1:$G$230,COLUMN(F156),0)))</f>
        <v/>
      </c>
      <c r="W159" s="56" t="str">
        <f>IF(ISNA(VLOOKUP($F159,Arr!$A$1:$G$230,COLUMN(G156),0))=TRUE," ",IF(VLOOKUP($F159,Arr!$A$1:$G$230,COLUMN(G156),0)=0,"",VLOOKUP($F159,Arr!$A$1:$G$230,COLUMN(G156),0)))</f>
        <v/>
      </c>
    </row>
    <row r="160" spans="1:23" ht="14.25" customHeight="1">
      <c r="A160" s="37" t="s">
        <v>192</v>
      </c>
      <c r="B160" s="37" t="s">
        <v>193</v>
      </c>
      <c r="C160" s="37" t="s">
        <v>14</v>
      </c>
      <c r="D160" s="37" t="e">
        <f>VLOOKUP($F160,'mã kho'!$A$1:$B$331,2,0)</f>
        <v>#N/A</v>
      </c>
      <c r="E160" s="37" t="s">
        <v>12</v>
      </c>
      <c r="F160" s="37" t="s">
        <v>298</v>
      </c>
      <c r="G160" s="37" t="s">
        <v>299</v>
      </c>
      <c r="H160" s="44" t="s">
        <v>50</v>
      </c>
      <c r="I160" s="38">
        <f>VLOOKUP($F160,KhoPhuEm!$A$1:$C$226,COLUMN(C156),0)</f>
        <v>1</v>
      </c>
      <c r="J160" s="39">
        <v>0</v>
      </c>
      <c r="K160" s="39">
        <v>0</v>
      </c>
      <c r="L160" s="40">
        <f t="shared" si="15"/>
        <v>1</v>
      </c>
      <c r="M160" s="41">
        <f t="shared" si="16"/>
        <v>1</v>
      </c>
      <c r="N160" s="42">
        <f>VLOOKUP($F160,TB!$A:$C,COLUMN(C156),0)</f>
        <v>0</v>
      </c>
      <c r="O160" s="43">
        <v>0</v>
      </c>
      <c r="P160" s="34">
        <f t="shared" si="13"/>
        <v>0</v>
      </c>
      <c r="Q160" s="34">
        <f t="shared" si="14"/>
        <v>-1</v>
      </c>
      <c r="R160" s="34">
        <f t="shared" si="12"/>
        <v>-1</v>
      </c>
      <c r="S160" s="56" t="str">
        <f>IF(ISNA(VLOOKUP($F160,Arr!$A$1:$G$230,COLUMN(C157),0))=TRUE," ",IF(VLOOKUP($F160,Arr!$A$1:$G$230,COLUMN(C157),0)=0,"",VLOOKUP($F160,Arr!$A$1:$G$230,COLUMN(C157),0)))</f>
        <v/>
      </c>
      <c r="T160" s="56" t="str">
        <f>IF(ISNA(VLOOKUP($F160,Arr!$A$1:$G$230,COLUMN(D157),0))=TRUE," ",IF(VLOOKUP($F160,Arr!$A$1:$G$230,COLUMN(D157),0)=0,"",VLOOKUP($F160,Arr!$A$1:$G$230,COLUMN(D157),0)))</f>
        <v/>
      </c>
      <c r="U160" s="56" t="str">
        <f>IF(ISNA(VLOOKUP($F160,Arr!$A$1:$G$230,COLUMN(E157),0))=TRUE," ",IF(VLOOKUP($F160,Arr!$A$1:$G$230,COLUMN(E157),0)=0,"",VLOOKUP($F160,Arr!$A$1:$G$230,COLUMN(E157),0)))</f>
        <v/>
      </c>
      <c r="V160" s="56" t="str">
        <f>IF(ISNA(VLOOKUP($F160,Arr!$A$1:$G$230,COLUMN(F157),0))=TRUE," ",IF(VLOOKUP($F160,Arr!$A$1:$G$230,COLUMN(F157),0)=0,"",VLOOKUP($F160,Arr!$A$1:$G$230,COLUMN(F157),0)))</f>
        <v/>
      </c>
      <c r="W160" s="56" t="str">
        <f>IF(ISNA(VLOOKUP($F160,Arr!$A$1:$G$230,COLUMN(G157),0))=TRUE," ",IF(VLOOKUP($F160,Arr!$A$1:$G$230,COLUMN(G157),0)=0,"",VLOOKUP($F160,Arr!$A$1:$G$230,COLUMN(G157),0)))</f>
        <v/>
      </c>
    </row>
    <row r="161" spans="1:23" ht="14.25" customHeight="1">
      <c r="A161" s="37" t="s">
        <v>192</v>
      </c>
      <c r="B161" s="37" t="s">
        <v>193</v>
      </c>
      <c r="C161" s="37" t="s">
        <v>14</v>
      </c>
      <c r="D161" s="37" t="str">
        <f>VLOOKUP($F161,'mã kho'!$A$1:$B$331,2,0)</f>
        <v/>
      </c>
      <c r="E161" s="37" t="s">
        <v>12</v>
      </c>
      <c r="F161" s="37" t="s">
        <v>373</v>
      </c>
      <c r="G161" s="37" t="s">
        <v>374</v>
      </c>
      <c r="H161" s="44" t="s">
        <v>50</v>
      </c>
      <c r="I161" s="38">
        <f>VLOOKUP($F161,KhoPhuEm!$A$1:$C$226,COLUMN(C157),0)</f>
        <v>6</v>
      </c>
      <c r="J161" s="39">
        <f>VLOOKUP($F161,'XN PE'!$A$1:$D$240,COLUMN(C154),0)</f>
        <v>0</v>
      </c>
      <c r="K161" s="39">
        <f>VLOOKUP($F161,'XN PE'!$A$1:$D$240,COLUMN(D154),0)</f>
        <v>5</v>
      </c>
      <c r="L161" s="40">
        <f t="shared" si="15"/>
        <v>1</v>
      </c>
      <c r="M161" s="41">
        <f t="shared" si="16"/>
        <v>1</v>
      </c>
      <c r="N161" s="42">
        <f>VLOOKUP($F161,TB!$A:$C,COLUMN(C157),0)</f>
        <v>0</v>
      </c>
      <c r="O161" s="43">
        <v>0</v>
      </c>
      <c r="P161" s="34">
        <f t="shared" si="13"/>
        <v>0</v>
      </c>
      <c r="Q161" s="34">
        <f t="shared" si="14"/>
        <v>-1</v>
      </c>
      <c r="R161" s="34">
        <f t="shared" si="12"/>
        <v>-1</v>
      </c>
      <c r="S161" s="56" t="str">
        <f>IF(ISNA(VLOOKUP($F161,Arr!$A$1:$G$230,COLUMN(C158),0))=TRUE," ",IF(VLOOKUP($F161,Arr!$A$1:$G$230,COLUMN(C158),0)=0,"",VLOOKUP($F161,Arr!$A$1:$G$230,COLUMN(C158),0)))</f>
        <v/>
      </c>
      <c r="T161" s="56" t="str">
        <f>IF(ISNA(VLOOKUP($F161,Arr!$A$1:$G$230,COLUMN(D158),0))=TRUE," ",IF(VLOOKUP($F161,Arr!$A$1:$G$230,COLUMN(D158),0)=0,"",VLOOKUP($F161,Arr!$A$1:$G$230,COLUMN(D158),0)))</f>
        <v/>
      </c>
      <c r="U161" s="56" t="str">
        <f>IF(ISNA(VLOOKUP($F161,Arr!$A$1:$G$230,COLUMN(E158),0))=TRUE," ",IF(VLOOKUP($F161,Arr!$A$1:$G$230,COLUMN(E158),0)=0,"",VLOOKUP($F161,Arr!$A$1:$G$230,COLUMN(E158),0)))</f>
        <v/>
      </c>
      <c r="V161" s="56" t="str">
        <f>IF(ISNA(VLOOKUP($F161,Arr!$A$1:$G$230,COLUMN(F158),0))=TRUE," ",IF(VLOOKUP($F161,Arr!$A$1:$G$230,COLUMN(F158),0)=0,"",VLOOKUP($F161,Arr!$A$1:$G$230,COLUMN(F158),0)))</f>
        <v/>
      </c>
      <c r="W161" s="56" t="str">
        <f>IF(ISNA(VLOOKUP($F161,Arr!$A$1:$G$230,COLUMN(G158),0))=TRUE," ",IF(VLOOKUP($F161,Arr!$A$1:$G$230,COLUMN(G158),0)=0,"",VLOOKUP($F161,Arr!$A$1:$G$230,COLUMN(G158),0)))</f>
        <v/>
      </c>
    </row>
    <row r="162" spans="1:23" ht="14.25" customHeight="1">
      <c r="A162" s="37" t="s">
        <v>192</v>
      </c>
      <c r="B162" s="37" t="s">
        <v>193</v>
      </c>
      <c r="C162" s="37" t="s">
        <v>14</v>
      </c>
      <c r="D162" s="37" t="str">
        <f>VLOOKUP($F162,'mã kho'!$A$1:$B$331,2,0)</f>
        <v>2B11</v>
      </c>
      <c r="E162" s="37" t="s">
        <v>12</v>
      </c>
      <c r="F162" s="37" t="s">
        <v>615</v>
      </c>
      <c r="G162" s="37" t="s">
        <v>614</v>
      </c>
      <c r="H162" s="44" t="s">
        <v>50</v>
      </c>
      <c r="I162" s="38">
        <f>VLOOKUP($F162,KhoPhuEm!$A$1:$C$226,COLUMN(C158),0)</f>
        <v>4</v>
      </c>
      <c r="J162" s="39">
        <f>VLOOKUP($F162,'XN PE'!$A$1:$D$240,COLUMN(C155),0)</f>
        <v>0</v>
      </c>
      <c r="K162" s="39">
        <f>VLOOKUP($F162,'XN PE'!$A$1:$D$240,COLUMN(D155),0)</f>
        <v>0</v>
      </c>
      <c r="L162" s="40">
        <f t="shared" si="15"/>
        <v>4</v>
      </c>
      <c r="M162" s="41">
        <f t="shared" si="16"/>
        <v>8</v>
      </c>
      <c r="N162" s="42">
        <f>VLOOKUP($F162,TB!$A:$C,COLUMN(C158),0)</f>
        <v>0</v>
      </c>
      <c r="O162" s="43">
        <v>0</v>
      </c>
      <c r="P162" s="34">
        <f t="shared" si="13"/>
        <v>0</v>
      </c>
      <c r="Q162" s="34">
        <f t="shared" si="14"/>
        <v>-8</v>
      </c>
      <c r="R162" s="34">
        <f t="shared" si="12"/>
        <v>-8</v>
      </c>
      <c r="S162" s="56" t="str">
        <f>IF(ISNA(VLOOKUP($F162,Arr!$A$1:$G$230,COLUMN(C159),0))=TRUE," ",IF(VLOOKUP($F162,Arr!$A$1:$G$230,COLUMN(C159),0)=0,"",VLOOKUP($F162,Arr!$A$1:$G$230,COLUMN(C159),0)))</f>
        <v/>
      </c>
      <c r="T162" s="56" t="str">
        <f>IF(ISNA(VLOOKUP($F162,Arr!$A$1:$G$230,COLUMN(D159),0))=TRUE," ",IF(VLOOKUP($F162,Arr!$A$1:$G$230,COLUMN(D159),0)=0,"",VLOOKUP($F162,Arr!$A$1:$G$230,COLUMN(D159),0)))</f>
        <v/>
      </c>
      <c r="U162" s="56" t="str">
        <f>IF(ISNA(VLOOKUP($F162,Arr!$A$1:$G$230,COLUMN(E159),0))=TRUE," ",IF(VLOOKUP($F162,Arr!$A$1:$G$230,COLUMN(E159),0)=0,"",VLOOKUP($F162,Arr!$A$1:$G$230,COLUMN(E159),0)))</f>
        <v/>
      </c>
      <c r="V162" s="56" t="str">
        <f>IF(ISNA(VLOOKUP($F162,Arr!$A$1:$G$230,COLUMN(F159),0))=TRUE," ",IF(VLOOKUP($F162,Arr!$A$1:$G$230,COLUMN(F159),0)=0,"",VLOOKUP($F162,Arr!$A$1:$G$230,COLUMN(F159),0)))</f>
        <v/>
      </c>
      <c r="W162" s="56" t="str">
        <f>IF(ISNA(VLOOKUP($F162,Arr!$A$1:$G$230,COLUMN(G159),0))=TRUE," ",IF(VLOOKUP($F162,Arr!$A$1:$G$230,COLUMN(G159),0)=0,"",VLOOKUP($F162,Arr!$A$1:$G$230,COLUMN(G159),0)))</f>
        <v/>
      </c>
    </row>
    <row r="163" spans="1:23" ht="14.25" customHeight="1">
      <c r="A163" s="37" t="s">
        <v>192</v>
      </c>
      <c r="B163" s="37" t="s">
        <v>193</v>
      </c>
      <c r="C163" s="37" t="s">
        <v>14</v>
      </c>
      <c r="D163" s="37" t="str">
        <f>VLOOKUP($F163,'mã kho'!$A$1:$B$331,2,0)</f>
        <v>2C1</v>
      </c>
      <c r="E163" s="37" t="s">
        <v>12</v>
      </c>
      <c r="F163" s="37" t="s">
        <v>190</v>
      </c>
      <c r="G163" s="37" t="s">
        <v>191</v>
      </c>
      <c r="H163" s="44" t="s">
        <v>50</v>
      </c>
      <c r="I163" s="38">
        <f>VLOOKUP($F163,KhoPhuEm!$A$1:$C$226,COLUMN(C159),0)</f>
        <v>6</v>
      </c>
      <c r="J163" s="39">
        <f>VLOOKUP($F163,'XN PE'!$A$1:$D$240,COLUMN(C156),0)</f>
        <v>0</v>
      </c>
      <c r="K163" s="39">
        <f>VLOOKUP($F163,'XN PE'!$A$1:$D$240,COLUMN(D156),0)</f>
        <v>0</v>
      </c>
      <c r="L163" s="40">
        <f t="shared" si="15"/>
        <v>6</v>
      </c>
      <c r="M163" s="41">
        <f t="shared" si="16"/>
        <v>6</v>
      </c>
      <c r="N163" s="42">
        <f>VLOOKUP($F163,TB!$A:$C,COLUMN(C159),0)</f>
        <v>0</v>
      </c>
      <c r="O163" s="43">
        <v>0</v>
      </c>
      <c r="P163" s="34">
        <f t="shared" si="13"/>
        <v>0</v>
      </c>
      <c r="Q163" s="34">
        <f t="shared" si="14"/>
        <v>-6</v>
      </c>
      <c r="R163" s="34">
        <f t="shared" si="12"/>
        <v>-6</v>
      </c>
      <c r="S163" s="56" t="str">
        <f>IF(ISNA(VLOOKUP($F163,Arr!$A$1:$G$230,COLUMN(C160),0))=TRUE," ",IF(VLOOKUP($F163,Arr!$A$1:$G$230,COLUMN(C160),0)=0,"",VLOOKUP($F163,Arr!$A$1:$G$230,COLUMN(C160),0)))</f>
        <v/>
      </c>
      <c r="T163" s="56" t="str">
        <f>IF(ISNA(VLOOKUP($F163,Arr!$A$1:$G$230,COLUMN(D160),0))=TRUE," ",IF(VLOOKUP($F163,Arr!$A$1:$G$230,COLUMN(D160),0)=0,"",VLOOKUP($F163,Arr!$A$1:$G$230,COLUMN(D160),0)))</f>
        <v/>
      </c>
      <c r="U163" s="56" t="str">
        <f>IF(ISNA(VLOOKUP($F163,Arr!$A$1:$G$230,COLUMN(E160),0))=TRUE," ",IF(VLOOKUP($F163,Arr!$A$1:$G$230,COLUMN(E160),0)=0,"",VLOOKUP($F163,Arr!$A$1:$G$230,COLUMN(E160),0)))</f>
        <v/>
      </c>
      <c r="V163" s="56" t="str">
        <f>IF(ISNA(VLOOKUP($F163,Arr!$A$1:$G$230,COLUMN(F160),0))=TRUE," ",IF(VLOOKUP($F163,Arr!$A$1:$G$230,COLUMN(F160),0)=0,"",VLOOKUP($F163,Arr!$A$1:$G$230,COLUMN(F160),0)))</f>
        <v/>
      </c>
      <c r="W163" s="56" t="str">
        <f>IF(ISNA(VLOOKUP($F163,Arr!$A$1:$G$230,COLUMN(G160),0))=TRUE," ",IF(VLOOKUP($F163,Arr!$A$1:$G$230,COLUMN(G160),0)=0,"",VLOOKUP($F163,Arr!$A$1:$G$230,COLUMN(G160),0)))</f>
        <v/>
      </c>
    </row>
    <row r="164" spans="1:23" ht="14.25" customHeight="1">
      <c r="A164" s="37" t="s">
        <v>192</v>
      </c>
      <c r="B164" s="37" t="s">
        <v>193</v>
      </c>
      <c r="C164" s="37" t="s">
        <v>14</v>
      </c>
      <c r="D164" s="37" t="str">
        <f>VLOOKUP($F164,'mã kho'!$A$1:$B$331,2,0)</f>
        <v/>
      </c>
      <c r="E164" s="37" t="s">
        <v>12</v>
      </c>
      <c r="F164" s="37" t="s">
        <v>332</v>
      </c>
      <c r="G164" s="37" t="s">
        <v>333</v>
      </c>
      <c r="H164" s="44" t="s">
        <v>50</v>
      </c>
      <c r="I164" s="38">
        <f>VLOOKUP($F164,KhoPhuEm!$A$1:$C$226,COLUMN(C160),0)</f>
        <v>4</v>
      </c>
      <c r="J164" s="39">
        <f>VLOOKUP($F164,'XN PE'!$A$1:$D$240,COLUMN(C157),0)</f>
        <v>0</v>
      </c>
      <c r="K164" s="39">
        <f>VLOOKUP($F164,'XN PE'!$A$1:$D$240,COLUMN(D157),0)</f>
        <v>4</v>
      </c>
      <c r="L164" s="40">
        <f t="shared" si="15"/>
        <v>0</v>
      </c>
      <c r="M164" s="41">
        <f t="shared" si="16"/>
        <v>0</v>
      </c>
      <c r="N164" s="42">
        <f>VLOOKUP($F164,TB!$A:$C,COLUMN(C160),0)</f>
        <v>0</v>
      </c>
      <c r="O164" s="43">
        <v>0</v>
      </c>
      <c r="P164" s="34">
        <f t="shared" si="13"/>
        <v>0</v>
      </c>
      <c r="Q164" s="34">
        <f t="shared" si="14"/>
        <v>0</v>
      </c>
      <c r="R164" s="34">
        <f t="shared" si="12"/>
        <v>0</v>
      </c>
      <c r="S164" s="56" t="str">
        <f>IF(ISNA(VLOOKUP($F164,Arr!$A$1:$G$230,COLUMN(C161),0))=TRUE," ",IF(VLOOKUP($F164,Arr!$A$1:$G$230,COLUMN(C161),0)=0,"",VLOOKUP($F164,Arr!$A$1:$G$230,COLUMN(C161),0)))</f>
        <v/>
      </c>
      <c r="T164" s="56" t="str">
        <f>IF(ISNA(VLOOKUP($F164,Arr!$A$1:$G$230,COLUMN(D161),0))=TRUE," ",IF(VLOOKUP($F164,Arr!$A$1:$G$230,COLUMN(D161),0)=0,"",VLOOKUP($F164,Arr!$A$1:$G$230,COLUMN(D161),0)))</f>
        <v/>
      </c>
      <c r="U164" s="56" t="str">
        <f>IF(ISNA(VLOOKUP($F164,Arr!$A$1:$G$230,COLUMN(E161),0))=TRUE," ",IF(VLOOKUP($F164,Arr!$A$1:$G$230,COLUMN(E161),0)=0,"",VLOOKUP($F164,Arr!$A$1:$G$230,COLUMN(E161),0)))</f>
        <v/>
      </c>
      <c r="V164" s="56" t="str">
        <f>IF(ISNA(VLOOKUP($F164,Arr!$A$1:$G$230,COLUMN(F161),0))=TRUE," ",IF(VLOOKUP($F164,Arr!$A$1:$G$230,COLUMN(F161),0)=0,"",VLOOKUP($F164,Arr!$A$1:$G$230,COLUMN(F161),0)))</f>
        <v/>
      </c>
      <c r="W164" s="56" t="str">
        <f>IF(ISNA(VLOOKUP($F164,Arr!$A$1:$G$230,COLUMN(G161),0))=TRUE," ",IF(VLOOKUP($F164,Arr!$A$1:$G$230,COLUMN(G161),0)=0,"",VLOOKUP($F164,Arr!$A$1:$G$230,COLUMN(G161),0)))</f>
        <v/>
      </c>
    </row>
    <row r="165" spans="1:23" ht="14.25" customHeight="1">
      <c r="A165" s="37" t="s">
        <v>192</v>
      </c>
      <c r="B165" s="37" t="s">
        <v>193</v>
      </c>
      <c r="C165" s="37" t="s">
        <v>14</v>
      </c>
      <c r="D165" s="37" t="str">
        <f>VLOOKUP($F165,'mã kho'!$A$1:$B$331,2,0)</f>
        <v>2C1</v>
      </c>
      <c r="E165" s="37" t="s">
        <v>12</v>
      </c>
      <c r="F165" s="37" t="s">
        <v>334</v>
      </c>
      <c r="G165" s="37" t="s">
        <v>335</v>
      </c>
      <c r="H165" s="44" t="s">
        <v>50</v>
      </c>
      <c r="I165" s="38">
        <f>VLOOKUP($F165,KhoPhuEm!$A$1:$C$226,COLUMN(C161),0)</f>
        <v>5</v>
      </c>
      <c r="J165" s="39">
        <f>VLOOKUP($F165,'XN PE'!$A$1:$D$240,COLUMN(C158),0)</f>
        <v>0</v>
      </c>
      <c r="K165" s="39">
        <f>VLOOKUP($F165,'XN PE'!$A$1:$D$240,COLUMN(D158),0)</f>
        <v>1</v>
      </c>
      <c r="L165" s="40">
        <f t="shared" si="15"/>
        <v>4</v>
      </c>
      <c r="M165" s="41">
        <f t="shared" si="16"/>
        <v>4</v>
      </c>
      <c r="N165" s="42">
        <f>VLOOKUP($F165,TB!$A:$C,COLUMN(C161),0)</f>
        <v>1</v>
      </c>
      <c r="O165" s="43">
        <v>0</v>
      </c>
      <c r="P165" s="34">
        <f t="shared" si="13"/>
        <v>4.8</v>
      </c>
      <c r="Q165" s="34">
        <f t="shared" si="14"/>
        <v>0.79999999999999982</v>
      </c>
      <c r="R165" s="34">
        <f t="shared" si="12"/>
        <v>-1.2065573770491804</v>
      </c>
      <c r="S165" s="56" t="str">
        <f>IF(ISNA(VLOOKUP($F165,Arr!$A$1:$G$230,COLUMN(C162),0))=TRUE," ",IF(VLOOKUP($F165,Arr!$A$1:$G$230,COLUMN(C162),0)=0,"",VLOOKUP($F165,Arr!$A$1:$G$230,COLUMN(C162),0)))</f>
        <v/>
      </c>
      <c r="T165" s="56" t="str">
        <f>IF(ISNA(VLOOKUP($F165,Arr!$A$1:$G$230,COLUMN(D162),0))=TRUE," ",IF(VLOOKUP($F165,Arr!$A$1:$G$230,COLUMN(D162),0)=0,"",VLOOKUP($F165,Arr!$A$1:$G$230,COLUMN(D162),0)))</f>
        <v/>
      </c>
      <c r="U165" s="56" t="str">
        <f>IF(ISNA(VLOOKUP($F165,Arr!$A$1:$G$230,COLUMN(E162),0))=TRUE," ",IF(VLOOKUP($F165,Arr!$A$1:$G$230,COLUMN(E162),0)=0,"",VLOOKUP($F165,Arr!$A$1:$G$230,COLUMN(E162),0)))</f>
        <v/>
      </c>
      <c r="V165" s="56" t="str">
        <f>IF(ISNA(VLOOKUP($F165,Arr!$A$1:$G$230,COLUMN(F162),0))=TRUE," ",IF(VLOOKUP($F165,Arr!$A$1:$G$230,COLUMN(F162),0)=0,"",VLOOKUP($F165,Arr!$A$1:$G$230,COLUMN(F162),0)))</f>
        <v/>
      </c>
      <c r="W165" s="56" t="str">
        <f>IF(ISNA(VLOOKUP($F165,Arr!$A$1:$G$230,COLUMN(G162),0))=TRUE," ",IF(VLOOKUP($F165,Arr!$A$1:$G$230,COLUMN(G162),0)=0,"",VLOOKUP($F165,Arr!$A$1:$G$230,COLUMN(G162),0)))</f>
        <v/>
      </c>
    </row>
    <row r="166" spans="1:23" ht="14.25" customHeight="1">
      <c r="A166" s="37" t="s">
        <v>192</v>
      </c>
      <c r="B166" s="37" t="s">
        <v>193</v>
      </c>
      <c r="C166" s="37" t="s">
        <v>14</v>
      </c>
      <c r="D166" s="37" t="str">
        <f>VLOOKUP($F166,'mã kho'!$A$1:$B$331,2,0)</f>
        <v>2C1</v>
      </c>
      <c r="E166" s="37" t="s">
        <v>12</v>
      </c>
      <c r="F166" s="37" t="s">
        <v>328</v>
      </c>
      <c r="G166" s="37" t="s">
        <v>329</v>
      </c>
      <c r="H166" s="44" t="s">
        <v>50</v>
      </c>
      <c r="I166" s="38">
        <f>VLOOKUP($F166,KhoPhuEm!$A$1:$C$226,COLUMN(C162),0)</f>
        <v>5</v>
      </c>
      <c r="J166" s="39">
        <f>VLOOKUP($F166,'XN PE'!$A$1:$D$240,COLUMN(C159),0)</f>
        <v>0</v>
      </c>
      <c r="K166" s="39">
        <f>VLOOKUP($F166,'XN PE'!$A$1:$D$240,COLUMN(D159),0)</f>
        <v>0</v>
      </c>
      <c r="L166" s="40">
        <f t="shared" si="15"/>
        <v>5</v>
      </c>
      <c r="M166" s="41">
        <f t="shared" si="16"/>
        <v>5</v>
      </c>
      <c r="N166" s="42">
        <f>VLOOKUP($F166,TB!$A:$C,COLUMN(C162),0)</f>
        <v>0</v>
      </c>
      <c r="O166" s="43">
        <v>0</v>
      </c>
      <c r="P166" s="34">
        <f t="shared" si="13"/>
        <v>0</v>
      </c>
      <c r="Q166" s="34">
        <f t="shared" si="14"/>
        <v>-5</v>
      </c>
      <c r="R166" s="34">
        <f t="shared" si="12"/>
        <v>-5</v>
      </c>
      <c r="S166" s="56" t="str">
        <f>IF(ISNA(VLOOKUP($F166,Arr!$A$1:$G$230,COLUMN(C163),0))=TRUE," ",IF(VLOOKUP($F166,Arr!$A$1:$G$230,COLUMN(C163),0)=0,"",VLOOKUP($F166,Arr!$A$1:$G$230,COLUMN(C163),0)))</f>
        <v/>
      </c>
      <c r="T166" s="56" t="str">
        <f>IF(ISNA(VLOOKUP($F166,Arr!$A$1:$G$230,COLUMN(D163),0))=TRUE," ",IF(VLOOKUP($F166,Arr!$A$1:$G$230,COLUMN(D163),0)=0,"",VLOOKUP($F166,Arr!$A$1:$G$230,COLUMN(D163),0)))</f>
        <v/>
      </c>
      <c r="U166" s="56" t="str">
        <f>IF(ISNA(VLOOKUP($F166,Arr!$A$1:$G$230,COLUMN(E163),0))=TRUE," ",IF(VLOOKUP($F166,Arr!$A$1:$G$230,COLUMN(E163),0)=0,"",VLOOKUP($F166,Arr!$A$1:$G$230,COLUMN(E163),0)))</f>
        <v/>
      </c>
      <c r="V166" s="56" t="str">
        <f>IF(ISNA(VLOOKUP($F166,Arr!$A$1:$G$230,COLUMN(F163),0))=TRUE," ",IF(VLOOKUP($F166,Arr!$A$1:$G$230,COLUMN(F163),0)=0,"",VLOOKUP($F166,Arr!$A$1:$G$230,COLUMN(F163),0)))</f>
        <v/>
      </c>
      <c r="W166" s="56" t="str">
        <f>IF(ISNA(VLOOKUP($F166,Arr!$A$1:$G$230,COLUMN(G163),0))=TRUE," ",IF(VLOOKUP($F166,Arr!$A$1:$G$230,COLUMN(G163),0)=0,"",VLOOKUP($F166,Arr!$A$1:$G$230,COLUMN(G163),0)))</f>
        <v/>
      </c>
    </row>
    <row r="167" spans="1:23" ht="14.25" customHeight="1">
      <c r="A167" s="37" t="s">
        <v>177</v>
      </c>
      <c r="B167" s="37" t="s">
        <v>14</v>
      </c>
      <c r="C167" s="37" t="s">
        <v>14</v>
      </c>
      <c r="D167" s="37" t="str">
        <f>VLOOKUP($F167,'mã kho'!$A$1:$B$331,2,0)</f>
        <v/>
      </c>
      <c r="E167" s="37" t="s">
        <v>12</v>
      </c>
      <c r="F167" s="37" t="s">
        <v>196</v>
      </c>
      <c r="G167" s="37" t="s">
        <v>197</v>
      </c>
      <c r="H167" s="44" t="s">
        <v>50</v>
      </c>
      <c r="I167" s="38">
        <v>10</v>
      </c>
      <c r="J167" s="39">
        <f>VLOOKUP($F167,'XN PE'!$A$1:$D$240,COLUMN(C160),0)</f>
        <v>0</v>
      </c>
      <c r="K167" s="39">
        <f>VLOOKUP($F167,'XN PE'!$A$1:$D$240,COLUMN(D160),0)</f>
        <v>8</v>
      </c>
      <c r="L167" s="40">
        <f t="shared" si="15"/>
        <v>2</v>
      </c>
      <c r="M167" s="41">
        <f t="shared" si="16"/>
        <v>2</v>
      </c>
      <c r="N167" s="42">
        <v>0</v>
      </c>
      <c r="O167" s="43">
        <v>0</v>
      </c>
      <c r="P167" s="34">
        <f t="shared" si="13"/>
        <v>0</v>
      </c>
      <c r="Q167" s="34">
        <f t="shared" si="14"/>
        <v>-2</v>
      </c>
      <c r="R167" s="34">
        <f t="shared" si="12"/>
        <v>-2</v>
      </c>
      <c r="S167" s="56" t="str">
        <f>IF(ISNA(VLOOKUP($F167,Arr!$A$1:$G$230,COLUMN(C164),0))=TRUE," ",IF(VLOOKUP($F167,Arr!$A$1:$G$230,COLUMN(C164),0)=0,"",VLOOKUP($F167,Arr!$A$1:$G$230,COLUMN(C164),0)))</f>
        <v xml:space="preserve"> </v>
      </c>
      <c r="T167" s="56" t="str">
        <f>IF(ISNA(VLOOKUP($F167,Arr!$A$1:$G$230,COLUMN(D164),0))=TRUE," ",IF(VLOOKUP($F167,Arr!$A$1:$G$230,COLUMN(D164),0)=0,"",VLOOKUP($F167,Arr!$A$1:$G$230,COLUMN(D164),0)))</f>
        <v xml:space="preserve"> </v>
      </c>
      <c r="U167" s="56" t="str">
        <f>IF(ISNA(VLOOKUP($F167,Arr!$A$1:$G$230,COLUMN(E164),0))=TRUE," ",IF(VLOOKUP($F167,Arr!$A$1:$G$230,COLUMN(E164),0)=0,"",VLOOKUP($F167,Arr!$A$1:$G$230,COLUMN(E164),0)))</f>
        <v xml:space="preserve"> </v>
      </c>
      <c r="V167" s="56" t="str">
        <f>IF(ISNA(VLOOKUP($F167,Arr!$A$1:$G$230,COLUMN(F164),0))=TRUE," ",IF(VLOOKUP($F167,Arr!$A$1:$G$230,COLUMN(F164),0)=0,"",VLOOKUP($F167,Arr!$A$1:$G$230,COLUMN(F164),0)))</f>
        <v xml:space="preserve"> </v>
      </c>
      <c r="W167" s="56" t="str">
        <f>IF(ISNA(VLOOKUP($F167,Arr!$A$1:$G$230,COLUMN(G164),0))=TRUE," ",IF(VLOOKUP($F167,Arr!$A$1:$G$230,COLUMN(G164),0)=0,"",VLOOKUP($F167,Arr!$A$1:$G$230,COLUMN(G164),0)))</f>
        <v xml:space="preserve"> </v>
      </c>
    </row>
    <row r="168" spans="1:23" ht="14.25" customHeight="1">
      <c r="A168" s="37" t="s">
        <v>177</v>
      </c>
      <c r="B168" s="37" t="s">
        <v>14</v>
      </c>
      <c r="C168" s="37" t="s">
        <v>14</v>
      </c>
      <c r="D168" s="37" t="str">
        <f>VLOOKUP($F168,'mã kho'!$A$1:$B$331,2,0)</f>
        <v/>
      </c>
      <c r="E168" s="37" t="s">
        <v>12</v>
      </c>
      <c r="F168" s="37" t="s">
        <v>175</v>
      </c>
      <c r="G168" s="37" t="s">
        <v>176</v>
      </c>
      <c r="H168" s="44" t="s">
        <v>50</v>
      </c>
      <c r="I168" s="38">
        <f>VLOOKUP($F168,KhoPhuEm!$A$1:$C$226,COLUMN(C164),0)</f>
        <v>14</v>
      </c>
      <c r="J168" s="39">
        <f>VLOOKUP($F168,'XN PE'!$A$1:$D$240,COLUMN(C161),0)</f>
        <v>0</v>
      </c>
      <c r="K168" s="39">
        <f>VLOOKUP($F168,'XN PE'!$A$1:$D$240,COLUMN(D161),0)</f>
        <v>0</v>
      </c>
      <c r="L168" s="40">
        <f t="shared" si="15"/>
        <v>14</v>
      </c>
      <c r="M168" s="41">
        <f t="shared" si="16"/>
        <v>14</v>
      </c>
      <c r="N168" s="42">
        <f>VLOOKUP($F168,TB!$A:$C,COLUMN(C164),0)</f>
        <v>0</v>
      </c>
      <c r="O168" s="43">
        <v>0</v>
      </c>
      <c r="P168" s="34">
        <f t="shared" si="13"/>
        <v>0</v>
      </c>
      <c r="Q168" s="34">
        <f t="shared" si="14"/>
        <v>-14</v>
      </c>
      <c r="R168" s="34">
        <f t="shared" si="12"/>
        <v>-14</v>
      </c>
      <c r="S168" s="56" t="str">
        <f>IF(ISNA(VLOOKUP($F168,Arr!$A$1:$G$230,COLUMN(C165),0))=TRUE," ",IF(VLOOKUP($F168,Arr!$A$1:$G$230,COLUMN(C165),0)=0,"",VLOOKUP($F168,Arr!$A$1:$G$230,COLUMN(C165),0)))</f>
        <v/>
      </c>
      <c r="T168" s="56" t="str">
        <f>IF(ISNA(VLOOKUP($F168,Arr!$A$1:$G$230,COLUMN(D165),0))=TRUE," ",IF(VLOOKUP($F168,Arr!$A$1:$G$230,COLUMN(D165),0)=0,"",VLOOKUP($F168,Arr!$A$1:$G$230,COLUMN(D165),0)))</f>
        <v/>
      </c>
      <c r="U168" s="56" t="str">
        <f>IF(ISNA(VLOOKUP($F168,Arr!$A$1:$G$230,COLUMN(E165),0))=TRUE," ",IF(VLOOKUP($F168,Arr!$A$1:$G$230,COLUMN(E165),0)=0,"",VLOOKUP($F168,Arr!$A$1:$G$230,COLUMN(E165),0)))</f>
        <v/>
      </c>
      <c r="V168" s="56" t="str">
        <f>IF(ISNA(VLOOKUP($F168,Arr!$A$1:$G$230,COLUMN(F165),0))=TRUE," ",IF(VLOOKUP($F168,Arr!$A$1:$G$230,COLUMN(F165),0)=0,"",VLOOKUP($F168,Arr!$A$1:$G$230,COLUMN(F165),0)))</f>
        <v/>
      </c>
      <c r="W168" s="56" t="str">
        <f>IF(ISNA(VLOOKUP($F168,Arr!$A$1:$G$230,COLUMN(G165),0))=TRUE," ",IF(VLOOKUP($F168,Arr!$A$1:$G$230,COLUMN(G165),0)=0,"",VLOOKUP($F168,Arr!$A$1:$G$230,COLUMN(G165),0)))</f>
        <v/>
      </c>
    </row>
    <row r="169" spans="1:23" ht="14.25" customHeight="1">
      <c r="A169" s="37" t="s">
        <v>177</v>
      </c>
      <c r="B169" s="37" t="s">
        <v>14</v>
      </c>
      <c r="C169" s="37" t="s">
        <v>14</v>
      </c>
      <c r="D169" s="37" t="str">
        <f>VLOOKUP($F169,'mã kho'!$A$1:$B$331,2,0)</f>
        <v/>
      </c>
      <c r="E169" s="37" t="s">
        <v>12</v>
      </c>
      <c r="F169" s="37" t="s">
        <v>178</v>
      </c>
      <c r="G169" s="37" t="s">
        <v>179</v>
      </c>
      <c r="H169" s="44" t="s">
        <v>50</v>
      </c>
      <c r="I169" s="38">
        <f>VLOOKUP($F169,KhoPhuEm!$A$1:$C$226,COLUMN(C165),0)</f>
        <v>8</v>
      </c>
      <c r="J169" s="39">
        <f>VLOOKUP($F169,'XN PE'!$A$1:$D$240,COLUMN(C162),0)</f>
        <v>0</v>
      </c>
      <c r="K169" s="39">
        <f>VLOOKUP($F169,'XN PE'!$A$1:$D$240,COLUMN(D162),0)</f>
        <v>0</v>
      </c>
      <c r="L169" s="40">
        <f t="shared" si="15"/>
        <v>8</v>
      </c>
      <c r="M169" s="41">
        <f t="shared" si="16"/>
        <v>8</v>
      </c>
      <c r="N169" s="42">
        <f>VLOOKUP($F169,TB!$A:$C,COLUMN(C165),0)</f>
        <v>0</v>
      </c>
      <c r="O169" s="43">
        <v>0</v>
      </c>
      <c r="P169" s="34">
        <f t="shared" si="13"/>
        <v>0</v>
      </c>
      <c r="Q169" s="34">
        <f t="shared" si="14"/>
        <v>-8</v>
      </c>
      <c r="R169" s="34">
        <f t="shared" si="12"/>
        <v>-8</v>
      </c>
      <c r="S169" s="56" t="str">
        <f>IF(ISNA(VLOOKUP($F169,Arr!$A$1:$G$230,COLUMN(C166),0))=TRUE," ",IF(VLOOKUP($F169,Arr!$A$1:$G$230,COLUMN(C166),0)=0,"",VLOOKUP($F169,Arr!$A$1:$G$230,COLUMN(C166),0)))</f>
        <v/>
      </c>
      <c r="T169" s="56" t="str">
        <f>IF(ISNA(VLOOKUP($F169,Arr!$A$1:$G$230,COLUMN(D166),0))=TRUE," ",IF(VLOOKUP($F169,Arr!$A$1:$G$230,COLUMN(D166),0)=0,"",VLOOKUP($F169,Arr!$A$1:$G$230,COLUMN(D166),0)))</f>
        <v/>
      </c>
      <c r="U169" s="56" t="str">
        <f>IF(ISNA(VLOOKUP($F169,Arr!$A$1:$G$230,COLUMN(E166),0))=TRUE," ",IF(VLOOKUP($F169,Arr!$A$1:$G$230,COLUMN(E166),0)=0,"",VLOOKUP($F169,Arr!$A$1:$G$230,COLUMN(E166),0)))</f>
        <v/>
      </c>
      <c r="V169" s="56" t="str">
        <f>IF(ISNA(VLOOKUP($F169,Arr!$A$1:$G$230,COLUMN(F166),0))=TRUE," ",IF(VLOOKUP($F169,Arr!$A$1:$G$230,COLUMN(F166),0)=0,"",VLOOKUP($F169,Arr!$A$1:$G$230,COLUMN(F166),0)))</f>
        <v/>
      </c>
      <c r="W169" s="56" t="str">
        <f>IF(ISNA(VLOOKUP($F169,Arr!$A$1:$G$230,COLUMN(G166),0))=TRUE," ",IF(VLOOKUP($F169,Arr!$A$1:$G$230,COLUMN(G166),0)=0,"",VLOOKUP($F169,Arr!$A$1:$G$230,COLUMN(G166),0)))</f>
        <v/>
      </c>
    </row>
    <row r="170" spans="1:23" ht="14.25" customHeight="1">
      <c r="A170" s="37" t="s">
        <v>177</v>
      </c>
      <c r="B170" s="37" t="s">
        <v>193</v>
      </c>
      <c r="C170" s="37" t="s">
        <v>14</v>
      </c>
      <c r="D170" s="37" t="str">
        <f>VLOOKUP($F170,'mã kho'!$A$1:$B$331,2,0)</f>
        <v/>
      </c>
      <c r="E170" s="37" t="s">
        <v>12</v>
      </c>
      <c r="F170" s="37" t="s">
        <v>294</v>
      </c>
      <c r="G170" s="37" t="s">
        <v>295</v>
      </c>
      <c r="H170" s="44" t="s">
        <v>50</v>
      </c>
      <c r="I170" s="38">
        <f>VLOOKUP($F170,KhoPhuEm!$A$1:$C$226,COLUMN(C166),0)</f>
        <v>0</v>
      </c>
      <c r="J170" s="39">
        <f>VLOOKUP($F170,'XN PE'!$A$1:$D$240,COLUMN(C163),0)</f>
        <v>0</v>
      </c>
      <c r="K170" s="39">
        <f>VLOOKUP($F170,'XN PE'!$A$1:$D$240,COLUMN(D163),0)</f>
        <v>1</v>
      </c>
      <c r="L170" s="40">
        <f t="shared" si="15"/>
        <v>-1</v>
      </c>
      <c r="M170" s="41">
        <f t="shared" si="16"/>
        <v>-1</v>
      </c>
      <c r="N170" s="42">
        <f>VLOOKUP($F170,TB!$A:$C,COLUMN(C166),0)</f>
        <v>1</v>
      </c>
      <c r="O170" s="43">
        <v>0</v>
      </c>
      <c r="P170" s="34">
        <f t="shared" si="13"/>
        <v>4.8</v>
      </c>
      <c r="Q170" s="34">
        <f t="shared" si="14"/>
        <v>5.8</v>
      </c>
      <c r="R170" s="34">
        <f t="shared" si="12"/>
        <v>3.7934426229508196</v>
      </c>
      <c r="S170" s="56" t="str">
        <f>IF(ISNA(VLOOKUP($F170,Arr!$A$1:$G$230,COLUMN(C167),0))=TRUE," ",IF(VLOOKUP($F170,Arr!$A$1:$G$230,COLUMN(C167),0)=0,"",VLOOKUP($F170,Arr!$A$1:$G$230,COLUMN(C167),0)))</f>
        <v/>
      </c>
      <c r="T170" s="56" t="str">
        <f>IF(ISNA(VLOOKUP($F170,Arr!$A$1:$G$230,COLUMN(D167),0))=TRUE," ",IF(VLOOKUP($F170,Arr!$A$1:$G$230,COLUMN(D167),0)=0,"",VLOOKUP($F170,Arr!$A$1:$G$230,COLUMN(D167),0)))</f>
        <v/>
      </c>
      <c r="U170" s="56" t="str">
        <f>IF(ISNA(VLOOKUP($F170,Arr!$A$1:$G$230,COLUMN(E167),0))=TRUE," ",IF(VLOOKUP($F170,Arr!$A$1:$G$230,COLUMN(E167),0)=0,"",VLOOKUP($F170,Arr!$A$1:$G$230,COLUMN(E167),0)))</f>
        <v/>
      </c>
      <c r="V170" s="56" t="str">
        <f>IF(ISNA(VLOOKUP($F170,Arr!$A$1:$G$230,COLUMN(F167),0))=TRUE," ",IF(VLOOKUP($F170,Arr!$A$1:$G$230,COLUMN(F167),0)=0,"",VLOOKUP($F170,Arr!$A$1:$G$230,COLUMN(F167),0)))</f>
        <v/>
      </c>
      <c r="W170" s="56" t="str">
        <f>IF(ISNA(VLOOKUP($F170,Arr!$A$1:$G$230,COLUMN(G167),0))=TRUE," ",IF(VLOOKUP($F170,Arr!$A$1:$G$230,COLUMN(G167),0)=0,"",VLOOKUP($F170,Arr!$A$1:$G$230,COLUMN(G167),0)))</f>
        <v/>
      </c>
    </row>
    <row r="171" spans="1:23" ht="14.25" customHeight="1">
      <c r="A171" s="37" t="s">
        <v>177</v>
      </c>
      <c r="B171" s="37" t="s">
        <v>193</v>
      </c>
      <c r="C171" s="37" t="s">
        <v>14</v>
      </c>
      <c r="D171" s="37" t="str">
        <f>VLOOKUP($F171,'mã kho'!$A$1:$B$331,2,0)</f>
        <v>2B11</v>
      </c>
      <c r="E171" s="37" t="s">
        <v>12</v>
      </c>
      <c r="F171" s="37" t="s">
        <v>615</v>
      </c>
      <c r="G171" s="37" t="s">
        <v>616</v>
      </c>
      <c r="H171" s="44" t="s">
        <v>50</v>
      </c>
      <c r="I171" s="38">
        <f>VLOOKUP($F171,KhoPhuEm!$A$1:$C$226,COLUMN(C167),0)</f>
        <v>4</v>
      </c>
      <c r="J171" s="39">
        <f>VLOOKUP($F171,'XN PE'!$A$1:$D$240,COLUMN(C164),0)</f>
        <v>0</v>
      </c>
      <c r="K171" s="39">
        <f>VLOOKUP($F171,'XN PE'!$A$1:$D$240,COLUMN(D164),0)</f>
        <v>0</v>
      </c>
      <c r="L171" s="40">
        <f t="shared" si="15"/>
        <v>4</v>
      </c>
      <c r="M171" s="41">
        <f t="shared" si="16"/>
        <v>8</v>
      </c>
      <c r="N171" s="42">
        <f>VLOOKUP($F171,TB!$A:$C,COLUMN(C167),0)</f>
        <v>0</v>
      </c>
      <c r="O171" s="43">
        <v>0</v>
      </c>
      <c r="P171" s="34">
        <f t="shared" si="13"/>
        <v>0</v>
      </c>
      <c r="Q171" s="34">
        <f t="shared" si="14"/>
        <v>-8</v>
      </c>
      <c r="R171" s="34">
        <f t="shared" si="12"/>
        <v>-8</v>
      </c>
      <c r="S171" s="56" t="str">
        <f>IF(ISNA(VLOOKUP($F171,Arr!$A$1:$G$230,COLUMN(C168),0))=TRUE," ",IF(VLOOKUP($F171,Arr!$A$1:$G$230,COLUMN(C168),0)=0,"",VLOOKUP($F171,Arr!$A$1:$G$230,COLUMN(C168),0)))</f>
        <v/>
      </c>
      <c r="T171" s="56" t="str">
        <f>IF(ISNA(VLOOKUP($F171,Arr!$A$1:$G$230,COLUMN(D168),0))=TRUE," ",IF(VLOOKUP($F171,Arr!$A$1:$G$230,COLUMN(D168),0)=0,"",VLOOKUP($F171,Arr!$A$1:$G$230,COLUMN(D168),0)))</f>
        <v/>
      </c>
      <c r="U171" s="56" t="str">
        <f>IF(ISNA(VLOOKUP($F171,Arr!$A$1:$G$230,COLUMN(E168),0))=TRUE," ",IF(VLOOKUP($F171,Arr!$A$1:$G$230,COLUMN(E168),0)=0,"",VLOOKUP($F171,Arr!$A$1:$G$230,COLUMN(E168),0)))</f>
        <v/>
      </c>
      <c r="V171" s="56" t="str">
        <f>IF(ISNA(VLOOKUP($F171,Arr!$A$1:$G$230,COLUMN(F168),0))=TRUE," ",IF(VLOOKUP($F171,Arr!$A$1:$G$230,COLUMN(F168),0)=0,"",VLOOKUP($F171,Arr!$A$1:$G$230,COLUMN(F168),0)))</f>
        <v/>
      </c>
      <c r="W171" s="56" t="str">
        <f>IF(ISNA(VLOOKUP($F171,Arr!$A$1:$G$230,COLUMN(G168),0))=TRUE," ",IF(VLOOKUP($F171,Arr!$A$1:$G$230,COLUMN(G168),0)=0,"",VLOOKUP($F171,Arr!$A$1:$G$230,COLUMN(G168),0)))</f>
        <v/>
      </c>
    </row>
    <row r="172" spans="1:23" ht="14.25" customHeight="1">
      <c r="A172" s="37" t="s">
        <v>360</v>
      </c>
      <c r="B172" s="37" t="s">
        <v>361</v>
      </c>
      <c r="C172" s="37" t="s">
        <v>14</v>
      </c>
      <c r="D172" s="37" t="str">
        <f>VLOOKUP($F172,'mã kho'!$A$1:$B$331,2,0)</f>
        <v>3B19,3B18</v>
      </c>
      <c r="E172" s="37" t="s">
        <v>55</v>
      </c>
      <c r="F172" s="37" t="s">
        <v>358</v>
      </c>
      <c r="G172" s="37" t="s">
        <v>359</v>
      </c>
      <c r="H172" s="44" t="s">
        <v>50</v>
      </c>
      <c r="I172" s="38">
        <f>VLOOKUP($F172,KhoLongAn!$A$1:$C$93,COLUMN(C154),0)</f>
        <v>1</v>
      </c>
      <c r="J172" s="39">
        <f>VLOOKUP($F172,'XN LA'!$A$1:$D$104,COLUMN(C150),0)</f>
        <v>0</v>
      </c>
      <c r="K172" s="39">
        <f>VLOOKUP($F172,'XN LA'!$A$1:$D$104,COLUMN(D150),0)</f>
        <v>0</v>
      </c>
      <c r="L172" s="40">
        <f t="shared" si="15"/>
        <v>1</v>
      </c>
      <c r="M172" s="41">
        <f t="shared" si="16"/>
        <v>389</v>
      </c>
      <c r="N172" s="42">
        <f>VLOOKUP($F172,TB!$A:$C,COLUMN(C168),0)</f>
        <v>111</v>
      </c>
      <c r="O172" s="43">
        <v>313000</v>
      </c>
      <c r="P172" s="34">
        <f t="shared" si="13"/>
        <v>532.79999999999995</v>
      </c>
      <c r="Q172" s="34">
        <f t="shared" si="14"/>
        <v>143.79999999999995</v>
      </c>
      <c r="R172" s="34">
        <f t="shared" si="12"/>
        <v>-78.927868852459028</v>
      </c>
      <c r="S172" s="56" t="str">
        <f>IF(ISNA(VLOOKUP($F172,Arr!$A$1:$G$230,COLUMN(C169),0))=TRUE," ",IF(VLOOKUP($F172,Arr!$A$1:$G$230,COLUMN(C169),0)=0,"",VLOOKUP($F172,Arr!$A$1:$G$230,COLUMN(C169),0)))</f>
        <v/>
      </c>
      <c r="T172" s="56" t="str">
        <f>IF(ISNA(VLOOKUP($F172,Arr!$A$1:$G$230,COLUMN(D169),0))=TRUE," ",IF(VLOOKUP($F172,Arr!$A$1:$G$230,COLUMN(D169),0)=0,"",VLOOKUP($F172,Arr!$A$1:$G$230,COLUMN(D169),0)))</f>
        <v/>
      </c>
      <c r="U172" s="56" t="str">
        <f>IF(ISNA(VLOOKUP($F172,Arr!$A$1:$G$230,COLUMN(E169),0))=TRUE," ",IF(VLOOKUP($F172,Arr!$A$1:$G$230,COLUMN(E169),0)=0,"",VLOOKUP($F172,Arr!$A$1:$G$230,COLUMN(E169),0)))</f>
        <v/>
      </c>
      <c r="V172" s="56" t="str">
        <f>IF(ISNA(VLOOKUP($F172,Arr!$A$1:$G$230,COLUMN(F169),0))=TRUE," ",IF(VLOOKUP($F172,Arr!$A$1:$G$230,COLUMN(F169),0)=0,"",VLOOKUP($F172,Arr!$A$1:$G$230,COLUMN(F169),0)))</f>
        <v/>
      </c>
      <c r="W172" s="56" t="str">
        <f>IF(ISNA(VLOOKUP($F172,Arr!$A$1:$G$230,COLUMN(G169),0))=TRUE," ",IF(VLOOKUP($F172,Arr!$A$1:$G$230,COLUMN(G169),0)=0,"",VLOOKUP($F172,Arr!$A$1:$G$230,COLUMN(G169),0)))</f>
        <v/>
      </c>
    </row>
    <row r="173" spans="1:23" ht="14.25" customHeight="1">
      <c r="A173" s="37" t="s">
        <v>360</v>
      </c>
      <c r="B173" s="37" t="s">
        <v>361</v>
      </c>
      <c r="C173" s="37" t="s">
        <v>14</v>
      </c>
      <c r="D173" s="37" t="str">
        <f>VLOOKUP($F173,'mã kho'!$A$1:$B$331,2,0)</f>
        <v>3B19,3B18</v>
      </c>
      <c r="E173" s="37" t="s">
        <v>12</v>
      </c>
      <c r="F173" s="37" t="s">
        <v>358</v>
      </c>
      <c r="G173" s="37" t="s">
        <v>359</v>
      </c>
      <c r="H173" s="44" t="s">
        <v>50</v>
      </c>
      <c r="I173" s="38">
        <f>VLOOKUP($F173,KhoPhuEm!$A$1:$C$226,COLUMN(C169),0)</f>
        <v>162</v>
      </c>
      <c r="J173" s="39">
        <f>VLOOKUP($F173,'XN PE'!$A$1:$D$240,COLUMN(C166),0)</f>
        <v>362</v>
      </c>
      <c r="K173" s="39">
        <f>VLOOKUP($F173,'XN PE'!$A$1:$D$240,COLUMN(D166),0)</f>
        <v>136</v>
      </c>
      <c r="L173" s="40">
        <f>SUM(I173:J173)-K173</f>
        <v>388</v>
      </c>
      <c r="M173" s="41" t="str">
        <f t="shared" si="16"/>
        <v/>
      </c>
      <c r="N173" s="42">
        <f>VLOOKUP($F173,TB!$A:$C,COLUMN(C169),0)</f>
        <v>111</v>
      </c>
      <c r="O173" s="43">
        <v>313000</v>
      </c>
      <c r="P173" s="34">
        <f t="shared" si="13"/>
        <v>532.79999999999995</v>
      </c>
      <c r="Q173" s="34">
        <f t="shared" si="14"/>
        <v>0</v>
      </c>
      <c r="R173" s="34">
        <f t="shared" si="12"/>
        <v>0</v>
      </c>
      <c r="S173" s="56" t="str">
        <f>IF(ISNA(VLOOKUP($F173,Arr!$A$1:$G$230,COLUMN(C170),0))=TRUE," ",IF(VLOOKUP($F173,Arr!$A$1:$G$230,COLUMN(C170),0)=0,"",VLOOKUP($F173,Arr!$A$1:$G$230,COLUMN(C170),0)))</f>
        <v/>
      </c>
      <c r="T173" s="56" t="str">
        <f>IF(ISNA(VLOOKUP($F173,Arr!$A$1:$G$230,COLUMN(D170),0))=TRUE," ",IF(VLOOKUP($F173,Arr!$A$1:$G$230,COLUMN(D170),0)=0,"",VLOOKUP($F173,Arr!$A$1:$G$230,COLUMN(D170),0)))</f>
        <v/>
      </c>
      <c r="U173" s="56" t="str">
        <f>IF(ISNA(VLOOKUP($F173,Arr!$A$1:$G$230,COLUMN(E170),0))=TRUE," ",IF(VLOOKUP($F173,Arr!$A$1:$G$230,COLUMN(E170),0)=0,"",VLOOKUP($F173,Arr!$A$1:$G$230,COLUMN(E170),0)))</f>
        <v/>
      </c>
      <c r="V173" s="56" t="str">
        <f>IF(ISNA(VLOOKUP($F173,Arr!$A$1:$G$230,COLUMN(F170),0))=TRUE," ",IF(VLOOKUP($F173,Arr!$A$1:$G$230,COLUMN(F170),0)=0,"",VLOOKUP($F173,Arr!$A$1:$G$230,COLUMN(F170),0)))</f>
        <v/>
      </c>
      <c r="W173" s="56" t="str">
        <f>IF(ISNA(VLOOKUP($F173,Arr!$A$1:$G$230,COLUMN(G170),0))=TRUE," ",IF(VLOOKUP($F173,Arr!$A$1:$G$230,COLUMN(G170),0)=0,"",VLOOKUP($F173,Arr!$A$1:$G$230,COLUMN(G170),0)))</f>
        <v/>
      </c>
    </row>
    <row r="174" spans="1:23" ht="14.25" customHeight="1">
      <c r="A174" s="37" t="s">
        <v>360</v>
      </c>
      <c r="B174" s="37" t="s">
        <v>361</v>
      </c>
      <c r="C174" s="37" t="s">
        <v>14</v>
      </c>
      <c r="D174" s="37" t="str">
        <f>VLOOKUP($F174,'mã kho'!$A$1:$B$331,2,0)</f>
        <v>1A7</v>
      </c>
      <c r="E174" s="37" t="s">
        <v>55</v>
      </c>
      <c r="F174" s="37" t="s">
        <v>362</v>
      </c>
      <c r="G174" s="37" t="s">
        <v>363</v>
      </c>
      <c r="H174" s="44" t="s">
        <v>50</v>
      </c>
      <c r="I174" s="38">
        <f>VLOOKUP($F174,KhoLongAn!$A$1:$C$93,COLUMN(C156),0)</f>
        <v>244</v>
      </c>
      <c r="J174" s="39">
        <f>VLOOKUP($F174,'XN LA'!$A$1:$D$104,COLUMN(C152),0)</f>
        <v>0</v>
      </c>
      <c r="K174" s="39">
        <f>VLOOKUP($F174,'XN LA'!$A$1:$D$104,COLUMN(D152),0)</f>
        <v>0</v>
      </c>
      <c r="L174" s="40">
        <f t="shared" si="15"/>
        <v>244</v>
      </c>
      <c r="M174" s="41">
        <f t="shared" si="16"/>
        <v>551</v>
      </c>
      <c r="N174" s="42">
        <f>VLOOKUP($F174,TB!$A:$C,COLUMN(C170),0)</f>
        <v>37</v>
      </c>
      <c r="O174" s="43">
        <v>430000</v>
      </c>
      <c r="P174" s="34">
        <f t="shared" si="13"/>
        <v>177.6</v>
      </c>
      <c r="Q174" s="34">
        <f t="shared" si="14"/>
        <v>-373.4</v>
      </c>
      <c r="R174" s="34">
        <f t="shared" si="12"/>
        <v>-447.64262295081971</v>
      </c>
      <c r="S174" s="56" t="str">
        <f>IF(ISNA(VLOOKUP($F174,Arr!$A$1:$G$230,COLUMN(C171),0))=TRUE," ",IF(VLOOKUP($F174,Arr!$A$1:$G$230,COLUMN(C171),0)=0,"",VLOOKUP($F174,Arr!$A$1:$G$230,COLUMN(C171),0)))</f>
        <v/>
      </c>
      <c r="T174" s="56" t="str">
        <f>IF(ISNA(VLOOKUP($F174,Arr!$A$1:$G$230,COLUMN(D171),0))=TRUE," ",IF(VLOOKUP($F174,Arr!$A$1:$G$230,COLUMN(D171),0)=0,"",VLOOKUP($F174,Arr!$A$1:$G$230,COLUMN(D171),0)))</f>
        <v/>
      </c>
      <c r="U174" s="56" t="str">
        <f>IF(ISNA(VLOOKUP($F174,Arr!$A$1:$G$230,COLUMN(E171),0))=TRUE," ",IF(VLOOKUP($F174,Arr!$A$1:$G$230,COLUMN(E171),0)=0,"",VLOOKUP($F174,Arr!$A$1:$G$230,COLUMN(E171),0)))</f>
        <v/>
      </c>
      <c r="V174" s="56" t="str">
        <f>IF(ISNA(VLOOKUP($F174,Arr!$A$1:$G$230,COLUMN(F171),0))=TRUE," ",IF(VLOOKUP($F174,Arr!$A$1:$G$230,COLUMN(F171),0)=0,"",VLOOKUP($F174,Arr!$A$1:$G$230,COLUMN(F171),0)))</f>
        <v/>
      </c>
      <c r="W174" s="56" t="str">
        <f>IF(ISNA(VLOOKUP($F174,Arr!$A$1:$G$230,COLUMN(G171),0))=TRUE," ",IF(VLOOKUP($F174,Arr!$A$1:$G$230,COLUMN(G171),0)=0,"",VLOOKUP($F174,Arr!$A$1:$G$230,COLUMN(G171),0)))</f>
        <v/>
      </c>
    </row>
    <row r="175" spans="1:23" ht="14.25" customHeight="1">
      <c r="A175" s="37" t="s">
        <v>360</v>
      </c>
      <c r="B175" s="37" t="s">
        <v>361</v>
      </c>
      <c r="C175" s="37" t="s">
        <v>14</v>
      </c>
      <c r="D175" s="37" t="str">
        <f>VLOOKUP($F175,'mã kho'!$A$1:$B$331,2,0)</f>
        <v>1A7</v>
      </c>
      <c r="E175" s="37" t="s">
        <v>12</v>
      </c>
      <c r="F175" s="37" t="s">
        <v>362</v>
      </c>
      <c r="G175" s="37" t="s">
        <v>363</v>
      </c>
      <c r="H175" s="44" t="s">
        <v>50</v>
      </c>
      <c r="I175" s="38">
        <f>VLOOKUP($F175,KhoPhuEm!$A$1:$C$226,COLUMN(C171),0)</f>
        <v>265</v>
      </c>
      <c r="J175" s="39">
        <f>VLOOKUP($F175,'XN PE'!$A$1:$D$240,COLUMN(C168),0)</f>
        <v>245</v>
      </c>
      <c r="K175" s="39">
        <f>VLOOKUP($F175,'XN PE'!$A$1:$D$240,COLUMN(D168),0)</f>
        <v>203</v>
      </c>
      <c r="L175" s="40">
        <f>SUM(I175:J175)-K175</f>
        <v>307</v>
      </c>
      <c r="M175" s="41" t="str">
        <f t="shared" si="16"/>
        <v/>
      </c>
      <c r="N175" s="42">
        <f>VLOOKUP($F175,TB!$A:$C,COLUMN(C171),0)</f>
        <v>37</v>
      </c>
      <c r="O175" s="43">
        <v>430000</v>
      </c>
      <c r="P175" s="34">
        <f t="shared" si="13"/>
        <v>177.6</v>
      </c>
      <c r="Q175" s="34">
        <f t="shared" si="14"/>
        <v>0</v>
      </c>
      <c r="R175" s="34">
        <f t="shared" si="12"/>
        <v>0</v>
      </c>
      <c r="S175" s="56" t="str">
        <f>IF(ISNA(VLOOKUP($F175,Arr!$A$1:$G$230,COLUMN(C172),0))=TRUE," ",IF(VLOOKUP($F175,Arr!$A$1:$G$230,COLUMN(C172),0)=0,"",VLOOKUP($F175,Arr!$A$1:$G$230,COLUMN(C172),0)))</f>
        <v/>
      </c>
      <c r="T175" s="56" t="str">
        <f>IF(ISNA(VLOOKUP($F175,Arr!$A$1:$G$230,COLUMN(D172),0))=TRUE," ",IF(VLOOKUP($F175,Arr!$A$1:$G$230,COLUMN(D172),0)=0,"",VLOOKUP($F175,Arr!$A$1:$G$230,COLUMN(D172),0)))</f>
        <v/>
      </c>
      <c r="U175" s="56" t="str">
        <f>IF(ISNA(VLOOKUP($F175,Arr!$A$1:$G$230,COLUMN(E172),0))=TRUE," ",IF(VLOOKUP($F175,Arr!$A$1:$G$230,COLUMN(E172),0)=0,"",VLOOKUP($F175,Arr!$A$1:$G$230,COLUMN(E172),0)))</f>
        <v/>
      </c>
      <c r="V175" s="56" t="str">
        <f>IF(ISNA(VLOOKUP($F175,Arr!$A$1:$G$230,COLUMN(F172),0))=TRUE," ",IF(VLOOKUP($F175,Arr!$A$1:$G$230,COLUMN(F172),0)=0,"",VLOOKUP($F175,Arr!$A$1:$G$230,COLUMN(F172),0)))</f>
        <v/>
      </c>
      <c r="W175" s="56" t="str">
        <f>IF(ISNA(VLOOKUP($F175,Arr!$A$1:$G$230,COLUMN(G172),0))=TRUE," ",IF(VLOOKUP($F175,Arr!$A$1:$G$230,COLUMN(G172),0)=0,"",VLOOKUP($F175,Arr!$A$1:$G$230,COLUMN(G172),0)))</f>
        <v/>
      </c>
    </row>
    <row r="176" spans="1:23" ht="14.25" customHeight="1">
      <c r="A176" s="37" t="s">
        <v>67</v>
      </c>
      <c r="B176" s="37" t="s">
        <v>14</v>
      </c>
      <c r="C176" s="37" t="s">
        <v>14</v>
      </c>
      <c r="D176" s="37" t="str">
        <f>VLOOKUP($F176,'mã kho'!$A$1:$B$331,2,0)</f>
        <v>3B4</v>
      </c>
      <c r="E176" s="37" t="s">
        <v>55</v>
      </c>
      <c r="F176" s="37" t="s">
        <v>258</v>
      </c>
      <c r="G176" s="37" t="s">
        <v>259</v>
      </c>
      <c r="H176" s="44" t="s">
        <v>50</v>
      </c>
      <c r="I176" s="38">
        <f>VLOOKUP($F176,KhoLongAn!$A$1:$C$93,COLUMN(C158),0)</f>
        <v>330</v>
      </c>
      <c r="J176" s="39">
        <f>VLOOKUP($F176,'XN LA'!$A$1:$D$104,COLUMN(C154),0)</f>
        <v>0</v>
      </c>
      <c r="K176" s="39">
        <f>VLOOKUP($F176,'XN LA'!$A$1:$D$104,COLUMN(D154),0)</f>
        <v>0</v>
      </c>
      <c r="L176" s="40">
        <f t="shared" si="15"/>
        <v>330</v>
      </c>
      <c r="M176" s="41">
        <f t="shared" si="16"/>
        <v>386</v>
      </c>
      <c r="N176" s="42">
        <v>0</v>
      </c>
      <c r="O176" s="43">
        <v>415000</v>
      </c>
      <c r="P176" s="34">
        <f t="shared" si="13"/>
        <v>0</v>
      </c>
      <c r="Q176" s="34">
        <f t="shared" si="14"/>
        <v>-386</v>
      </c>
      <c r="R176" s="34">
        <f t="shared" si="12"/>
        <v>-386</v>
      </c>
      <c r="S176" s="56" t="str">
        <f>IF(ISNA(VLOOKUP($F176,Arr!$A$1:$G$230,COLUMN(C173),0))=TRUE," ",IF(VLOOKUP($F176,Arr!$A$1:$G$230,COLUMN(C173),0)=0,"",VLOOKUP($F176,Arr!$A$1:$G$230,COLUMN(C173),0)))</f>
        <v/>
      </c>
      <c r="T176" s="56" t="str">
        <f>IF(ISNA(VLOOKUP($F176,Arr!$A$1:$G$230,COLUMN(D173),0))=TRUE," ",IF(VLOOKUP($F176,Arr!$A$1:$G$230,COLUMN(D173),0)=0,"",VLOOKUP($F176,Arr!$A$1:$G$230,COLUMN(D173),0)))</f>
        <v/>
      </c>
      <c r="U176" s="56" t="str">
        <f>IF(ISNA(VLOOKUP($F176,Arr!$A$1:$G$230,COLUMN(E173),0))=TRUE," ",IF(VLOOKUP($F176,Arr!$A$1:$G$230,COLUMN(E173),0)=0,"",VLOOKUP($F176,Arr!$A$1:$G$230,COLUMN(E173),0)))</f>
        <v/>
      </c>
      <c r="V176" s="56" t="str">
        <f>IF(ISNA(VLOOKUP($F176,Arr!$A$1:$G$230,COLUMN(F173),0))=TRUE," ",IF(VLOOKUP($F176,Arr!$A$1:$G$230,COLUMN(F173),0)=0,"",VLOOKUP($F176,Arr!$A$1:$G$230,COLUMN(F173),0)))</f>
        <v/>
      </c>
      <c r="W176" s="56" t="str">
        <f>IF(ISNA(VLOOKUP($F176,Arr!$A$1:$G$230,COLUMN(G173),0))=TRUE," ",IF(VLOOKUP($F176,Arr!$A$1:$G$230,COLUMN(G173),0)=0,"",VLOOKUP($F176,Arr!$A$1:$G$230,COLUMN(G173),0)))</f>
        <v/>
      </c>
    </row>
    <row r="177" spans="1:23" ht="14.25" customHeight="1">
      <c r="A177" s="37" t="s">
        <v>67</v>
      </c>
      <c r="B177" s="37" t="s">
        <v>14</v>
      </c>
      <c r="C177" s="37" t="s">
        <v>14</v>
      </c>
      <c r="D177" s="37" t="str">
        <f>VLOOKUP($F177,'mã kho'!$A$1:$B$331,2,0)</f>
        <v>3B4</v>
      </c>
      <c r="E177" s="37" t="s">
        <v>12</v>
      </c>
      <c r="F177" s="37" t="s">
        <v>258</v>
      </c>
      <c r="G177" s="37" t="s">
        <v>259</v>
      </c>
      <c r="H177" s="44" t="s">
        <v>50</v>
      </c>
      <c r="I177" s="38">
        <f>VLOOKUP($F177,KhoPhuEm!$A$1:$C$226,COLUMN(C173),0)</f>
        <v>57</v>
      </c>
      <c r="J177" s="39">
        <f>VLOOKUP($F177,'XN PE'!$A$1:$D$240,COLUMN(C170),0)</f>
        <v>0</v>
      </c>
      <c r="K177" s="39">
        <f>VLOOKUP($F177,'XN PE'!$A$1:$D$240,COLUMN(D170),0)</f>
        <v>1</v>
      </c>
      <c r="L177" s="40">
        <f t="shared" si="15"/>
        <v>56</v>
      </c>
      <c r="M177" s="41" t="str">
        <f t="shared" si="16"/>
        <v/>
      </c>
      <c r="N177" s="42">
        <v>0</v>
      </c>
      <c r="O177" s="43">
        <v>415000</v>
      </c>
      <c r="P177" s="34">
        <f t="shared" si="13"/>
        <v>0</v>
      </c>
      <c r="Q177" s="34">
        <f t="shared" si="14"/>
        <v>0</v>
      </c>
      <c r="R177" s="34">
        <f t="shared" si="12"/>
        <v>0</v>
      </c>
      <c r="S177" s="56" t="str">
        <f>IF(ISNA(VLOOKUP($F177,Arr!$A$1:$G$230,COLUMN(C174),0))=TRUE," ",IF(VLOOKUP($F177,Arr!$A$1:$G$230,COLUMN(C174),0)=0,"",VLOOKUP($F177,Arr!$A$1:$G$230,COLUMN(C174),0)))</f>
        <v/>
      </c>
      <c r="T177" s="56" t="str">
        <f>IF(ISNA(VLOOKUP($F177,Arr!$A$1:$G$230,COLUMN(D174),0))=TRUE," ",IF(VLOOKUP($F177,Arr!$A$1:$G$230,COLUMN(D174),0)=0,"",VLOOKUP($F177,Arr!$A$1:$G$230,COLUMN(D174),0)))</f>
        <v/>
      </c>
      <c r="U177" s="56" t="str">
        <f>IF(ISNA(VLOOKUP($F177,Arr!$A$1:$G$230,COLUMN(E174),0))=TRUE," ",IF(VLOOKUP($F177,Arr!$A$1:$G$230,COLUMN(E174),0)=0,"",VLOOKUP($F177,Arr!$A$1:$G$230,COLUMN(E174),0)))</f>
        <v/>
      </c>
      <c r="V177" s="56" t="str">
        <f>IF(ISNA(VLOOKUP($F177,Arr!$A$1:$G$230,COLUMN(F174),0))=TRUE," ",IF(VLOOKUP($F177,Arr!$A$1:$G$230,COLUMN(F174),0)=0,"",VLOOKUP($F177,Arr!$A$1:$G$230,COLUMN(F174),0)))</f>
        <v/>
      </c>
      <c r="W177" s="56" t="str">
        <f>IF(ISNA(VLOOKUP($F177,Arr!$A$1:$G$230,COLUMN(G174),0))=TRUE," ",IF(VLOOKUP($F177,Arr!$A$1:$G$230,COLUMN(G174),0)=0,"",VLOOKUP($F177,Arr!$A$1:$G$230,COLUMN(G174),0)))</f>
        <v/>
      </c>
    </row>
    <row r="178" spans="1:23" ht="14.25" customHeight="1">
      <c r="A178" s="37" t="s">
        <v>67</v>
      </c>
      <c r="B178" s="37" t="s">
        <v>68</v>
      </c>
      <c r="C178" s="37" t="s">
        <v>14</v>
      </c>
      <c r="D178" s="37" t="str">
        <f>VLOOKUP($F178,'mã kho'!$A$1:$B$331,2,0)</f>
        <v>3A23</v>
      </c>
      <c r="E178" s="37" t="s">
        <v>12</v>
      </c>
      <c r="F178" s="37" t="s">
        <v>364</v>
      </c>
      <c r="G178" s="37" t="s">
        <v>365</v>
      </c>
      <c r="H178" s="44" t="s">
        <v>50</v>
      </c>
      <c r="I178" s="38">
        <f>VLOOKUP($F178,KhoPhuEm!$A$1:$C$226,COLUMN(C174),0)</f>
        <v>55</v>
      </c>
      <c r="J178" s="39">
        <f>VLOOKUP($F178,'XN PE'!$A$1:$D$240,COLUMN(C171),0)</f>
        <v>3</v>
      </c>
      <c r="K178" s="39">
        <f>VLOOKUP($F178,'XN PE'!$A$1:$D$240,COLUMN(D171),0)</f>
        <v>55</v>
      </c>
      <c r="L178" s="40">
        <f t="shared" si="15"/>
        <v>3</v>
      </c>
      <c r="M178" s="41">
        <f t="shared" si="16"/>
        <v>3</v>
      </c>
      <c r="N178" s="42">
        <f>VLOOKUP($F178,TB!$A:$C,COLUMN(C174),0)</f>
        <v>0</v>
      </c>
      <c r="O178" s="43">
        <v>0</v>
      </c>
      <c r="P178" s="34">
        <f t="shared" si="13"/>
        <v>0</v>
      </c>
      <c r="Q178" s="34">
        <f t="shared" si="14"/>
        <v>-3</v>
      </c>
      <c r="R178" s="34">
        <f t="shared" si="12"/>
        <v>-3</v>
      </c>
      <c r="S178" s="56" t="str">
        <f>IF(ISNA(VLOOKUP($F178,Arr!$A$1:$G$230,COLUMN(C175),0))=TRUE," ",IF(VLOOKUP($F178,Arr!$A$1:$G$230,COLUMN(C175),0)=0,"",VLOOKUP($F178,Arr!$A$1:$G$230,COLUMN(C175),0)))</f>
        <v/>
      </c>
      <c r="T178" s="56" t="str">
        <f>IF(ISNA(VLOOKUP($F178,Arr!$A$1:$G$230,COLUMN(D175),0))=TRUE," ",IF(VLOOKUP($F178,Arr!$A$1:$G$230,COLUMN(D175),0)=0,"",VLOOKUP($F178,Arr!$A$1:$G$230,COLUMN(D175),0)))</f>
        <v/>
      </c>
      <c r="U178" s="56" t="str">
        <f>IF(ISNA(VLOOKUP($F178,Arr!$A$1:$G$230,COLUMN(E175),0))=TRUE," ",IF(VLOOKUP($F178,Arr!$A$1:$G$230,COLUMN(E175),0)=0,"",VLOOKUP($F178,Arr!$A$1:$G$230,COLUMN(E175),0)))</f>
        <v/>
      </c>
      <c r="V178" s="56" t="str">
        <f>IF(ISNA(VLOOKUP($F178,Arr!$A$1:$G$230,COLUMN(F175),0))=TRUE," ",IF(VLOOKUP($F178,Arr!$A$1:$G$230,COLUMN(F175),0)=0,"",VLOOKUP($F178,Arr!$A$1:$G$230,COLUMN(F175),0)))</f>
        <v/>
      </c>
      <c r="W178" s="56" t="str">
        <f>IF(ISNA(VLOOKUP($F178,Arr!$A$1:$G$230,COLUMN(G175),0))=TRUE," ",IF(VLOOKUP($F178,Arr!$A$1:$G$230,COLUMN(G175),0)=0,"",VLOOKUP($F178,Arr!$A$1:$G$230,COLUMN(G175),0)))</f>
        <v/>
      </c>
    </row>
    <row r="179" spans="1:23" ht="14.25" customHeight="1">
      <c r="A179" s="37" t="s">
        <v>67</v>
      </c>
      <c r="B179" s="37" t="s">
        <v>68</v>
      </c>
      <c r="C179" s="37" t="s">
        <v>14</v>
      </c>
      <c r="D179" s="37" t="str">
        <f>VLOOKUP($F179,'mã kho'!$A$1:$B$331,2,0)</f>
        <v>2C10</v>
      </c>
      <c r="E179" s="37" t="s">
        <v>12</v>
      </c>
      <c r="F179" s="37" t="s">
        <v>65</v>
      </c>
      <c r="G179" s="37" t="s">
        <v>66</v>
      </c>
      <c r="H179" s="44" t="s">
        <v>50</v>
      </c>
      <c r="I179" s="38">
        <f>VLOOKUP($F179,KhoPhuEm!$A$1:$C$226,COLUMN(C175),0)</f>
        <v>103</v>
      </c>
      <c r="J179" s="39">
        <f>VLOOKUP($F179,'XN PE'!$A$1:$D$240,COLUMN(C172),0)</f>
        <v>6</v>
      </c>
      <c r="K179" s="39">
        <f>VLOOKUP($F179,'XN PE'!$A$1:$D$240,COLUMN(D172),0)</f>
        <v>105</v>
      </c>
      <c r="L179" s="40">
        <f t="shared" si="15"/>
        <v>4</v>
      </c>
      <c r="M179" s="41">
        <f t="shared" si="16"/>
        <v>4</v>
      </c>
      <c r="N179" s="42">
        <f>VLOOKUP($F179,TB!$A:$C,COLUMN(C175),0)</f>
        <v>12</v>
      </c>
      <c r="O179" s="43">
        <v>453000</v>
      </c>
      <c r="P179" s="34">
        <f t="shared" si="13"/>
        <v>57.599999999999994</v>
      </c>
      <c r="Q179" s="34">
        <f t="shared" si="14"/>
        <v>53.599999999999994</v>
      </c>
      <c r="R179" s="34">
        <f t="shared" si="12"/>
        <v>29.521311475409831</v>
      </c>
      <c r="S179" s="56" t="str">
        <f>IF(ISNA(VLOOKUP($F179,Arr!$A$1:$G$230,COLUMN(C176),0))=TRUE," ",IF(VLOOKUP($F179,Arr!$A$1:$G$230,COLUMN(C176),0)=0,"",VLOOKUP($F179,Arr!$A$1:$G$230,COLUMN(C176),0)))</f>
        <v/>
      </c>
      <c r="T179" s="56" t="str">
        <f>IF(ISNA(VLOOKUP($F179,Arr!$A$1:$G$230,COLUMN(D176),0))=TRUE," ",IF(VLOOKUP($F179,Arr!$A$1:$G$230,COLUMN(D176),0)=0,"",VLOOKUP($F179,Arr!$A$1:$G$230,COLUMN(D176),0)))</f>
        <v/>
      </c>
      <c r="U179" s="56" t="str">
        <f>IF(ISNA(VLOOKUP($F179,Arr!$A$1:$G$230,COLUMN(E176),0))=TRUE," ",IF(VLOOKUP($F179,Arr!$A$1:$G$230,COLUMN(E176),0)=0,"",VLOOKUP($F179,Arr!$A$1:$G$230,COLUMN(E176),0)))</f>
        <v/>
      </c>
      <c r="V179" s="56" t="str">
        <f>IF(ISNA(VLOOKUP($F179,Arr!$A$1:$G$230,COLUMN(F176),0))=TRUE," ",IF(VLOOKUP($F179,Arr!$A$1:$G$230,COLUMN(F176),0)=0,"",VLOOKUP($F179,Arr!$A$1:$G$230,COLUMN(F176),0)))</f>
        <v/>
      </c>
      <c r="W179" s="56" t="str">
        <f>IF(ISNA(VLOOKUP($F179,Arr!$A$1:$G$230,COLUMN(G176),0))=TRUE," ",IF(VLOOKUP($F179,Arr!$A$1:$G$230,COLUMN(G176),0)=0,"",VLOOKUP($F179,Arr!$A$1:$G$230,COLUMN(G176),0)))</f>
        <v/>
      </c>
    </row>
    <row r="180" spans="1:23" ht="14.25" customHeight="1">
      <c r="A180" s="37" t="s">
        <v>67</v>
      </c>
      <c r="B180" s="37" t="s">
        <v>68</v>
      </c>
      <c r="C180" s="37" t="s">
        <v>14</v>
      </c>
      <c r="D180" s="37" t="str">
        <f>VLOOKUP($F180,'mã kho'!$A$1:$B$331,2,0)</f>
        <v>REDWINE</v>
      </c>
      <c r="E180" s="37" t="s">
        <v>12</v>
      </c>
      <c r="F180" s="37" t="s">
        <v>480</v>
      </c>
      <c r="G180" s="37" t="s">
        <v>481</v>
      </c>
      <c r="H180" s="44" t="s">
        <v>50</v>
      </c>
      <c r="I180" s="38">
        <f>VLOOKUP($F180,KhoPhuEm!$A$1:$C$226,COLUMN(C176),0)</f>
        <v>6</v>
      </c>
      <c r="J180" s="39">
        <f>VLOOKUP($F180,'XN PE'!$A$1:$D$240,COLUMN(C173),0)</f>
        <v>0</v>
      </c>
      <c r="K180" s="39">
        <f>VLOOKUP($F180,'XN PE'!$A$1:$D$240,COLUMN(D173),0)</f>
        <v>6</v>
      </c>
      <c r="L180" s="40">
        <f t="shared" si="15"/>
        <v>0</v>
      </c>
      <c r="M180" s="41">
        <f t="shared" si="16"/>
        <v>0</v>
      </c>
      <c r="N180" s="42">
        <f>VLOOKUP($F180,TB!$A:$C,COLUMN(C176),0)</f>
        <v>65</v>
      </c>
      <c r="O180" s="43">
        <v>0</v>
      </c>
      <c r="P180" s="34">
        <f t="shared" si="13"/>
        <v>312</v>
      </c>
      <c r="Q180" s="34">
        <f t="shared" si="14"/>
        <v>312</v>
      </c>
      <c r="R180" s="34">
        <f t="shared" si="12"/>
        <v>181.57377049180329</v>
      </c>
      <c r="S180" s="56" t="str">
        <f>IF(ISNA(VLOOKUP($F180,Arr!$A$1:$G$230,COLUMN(C177),0))=TRUE," ",IF(VLOOKUP($F180,Arr!$A$1:$G$230,COLUMN(C177),0)=0,"",VLOOKUP($F180,Arr!$A$1:$G$230,COLUMN(C177),0)))</f>
        <v/>
      </c>
      <c r="T180" s="56" t="str">
        <f>IF(ISNA(VLOOKUP($F180,Arr!$A$1:$G$230,COLUMN(D177),0))=TRUE," ",IF(VLOOKUP($F180,Arr!$A$1:$G$230,COLUMN(D177),0)=0,"",VLOOKUP($F180,Arr!$A$1:$G$230,COLUMN(D177),0)))</f>
        <v/>
      </c>
      <c r="U180" s="56" t="str">
        <f>IF(ISNA(VLOOKUP($F180,Arr!$A$1:$G$230,COLUMN(E177),0))=TRUE," ",IF(VLOOKUP($F180,Arr!$A$1:$G$230,COLUMN(E177),0)=0,"",VLOOKUP($F180,Arr!$A$1:$G$230,COLUMN(E177),0)))</f>
        <v/>
      </c>
      <c r="V180" s="56" t="str">
        <f>IF(ISNA(VLOOKUP($F180,Arr!$A$1:$G$230,COLUMN(F177),0))=TRUE," ",IF(VLOOKUP($F180,Arr!$A$1:$G$230,COLUMN(F177),0)=0,"",VLOOKUP($F180,Arr!$A$1:$G$230,COLUMN(F177),0)))</f>
        <v/>
      </c>
      <c r="W180" s="56" t="str">
        <f>IF(ISNA(VLOOKUP($F180,Arr!$A$1:$G$230,COLUMN(G177),0))=TRUE," ",IF(VLOOKUP($F180,Arr!$A$1:$G$230,COLUMN(G177),0)=0,"",VLOOKUP($F180,Arr!$A$1:$G$230,COLUMN(G177),0)))</f>
        <v/>
      </c>
    </row>
    <row r="181" spans="1:23" ht="14.25" customHeight="1">
      <c r="A181" s="37" t="s">
        <v>67</v>
      </c>
      <c r="B181" s="37" t="s">
        <v>68</v>
      </c>
      <c r="C181" s="37" t="s">
        <v>14</v>
      </c>
      <c r="D181" s="37" t="str">
        <f>VLOOKUP($F181,'mã kho'!$A$1:$B$331,2,0)</f>
        <v>REDWINE</v>
      </c>
      <c r="E181" s="37" t="s">
        <v>12</v>
      </c>
      <c r="F181" s="37" t="s">
        <v>313</v>
      </c>
      <c r="G181" s="37" t="s">
        <v>314</v>
      </c>
      <c r="H181" s="44" t="s">
        <v>50</v>
      </c>
      <c r="I181" s="38">
        <f>VLOOKUP($F181,KhoPhuEm!$A$1:$C$226,COLUMN(C177),0)</f>
        <v>26</v>
      </c>
      <c r="J181" s="39">
        <f>VLOOKUP($F181,'XN PE'!$A$1:$D$240,COLUMN(C174),0)</f>
        <v>0</v>
      </c>
      <c r="K181" s="39">
        <f>VLOOKUP($F181,'XN PE'!$A$1:$D$240,COLUMN(D174),0)</f>
        <v>25</v>
      </c>
      <c r="L181" s="40">
        <f t="shared" si="15"/>
        <v>1</v>
      </c>
      <c r="M181" s="41">
        <f t="shared" si="16"/>
        <v>1</v>
      </c>
      <c r="N181" s="42">
        <f>VLOOKUP($F181,TB!$A:$C,COLUMN(C177),0)</f>
        <v>2</v>
      </c>
      <c r="O181" s="43">
        <v>0</v>
      </c>
      <c r="P181" s="34">
        <f t="shared" si="13"/>
        <v>9.6</v>
      </c>
      <c r="Q181" s="34">
        <f t="shared" si="14"/>
        <v>8.6</v>
      </c>
      <c r="R181" s="34">
        <f t="shared" si="12"/>
        <v>4.5868852459016392</v>
      </c>
      <c r="S181" s="56" t="str">
        <f>IF(ISNA(VLOOKUP($F181,Arr!$A$1:$G$230,COLUMN(C178),0))=TRUE," ",IF(VLOOKUP($F181,Arr!$A$1:$G$230,COLUMN(C178),0)=0,"",VLOOKUP($F181,Arr!$A$1:$G$230,COLUMN(C178),0)))</f>
        <v/>
      </c>
      <c r="T181" s="56" t="str">
        <f>IF(ISNA(VLOOKUP($F181,Arr!$A$1:$G$230,COLUMN(D178),0))=TRUE," ",IF(VLOOKUP($F181,Arr!$A$1:$G$230,COLUMN(D178),0)=0,"",VLOOKUP($F181,Arr!$A$1:$G$230,COLUMN(D178),0)))</f>
        <v/>
      </c>
      <c r="U181" s="56" t="str">
        <f>IF(ISNA(VLOOKUP($F181,Arr!$A$1:$G$230,COLUMN(E178),0))=TRUE," ",IF(VLOOKUP($F181,Arr!$A$1:$G$230,COLUMN(E178),0)=0,"",VLOOKUP($F181,Arr!$A$1:$G$230,COLUMN(E178),0)))</f>
        <v/>
      </c>
      <c r="V181" s="56" t="str">
        <f>IF(ISNA(VLOOKUP($F181,Arr!$A$1:$G$230,COLUMN(F178),0))=TRUE," ",IF(VLOOKUP($F181,Arr!$A$1:$G$230,COLUMN(F178),0)=0,"",VLOOKUP($F181,Arr!$A$1:$G$230,COLUMN(F178),0)))</f>
        <v/>
      </c>
      <c r="W181" s="56" t="str">
        <f>IF(ISNA(VLOOKUP($F181,Arr!$A$1:$G$230,COLUMN(G178),0))=TRUE," ",IF(VLOOKUP($F181,Arr!$A$1:$G$230,COLUMN(G178),0)=0,"",VLOOKUP($F181,Arr!$A$1:$G$230,COLUMN(G178),0)))</f>
        <v/>
      </c>
    </row>
    <row r="182" spans="1:23" ht="14.25" customHeight="1">
      <c r="A182" s="37" t="s">
        <v>67</v>
      </c>
      <c r="B182" s="37" t="s">
        <v>68</v>
      </c>
      <c r="C182" s="37" t="s">
        <v>14</v>
      </c>
      <c r="D182" s="37" t="str">
        <f>VLOOKUP($F182,'mã kho'!$A$1:$B$331,2,0)</f>
        <v>WHITEWINE</v>
      </c>
      <c r="E182" s="37" t="s">
        <v>12</v>
      </c>
      <c r="F182" s="37" t="s">
        <v>484</v>
      </c>
      <c r="G182" s="37" t="s">
        <v>485</v>
      </c>
      <c r="H182" s="44" t="s">
        <v>50</v>
      </c>
      <c r="I182" s="38">
        <f>VLOOKUP($F182,KhoPhuEm!$A$1:$C$226,COLUMN(C178),0)</f>
        <v>120</v>
      </c>
      <c r="J182" s="39">
        <f>VLOOKUP($F182,'XN PE'!$A$1:$D$240,COLUMN(C175),0)</f>
        <v>32</v>
      </c>
      <c r="K182" s="39">
        <f>VLOOKUP($F182,'XN PE'!$A$1:$D$240,COLUMN(D175),0)</f>
        <v>153</v>
      </c>
      <c r="L182" s="40">
        <f t="shared" si="15"/>
        <v>-1</v>
      </c>
      <c r="M182" s="41">
        <f t="shared" si="16"/>
        <v>-1</v>
      </c>
      <c r="N182" s="42">
        <f>VLOOKUP($F182,TB!$A:$C,COLUMN(C178),0)</f>
        <v>23</v>
      </c>
      <c r="O182" s="43">
        <v>404000</v>
      </c>
      <c r="P182" s="34">
        <f t="shared" si="13"/>
        <v>110.39999999999999</v>
      </c>
      <c r="Q182" s="34">
        <f t="shared" si="14"/>
        <v>111.39999999999999</v>
      </c>
      <c r="R182" s="34">
        <f t="shared" si="12"/>
        <v>65.249180327868856</v>
      </c>
      <c r="S182" s="56" t="str">
        <f>IF(ISNA(VLOOKUP($F182,Arr!$A$1:$G$230,COLUMN(C179),0))=TRUE," ",IF(VLOOKUP($F182,Arr!$A$1:$G$230,COLUMN(C179),0)=0,"",VLOOKUP($F182,Arr!$A$1:$G$230,COLUMN(C179),0)))</f>
        <v/>
      </c>
      <c r="T182" s="56" t="str">
        <f>IF(ISNA(VLOOKUP($F182,Arr!$A$1:$G$230,COLUMN(D179),0))=TRUE," ",IF(VLOOKUP($F182,Arr!$A$1:$G$230,COLUMN(D179),0)=0,"",VLOOKUP($F182,Arr!$A$1:$G$230,COLUMN(D179),0)))</f>
        <v/>
      </c>
      <c r="U182" s="56" t="str">
        <f>IF(ISNA(VLOOKUP($F182,Arr!$A$1:$G$230,COLUMN(E179),0))=TRUE," ",IF(VLOOKUP($F182,Arr!$A$1:$G$230,COLUMN(E179),0)=0,"",VLOOKUP($F182,Arr!$A$1:$G$230,COLUMN(E179),0)))</f>
        <v/>
      </c>
      <c r="V182" s="56" t="str">
        <f>IF(ISNA(VLOOKUP($F182,Arr!$A$1:$G$230,COLUMN(F179),0))=TRUE," ",IF(VLOOKUP($F182,Arr!$A$1:$G$230,COLUMN(F179),0)=0,"",VLOOKUP($F182,Arr!$A$1:$G$230,COLUMN(F179),0)))</f>
        <v/>
      </c>
      <c r="W182" s="56" t="str">
        <f>IF(ISNA(VLOOKUP($F182,Arr!$A$1:$G$230,COLUMN(G179),0))=TRUE," ",IF(VLOOKUP($F182,Arr!$A$1:$G$230,COLUMN(G179),0)=0,"",VLOOKUP($F182,Arr!$A$1:$G$230,COLUMN(G179),0)))</f>
        <v/>
      </c>
    </row>
    <row r="183" spans="1:23" ht="14.25" customHeight="1">
      <c r="A183" s="37" t="s">
        <v>67</v>
      </c>
      <c r="B183" s="37" t="s">
        <v>68</v>
      </c>
      <c r="C183" s="37" t="s">
        <v>77</v>
      </c>
      <c r="D183" s="37" t="str">
        <f>VLOOKUP($F183,'mã kho'!$A$1:$B$331,2,0)</f>
        <v>REDWINE</v>
      </c>
      <c r="E183" s="37" t="s">
        <v>12</v>
      </c>
      <c r="F183" s="37" t="s">
        <v>486</v>
      </c>
      <c r="G183" s="37" t="s">
        <v>487</v>
      </c>
      <c r="H183" s="44" t="s">
        <v>50</v>
      </c>
      <c r="I183" s="38">
        <f>VLOOKUP($F183,KhoPhuEm!$A$1:$C$226,COLUMN(C179),0)</f>
        <v>0</v>
      </c>
      <c r="J183" s="39">
        <f>VLOOKUP($F183,'XN PE'!$A$1:$D$240,COLUMN(C176),0)</f>
        <v>0</v>
      </c>
      <c r="K183" s="39">
        <f>VLOOKUP($F183,'XN PE'!$A$1:$D$240,COLUMN(D176),0)</f>
        <v>0</v>
      </c>
      <c r="L183" s="40">
        <f t="shared" si="15"/>
        <v>0</v>
      </c>
      <c r="M183" s="41">
        <f t="shared" si="16"/>
        <v>0</v>
      </c>
      <c r="N183" s="42">
        <f>VLOOKUP($F183,TB!$A:$C,COLUMN(C179),0)</f>
        <v>45</v>
      </c>
      <c r="O183" s="43">
        <v>274000</v>
      </c>
      <c r="P183" s="34">
        <f t="shared" si="13"/>
        <v>216</v>
      </c>
      <c r="Q183" s="34">
        <f t="shared" si="14"/>
        <v>216</v>
      </c>
      <c r="R183" s="34">
        <f t="shared" si="12"/>
        <v>125.70491803278688</v>
      </c>
      <c r="S183" s="56" t="str">
        <f>IF(ISNA(VLOOKUP($F183,Arr!$A$1:$G$230,COLUMN(C180),0))=TRUE," ",IF(VLOOKUP($F183,Arr!$A$1:$G$230,COLUMN(C180),0)=0,"",VLOOKUP($F183,Arr!$A$1:$G$230,COLUMN(C180),0)))</f>
        <v/>
      </c>
      <c r="T183" s="56" t="str">
        <f>IF(ISNA(VLOOKUP($F183,Arr!$A$1:$G$230,COLUMN(D180),0))=TRUE," ",IF(VLOOKUP($F183,Arr!$A$1:$G$230,COLUMN(D180),0)=0,"",VLOOKUP($F183,Arr!$A$1:$G$230,COLUMN(D180),0)))</f>
        <v/>
      </c>
      <c r="U183" s="56" t="str">
        <f>IF(ISNA(VLOOKUP($F183,Arr!$A$1:$G$230,COLUMN(E180),0))=TRUE," ",IF(VLOOKUP($F183,Arr!$A$1:$G$230,COLUMN(E180),0)=0,"",VLOOKUP($F183,Arr!$A$1:$G$230,COLUMN(E180),0)))</f>
        <v/>
      </c>
      <c r="V183" s="56" t="str">
        <f>IF(ISNA(VLOOKUP($F183,Arr!$A$1:$G$230,COLUMN(F180),0))=TRUE," ",IF(VLOOKUP($F183,Arr!$A$1:$G$230,COLUMN(F180),0)=0,"",VLOOKUP($F183,Arr!$A$1:$G$230,COLUMN(F180),0)))</f>
        <v/>
      </c>
      <c r="W183" s="56" t="str">
        <f>IF(ISNA(VLOOKUP($F183,Arr!$A$1:$G$230,COLUMN(G180),0))=TRUE," ",IF(VLOOKUP($F183,Arr!$A$1:$G$230,COLUMN(G180),0)=0,"",VLOOKUP($F183,Arr!$A$1:$G$230,COLUMN(G180),0)))</f>
        <v/>
      </c>
    </row>
    <row r="184" spans="1:23" ht="14.25" customHeight="1">
      <c r="A184" s="37" t="s">
        <v>67</v>
      </c>
      <c r="B184" s="37" t="s">
        <v>68</v>
      </c>
      <c r="C184" s="37" t="s">
        <v>77</v>
      </c>
      <c r="D184" s="37" t="str">
        <f>VLOOKUP($F184,'mã kho'!$A$1:$B$331,2,0)</f>
        <v>2C13</v>
      </c>
      <c r="E184" s="37" t="s">
        <v>12</v>
      </c>
      <c r="F184" s="37" t="s">
        <v>390</v>
      </c>
      <c r="G184" s="37" t="s">
        <v>391</v>
      </c>
      <c r="H184" s="44" t="s">
        <v>50</v>
      </c>
      <c r="I184" s="38">
        <f>VLOOKUP($F184,KhoPhuEm!$A$1:$C$226,COLUMN(C180),0)</f>
        <v>3</v>
      </c>
      <c r="J184" s="39">
        <f>VLOOKUP($F184,'XN PE'!$A$1:$D$240,COLUMN(C177),0)</f>
        <v>0</v>
      </c>
      <c r="K184" s="39">
        <f>VLOOKUP($F184,'XN PE'!$A$1:$D$240,COLUMN(D177),0)</f>
        <v>0</v>
      </c>
      <c r="L184" s="40">
        <f t="shared" si="15"/>
        <v>3</v>
      </c>
      <c r="M184" s="41">
        <f t="shared" si="16"/>
        <v>3</v>
      </c>
      <c r="N184" s="42">
        <f>VLOOKUP($F184,TB!$A:$C,COLUMN(C180),0)</f>
        <v>0</v>
      </c>
      <c r="O184" s="43">
        <v>560000</v>
      </c>
      <c r="P184" s="34">
        <f t="shared" si="13"/>
        <v>0</v>
      </c>
      <c r="Q184" s="34">
        <f t="shared" si="14"/>
        <v>-3</v>
      </c>
      <c r="R184" s="34">
        <f t="shared" si="12"/>
        <v>-3</v>
      </c>
      <c r="S184" s="56" t="str">
        <f>IF(ISNA(VLOOKUP($F184,Arr!$A$1:$G$230,COLUMN(C181),0))=TRUE," ",IF(VLOOKUP($F184,Arr!$A$1:$G$230,COLUMN(C181),0)=0,"",VLOOKUP($F184,Arr!$A$1:$G$230,COLUMN(C181),0)))</f>
        <v/>
      </c>
      <c r="T184" s="56" t="str">
        <f>IF(ISNA(VLOOKUP($F184,Arr!$A$1:$G$230,COLUMN(D181),0))=TRUE," ",IF(VLOOKUP($F184,Arr!$A$1:$G$230,COLUMN(D181),0)=0,"",VLOOKUP($F184,Arr!$A$1:$G$230,COLUMN(D181),0)))</f>
        <v/>
      </c>
      <c r="U184" s="56" t="str">
        <f>IF(ISNA(VLOOKUP($F184,Arr!$A$1:$G$230,COLUMN(E181),0))=TRUE," ",IF(VLOOKUP($F184,Arr!$A$1:$G$230,COLUMN(E181),0)=0,"",VLOOKUP($F184,Arr!$A$1:$G$230,COLUMN(E181),0)))</f>
        <v/>
      </c>
      <c r="V184" s="56" t="str">
        <f>IF(ISNA(VLOOKUP($F184,Arr!$A$1:$G$230,COLUMN(F181),0))=TRUE," ",IF(VLOOKUP($F184,Arr!$A$1:$G$230,COLUMN(F181),0)=0,"",VLOOKUP($F184,Arr!$A$1:$G$230,COLUMN(F181),0)))</f>
        <v/>
      </c>
      <c r="W184" s="56" t="str">
        <f>IF(ISNA(VLOOKUP($F184,Arr!$A$1:$G$230,COLUMN(G181),0))=TRUE," ",IF(VLOOKUP($F184,Arr!$A$1:$G$230,COLUMN(G181),0)=0,"",VLOOKUP($F184,Arr!$A$1:$G$230,COLUMN(G181),0)))</f>
        <v/>
      </c>
    </row>
    <row r="185" spans="1:23" ht="14.25" customHeight="1">
      <c r="A185" s="37" t="s">
        <v>67</v>
      </c>
      <c r="B185" s="37" t="s">
        <v>68</v>
      </c>
      <c r="C185" s="37" t="s">
        <v>77</v>
      </c>
      <c r="D185" s="37" t="str">
        <f>VLOOKUP($F185,'mã kho'!$A$1:$B$331,2,0)</f>
        <v>2B18</v>
      </c>
      <c r="E185" s="37" t="s">
        <v>12</v>
      </c>
      <c r="F185" s="75" t="s">
        <v>388</v>
      </c>
      <c r="G185" s="37" t="s">
        <v>389</v>
      </c>
      <c r="H185" s="44" t="s">
        <v>50</v>
      </c>
      <c r="I185" s="38">
        <f>VLOOKUP($F185,KhoPhuEm!$A$1:$C$226,COLUMN(C181),0)</f>
        <v>49</v>
      </c>
      <c r="J185" s="39">
        <f>VLOOKUP($F185,'XN PE'!$A$1:$D$240,COLUMN(C178),0)</f>
        <v>9</v>
      </c>
      <c r="K185" s="39">
        <f>VLOOKUP($F185,'XN PE'!$A$1:$D$240,COLUMN(D178),0)</f>
        <v>11</v>
      </c>
      <c r="L185" s="40">
        <f t="shared" si="15"/>
        <v>47</v>
      </c>
      <c r="M185" s="41">
        <f t="shared" si="16"/>
        <v>47</v>
      </c>
      <c r="N185" s="42">
        <f>VLOOKUP($F185,TB!$A:$C,COLUMN(C181),0)</f>
        <v>4</v>
      </c>
      <c r="O185" s="43">
        <v>0</v>
      </c>
      <c r="P185" s="34">
        <f t="shared" si="13"/>
        <v>19.2</v>
      </c>
      <c r="Q185" s="34">
        <f t="shared" si="14"/>
        <v>-27.8</v>
      </c>
      <c r="R185" s="34">
        <f t="shared" si="12"/>
        <v>-35.826229508196718</v>
      </c>
      <c r="S185" s="56" t="str">
        <f>IF(ISNA(VLOOKUP($F185,Arr!$A$1:$G$230,COLUMN(C182),0))=TRUE," ",IF(VLOOKUP($F185,Arr!$A$1:$G$230,COLUMN(C182),0)=0,"",VLOOKUP($F185,Arr!$A$1:$G$230,COLUMN(C182),0)))</f>
        <v/>
      </c>
      <c r="T185" s="56" t="str">
        <f>IF(ISNA(VLOOKUP($F185,Arr!$A$1:$G$230,COLUMN(D182),0))=TRUE," ",IF(VLOOKUP($F185,Arr!$A$1:$G$230,COLUMN(D182),0)=0,"",VLOOKUP($F185,Arr!$A$1:$G$230,COLUMN(D182),0)))</f>
        <v/>
      </c>
      <c r="U185" s="56" t="str">
        <f>IF(ISNA(VLOOKUP($F185,Arr!$A$1:$G$230,COLUMN(E182),0))=TRUE," ",IF(VLOOKUP($F185,Arr!$A$1:$G$230,COLUMN(E182),0)=0,"",VLOOKUP($F185,Arr!$A$1:$G$230,COLUMN(E182),0)))</f>
        <v/>
      </c>
      <c r="V185" s="56" t="str">
        <f>IF(ISNA(VLOOKUP($F185,Arr!$A$1:$G$230,COLUMN(F182),0))=TRUE," ",IF(VLOOKUP($F185,Arr!$A$1:$G$230,COLUMN(F182),0)=0,"",VLOOKUP($F185,Arr!$A$1:$G$230,COLUMN(F182),0)))</f>
        <v/>
      </c>
      <c r="W185" s="56" t="str">
        <f>IF(ISNA(VLOOKUP($F185,Arr!$A$1:$G$230,COLUMN(G182),0))=TRUE," ",IF(VLOOKUP($F185,Arr!$A$1:$G$230,COLUMN(G182),0)=0,"",VLOOKUP($F185,Arr!$A$1:$G$230,COLUMN(G182),0)))</f>
        <v/>
      </c>
    </row>
    <row r="186" spans="1:23" ht="14.25" customHeight="1">
      <c r="A186" s="37" t="s">
        <v>67</v>
      </c>
      <c r="B186" s="37" t="s">
        <v>68</v>
      </c>
      <c r="C186" s="37" t="s">
        <v>77</v>
      </c>
      <c r="D186" s="37" t="str">
        <f>VLOOKUP($F186,'mã kho'!$A$1:$B$331,2,0)</f>
        <v>3A23</v>
      </c>
      <c r="E186" s="37" t="s">
        <v>12</v>
      </c>
      <c r="F186" s="37" t="s">
        <v>655</v>
      </c>
      <c r="G186" s="37" t="s">
        <v>656</v>
      </c>
      <c r="H186" s="44" t="s">
        <v>50</v>
      </c>
      <c r="I186" s="38">
        <f>VLOOKUP($F186,KhoPhuEm!$A$1:$C$226,COLUMN(C182),0)</f>
        <v>1</v>
      </c>
      <c r="J186" s="39">
        <f>VLOOKUP($F186,'XN PE'!$A$1:$D$240,COLUMN(C179),0)</f>
        <v>0</v>
      </c>
      <c r="K186" s="39">
        <f>VLOOKUP($F186,'XN PE'!$A$1:$D$240,COLUMN(D179),0)</f>
        <v>0</v>
      </c>
      <c r="L186" s="40">
        <f t="shared" si="15"/>
        <v>1</v>
      </c>
      <c r="M186" s="41">
        <f t="shared" si="16"/>
        <v>1</v>
      </c>
      <c r="N186" s="42">
        <f>VLOOKUP($F186,TB!$A:$C,COLUMN(C182),0)</f>
        <v>0</v>
      </c>
      <c r="O186" s="43">
        <v>995000</v>
      </c>
      <c r="P186" s="34">
        <f t="shared" si="13"/>
        <v>0</v>
      </c>
      <c r="Q186" s="34">
        <f t="shared" si="14"/>
        <v>-1</v>
      </c>
      <c r="R186" s="34">
        <f t="shared" si="12"/>
        <v>-1</v>
      </c>
      <c r="S186" s="56" t="str">
        <f>IF(ISNA(VLOOKUP($F186,Arr!$A$1:$G$230,COLUMN(C183),0))=TRUE," ",IF(VLOOKUP($F186,Arr!$A$1:$G$230,COLUMN(C183),0)=0,"",VLOOKUP($F186,Arr!$A$1:$G$230,COLUMN(C183),0)))</f>
        <v/>
      </c>
      <c r="T186" s="56" t="str">
        <f>IF(ISNA(VLOOKUP($F186,Arr!$A$1:$G$230,COLUMN(D183),0))=TRUE," ",IF(VLOOKUP($F186,Arr!$A$1:$G$230,COLUMN(D183),0)=0,"",VLOOKUP($F186,Arr!$A$1:$G$230,COLUMN(D183),0)))</f>
        <v/>
      </c>
      <c r="U186" s="56" t="str">
        <f>IF(ISNA(VLOOKUP($F186,Arr!$A$1:$G$230,COLUMN(E183),0))=TRUE," ",IF(VLOOKUP($F186,Arr!$A$1:$G$230,COLUMN(E183),0)=0,"",VLOOKUP($F186,Arr!$A$1:$G$230,COLUMN(E183),0)))</f>
        <v/>
      </c>
      <c r="V186" s="56" t="str">
        <f>IF(ISNA(VLOOKUP($F186,Arr!$A$1:$G$230,COLUMN(F183),0))=TRUE," ",IF(VLOOKUP($F186,Arr!$A$1:$G$230,COLUMN(F183),0)=0,"",VLOOKUP($F186,Arr!$A$1:$G$230,COLUMN(F183),0)))</f>
        <v/>
      </c>
      <c r="W186" s="56" t="str">
        <f>IF(ISNA(VLOOKUP($F186,Arr!$A$1:$G$230,COLUMN(G183),0))=TRUE," ",IF(VLOOKUP($F186,Arr!$A$1:$G$230,COLUMN(G183),0)=0,"",VLOOKUP($F186,Arr!$A$1:$G$230,COLUMN(G183),0)))</f>
        <v/>
      </c>
    </row>
    <row r="187" spans="1:23" ht="14.25" customHeight="1">
      <c r="A187" s="37" t="s">
        <v>67</v>
      </c>
      <c r="B187" s="37" t="s">
        <v>68</v>
      </c>
      <c r="C187" s="37" t="s">
        <v>77</v>
      </c>
      <c r="D187" s="37" t="str">
        <f>VLOOKUP($F187,'mã kho'!$A$1:$B$331,2,0)</f>
        <v>2C10</v>
      </c>
      <c r="E187" s="37" t="s">
        <v>12</v>
      </c>
      <c r="F187" s="37" t="s">
        <v>630</v>
      </c>
      <c r="G187" s="37" t="s">
        <v>631</v>
      </c>
      <c r="H187" s="44" t="s">
        <v>50</v>
      </c>
      <c r="I187" s="38">
        <f>VLOOKUP($F187,KhoPhuEm!$A$1:$C$226,COLUMN(C183),0)</f>
        <v>21</v>
      </c>
      <c r="J187" s="39">
        <f>VLOOKUP($F187,'XN PE'!$A$1:$D$240,COLUMN(C180),0)</f>
        <v>0</v>
      </c>
      <c r="K187" s="39">
        <f>VLOOKUP($F187,'XN PE'!$A$1:$D$240,COLUMN(D180),0)</f>
        <v>0</v>
      </c>
      <c r="L187" s="40">
        <f t="shared" si="15"/>
        <v>21</v>
      </c>
      <c r="M187" s="41">
        <f t="shared" si="16"/>
        <v>21</v>
      </c>
      <c r="N187" s="42">
        <f>VLOOKUP($F187,TB!$A:$C,COLUMN(C183),0)</f>
        <v>13</v>
      </c>
      <c r="O187" s="43">
        <v>0</v>
      </c>
      <c r="P187" s="34">
        <f t="shared" si="13"/>
        <v>62.4</v>
      </c>
      <c r="Q187" s="34">
        <f t="shared" si="14"/>
        <v>41.4</v>
      </c>
      <c r="R187" s="34">
        <f t="shared" si="12"/>
        <v>15.314754098360652</v>
      </c>
      <c r="S187" s="56" t="str">
        <f>IF(ISNA(VLOOKUP($F187,Arr!$A$1:$G$230,COLUMN(C184),0))=TRUE," ",IF(VLOOKUP($F187,Arr!$A$1:$G$230,COLUMN(C184),0)=0,"",VLOOKUP($F187,Arr!$A$1:$G$230,COLUMN(C184),0)))</f>
        <v/>
      </c>
      <c r="T187" s="56" t="str">
        <f>IF(ISNA(VLOOKUP($F187,Arr!$A$1:$G$230,COLUMN(D184),0))=TRUE," ",IF(VLOOKUP($F187,Arr!$A$1:$G$230,COLUMN(D184),0)=0,"",VLOOKUP($F187,Arr!$A$1:$G$230,COLUMN(D184),0)))</f>
        <v/>
      </c>
      <c r="U187" s="56" t="str">
        <f>IF(ISNA(VLOOKUP($F187,Arr!$A$1:$G$230,COLUMN(E184),0))=TRUE," ",IF(VLOOKUP($F187,Arr!$A$1:$G$230,COLUMN(E184),0)=0,"",VLOOKUP($F187,Arr!$A$1:$G$230,COLUMN(E184),0)))</f>
        <v/>
      </c>
      <c r="V187" s="56" t="str">
        <f>IF(ISNA(VLOOKUP($F187,Arr!$A$1:$G$230,COLUMN(F184),0))=TRUE," ",IF(VLOOKUP($F187,Arr!$A$1:$G$230,COLUMN(F184),0)=0,"",VLOOKUP($F187,Arr!$A$1:$G$230,COLUMN(F184),0)))</f>
        <v/>
      </c>
      <c r="W187" s="56" t="str">
        <f>IF(ISNA(VLOOKUP($F187,Arr!$A$1:$G$230,COLUMN(G184),0))=TRUE," ",IF(VLOOKUP($F187,Arr!$A$1:$G$230,COLUMN(G184),0)=0,"",VLOOKUP($F187,Arr!$A$1:$G$230,COLUMN(G184),0)))</f>
        <v/>
      </c>
    </row>
    <row r="188" spans="1:23" ht="14.25" customHeight="1">
      <c r="A188" s="37" t="s">
        <v>67</v>
      </c>
      <c r="B188" s="37" t="s">
        <v>68</v>
      </c>
      <c r="C188" s="37" t="s">
        <v>77</v>
      </c>
      <c r="D188" s="37" t="str">
        <f>VLOOKUP($F188,'mã kho'!$A$1:$B$331,2,0)</f>
        <v>2B11</v>
      </c>
      <c r="E188" s="37" t="s">
        <v>12</v>
      </c>
      <c r="F188" s="37" t="s">
        <v>597</v>
      </c>
      <c r="G188" s="37" t="s">
        <v>598</v>
      </c>
      <c r="H188" s="44" t="s">
        <v>50</v>
      </c>
      <c r="I188" s="38">
        <f>VLOOKUP($F188,KhoPhuEm!$A$1:$C$226,COLUMN(C184),0)</f>
        <v>10</v>
      </c>
      <c r="J188" s="39">
        <f>VLOOKUP($F188,'XN PE'!$A$1:$D$240,COLUMN(C181),0)</f>
        <v>0</v>
      </c>
      <c r="K188" s="39">
        <f>VLOOKUP($F188,'XN PE'!$A$1:$D$240,COLUMN(D181),0)</f>
        <v>0</v>
      </c>
      <c r="L188" s="40">
        <f t="shared" si="15"/>
        <v>10</v>
      </c>
      <c r="M188" s="41">
        <f t="shared" si="16"/>
        <v>10</v>
      </c>
      <c r="N188" s="42">
        <f>VLOOKUP($F188,TB!$A:$C,COLUMN(C184),0)</f>
        <v>1</v>
      </c>
      <c r="O188" s="43">
        <v>0</v>
      </c>
      <c r="P188" s="34">
        <f t="shared" si="13"/>
        <v>4.8</v>
      </c>
      <c r="Q188" s="34">
        <f t="shared" si="14"/>
        <v>-5.2</v>
      </c>
      <c r="R188" s="34">
        <f t="shared" si="12"/>
        <v>-7.2065573770491804</v>
      </c>
      <c r="S188" s="56" t="str">
        <f>IF(ISNA(VLOOKUP($F188,Arr!$A$1:$G$230,COLUMN(C185),0))=TRUE," ",IF(VLOOKUP($F188,Arr!$A$1:$G$230,COLUMN(C185),0)=0,"",VLOOKUP($F188,Arr!$A$1:$G$230,COLUMN(C185),0)))</f>
        <v/>
      </c>
      <c r="T188" s="56" t="str">
        <f>IF(ISNA(VLOOKUP($F188,Arr!$A$1:$G$230,COLUMN(D185),0))=TRUE," ",IF(VLOOKUP($F188,Arr!$A$1:$G$230,COLUMN(D185),0)=0,"",VLOOKUP($F188,Arr!$A$1:$G$230,COLUMN(D185),0)))</f>
        <v/>
      </c>
      <c r="U188" s="56" t="str">
        <f>IF(ISNA(VLOOKUP($F188,Arr!$A$1:$G$230,COLUMN(E185),0))=TRUE," ",IF(VLOOKUP($F188,Arr!$A$1:$G$230,COLUMN(E185),0)=0,"",VLOOKUP($F188,Arr!$A$1:$G$230,COLUMN(E185),0)))</f>
        <v/>
      </c>
      <c r="V188" s="56" t="str">
        <f>IF(ISNA(VLOOKUP($F188,Arr!$A$1:$G$230,COLUMN(F185),0))=TRUE," ",IF(VLOOKUP($F188,Arr!$A$1:$G$230,COLUMN(F185),0)=0,"",VLOOKUP($F188,Arr!$A$1:$G$230,COLUMN(F185),0)))</f>
        <v/>
      </c>
      <c r="W188" s="56" t="str">
        <f>IF(ISNA(VLOOKUP($F188,Arr!$A$1:$G$230,COLUMN(G185),0))=TRUE," ",IF(VLOOKUP($F188,Arr!$A$1:$G$230,COLUMN(G185),0)=0,"",VLOOKUP($F188,Arr!$A$1:$G$230,COLUMN(G185),0)))</f>
        <v/>
      </c>
    </row>
    <row r="189" spans="1:23" ht="14.25" customHeight="1">
      <c r="A189" s="37" t="s">
        <v>67</v>
      </c>
      <c r="B189" s="37" t="s">
        <v>68</v>
      </c>
      <c r="C189" s="37" t="s">
        <v>77</v>
      </c>
      <c r="D189" s="37" t="str">
        <f>VLOOKUP($F189,'mã kho'!$A$1:$B$331,2,0)</f>
        <v>3A23</v>
      </c>
      <c r="E189" s="37" t="s">
        <v>12</v>
      </c>
      <c r="F189" s="37" t="s">
        <v>75</v>
      </c>
      <c r="G189" s="37" t="s">
        <v>76</v>
      </c>
      <c r="H189" s="44" t="s">
        <v>50</v>
      </c>
      <c r="I189" s="38">
        <f>VLOOKUP($F189,KhoPhuEm!$A$1:$C$226,COLUMN(C185),0)</f>
        <v>1</v>
      </c>
      <c r="J189" s="39">
        <f>VLOOKUP($F189,'XN PE'!$A$1:$D$240,COLUMN(C182),0)</f>
        <v>2</v>
      </c>
      <c r="K189" s="39">
        <f>VLOOKUP($F189,'XN PE'!$A$1:$D$240,COLUMN(D182),0)</f>
        <v>0</v>
      </c>
      <c r="L189" s="40">
        <f t="shared" si="15"/>
        <v>3</v>
      </c>
      <c r="M189" s="41">
        <f t="shared" si="16"/>
        <v>3</v>
      </c>
      <c r="N189" s="42">
        <v>0</v>
      </c>
      <c r="O189" s="43">
        <v>510000</v>
      </c>
      <c r="P189" s="34">
        <f t="shared" si="13"/>
        <v>0</v>
      </c>
      <c r="Q189" s="34">
        <f t="shared" si="14"/>
        <v>-3</v>
      </c>
      <c r="R189" s="34">
        <f t="shared" si="12"/>
        <v>-3</v>
      </c>
      <c r="S189" s="56" t="str">
        <f>IF(ISNA(VLOOKUP($F189,Arr!$A$1:$G$230,COLUMN(C186),0))=TRUE," ",IF(VLOOKUP($F189,Arr!$A$1:$G$230,COLUMN(C186),0)=0,"",VLOOKUP($F189,Arr!$A$1:$G$230,COLUMN(C186),0)))</f>
        <v/>
      </c>
      <c r="T189" s="56" t="str">
        <f>IF(ISNA(VLOOKUP($F189,Arr!$A$1:$G$230,COLUMN(D186),0))=TRUE," ",IF(VLOOKUP($F189,Arr!$A$1:$G$230,COLUMN(D186),0)=0,"",VLOOKUP($F189,Arr!$A$1:$G$230,COLUMN(D186),0)))</f>
        <v/>
      </c>
      <c r="U189" s="56" t="str">
        <f>IF(ISNA(VLOOKUP($F189,Arr!$A$1:$G$230,COLUMN(E186),0))=TRUE," ",IF(VLOOKUP($F189,Arr!$A$1:$G$230,COLUMN(E186),0)=0,"",VLOOKUP($F189,Arr!$A$1:$G$230,COLUMN(E186),0)))</f>
        <v/>
      </c>
      <c r="V189" s="56" t="str">
        <f>IF(ISNA(VLOOKUP($F189,Arr!$A$1:$G$230,COLUMN(F186),0))=TRUE," ",IF(VLOOKUP($F189,Arr!$A$1:$G$230,COLUMN(F186),0)=0,"",VLOOKUP($F189,Arr!$A$1:$G$230,COLUMN(F186),0)))</f>
        <v/>
      </c>
      <c r="W189" s="56" t="str">
        <f>IF(ISNA(VLOOKUP($F189,Arr!$A$1:$G$230,COLUMN(G186),0))=TRUE," ",IF(VLOOKUP($F189,Arr!$A$1:$G$230,COLUMN(G186),0)=0,"",VLOOKUP($F189,Arr!$A$1:$G$230,COLUMN(G186),0)))</f>
        <v/>
      </c>
    </row>
    <row r="190" spans="1:23" ht="14.25" customHeight="1">
      <c r="A190" s="37" t="s">
        <v>67</v>
      </c>
      <c r="B190" s="37" t="s">
        <v>68</v>
      </c>
      <c r="C190" s="37" t="s">
        <v>77</v>
      </c>
      <c r="D190" s="37" t="str">
        <f>VLOOKUP($F190,'mã kho'!$A$1:$B$331,2,0)</f>
        <v>2C13</v>
      </c>
      <c r="E190" s="37" t="s">
        <v>12</v>
      </c>
      <c r="F190" s="37" t="s">
        <v>317</v>
      </c>
      <c r="G190" s="37" t="s">
        <v>318</v>
      </c>
      <c r="H190" s="44" t="s">
        <v>50</v>
      </c>
      <c r="I190" s="38">
        <f>VLOOKUP($F190,KhoPhuEm!$A$1:$C$226,COLUMN(C186),0)</f>
        <v>3</v>
      </c>
      <c r="J190" s="39">
        <f>VLOOKUP($F190,'XN PE'!$A$1:$D$240,COLUMN(C183),0)</f>
        <v>0</v>
      </c>
      <c r="K190" s="39">
        <f>VLOOKUP($F190,'XN PE'!$A$1:$D$240,COLUMN(D183),0)</f>
        <v>0</v>
      </c>
      <c r="L190" s="40">
        <f t="shared" si="15"/>
        <v>3</v>
      </c>
      <c r="M190" s="41">
        <f t="shared" si="16"/>
        <v>3</v>
      </c>
      <c r="N190" s="42">
        <f>VLOOKUP($F190,TB!$A:$C,COLUMN(C186),0)</f>
        <v>19</v>
      </c>
      <c r="O190" s="43">
        <v>385000</v>
      </c>
      <c r="P190" s="34">
        <f t="shared" si="13"/>
        <v>91.2</v>
      </c>
      <c r="Q190" s="34">
        <f t="shared" si="14"/>
        <v>88.2</v>
      </c>
      <c r="R190" s="34">
        <f t="shared" si="12"/>
        <v>50.075409836065575</v>
      </c>
      <c r="S190" s="56" t="str">
        <f>IF(ISNA(VLOOKUP($F190,Arr!$A$1:$G$230,COLUMN(C187),0))=TRUE," ",IF(VLOOKUP($F190,Arr!$A$1:$G$230,COLUMN(C187),0)=0,"",VLOOKUP($F190,Arr!$A$1:$G$230,COLUMN(C187),0)))</f>
        <v/>
      </c>
      <c r="T190" s="56" t="str">
        <f>IF(ISNA(VLOOKUP($F190,Arr!$A$1:$G$230,COLUMN(D187),0))=TRUE," ",IF(VLOOKUP($F190,Arr!$A$1:$G$230,COLUMN(D187),0)=0,"",VLOOKUP($F190,Arr!$A$1:$G$230,COLUMN(D187),0)))</f>
        <v/>
      </c>
      <c r="U190" s="56" t="str">
        <f>IF(ISNA(VLOOKUP($F190,Arr!$A$1:$G$230,COLUMN(E187),0))=TRUE," ",IF(VLOOKUP($F190,Arr!$A$1:$G$230,COLUMN(E187),0)=0,"",VLOOKUP($F190,Arr!$A$1:$G$230,COLUMN(E187),0)))</f>
        <v/>
      </c>
      <c r="V190" s="56" t="str">
        <f>IF(ISNA(VLOOKUP($F190,Arr!$A$1:$G$230,COLUMN(F187),0))=TRUE," ",IF(VLOOKUP($F190,Arr!$A$1:$G$230,COLUMN(F187),0)=0,"",VLOOKUP($F190,Arr!$A$1:$G$230,COLUMN(F187),0)))</f>
        <v/>
      </c>
      <c r="W190" s="56" t="str">
        <f>IF(ISNA(VLOOKUP($F190,Arr!$A$1:$G$230,COLUMN(G187),0))=TRUE," ",IF(VLOOKUP($F190,Arr!$A$1:$G$230,COLUMN(G187),0)=0,"",VLOOKUP($F190,Arr!$A$1:$G$230,COLUMN(G187),0)))</f>
        <v/>
      </c>
    </row>
    <row r="191" spans="1:23" ht="14.25" customHeight="1">
      <c r="A191" s="37" t="s">
        <v>67</v>
      </c>
      <c r="B191" s="37" t="s">
        <v>68</v>
      </c>
      <c r="C191" s="37" t="s">
        <v>77</v>
      </c>
      <c r="D191" s="37" t="str">
        <f>VLOOKUP($F191,'mã kho'!$A$1:$B$331,2,0)</f>
        <v>2C9</v>
      </c>
      <c r="E191" s="37" t="s">
        <v>12</v>
      </c>
      <c r="F191" s="37" t="s">
        <v>315</v>
      </c>
      <c r="G191" s="37" t="s">
        <v>316</v>
      </c>
      <c r="H191" s="44" t="s">
        <v>50</v>
      </c>
      <c r="I191" s="38">
        <f>VLOOKUP($F191,KhoPhuEm!$A$1:$C$226,COLUMN(C187),0)</f>
        <v>70</v>
      </c>
      <c r="J191" s="39">
        <f>VLOOKUP($F191,'XN PE'!$A$1:$D$240,COLUMN(C184),0)</f>
        <v>12</v>
      </c>
      <c r="K191" s="39">
        <f>VLOOKUP($F191,'XN PE'!$A$1:$D$240,COLUMN(D184),0)</f>
        <v>20</v>
      </c>
      <c r="L191" s="40">
        <f t="shared" si="15"/>
        <v>62</v>
      </c>
      <c r="M191" s="41">
        <f t="shared" si="16"/>
        <v>62</v>
      </c>
      <c r="N191" s="42">
        <f>VLOOKUP($F191,TB!$A:$C,COLUMN(C187),0)</f>
        <v>13</v>
      </c>
      <c r="O191" s="43">
        <v>440000</v>
      </c>
      <c r="P191" s="34">
        <f t="shared" si="13"/>
        <v>62.4</v>
      </c>
      <c r="Q191" s="34">
        <f t="shared" si="14"/>
        <v>0.39999999999999858</v>
      </c>
      <c r="R191" s="34">
        <f t="shared" si="12"/>
        <v>-25.685245901639348</v>
      </c>
      <c r="S191" s="56" t="str">
        <f>IF(ISNA(VLOOKUP($F191,Arr!$A$1:$G$230,COLUMN(C188),0))=TRUE," ",IF(VLOOKUP($F191,Arr!$A$1:$G$230,COLUMN(C188),0)=0,"",VLOOKUP($F191,Arr!$A$1:$G$230,COLUMN(C188),0)))</f>
        <v/>
      </c>
      <c r="T191" s="56" t="str">
        <f>IF(ISNA(VLOOKUP($F191,Arr!$A$1:$G$230,COLUMN(D188),0))=TRUE," ",IF(VLOOKUP($F191,Arr!$A$1:$G$230,COLUMN(D188),0)=0,"",VLOOKUP($F191,Arr!$A$1:$G$230,COLUMN(D188),0)))</f>
        <v/>
      </c>
      <c r="U191" s="56" t="str">
        <f>IF(ISNA(VLOOKUP($F191,Arr!$A$1:$G$230,COLUMN(E188),0))=TRUE," ",IF(VLOOKUP($F191,Arr!$A$1:$G$230,COLUMN(E188),0)=0,"",VLOOKUP($F191,Arr!$A$1:$G$230,COLUMN(E188),0)))</f>
        <v/>
      </c>
      <c r="V191" s="56" t="str">
        <f>IF(ISNA(VLOOKUP($F191,Arr!$A$1:$G$230,COLUMN(F188),0))=TRUE," ",IF(VLOOKUP($F191,Arr!$A$1:$G$230,COLUMN(F188),0)=0,"",VLOOKUP($F191,Arr!$A$1:$G$230,COLUMN(F188),0)))</f>
        <v/>
      </c>
      <c r="W191" s="56" t="str">
        <f>IF(ISNA(VLOOKUP($F191,Arr!$A$1:$G$230,COLUMN(G188),0))=TRUE," ",IF(VLOOKUP($F191,Arr!$A$1:$G$230,COLUMN(G188),0)=0,"",VLOOKUP($F191,Arr!$A$1:$G$230,COLUMN(G188),0)))</f>
        <v/>
      </c>
    </row>
    <row r="192" spans="1:23" ht="14.25" customHeight="1">
      <c r="A192" s="37" t="s">
        <v>67</v>
      </c>
      <c r="B192" s="37" t="s">
        <v>68</v>
      </c>
      <c r="C192" s="37" t="s">
        <v>77</v>
      </c>
      <c r="D192" s="37" t="str">
        <f>VLOOKUP($F192,'mã kho'!$A$1:$B$331,2,0)</f>
        <v>3A23</v>
      </c>
      <c r="E192" s="37" t="s">
        <v>12</v>
      </c>
      <c r="F192" s="37" t="s">
        <v>219</v>
      </c>
      <c r="G192" s="37" t="s">
        <v>220</v>
      </c>
      <c r="H192" s="44" t="s">
        <v>50</v>
      </c>
      <c r="I192" s="38">
        <f>VLOOKUP($F192,KhoPhuEm!$A$1:$C$226,COLUMN(C188),0)</f>
        <v>3</v>
      </c>
      <c r="J192" s="39">
        <f>VLOOKUP($F192,'XN PE'!$A$1:$D$240,COLUMN(C185),0)</f>
        <v>0</v>
      </c>
      <c r="K192" s="39">
        <f>VLOOKUP($F192,'XN PE'!$A$1:$D$240,COLUMN(D185),0)</f>
        <v>0</v>
      </c>
      <c r="L192" s="40">
        <f t="shared" si="15"/>
        <v>3</v>
      </c>
      <c r="M192" s="41">
        <f t="shared" si="16"/>
        <v>3</v>
      </c>
      <c r="N192" s="42">
        <f>VLOOKUP($F192,TB!$A:$C,COLUMN(C188),0)</f>
        <v>16</v>
      </c>
      <c r="O192" s="43">
        <v>460000</v>
      </c>
      <c r="P192" s="34">
        <f t="shared" si="13"/>
        <v>76.8</v>
      </c>
      <c r="Q192" s="34">
        <f t="shared" si="14"/>
        <v>73.8</v>
      </c>
      <c r="R192" s="34">
        <f t="shared" si="12"/>
        <v>41.695081967213113</v>
      </c>
      <c r="S192" s="56" t="str">
        <f>IF(ISNA(VLOOKUP($F192,Arr!$A$1:$G$230,COLUMN(C189),0))=TRUE," ",IF(VLOOKUP($F192,Arr!$A$1:$G$230,COLUMN(C189),0)=0,"",VLOOKUP($F192,Arr!$A$1:$G$230,COLUMN(C189),0)))</f>
        <v/>
      </c>
      <c r="T192" s="56" t="str">
        <f>IF(ISNA(VLOOKUP($F192,Arr!$A$1:$G$230,COLUMN(D189),0))=TRUE," ",IF(VLOOKUP($F192,Arr!$A$1:$G$230,COLUMN(D189),0)=0,"",VLOOKUP($F192,Arr!$A$1:$G$230,COLUMN(D189),0)))</f>
        <v/>
      </c>
      <c r="U192" s="56" t="str">
        <f>IF(ISNA(VLOOKUP($F192,Arr!$A$1:$G$230,COLUMN(E189),0))=TRUE," ",IF(VLOOKUP($F192,Arr!$A$1:$G$230,COLUMN(E189),0)=0,"",VLOOKUP($F192,Arr!$A$1:$G$230,COLUMN(E189),0)))</f>
        <v/>
      </c>
      <c r="V192" s="56" t="str">
        <f>IF(ISNA(VLOOKUP($F192,Arr!$A$1:$G$230,COLUMN(F189),0))=TRUE," ",IF(VLOOKUP($F192,Arr!$A$1:$G$230,COLUMN(F189),0)=0,"",VLOOKUP($F192,Arr!$A$1:$G$230,COLUMN(F189),0)))</f>
        <v/>
      </c>
      <c r="W192" s="56" t="str">
        <f>IF(ISNA(VLOOKUP($F192,Arr!$A$1:$G$230,COLUMN(G189),0))=TRUE," ",IF(VLOOKUP($F192,Arr!$A$1:$G$230,COLUMN(G189),0)=0,"",VLOOKUP($F192,Arr!$A$1:$G$230,COLUMN(G189),0)))</f>
        <v/>
      </c>
    </row>
    <row r="193" spans="1:23" ht="14.25" customHeight="1">
      <c r="A193" s="37" t="s">
        <v>67</v>
      </c>
      <c r="B193" s="37" t="s">
        <v>68</v>
      </c>
      <c r="C193" s="37" t="s">
        <v>77</v>
      </c>
      <c r="D193" s="37" t="str">
        <f>VLOOKUP($F193,'mã kho'!$A$1:$B$331,2,0)</f>
        <v>2C15</v>
      </c>
      <c r="E193" s="37" t="s">
        <v>12</v>
      </c>
      <c r="F193" s="37" t="s">
        <v>557</v>
      </c>
      <c r="G193" s="37" t="s">
        <v>558</v>
      </c>
      <c r="H193" s="44" t="s">
        <v>50</v>
      </c>
      <c r="I193" s="38">
        <f>VLOOKUP($F193,KhoPhuEm!$A$1:$C$226,COLUMN(C189),0)</f>
        <v>106</v>
      </c>
      <c r="J193" s="39">
        <f>VLOOKUP($F193,'XN PE'!$A$1:$D$240,COLUMN(C186),0)</f>
        <v>12</v>
      </c>
      <c r="K193" s="39">
        <f>VLOOKUP($F193,'XN PE'!$A$1:$D$240,COLUMN(D186),0)</f>
        <v>6</v>
      </c>
      <c r="L193" s="40">
        <f t="shared" si="15"/>
        <v>112</v>
      </c>
      <c r="M193" s="41">
        <f t="shared" si="16"/>
        <v>112</v>
      </c>
      <c r="N193" s="42">
        <f>VLOOKUP($F193,TB!$A:$C,COLUMN(C189),0)</f>
        <v>7</v>
      </c>
      <c r="O193" s="43">
        <v>440000</v>
      </c>
      <c r="P193" s="34">
        <f t="shared" si="13"/>
        <v>33.6</v>
      </c>
      <c r="Q193" s="34">
        <f t="shared" si="14"/>
        <v>-78.400000000000006</v>
      </c>
      <c r="R193" s="34">
        <f t="shared" si="12"/>
        <v>-92.445901639344257</v>
      </c>
      <c r="S193" s="56" t="str">
        <f>IF(ISNA(VLOOKUP($F193,Arr!$A$1:$G$230,COLUMN(C190),0))=TRUE," ",IF(VLOOKUP($F193,Arr!$A$1:$G$230,COLUMN(C190),0)=0,"",VLOOKUP($F193,Arr!$A$1:$G$230,COLUMN(C190),0)))</f>
        <v/>
      </c>
      <c r="T193" s="56" t="str">
        <f>IF(ISNA(VLOOKUP($F193,Arr!$A$1:$G$230,COLUMN(D190),0))=TRUE," ",IF(VLOOKUP($F193,Arr!$A$1:$G$230,COLUMN(D190),0)=0,"",VLOOKUP($F193,Arr!$A$1:$G$230,COLUMN(D190),0)))</f>
        <v/>
      </c>
      <c r="U193" s="56" t="str">
        <f>IF(ISNA(VLOOKUP($F193,Arr!$A$1:$G$230,COLUMN(E190),0))=TRUE," ",IF(VLOOKUP($F193,Arr!$A$1:$G$230,COLUMN(E190),0)=0,"",VLOOKUP($F193,Arr!$A$1:$G$230,COLUMN(E190),0)))</f>
        <v/>
      </c>
      <c r="V193" s="56" t="str">
        <f>IF(ISNA(VLOOKUP($F193,Arr!$A$1:$G$230,COLUMN(F190),0))=TRUE," ",IF(VLOOKUP($F193,Arr!$A$1:$G$230,COLUMN(F190),0)=0,"",VLOOKUP($F193,Arr!$A$1:$G$230,COLUMN(F190),0)))</f>
        <v/>
      </c>
      <c r="W193" s="56" t="str">
        <f>IF(ISNA(VLOOKUP($F193,Arr!$A$1:$G$230,COLUMN(G190),0))=TRUE," ",IF(VLOOKUP($F193,Arr!$A$1:$G$230,COLUMN(G190),0)=0,"",VLOOKUP($F193,Arr!$A$1:$G$230,COLUMN(G190),0)))</f>
        <v/>
      </c>
    </row>
    <row r="194" spans="1:23" ht="14.25" customHeight="1">
      <c r="A194" s="37" t="s">
        <v>67</v>
      </c>
      <c r="B194" s="37" t="s">
        <v>68</v>
      </c>
      <c r="C194" s="37" t="s">
        <v>77</v>
      </c>
      <c r="D194" s="37" t="str">
        <f>VLOOKUP($F194,'mã kho'!$A$1:$B$331,2,0)</f>
        <v>WHITEWINE</v>
      </c>
      <c r="E194" s="37" t="s">
        <v>12</v>
      </c>
      <c r="F194" s="37" t="s">
        <v>93</v>
      </c>
      <c r="G194" s="37" t="s">
        <v>94</v>
      </c>
      <c r="H194" s="44" t="s">
        <v>50</v>
      </c>
      <c r="I194" s="38">
        <f>VLOOKUP($F194,KhoPhuEm!$A$1:$C$226,COLUMN(C190),0)</f>
        <v>46</v>
      </c>
      <c r="J194" s="39">
        <f>VLOOKUP($F194,'XN PE'!$A$1:$D$240,COLUMN(C187),0)</f>
        <v>14</v>
      </c>
      <c r="K194" s="39">
        <f>VLOOKUP($F194,'XN PE'!$A$1:$D$240,COLUMN(D187),0)</f>
        <v>46</v>
      </c>
      <c r="L194" s="40">
        <f t="shared" si="15"/>
        <v>14</v>
      </c>
      <c r="M194" s="41">
        <f t="shared" si="16"/>
        <v>14</v>
      </c>
      <c r="N194" s="42">
        <f>VLOOKUP($F194,TB!$A:$C,COLUMN(C190),0)</f>
        <v>3</v>
      </c>
      <c r="O194" s="43">
        <v>274000</v>
      </c>
      <c r="P194" s="34">
        <f t="shared" si="13"/>
        <v>14.399999999999999</v>
      </c>
      <c r="Q194" s="34">
        <f t="shared" si="14"/>
        <v>0.39999999999999858</v>
      </c>
      <c r="R194" s="34">
        <f t="shared" si="12"/>
        <v>-5.6196721311475422</v>
      </c>
      <c r="S194" s="56" t="str">
        <f>IF(ISNA(VLOOKUP($F194,Arr!$A$1:$G$230,COLUMN(C191),0))=TRUE," ",IF(VLOOKUP($F194,Arr!$A$1:$G$230,COLUMN(C191),0)=0,"",VLOOKUP($F194,Arr!$A$1:$G$230,COLUMN(C191),0)))</f>
        <v/>
      </c>
      <c r="T194" s="56" t="str">
        <f>IF(ISNA(VLOOKUP($F194,Arr!$A$1:$G$230,COLUMN(D191),0))=TRUE," ",IF(VLOOKUP($F194,Arr!$A$1:$G$230,COLUMN(D191),0)=0,"",VLOOKUP($F194,Arr!$A$1:$G$230,COLUMN(D191),0)))</f>
        <v/>
      </c>
      <c r="U194" s="56" t="str">
        <f>IF(ISNA(VLOOKUP($F194,Arr!$A$1:$G$230,COLUMN(E191),0))=TRUE," ",IF(VLOOKUP($F194,Arr!$A$1:$G$230,COLUMN(E191),0)=0,"",VLOOKUP($F194,Arr!$A$1:$G$230,COLUMN(E191),0)))</f>
        <v/>
      </c>
      <c r="V194" s="56" t="str">
        <f>IF(ISNA(VLOOKUP($F194,Arr!$A$1:$G$230,COLUMN(F191),0))=TRUE," ",IF(VLOOKUP($F194,Arr!$A$1:$G$230,COLUMN(F191),0)=0,"",VLOOKUP($F194,Arr!$A$1:$G$230,COLUMN(F191),0)))</f>
        <v/>
      </c>
      <c r="W194" s="56" t="str">
        <f>IF(ISNA(VLOOKUP($F194,Arr!$A$1:$G$230,COLUMN(G191),0))=TRUE," ",IF(VLOOKUP($F194,Arr!$A$1:$G$230,COLUMN(G191),0)=0,"",VLOOKUP($F194,Arr!$A$1:$G$230,COLUMN(G191),0)))</f>
        <v/>
      </c>
    </row>
    <row r="195" spans="1:23" ht="14.25" customHeight="1">
      <c r="A195" s="37" t="s">
        <v>67</v>
      </c>
      <c r="B195" s="37" t="s">
        <v>68</v>
      </c>
      <c r="C195" s="37" t="s">
        <v>77</v>
      </c>
      <c r="D195" s="37" t="str">
        <f>VLOOKUP($F195,'mã kho'!$A$1:$B$331,2,0)</f>
        <v>2B12</v>
      </c>
      <c r="E195" s="37" t="s">
        <v>12</v>
      </c>
      <c r="F195" s="37" t="s">
        <v>211</v>
      </c>
      <c r="G195" s="37" t="s">
        <v>212</v>
      </c>
      <c r="H195" s="44" t="s">
        <v>50</v>
      </c>
      <c r="I195" s="38">
        <f>VLOOKUP($F195,KhoPhuEm!$A$1:$C$226,COLUMN(C191),0)</f>
        <v>51</v>
      </c>
      <c r="J195" s="39">
        <f>VLOOKUP($F195,'XN PE'!$A$1:$D$240,COLUMN(C188),0)</f>
        <v>11</v>
      </c>
      <c r="K195" s="39">
        <f>VLOOKUP($F195,'XN PE'!$A$1:$D$240,COLUMN(D188),0)</f>
        <v>28</v>
      </c>
      <c r="L195" s="40">
        <f t="shared" si="15"/>
        <v>34</v>
      </c>
      <c r="M195" s="41">
        <f t="shared" si="16"/>
        <v>34</v>
      </c>
      <c r="N195" s="42">
        <f>VLOOKUP($F195,TB!$A:$C,COLUMN(C191),0)</f>
        <v>0</v>
      </c>
      <c r="O195" s="43">
        <v>453000</v>
      </c>
      <c r="P195" s="34">
        <f t="shared" si="13"/>
        <v>0</v>
      </c>
      <c r="Q195" s="34">
        <f t="shared" si="14"/>
        <v>-34</v>
      </c>
      <c r="R195" s="34">
        <f t="shared" si="12"/>
        <v>-34</v>
      </c>
      <c r="S195" s="56" t="str">
        <f>IF(ISNA(VLOOKUP($F195,Arr!$A$1:$G$230,COLUMN(C192),0))=TRUE," ",IF(VLOOKUP($F195,Arr!$A$1:$G$230,COLUMN(C192),0)=0,"",VLOOKUP($F195,Arr!$A$1:$G$230,COLUMN(C192),0)))</f>
        <v/>
      </c>
      <c r="T195" s="56" t="str">
        <f>IF(ISNA(VLOOKUP($F195,Arr!$A$1:$G$230,COLUMN(D192),0))=TRUE," ",IF(VLOOKUP($F195,Arr!$A$1:$G$230,COLUMN(D192),0)=0,"",VLOOKUP($F195,Arr!$A$1:$G$230,COLUMN(D192),0)))</f>
        <v/>
      </c>
      <c r="U195" s="56" t="str">
        <f>IF(ISNA(VLOOKUP($F195,Arr!$A$1:$G$230,COLUMN(E192),0))=TRUE," ",IF(VLOOKUP($F195,Arr!$A$1:$G$230,COLUMN(E192),0)=0,"",VLOOKUP($F195,Arr!$A$1:$G$230,COLUMN(E192),0)))</f>
        <v/>
      </c>
      <c r="V195" s="56" t="str">
        <f>IF(ISNA(VLOOKUP($F195,Arr!$A$1:$G$230,COLUMN(F192),0))=TRUE," ",IF(VLOOKUP($F195,Arr!$A$1:$G$230,COLUMN(F192),0)=0,"",VLOOKUP($F195,Arr!$A$1:$G$230,COLUMN(F192),0)))</f>
        <v/>
      </c>
      <c r="W195" s="56" t="str">
        <f>IF(ISNA(VLOOKUP($F195,Arr!$A$1:$G$230,COLUMN(G192),0))=TRUE," ",IF(VLOOKUP($F195,Arr!$A$1:$G$230,COLUMN(G192),0)=0,"",VLOOKUP($F195,Arr!$A$1:$G$230,COLUMN(G192),0)))</f>
        <v/>
      </c>
    </row>
    <row r="196" spans="1:23" ht="14.25" customHeight="1">
      <c r="A196" s="37" t="s">
        <v>67</v>
      </c>
      <c r="B196" s="37" t="s">
        <v>284</v>
      </c>
      <c r="C196" s="37" t="s">
        <v>285</v>
      </c>
      <c r="D196" s="37" t="str">
        <f>VLOOKUP($F196,'mã kho'!$A$1:$B$331,2,0)</f>
        <v>2A1</v>
      </c>
      <c r="E196" s="37" t="s">
        <v>55</v>
      </c>
      <c r="F196" s="37" t="s">
        <v>319</v>
      </c>
      <c r="G196" s="37" t="s">
        <v>320</v>
      </c>
      <c r="H196" s="44" t="s">
        <v>50</v>
      </c>
      <c r="I196" s="38">
        <f>VLOOKUP($F196,KhoLongAn!$A$1:$C$93,COLUMN(C178),0)</f>
        <v>1586</v>
      </c>
      <c r="J196" s="39">
        <f>VLOOKUP($F196,'XN LA'!$A$1:$D$104,COLUMN(C174),0)</f>
        <v>0</v>
      </c>
      <c r="K196" s="39">
        <f>VLOOKUP($F196,'XN LA'!$A$1:$D$104,COLUMN(D174),0)</f>
        <v>1586</v>
      </c>
      <c r="L196" s="40">
        <f t="shared" si="15"/>
        <v>0</v>
      </c>
      <c r="M196" s="41">
        <f t="shared" si="16"/>
        <v>124</v>
      </c>
      <c r="N196" s="42">
        <f>VLOOKUP($F196,TB!$A:$C,COLUMN(C192),0)</f>
        <v>805</v>
      </c>
      <c r="O196" s="43">
        <v>463000</v>
      </c>
      <c r="P196" s="34">
        <f t="shared" si="13"/>
        <v>3864</v>
      </c>
      <c r="Q196" s="34">
        <f t="shared" si="14"/>
        <v>3740</v>
      </c>
      <c r="R196" s="34">
        <f t="shared" si="12"/>
        <v>2124.7213114754099</v>
      </c>
      <c r="S196" s="56" t="str">
        <f>IF(ISNA(VLOOKUP($F196,Arr!$A$1:$G$230,COLUMN(C193),0))=TRUE," ",IF(VLOOKUP($F196,Arr!$A$1:$G$230,COLUMN(C193),0)=0,"",VLOOKUP($F196,Arr!$A$1:$G$230,COLUMN(C193),0)))</f>
        <v/>
      </c>
      <c r="T196" s="56" t="str">
        <f>IF(ISNA(VLOOKUP($F196,Arr!$A$1:$G$230,COLUMN(D193),0))=TRUE," ",IF(VLOOKUP($F196,Arr!$A$1:$G$230,COLUMN(D193),0)=0,"",VLOOKUP($F196,Arr!$A$1:$G$230,COLUMN(D193),0)))</f>
        <v/>
      </c>
      <c r="U196" s="56" t="str">
        <f>IF(ISNA(VLOOKUP($F196,Arr!$A$1:$G$230,COLUMN(E193),0))=TRUE," ",IF(VLOOKUP($F196,Arr!$A$1:$G$230,COLUMN(E193),0)=0,"",VLOOKUP($F196,Arr!$A$1:$G$230,COLUMN(E193),0)))</f>
        <v/>
      </c>
      <c r="V196" s="56" t="str">
        <f>IF(ISNA(VLOOKUP($F196,Arr!$A$1:$G$230,COLUMN(F193),0))=TRUE," ",IF(VLOOKUP($F196,Arr!$A$1:$G$230,COLUMN(F193),0)=0,"",VLOOKUP($F196,Arr!$A$1:$G$230,COLUMN(F193),0)))</f>
        <v/>
      </c>
      <c r="W196" s="56" t="str">
        <f>IF(ISNA(VLOOKUP($F196,Arr!$A$1:$G$230,COLUMN(G193),0))=TRUE," ",IF(VLOOKUP($F196,Arr!$A$1:$G$230,COLUMN(G193),0)=0,"",VLOOKUP($F196,Arr!$A$1:$G$230,COLUMN(G193),0)))</f>
        <v/>
      </c>
    </row>
    <row r="197" spans="1:23" ht="14.25" customHeight="1">
      <c r="A197" s="37" t="s">
        <v>67</v>
      </c>
      <c r="B197" s="37" t="s">
        <v>284</v>
      </c>
      <c r="C197" s="37" t="s">
        <v>285</v>
      </c>
      <c r="D197" s="37" t="str">
        <f>VLOOKUP($F197,'mã kho'!$A$1:$B$331,2,0)</f>
        <v>2A1</v>
      </c>
      <c r="E197" s="37" t="s">
        <v>12</v>
      </c>
      <c r="F197" s="37" t="s">
        <v>319</v>
      </c>
      <c r="G197" s="37" t="s">
        <v>320</v>
      </c>
      <c r="H197" s="44" t="s">
        <v>50</v>
      </c>
      <c r="I197" s="38">
        <f>VLOOKUP($F197,KhoPhuEm!$A$1:$C$226,COLUMN(C193),0)</f>
        <v>320</v>
      </c>
      <c r="J197" s="39">
        <f>VLOOKUP($F197,'XN PE'!$A$1:$D$240,COLUMN(C190),0)</f>
        <v>1792</v>
      </c>
      <c r="K197" s="39">
        <f>VLOOKUP($F197,'XN PE'!$A$1:$D$240,COLUMN(D190),0)</f>
        <v>1988</v>
      </c>
      <c r="L197" s="40">
        <f>SUM(I197:J197)-K197</f>
        <v>124</v>
      </c>
      <c r="M197" s="41" t="str">
        <f t="shared" si="16"/>
        <v/>
      </c>
      <c r="N197" s="42">
        <f>VLOOKUP($F197,TB!$A:$C,COLUMN(C193),0)</f>
        <v>805</v>
      </c>
      <c r="O197" s="43">
        <v>463000</v>
      </c>
      <c r="P197" s="34">
        <f t="shared" si="13"/>
        <v>3864</v>
      </c>
      <c r="Q197" s="34">
        <f t="shared" si="14"/>
        <v>0</v>
      </c>
      <c r="R197" s="34">
        <f t="shared" si="12"/>
        <v>0</v>
      </c>
      <c r="S197" s="56" t="str">
        <f>IF(ISNA(VLOOKUP($F197,Arr!$A$1:$G$230,COLUMN(C194),0))=TRUE," ",IF(VLOOKUP($F197,Arr!$A$1:$G$230,COLUMN(C194),0)=0,"",VLOOKUP($F197,Arr!$A$1:$G$230,COLUMN(C194),0)))</f>
        <v/>
      </c>
      <c r="T197" s="56" t="str">
        <f>IF(ISNA(VLOOKUP($F197,Arr!$A$1:$G$230,COLUMN(D194),0))=TRUE," ",IF(VLOOKUP($F197,Arr!$A$1:$G$230,COLUMN(D194),0)=0,"",VLOOKUP($F197,Arr!$A$1:$G$230,COLUMN(D194),0)))</f>
        <v/>
      </c>
      <c r="U197" s="56" t="str">
        <f>IF(ISNA(VLOOKUP($F197,Arr!$A$1:$G$230,COLUMN(E194),0))=TRUE," ",IF(VLOOKUP($F197,Arr!$A$1:$G$230,COLUMN(E194),0)=0,"",VLOOKUP($F197,Arr!$A$1:$G$230,COLUMN(E194),0)))</f>
        <v/>
      </c>
      <c r="V197" s="56" t="str">
        <f>IF(ISNA(VLOOKUP($F197,Arr!$A$1:$G$230,COLUMN(F194),0))=TRUE," ",IF(VLOOKUP($F197,Arr!$A$1:$G$230,COLUMN(F194),0)=0,"",VLOOKUP($F197,Arr!$A$1:$G$230,COLUMN(F194),0)))</f>
        <v/>
      </c>
      <c r="W197" s="56" t="str">
        <f>IF(ISNA(VLOOKUP($F197,Arr!$A$1:$G$230,COLUMN(G194),0))=TRUE," ",IF(VLOOKUP($F197,Arr!$A$1:$G$230,COLUMN(G194),0)=0,"",VLOOKUP($F197,Arr!$A$1:$G$230,COLUMN(G194),0)))</f>
        <v/>
      </c>
    </row>
    <row r="198" spans="1:23" ht="14.25" customHeight="1">
      <c r="A198" s="37" t="s">
        <v>67</v>
      </c>
      <c r="B198" s="37" t="s">
        <v>284</v>
      </c>
      <c r="C198" s="37" t="s">
        <v>285</v>
      </c>
      <c r="D198" s="37" t="str">
        <f>VLOOKUP($F198,'mã kho'!$A$1:$B$331,2,0)</f>
        <v>REDWINE</v>
      </c>
      <c r="E198" s="37" t="s">
        <v>55</v>
      </c>
      <c r="F198" s="37" t="s">
        <v>282</v>
      </c>
      <c r="G198" s="37" t="s">
        <v>283</v>
      </c>
      <c r="H198" s="44" t="s">
        <v>50</v>
      </c>
      <c r="I198" s="38">
        <f>VLOOKUP($F198,KhoLongAn!$A$1:$C$93,COLUMN(C180),0)</f>
        <v>1076</v>
      </c>
      <c r="J198" s="39">
        <f>VLOOKUP($F198,'XN LA'!$A$1:$D$104,COLUMN(C176),0)</f>
        <v>0</v>
      </c>
      <c r="K198" s="39">
        <f>VLOOKUP($F198,'XN LA'!$A$1:$D$104,COLUMN(D176),0)</f>
        <v>1076</v>
      </c>
      <c r="L198" s="40">
        <f t="shared" si="15"/>
        <v>0</v>
      </c>
      <c r="M198" s="41">
        <f t="shared" si="16"/>
        <v>2</v>
      </c>
      <c r="N198" s="42">
        <f>VLOOKUP($F198,TB!$A:$C,COLUMN(C194),0)</f>
        <v>926</v>
      </c>
      <c r="O198" s="43">
        <v>1100000</v>
      </c>
      <c r="P198" s="34">
        <f t="shared" si="13"/>
        <v>4444.8</v>
      </c>
      <c r="Q198" s="34">
        <f t="shared" si="14"/>
        <v>4442.8</v>
      </c>
      <c r="R198" s="34">
        <f t="shared" si="12"/>
        <v>2584.7278688524593</v>
      </c>
      <c r="S198" s="56" t="str">
        <f>IF(ISNA(VLOOKUP($F198,Arr!$A$1:$G$230,COLUMN(C195),0))=TRUE," ",IF(VLOOKUP($F198,Arr!$A$1:$G$230,COLUMN(C195),0)=0,"",VLOOKUP($F198,Arr!$A$1:$G$230,COLUMN(C195),0)))</f>
        <v/>
      </c>
      <c r="T198" s="56" t="str">
        <f>IF(ISNA(VLOOKUP($F198,Arr!$A$1:$G$230,COLUMN(D195),0))=TRUE," ",IF(VLOOKUP($F198,Arr!$A$1:$G$230,COLUMN(D195),0)=0,"",VLOOKUP($F198,Arr!$A$1:$G$230,COLUMN(D195),0)))</f>
        <v/>
      </c>
      <c r="U198" s="56" t="str">
        <f>IF(ISNA(VLOOKUP($F198,Arr!$A$1:$G$230,COLUMN(E195),0))=TRUE," ",IF(VLOOKUP($F198,Arr!$A$1:$G$230,COLUMN(E195),0)=0,"",VLOOKUP($F198,Arr!$A$1:$G$230,COLUMN(E195),0)))</f>
        <v/>
      </c>
      <c r="V198" s="56" t="str">
        <f>IF(ISNA(VLOOKUP($F198,Arr!$A$1:$G$230,COLUMN(F195),0))=TRUE," ",IF(VLOOKUP($F198,Arr!$A$1:$G$230,COLUMN(F195),0)=0,"",VLOOKUP($F198,Arr!$A$1:$G$230,COLUMN(F195),0)))</f>
        <v/>
      </c>
      <c r="W198" s="56" t="str">
        <f>IF(ISNA(VLOOKUP($F198,Arr!$A$1:$G$230,COLUMN(G195),0))=TRUE," ",IF(VLOOKUP($F198,Arr!$A$1:$G$230,COLUMN(G195),0)=0,"",VLOOKUP($F198,Arr!$A$1:$G$230,COLUMN(G195),0)))</f>
        <v/>
      </c>
    </row>
    <row r="199" spans="1:23" ht="14.25" customHeight="1">
      <c r="A199" s="37" t="s">
        <v>67</v>
      </c>
      <c r="B199" s="37" t="s">
        <v>284</v>
      </c>
      <c r="C199" s="37" t="s">
        <v>285</v>
      </c>
      <c r="D199" s="37" t="str">
        <f>VLOOKUP($F199,'mã kho'!$A$1:$B$331,2,0)</f>
        <v>REDWINE</v>
      </c>
      <c r="E199" s="37" t="s">
        <v>12</v>
      </c>
      <c r="F199" s="37" t="s">
        <v>282</v>
      </c>
      <c r="G199" s="37" t="s">
        <v>283</v>
      </c>
      <c r="H199" s="44" t="s">
        <v>50</v>
      </c>
      <c r="I199" s="38">
        <f>VLOOKUP($F199,KhoPhuEm!$A$1:$C$226,COLUMN(C195),0)</f>
        <v>443</v>
      </c>
      <c r="J199" s="39">
        <f>VLOOKUP($F199,'XN PE'!$A$1:$D$240,COLUMN(C192),0)</f>
        <v>1393</v>
      </c>
      <c r="K199" s="39">
        <f>VLOOKUP($F199,'XN PE'!$A$1:$D$240,COLUMN(D192),0)</f>
        <v>1834</v>
      </c>
      <c r="L199" s="40">
        <f>SUM(I199:J199)-K199</f>
        <v>2</v>
      </c>
      <c r="M199" s="41" t="str">
        <f t="shared" si="16"/>
        <v/>
      </c>
      <c r="N199" s="42">
        <f>VLOOKUP($F199,TB!$A:$C,COLUMN(C195),0)</f>
        <v>926</v>
      </c>
      <c r="O199" s="43">
        <v>1100000</v>
      </c>
      <c r="P199" s="34">
        <f t="shared" si="13"/>
        <v>4444.8</v>
      </c>
      <c r="Q199" s="34">
        <f t="shared" si="14"/>
        <v>0</v>
      </c>
      <c r="R199" s="34">
        <f t="shared" si="12"/>
        <v>0</v>
      </c>
      <c r="S199" s="56" t="str">
        <f>IF(ISNA(VLOOKUP($F199,Arr!$A$1:$G$230,COLUMN(C196),0))=TRUE," ",IF(VLOOKUP($F199,Arr!$A$1:$G$230,COLUMN(C196),0)=0,"",VLOOKUP($F199,Arr!$A$1:$G$230,COLUMN(C196),0)))</f>
        <v/>
      </c>
      <c r="T199" s="56" t="str">
        <f>IF(ISNA(VLOOKUP($F199,Arr!$A$1:$G$230,COLUMN(D196),0))=TRUE," ",IF(VLOOKUP($F199,Arr!$A$1:$G$230,COLUMN(D196),0)=0,"",VLOOKUP($F199,Arr!$A$1:$G$230,COLUMN(D196),0)))</f>
        <v/>
      </c>
      <c r="U199" s="56" t="str">
        <f>IF(ISNA(VLOOKUP($F199,Arr!$A$1:$G$230,COLUMN(E196),0))=TRUE," ",IF(VLOOKUP($F199,Arr!$A$1:$G$230,COLUMN(E196),0)=0,"",VLOOKUP($F199,Arr!$A$1:$G$230,COLUMN(E196),0)))</f>
        <v/>
      </c>
      <c r="V199" s="56" t="str">
        <f>IF(ISNA(VLOOKUP($F199,Arr!$A$1:$G$230,COLUMN(F196),0))=TRUE," ",IF(VLOOKUP($F199,Arr!$A$1:$G$230,COLUMN(F196),0)=0,"",VLOOKUP($F199,Arr!$A$1:$G$230,COLUMN(F196),0)))</f>
        <v/>
      </c>
      <c r="W199" s="56" t="str">
        <f>IF(ISNA(VLOOKUP($F199,Arr!$A$1:$G$230,COLUMN(G196),0))=TRUE," ",IF(VLOOKUP($F199,Arr!$A$1:$G$230,COLUMN(G196),0)=0,"",VLOOKUP($F199,Arr!$A$1:$G$230,COLUMN(G196),0)))</f>
        <v/>
      </c>
    </row>
    <row r="200" spans="1:23" ht="14.25" customHeight="1">
      <c r="A200" s="37" t="s">
        <v>67</v>
      </c>
      <c r="B200" s="37" t="s">
        <v>284</v>
      </c>
      <c r="C200" s="37" t="s">
        <v>285</v>
      </c>
      <c r="D200" s="37" t="str">
        <f>VLOOKUP($F200,'mã kho'!$A$1:$B$331,2,0)</f>
        <v>2A17</v>
      </c>
      <c r="E200" s="37" t="s">
        <v>55</v>
      </c>
      <c r="F200" s="37" t="s">
        <v>288</v>
      </c>
      <c r="G200" s="37" t="s">
        <v>289</v>
      </c>
      <c r="H200" s="44" t="s">
        <v>50</v>
      </c>
      <c r="I200" s="38">
        <f>VLOOKUP($F200,KhoLongAn!$A$1:$C$93,COLUMN(C182),0)</f>
        <v>143</v>
      </c>
      <c r="J200" s="39">
        <f>VLOOKUP($F200,'XN LA'!$A$1:$D$104,COLUMN(C178),0)</f>
        <v>0</v>
      </c>
      <c r="K200" s="39">
        <f>VLOOKUP($F200,'XN LA'!$A$1:$D$104,COLUMN(D178),0)</f>
        <v>142</v>
      </c>
      <c r="L200" s="40">
        <f t="shared" si="15"/>
        <v>1</v>
      </c>
      <c r="M200" s="41">
        <f t="shared" si="16"/>
        <v>73</v>
      </c>
      <c r="N200" s="42">
        <f>VLOOKUP($F200,TB!$A:$C,COLUMN(C196),0)</f>
        <v>16</v>
      </c>
      <c r="O200" s="43">
        <v>1995000</v>
      </c>
      <c r="P200" s="34">
        <f t="shared" si="13"/>
        <v>76.8</v>
      </c>
      <c r="Q200" s="34">
        <f t="shared" si="14"/>
        <v>3.7999999999999972</v>
      </c>
      <c r="R200" s="34">
        <f t="shared" si="12"/>
        <v>-28.304918032786887</v>
      </c>
      <c r="S200" s="56" t="str">
        <f>IF(ISNA(VLOOKUP($F200,Arr!$A$1:$G$230,COLUMN(C197),0))=TRUE," ",IF(VLOOKUP($F200,Arr!$A$1:$G$230,COLUMN(C197),0)=0,"",VLOOKUP($F200,Arr!$A$1:$G$230,COLUMN(C197),0)))</f>
        <v/>
      </c>
      <c r="T200" s="56" t="str">
        <f>IF(ISNA(VLOOKUP($F200,Arr!$A$1:$G$230,COLUMN(D197),0))=TRUE," ",IF(VLOOKUP($F200,Arr!$A$1:$G$230,COLUMN(D197),0)=0,"",VLOOKUP($F200,Arr!$A$1:$G$230,COLUMN(D197),0)))</f>
        <v/>
      </c>
      <c r="U200" s="56" t="str">
        <f>IF(ISNA(VLOOKUP($F200,Arr!$A$1:$G$230,COLUMN(E197),0))=TRUE," ",IF(VLOOKUP($F200,Arr!$A$1:$G$230,COLUMN(E197),0)=0,"",VLOOKUP($F200,Arr!$A$1:$G$230,COLUMN(E197),0)))</f>
        <v/>
      </c>
      <c r="V200" s="56" t="str">
        <f>IF(ISNA(VLOOKUP($F200,Arr!$A$1:$G$230,COLUMN(F197),0))=TRUE," ",IF(VLOOKUP($F200,Arr!$A$1:$G$230,COLUMN(F197),0)=0,"",VLOOKUP($F200,Arr!$A$1:$G$230,COLUMN(F197),0)))</f>
        <v/>
      </c>
      <c r="W200" s="56" t="str">
        <f>IF(ISNA(VLOOKUP($F200,Arr!$A$1:$G$230,COLUMN(G197),0))=TRUE," ",IF(VLOOKUP($F200,Arr!$A$1:$G$230,COLUMN(G197),0)=0,"",VLOOKUP($F200,Arr!$A$1:$G$230,COLUMN(G197),0)))</f>
        <v/>
      </c>
    </row>
    <row r="201" spans="1:23" ht="14.25" customHeight="1">
      <c r="A201" s="37" t="s">
        <v>67</v>
      </c>
      <c r="B201" s="37" t="s">
        <v>284</v>
      </c>
      <c r="C201" s="37" t="s">
        <v>285</v>
      </c>
      <c r="D201" s="37" t="str">
        <f>VLOOKUP($F201,'mã kho'!$A$1:$B$331,2,0)</f>
        <v>2A17</v>
      </c>
      <c r="E201" s="37" t="s">
        <v>12</v>
      </c>
      <c r="F201" s="37" t="s">
        <v>288</v>
      </c>
      <c r="G201" s="37" t="s">
        <v>289</v>
      </c>
      <c r="H201" s="44" t="s">
        <v>50</v>
      </c>
      <c r="I201" s="38">
        <f>VLOOKUP($F201,KhoPhuEm!$A$1:$C$226,COLUMN(C197),0)</f>
        <v>139</v>
      </c>
      <c r="J201" s="39">
        <f>VLOOKUP($F201,'XN PE'!$A$1:$D$240,COLUMN(C194),0)</f>
        <v>148</v>
      </c>
      <c r="K201" s="39">
        <f>VLOOKUP($F201,'XN PE'!$A$1:$D$240,COLUMN(D194),0)</f>
        <v>215</v>
      </c>
      <c r="L201" s="40">
        <f t="shared" si="15"/>
        <v>72</v>
      </c>
      <c r="M201" s="41" t="str">
        <f t="shared" si="16"/>
        <v/>
      </c>
      <c r="N201" s="42">
        <f>VLOOKUP($F201,TB!$A:$C,COLUMN(C197),0)</f>
        <v>16</v>
      </c>
      <c r="O201" s="43">
        <v>1995000</v>
      </c>
      <c r="P201" s="34">
        <f t="shared" si="13"/>
        <v>76.8</v>
      </c>
      <c r="Q201" s="34">
        <f t="shared" si="14"/>
        <v>0</v>
      </c>
      <c r="R201" s="34">
        <f t="shared" si="12"/>
        <v>0</v>
      </c>
      <c r="S201" s="56" t="str">
        <f>IF(ISNA(VLOOKUP($F201,Arr!$A$1:$G$230,COLUMN(C198),0))=TRUE," ",IF(VLOOKUP($F201,Arr!$A$1:$G$230,COLUMN(C198),0)=0,"",VLOOKUP($F201,Arr!$A$1:$G$230,COLUMN(C198),0)))</f>
        <v/>
      </c>
      <c r="T201" s="56" t="str">
        <f>IF(ISNA(VLOOKUP($F201,Arr!$A$1:$G$230,COLUMN(D198),0))=TRUE," ",IF(VLOOKUP($F201,Arr!$A$1:$G$230,COLUMN(D198),0)=0,"",VLOOKUP($F201,Arr!$A$1:$G$230,COLUMN(D198),0)))</f>
        <v/>
      </c>
      <c r="U201" s="56" t="str">
        <f>IF(ISNA(VLOOKUP($F201,Arr!$A$1:$G$230,COLUMN(E198),0))=TRUE," ",IF(VLOOKUP($F201,Arr!$A$1:$G$230,COLUMN(E198),0)=0,"",VLOOKUP($F201,Arr!$A$1:$G$230,COLUMN(E198),0)))</f>
        <v/>
      </c>
      <c r="V201" s="56" t="str">
        <f>IF(ISNA(VLOOKUP($F201,Arr!$A$1:$G$230,COLUMN(F198),0))=TRUE," ",IF(VLOOKUP($F201,Arr!$A$1:$G$230,COLUMN(F198),0)=0,"",VLOOKUP($F201,Arr!$A$1:$G$230,COLUMN(F198),0)))</f>
        <v/>
      </c>
      <c r="W201" s="56" t="str">
        <f>IF(ISNA(VLOOKUP($F201,Arr!$A$1:$G$230,COLUMN(G198),0))=TRUE," ",IF(VLOOKUP($F201,Arr!$A$1:$G$230,COLUMN(G198),0)=0,"",VLOOKUP($F201,Arr!$A$1:$G$230,COLUMN(G198),0)))</f>
        <v/>
      </c>
    </row>
    <row r="202" spans="1:23" ht="14.25" customHeight="1">
      <c r="A202" s="37" t="s">
        <v>67</v>
      </c>
      <c r="B202" s="37" t="s">
        <v>284</v>
      </c>
      <c r="C202" s="37" t="s">
        <v>285</v>
      </c>
      <c r="D202" s="37" t="str">
        <f>VLOOKUP($F202,'mã kho'!$A$1:$B$331,2,0)</f>
        <v>2A10</v>
      </c>
      <c r="E202" s="37" t="s">
        <v>12</v>
      </c>
      <c r="F202" s="37" t="s">
        <v>326</v>
      </c>
      <c r="G202" s="37" t="s">
        <v>327</v>
      </c>
      <c r="H202" s="44" t="s">
        <v>50</v>
      </c>
      <c r="I202" s="38">
        <f>VLOOKUP($F202,KhoPhuEm!$A$1:$C$226,COLUMN(C198),0)</f>
        <v>46</v>
      </c>
      <c r="J202" s="39">
        <f>VLOOKUP($F202,'XN PE'!$A$1:$D$240,COLUMN(C195),0)</f>
        <v>1</v>
      </c>
      <c r="K202" s="39">
        <f>VLOOKUP($F202,'XN PE'!$A$1:$D$240,COLUMN(D195),0)</f>
        <v>11</v>
      </c>
      <c r="L202" s="40">
        <f t="shared" si="15"/>
        <v>36</v>
      </c>
      <c r="M202" s="41">
        <f t="shared" si="16"/>
        <v>36</v>
      </c>
      <c r="N202" s="42">
        <f>VLOOKUP($F202,TB!$A:$C,COLUMN(C198),0)</f>
        <v>39</v>
      </c>
      <c r="O202" s="43">
        <v>517000</v>
      </c>
      <c r="P202" s="34">
        <f t="shared" si="13"/>
        <v>187.2</v>
      </c>
      <c r="Q202" s="34">
        <f t="shared" si="14"/>
        <v>151.19999999999999</v>
      </c>
      <c r="R202" s="34">
        <f t="shared" ref="R202:R265" si="17">IFERROR((P202/122)*(119-48)-M202,0)</f>
        <v>72.94426229508197</v>
      </c>
      <c r="S202" s="56" t="str">
        <f>IF(ISNA(VLOOKUP($F202,Arr!$A$1:$G$230,COLUMN(C199),0))=TRUE," ",IF(VLOOKUP($F202,Arr!$A$1:$G$230,COLUMN(C199),0)=0,"",VLOOKUP($F202,Arr!$A$1:$G$230,COLUMN(C199),0)))</f>
        <v/>
      </c>
      <c r="T202" s="56" t="str">
        <f>IF(ISNA(VLOOKUP($F202,Arr!$A$1:$G$230,COLUMN(D199),0))=TRUE," ",IF(VLOOKUP($F202,Arr!$A$1:$G$230,COLUMN(D199),0)=0,"",VLOOKUP($F202,Arr!$A$1:$G$230,COLUMN(D199),0)))</f>
        <v/>
      </c>
      <c r="U202" s="56" t="str">
        <f>IF(ISNA(VLOOKUP($F202,Arr!$A$1:$G$230,COLUMN(E199),0))=TRUE," ",IF(VLOOKUP($F202,Arr!$A$1:$G$230,COLUMN(E199),0)=0,"",VLOOKUP($F202,Arr!$A$1:$G$230,COLUMN(E199),0)))</f>
        <v/>
      </c>
      <c r="V202" s="56" t="str">
        <f>IF(ISNA(VLOOKUP($F202,Arr!$A$1:$G$230,COLUMN(F199),0))=TRUE," ",IF(VLOOKUP($F202,Arr!$A$1:$G$230,COLUMN(F199),0)=0,"",VLOOKUP($F202,Arr!$A$1:$G$230,COLUMN(F199),0)))</f>
        <v/>
      </c>
      <c r="W202" s="56" t="str">
        <f>IF(ISNA(VLOOKUP($F202,Arr!$A$1:$G$230,COLUMN(G199),0))=TRUE," ",IF(VLOOKUP($F202,Arr!$A$1:$G$230,COLUMN(G199),0)=0,"",VLOOKUP($F202,Arr!$A$1:$G$230,COLUMN(G199),0)))</f>
        <v/>
      </c>
    </row>
    <row r="203" spans="1:23" ht="14.25" customHeight="1">
      <c r="A203" s="37" t="s">
        <v>67</v>
      </c>
      <c r="B203" s="37" t="s">
        <v>284</v>
      </c>
      <c r="C203" s="37" t="s">
        <v>285</v>
      </c>
      <c r="D203" s="37" t="str">
        <f>VLOOKUP($F203,'mã kho'!$A$1:$B$331,2,0)</f>
        <v>2A15</v>
      </c>
      <c r="E203" s="37" t="s">
        <v>12</v>
      </c>
      <c r="F203" s="37" t="s">
        <v>286</v>
      </c>
      <c r="G203" s="37" t="s">
        <v>287</v>
      </c>
      <c r="H203" s="44" t="s">
        <v>50</v>
      </c>
      <c r="I203" s="38">
        <f>VLOOKUP($F203,KhoPhuEm!$A$1:$C$226,COLUMN(C199),0)</f>
        <v>152</v>
      </c>
      <c r="J203" s="39">
        <f>VLOOKUP($F203,'XN PE'!$A$1:$D$240,COLUMN(C196),0)</f>
        <v>7</v>
      </c>
      <c r="K203" s="39">
        <f>VLOOKUP($F203,'XN PE'!$A$1:$D$240,COLUMN(D196),0)</f>
        <v>6</v>
      </c>
      <c r="L203" s="40">
        <f t="shared" ref="L203" si="18">SUM(I203:J203)-K203</f>
        <v>153</v>
      </c>
      <c r="M203" s="41">
        <f t="shared" si="16"/>
        <v>153</v>
      </c>
      <c r="N203" s="42">
        <f>VLOOKUP($F203,TB!$A:$C,COLUMN(C199),0)</f>
        <v>33</v>
      </c>
      <c r="O203" s="43">
        <v>1265000</v>
      </c>
      <c r="P203" s="34">
        <f t="shared" ref="P203:P266" si="19">IFERROR(N203*4*1.2,0)</f>
        <v>158.4</v>
      </c>
      <c r="Q203" s="34">
        <f t="shared" ref="Q203:Q266" si="20">IFERROR(P203-M203,0)</f>
        <v>5.4000000000000057</v>
      </c>
      <c r="R203" s="34">
        <f t="shared" si="17"/>
        <v>-60.816393442622953</v>
      </c>
      <c r="S203" s="56" t="str">
        <f>IF(ISNA(VLOOKUP($F203,Arr!$A$1:$G$230,COLUMN(C200),0))=TRUE," ",IF(VLOOKUP($F203,Arr!$A$1:$G$230,COLUMN(C200),0)=0,"",VLOOKUP($F203,Arr!$A$1:$G$230,COLUMN(C200),0)))</f>
        <v/>
      </c>
      <c r="T203" s="56" t="str">
        <f>IF(ISNA(VLOOKUP($F203,Arr!$A$1:$G$230,COLUMN(D200),0))=TRUE," ",IF(VLOOKUP($F203,Arr!$A$1:$G$230,COLUMN(D200),0)=0,"",VLOOKUP($F203,Arr!$A$1:$G$230,COLUMN(D200),0)))</f>
        <v/>
      </c>
      <c r="U203" s="56" t="str">
        <f>IF(ISNA(VLOOKUP($F203,Arr!$A$1:$G$230,COLUMN(E200),0))=TRUE," ",IF(VLOOKUP($F203,Arr!$A$1:$G$230,COLUMN(E200),0)=0,"",VLOOKUP($F203,Arr!$A$1:$G$230,COLUMN(E200),0)))</f>
        <v/>
      </c>
      <c r="V203" s="56" t="str">
        <f>IF(ISNA(VLOOKUP($F203,Arr!$A$1:$G$230,COLUMN(F200),0))=TRUE," ",IF(VLOOKUP($F203,Arr!$A$1:$G$230,COLUMN(F200),0)=0,"",VLOOKUP($F203,Arr!$A$1:$G$230,COLUMN(F200),0)))</f>
        <v/>
      </c>
      <c r="W203" s="56" t="str">
        <f>IF(ISNA(VLOOKUP($F203,Arr!$A$1:$G$230,COLUMN(G200),0))=TRUE," ",IF(VLOOKUP($F203,Arr!$A$1:$G$230,COLUMN(G200),0)=0,"",VLOOKUP($F203,Arr!$A$1:$G$230,COLUMN(G200),0)))</f>
        <v/>
      </c>
    </row>
    <row r="204" spans="1:23" ht="14.25" customHeight="1">
      <c r="A204" s="37" t="s">
        <v>67</v>
      </c>
      <c r="B204" s="37" t="s">
        <v>284</v>
      </c>
      <c r="C204" s="37" t="s">
        <v>285</v>
      </c>
      <c r="D204" s="37" t="str">
        <f>VLOOKUP($F204,'mã kho'!$A$1:$B$331,2,0)</f>
        <v>2A19</v>
      </c>
      <c r="E204" s="37" t="s">
        <v>55</v>
      </c>
      <c r="F204" s="37" t="s">
        <v>323</v>
      </c>
      <c r="G204" s="37" t="s">
        <v>324</v>
      </c>
      <c r="H204" s="44" t="s">
        <v>50</v>
      </c>
      <c r="I204" s="38">
        <f>VLOOKUP($F204,KhoLongAn!$A$1:$C$93,COLUMN(C186),0)</f>
        <v>11</v>
      </c>
      <c r="J204" s="39">
        <f>VLOOKUP($F204,'XN LA'!$A$1:$D$104,COLUMN(C182),0)</f>
        <v>0</v>
      </c>
      <c r="K204" s="39">
        <f>VLOOKUP($F204,'XN LA'!$A$1:$D$104,COLUMN(D182),0)</f>
        <v>0</v>
      </c>
      <c r="L204" s="40">
        <f t="shared" ref="L204:L266" si="21">SUM(I204:J204)-K204</f>
        <v>11</v>
      </c>
      <c r="M204" s="41">
        <f t="shared" si="16"/>
        <v>172</v>
      </c>
      <c r="N204" s="42">
        <f>VLOOKUP($F204,TB!$A:$C,COLUMN(C200),0)</f>
        <v>0</v>
      </c>
      <c r="O204" s="43">
        <v>463000</v>
      </c>
      <c r="P204" s="34">
        <f t="shared" si="19"/>
        <v>0</v>
      </c>
      <c r="Q204" s="34">
        <f t="shared" si="20"/>
        <v>-172</v>
      </c>
      <c r="R204" s="34">
        <f t="shared" si="17"/>
        <v>-172</v>
      </c>
      <c r="S204" s="56" t="str">
        <f>IF(ISNA(VLOOKUP($F204,Arr!$A$1:$G$230,COLUMN(C201),0))=TRUE," ",IF(VLOOKUP($F204,Arr!$A$1:$G$230,COLUMN(C201),0)=0,"",VLOOKUP($F204,Arr!$A$1:$G$230,COLUMN(C201),0)))</f>
        <v/>
      </c>
      <c r="T204" s="56" t="str">
        <f>IF(ISNA(VLOOKUP($F204,Arr!$A$1:$G$230,COLUMN(D201),0))=TRUE," ",IF(VLOOKUP($F204,Arr!$A$1:$G$230,COLUMN(D201),0)=0,"",VLOOKUP($F204,Arr!$A$1:$G$230,COLUMN(D201),0)))</f>
        <v/>
      </c>
      <c r="U204" s="56" t="str">
        <f>IF(ISNA(VLOOKUP($F204,Arr!$A$1:$G$230,COLUMN(E201),0))=TRUE," ",IF(VLOOKUP($F204,Arr!$A$1:$G$230,COLUMN(E201),0)=0,"",VLOOKUP($F204,Arr!$A$1:$G$230,COLUMN(E201),0)))</f>
        <v/>
      </c>
      <c r="V204" s="56" t="str">
        <f>IF(ISNA(VLOOKUP($F204,Arr!$A$1:$G$230,COLUMN(F201),0))=TRUE," ",IF(VLOOKUP($F204,Arr!$A$1:$G$230,COLUMN(F201),0)=0,"",VLOOKUP($F204,Arr!$A$1:$G$230,COLUMN(F201),0)))</f>
        <v/>
      </c>
      <c r="W204" s="56" t="str">
        <f>IF(ISNA(VLOOKUP($F204,Arr!$A$1:$G$230,COLUMN(G201),0))=TRUE," ",IF(VLOOKUP($F204,Arr!$A$1:$G$230,COLUMN(G201),0)=0,"",VLOOKUP($F204,Arr!$A$1:$G$230,COLUMN(G201),0)))</f>
        <v/>
      </c>
    </row>
    <row r="205" spans="1:23" ht="14.25" customHeight="1">
      <c r="A205" s="37" t="s">
        <v>67</v>
      </c>
      <c r="B205" s="37" t="s">
        <v>284</v>
      </c>
      <c r="C205" s="37" t="s">
        <v>285</v>
      </c>
      <c r="D205" s="37" t="str">
        <f>VLOOKUP($F205,'mã kho'!$A$1:$B$331,2,0)</f>
        <v>2A19</v>
      </c>
      <c r="E205" s="37" t="s">
        <v>12</v>
      </c>
      <c r="F205" s="37" t="s">
        <v>323</v>
      </c>
      <c r="G205" s="37" t="s">
        <v>324</v>
      </c>
      <c r="H205" s="44" t="s">
        <v>50</v>
      </c>
      <c r="I205" s="38">
        <f>VLOOKUP($F205,KhoPhuEm!$A$1:$C$226,COLUMN(C201),0)</f>
        <v>213</v>
      </c>
      <c r="J205" s="39">
        <f>VLOOKUP($F205,'XN PE'!$A$1:$D$240,COLUMN(C198),0)</f>
        <v>0</v>
      </c>
      <c r="K205" s="39">
        <f>VLOOKUP($F205,'XN PE'!$A$1:$D$240,COLUMN(D198),0)</f>
        <v>52</v>
      </c>
      <c r="L205" s="40">
        <f>SUM(I205:J205)-K205</f>
        <v>161</v>
      </c>
      <c r="M205" s="41" t="str">
        <f t="shared" si="16"/>
        <v/>
      </c>
      <c r="N205" s="42">
        <f>VLOOKUP($F205,TB!$A:$C,COLUMN(C201),0)</f>
        <v>0</v>
      </c>
      <c r="O205" s="43">
        <v>463000</v>
      </c>
      <c r="P205" s="34">
        <f t="shared" si="19"/>
        <v>0</v>
      </c>
      <c r="Q205" s="34">
        <f t="shared" si="20"/>
        <v>0</v>
      </c>
      <c r="R205" s="34">
        <f t="shared" si="17"/>
        <v>0</v>
      </c>
      <c r="S205" s="56" t="str">
        <f>IF(ISNA(VLOOKUP($F205,Arr!$A$1:$G$230,COLUMN(C202),0))=TRUE," ",IF(VLOOKUP($F205,Arr!$A$1:$G$230,COLUMN(C202),0)=0,"",VLOOKUP($F205,Arr!$A$1:$G$230,COLUMN(C202),0)))</f>
        <v/>
      </c>
      <c r="T205" s="56" t="str">
        <f>IF(ISNA(VLOOKUP($F205,Arr!$A$1:$G$230,COLUMN(D202),0))=TRUE," ",IF(VLOOKUP($F205,Arr!$A$1:$G$230,COLUMN(D202),0)=0,"",VLOOKUP($F205,Arr!$A$1:$G$230,COLUMN(D202),0)))</f>
        <v/>
      </c>
      <c r="U205" s="56" t="str">
        <f>IF(ISNA(VLOOKUP($F205,Arr!$A$1:$G$230,COLUMN(E202),0))=TRUE," ",IF(VLOOKUP($F205,Arr!$A$1:$G$230,COLUMN(E202),0)=0,"",VLOOKUP($F205,Arr!$A$1:$G$230,COLUMN(E202),0)))</f>
        <v/>
      </c>
      <c r="V205" s="56" t="str">
        <f>IF(ISNA(VLOOKUP($F205,Arr!$A$1:$G$230,COLUMN(F202),0))=TRUE," ",IF(VLOOKUP($F205,Arr!$A$1:$G$230,COLUMN(F202),0)=0,"",VLOOKUP($F205,Arr!$A$1:$G$230,COLUMN(F202),0)))</f>
        <v/>
      </c>
      <c r="W205" s="56" t="str">
        <f>IF(ISNA(VLOOKUP($F205,Arr!$A$1:$G$230,COLUMN(G202),0))=TRUE," ",IF(VLOOKUP($F205,Arr!$A$1:$G$230,COLUMN(G202),0)=0,"",VLOOKUP($F205,Arr!$A$1:$G$230,COLUMN(G202),0)))</f>
        <v/>
      </c>
    </row>
    <row r="206" spans="1:23" ht="14.25" customHeight="1">
      <c r="A206" s="37" t="s">
        <v>67</v>
      </c>
      <c r="B206" s="37" t="s">
        <v>284</v>
      </c>
      <c r="C206" s="37" t="s">
        <v>285</v>
      </c>
      <c r="D206" s="37" t="str">
        <f>VLOOKUP($F206,'mã kho'!$A$1:$B$331,2,0)</f>
        <v>2B15</v>
      </c>
      <c r="E206" s="37" t="s">
        <v>55</v>
      </c>
      <c r="F206" s="37" t="s">
        <v>321</v>
      </c>
      <c r="G206" s="37" t="s">
        <v>322</v>
      </c>
      <c r="H206" s="44" t="s">
        <v>50</v>
      </c>
      <c r="I206" s="38">
        <f>VLOOKUP($F206,KhoLongAn!$A$1:$C$93,COLUMN(C188),0)</f>
        <v>210</v>
      </c>
      <c r="J206" s="39">
        <f>VLOOKUP($F206,'XN LA'!$A$1:$D$104,COLUMN(C184),0)</f>
        <v>0</v>
      </c>
      <c r="K206" s="39">
        <f>VLOOKUP($F206,'XN LA'!$A$1:$D$104,COLUMN(D184),0)</f>
        <v>60</v>
      </c>
      <c r="L206" s="40">
        <f t="shared" si="21"/>
        <v>150</v>
      </c>
      <c r="M206" s="41">
        <f t="shared" si="16"/>
        <v>261</v>
      </c>
      <c r="N206" s="42">
        <f>VLOOKUP($F206,TB!$A:$C,COLUMN(C202),0)</f>
        <v>0</v>
      </c>
      <c r="O206" s="43">
        <v>463000</v>
      </c>
      <c r="P206" s="34">
        <f t="shared" si="19"/>
        <v>0</v>
      </c>
      <c r="Q206" s="34">
        <f t="shared" si="20"/>
        <v>-261</v>
      </c>
      <c r="R206" s="34">
        <f t="shared" si="17"/>
        <v>-261</v>
      </c>
      <c r="S206" s="56" t="str">
        <f>IF(ISNA(VLOOKUP($F206,Arr!$A$1:$G$230,COLUMN(C203),0))=TRUE," ",IF(VLOOKUP($F206,Arr!$A$1:$G$230,COLUMN(C203),0)=0,"",VLOOKUP($F206,Arr!$A$1:$G$230,COLUMN(C203),0)))</f>
        <v/>
      </c>
      <c r="T206" s="56" t="str">
        <f>IF(ISNA(VLOOKUP($F206,Arr!$A$1:$G$230,COLUMN(D203),0))=TRUE," ",IF(VLOOKUP($F206,Arr!$A$1:$G$230,COLUMN(D203),0)=0,"",VLOOKUP($F206,Arr!$A$1:$G$230,COLUMN(D203),0)))</f>
        <v/>
      </c>
      <c r="U206" s="56" t="str">
        <f>IF(ISNA(VLOOKUP($F206,Arr!$A$1:$G$230,COLUMN(E203),0))=TRUE," ",IF(VLOOKUP($F206,Arr!$A$1:$G$230,COLUMN(E203),0)=0,"",VLOOKUP($F206,Arr!$A$1:$G$230,COLUMN(E203),0)))</f>
        <v/>
      </c>
      <c r="V206" s="56" t="str">
        <f>IF(ISNA(VLOOKUP($F206,Arr!$A$1:$G$230,COLUMN(F203),0))=TRUE," ",IF(VLOOKUP($F206,Arr!$A$1:$G$230,COLUMN(F203),0)=0,"",VLOOKUP($F206,Arr!$A$1:$G$230,COLUMN(F203),0)))</f>
        <v/>
      </c>
      <c r="W206" s="56" t="str">
        <f>IF(ISNA(VLOOKUP($F206,Arr!$A$1:$G$230,COLUMN(G203),0))=TRUE," ",IF(VLOOKUP($F206,Arr!$A$1:$G$230,COLUMN(G203),0)=0,"",VLOOKUP($F206,Arr!$A$1:$G$230,COLUMN(G203),0)))</f>
        <v/>
      </c>
    </row>
    <row r="207" spans="1:23" ht="14.25" customHeight="1">
      <c r="A207" s="37" t="s">
        <v>67</v>
      </c>
      <c r="B207" s="37" t="s">
        <v>284</v>
      </c>
      <c r="C207" s="37" t="s">
        <v>285</v>
      </c>
      <c r="D207" s="37" t="str">
        <f>VLOOKUP($F207,'mã kho'!$A$1:$B$331,2,0)</f>
        <v>2B15</v>
      </c>
      <c r="E207" s="37" t="s">
        <v>12</v>
      </c>
      <c r="F207" s="37" t="s">
        <v>321</v>
      </c>
      <c r="G207" s="37" t="s">
        <v>322</v>
      </c>
      <c r="H207" s="44" t="s">
        <v>50</v>
      </c>
      <c r="I207" s="38">
        <f>VLOOKUP($F207,KhoPhuEm!$A$1:$C$226,COLUMN(C203),0)</f>
        <v>284</v>
      </c>
      <c r="J207" s="39">
        <f>VLOOKUP($F207,'XN PE'!$A$1:$D$240,COLUMN(C200),0)</f>
        <v>64</v>
      </c>
      <c r="K207" s="39">
        <f>VLOOKUP($F207,'XN PE'!$A$1:$D$240,COLUMN(D200),0)</f>
        <v>237</v>
      </c>
      <c r="L207" s="40">
        <f t="shared" si="21"/>
        <v>111</v>
      </c>
      <c r="M207" s="41" t="str">
        <f t="shared" si="16"/>
        <v/>
      </c>
      <c r="N207" s="42">
        <f>VLOOKUP($F207,TB!$A:$C,COLUMN(C203),0)</f>
        <v>0</v>
      </c>
      <c r="O207" s="43">
        <v>463000</v>
      </c>
      <c r="P207" s="34">
        <f t="shared" si="19"/>
        <v>0</v>
      </c>
      <c r="Q207" s="34">
        <f t="shared" si="20"/>
        <v>0</v>
      </c>
      <c r="R207" s="34">
        <f t="shared" si="17"/>
        <v>0</v>
      </c>
      <c r="S207" s="56" t="str">
        <f>IF(ISNA(VLOOKUP($F207,Arr!$A$1:$G$230,COLUMN(C204),0))=TRUE," ",IF(VLOOKUP($F207,Arr!$A$1:$G$230,COLUMN(C204),0)=0,"",VLOOKUP($F207,Arr!$A$1:$G$230,COLUMN(C204),0)))</f>
        <v/>
      </c>
      <c r="T207" s="56" t="str">
        <f>IF(ISNA(VLOOKUP($F207,Arr!$A$1:$G$230,COLUMN(D204),0))=TRUE," ",IF(VLOOKUP($F207,Arr!$A$1:$G$230,COLUMN(D204),0)=0,"",VLOOKUP($F207,Arr!$A$1:$G$230,COLUMN(D204),0)))</f>
        <v/>
      </c>
      <c r="U207" s="56" t="str">
        <f>IF(ISNA(VLOOKUP($F207,Arr!$A$1:$G$230,COLUMN(E204),0))=TRUE," ",IF(VLOOKUP($F207,Arr!$A$1:$G$230,COLUMN(E204),0)=0,"",VLOOKUP($F207,Arr!$A$1:$G$230,COLUMN(E204),0)))</f>
        <v/>
      </c>
      <c r="V207" s="56" t="str">
        <f>IF(ISNA(VLOOKUP($F207,Arr!$A$1:$G$230,COLUMN(F204),0))=TRUE," ",IF(VLOOKUP($F207,Arr!$A$1:$G$230,COLUMN(F204),0)=0,"",VLOOKUP($F207,Arr!$A$1:$G$230,COLUMN(F204),0)))</f>
        <v/>
      </c>
      <c r="W207" s="56" t="str">
        <f>IF(ISNA(VLOOKUP($F207,Arr!$A$1:$G$230,COLUMN(G204),0))=TRUE," ",IF(VLOOKUP($F207,Arr!$A$1:$G$230,COLUMN(G204),0)=0,"",VLOOKUP($F207,Arr!$A$1:$G$230,COLUMN(G204),0)))</f>
        <v/>
      </c>
    </row>
    <row r="208" spans="1:23" ht="14.25" customHeight="1">
      <c r="A208" s="37" t="s">
        <v>67</v>
      </c>
      <c r="B208" s="37" t="s">
        <v>237</v>
      </c>
      <c r="C208" s="37" t="s">
        <v>237</v>
      </c>
      <c r="D208" s="37" t="str">
        <f>VLOOKUP($F208,'mã kho'!$A$1:$B$331,2,0)</f>
        <v>2C9</v>
      </c>
      <c r="E208" s="37" t="s">
        <v>12</v>
      </c>
      <c r="F208" s="37" t="s">
        <v>235</v>
      </c>
      <c r="G208" s="37" t="s">
        <v>236</v>
      </c>
      <c r="H208" s="44" t="s">
        <v>50</v>
      </c>
      <c r="I208" s="38">
        <f>VLOOKUP($F208,KhoPhuEm!$A$1:$C$226,COLUMN(C204),0)</f>
        <v>66</v>
      </c>
      <c r="J208" s="39">
        <f>VLOOKUP($F208,'XN PE'!$A$1:$D$240,COLUMN(C201),0)</f>
        <v>0</v>
      </c>
      <c r="K208" s="39">
        <f>VLOOKUP($F208,'XN PE'!$A$1:$D$240,COLUMN(D201),0)</f>
        <v>0</v>
      </c>
      <c r="L208" s="40">
        <f t="shared" si="21"/>
        <v>66</v>
      </c>
      <c r="M208" s="41">
        <f t="shared" si="16"/>
        <v>66</v>
      </c>
      <c r="N208" s="42">
        <f>VLOOKUP($F208,TB!$A:$C,COLUMN(C204),0)</f>
        <v>0</v>
      </c>
      <c r="O208" s="43">
        <v>1000000</v>
      </c>
      <c r="P208" s="34">
        <f t="shared" si="19"/>
        <v>0</v>
      </c>
      <c r="Q208" s="34">
        <f t="shared" si="20"/>
        <v>-66</v>
      </c>
      <c r="R208" s="34">
        <f t="shared" si="17"/>
        <v>-66</v>
      </c>
      <c r="S208" s="56" t="str">
        <f>IF(ISNA(VLOOKUP($F208,Arr!$A$1:$G$230,COLUMN(C205),0))=TRUE," ",IF(VLOOKUP($F208,Arr!$A$1:$G$230,COLUMN(C205),0)=0,"",VLOOKUP($F208,Arr!$A$1:$G$230,COLUMN(C205),0)))</f>
        <v/>
      </c>
      <c r="T208" s="56" t="str">
        <f>IF(ISNA(VLOOKUP($F208,Arr!$A$1:$G$230,COLUMN(D205),0))=TRUE," ",IF(VLOOKUP($F208,Arr!$A$1:$G$230,COLUMN(D205),0)=0,"",VLOOKUP($F208,Arr!$A$1:$G$230,COLUMN(D205),0)))</f>
        <v/>
      </c>
      <c r="U208" s="56" t="str">
        <f>IF(ISNA(VLOOKUP($F208,Arr!$A$1:$G$230,COLUMN(E205),0))=TRUE," ",IF(VLOOKUP($F208,Arr!$A$1:$G$230,COLUMN(E205),0)=0,"",VLOOKUP($F208,Arr!$A$1:$G$230,COLUMN(E205),0)))</f>
        <v/>
      </c>
      <c r="V208" s="56" t="str">
        <f>IF(ISNA(VLOOKUP($F208,Arr!$A$1:$G$230,COLUMN(F205),0))=TRUE," ",IF(VLOOKUP($F208,Arr!$A$1:$G$230,COLUMN(F205),0)=0,"",VLOOKUP($F208,Arr!$A$1:$G$230,COLUMN(F205),0)))</f>
        <v/>
      </c>
      <c r="W208" s="56" t="str">
        <f>IF(ISNA(VLOOKUP($F208,Arr!$A$1:$G$230,COLUMN(G205),0))=TRUE," ",IF(VLOOKUP($F208,Arr!$A$1:$G$230,COLUMN(G205),0)=0,"",VLOOKUP($F208,Arr!$A$1:$G$230,COLUMN(G205),0)))</f>
        <v/>
      </c>
    </row>
    <row r="209" spans="1:23" ht="14.25" customHeight="1">
      <c r="A209" s="37" t="s">
        <v>67</v>
      </c>
      <c r="B209" s="37" t="s">
        <v>237</v>
      </c>
      <c r="C209" s="37" t="s">
        <v>237</v>
      </c>
      <c r="D209" s="37" t="str">
        <f>VLOOKUP($F209,'mã kho'!$A$1:$B$331,2,0)</f>
        <v>2C9</v>
      </c>
      <c r="E209" s="37" t="s">
        <v>12</v>
      </c>
      <c r="F209" s="37" t="s">
        <v>239</v>
      </c>
      <c r="G209" s="37" t="s">
        <v>240</v>
      </c>
      <c r="H209" s="44" t="s">
        <v>50</v>
      </c>
      <c r="I209" s="38">
        <f>VLOOKUP($F209,KhoPhuEm!$A$1:$C$226,COLUMN(C205),0)</f>
        <v>3</v>
      </c>
      <c r="J209" s="39">
        <f>VLOOKUP($F209,'XN PE'!$A$1:$D$240,COLUMN(C202),0)</f>
        <v>0</v>
      </c>
      <c r="K209" s="39">
        <f>VLOOKUP($F209,'XN PE'!$A$1:$D$240,COLUMN(D202),0)</f>
        <v>0</v>
      </c>
      <c r="L209" s="40">
        <f t="shared" si="21"/>
        <v>3</v>
      </c>
      <c r="M209" s="41">
        <f t="shared" si="16"/>
        <v>3</v>
      </c>
      <c r="N209" s="42">
        <f>VLOOKUP($F209,TB!$A:$C,COLUMN(C205),0)</f>
        <v>6</v>
      </c>
      <c r="O209" s="43">
        <v>1980000</v>
      </c>
      <c r="P209" s="34">
        <f t="shared" si="19"/>
        <v>28.799999999999997</v>
      </c>
      <c r="Q209" s="34">
        <f t="shared" si="20"/>
        <v>25.799999999999997</v>
      </c>
      <c r="R209" s="34">
        <f t="shared" si="17"/>
        <v>13.760655737704916</v>
      </c>
      <c r="S209" s="56" t="str">
        <f>IF(ISNA(VLOOKUP($F209,Arr!$A$1:$G$230,COLUMN(C206),0))=TRUE," ",IF(VLOOKUP($F209,Arr!$A$1:$G$230,COLUMN(C206),0)=0,"",VLOOKUP($F209,Arr!$A$1:$G$230,COLUMN(C206),0)))</f>
        <v/>
      </c>
      <c r="T209" s="56" t="str">
        <f>IF(ISNA(VLOOKUP($F209,Arr!$A$1:$G$230,COLUMN(D206),0))=TRUE," ",IF(VLOOKUP($F209,Arr!$A$1:$G$230,COLUMN(D206),0)=0,"",VLOOKUP($F209,Arr!$A$1:$G$230,COLUMN(D206),0)))</f>
        <v/>
      </c>
      <c r="U209" s="56" t="str">
        <f>IF(ISNA(VLOOKUP($F209,Arr!$A$1:$G$230,COLUMN(E206),0))=TRUE," ",IF(VLOOKUP($F209,Arr!$A$1:$G$230,COLUMN(E206),0)=0,"",VLOOKUP($F209,Arr!$A$1:$G$230,COLUMN(E206),0)))</f>
        <v/>
      </c>
      <c r="V209" s="56" t="str">
        <f>IF(ISNA(VLOOKUP($F209,Arr!$A$1:$G$230,COLUMN(F206),0))=TRUE," ",IF(VLOOKUP($F209,Arr!$A$1:$G$230,COLUMN(F206),0)=0,"",VLOOKUP($F209,Arr!$A$1:$G$230,COLUMN(F206),0)))</f>
        <v/>
      </c>
      <c r="W209" s="56" t="str">
        <f>IF(ISNA(VLOOKUP($F209,Arr!$A$1:$G$230,COLUMN(G206),0))=TRUE," ",IF(VLOOKUP($F209,Arr!$A$1:$G$230,COLUMN(G206),0)=0,"",VLOOKUP($F209,Arr!$A$1:$G$230,COLUMN(G206),0)))</f>
        <v/>
      </c>
    </row>
    <row r="210" spans="1:23" ht="14.25" customHeight="1">
      <c r="A210" s="37" t="s">
        <v>67</v>
      </c>
      <c r="B210" s="37" t="s">
        <v>237</v>
      </c>
      <c r="C210" s="37" t="s">
        <v>237</v>
      </c>
      <c r="D210" s="37" t="str">
        <f>VLOOKUP($F210,'mã kho'!$A$1:$B$331,2,0)</f>
        <v>2B9</v>
      </c>
      <c r="E210" s="37" t="s">
        <v>55</v>
      </c>
      <c r="F210" s="37" t="s">
        <v>241</v>
      </c>
      <c r="G210" s="37" t="s">
        <v>242</v>
      </c>
      <c r="H210" s="44" t="s">
        <v>50</v>
      </c>
      <c r="I210" s="38">
        <f>VLOOKUP($F210,KhoLongAn!$A$1:$C$93,COLUMN(C192),0)</f>
        <v>420</v>
      </c>
      <c r="J210" s="39">
        <f>VLOOKUP($F210,'XN LA'!$A$1:$D$104,COLUMN(C188),0)</f>
        <v>0</v>
      </c>
      <c r="K210" s="39">
        <f>VLOOKUP($F210,'XN LA'!$A$1:$D$104,COLUMN(D188),0)</f>
        <v>120</v>
      </c>
      <c r="L210" s="40">
        <f t="shared" si="21"/>
        <v>300</v>
      </c>
      <c r="M210" s="41">
        <f t="shared" si="16"/>
        <v>431</v>
      </c>
      <c r="N210" s="42">
        <f>VLOOKUP($F210,TB!$A:$C,COLUMN(C206),0)</f>
        <v>124</v>
      </c>
      <c r="O210" s="43">
        <v>980000</v>
      </c>
      <c r="P210" s="34">
        <f t="shared" si="19"/>
        <v>595.19999999999993</v>
      </c>
      <c r="Q210" s="34">
        <f t="shared" si="20"/>
        <v>164.19999999999993</v>
      </c>
      <c r="R210" s="34">
        <f t="shared" si="17"/>
        <v>-84.613114754098376</v>
      </c>
      <c r="S210" s="56" t="str">
        <f>IF(ISNA(VLOOKUP($F210,Arr!$A$1:$G$230,COLUMN(C207),0))=TRUE," ",IF(VLOOKUP($F210,Arr!$A$1:$G$230,COLUMN(C207),0)=0,"",VLOOKUP($F210,Arr!$A$1:$G$230,COLUMN(C207),0)))</f>
        <v/>
      </c>
      <c r="T210" s="56" t="str">
        <f>IF(ISNA(VLOOKUP($F210,Arr!$A$1:$G$230,COLUMN(D207),0))=TRUE," ",IF(VLOOKUP($F210,Arr!$A$1:$G$230,COLUMN(D207),0)=0,"",VLOOKUP($F210,Arr!$A$1:$G$230,COLUMN(D207),0)))</f>
        <v/>
      </c>
      <c r="U210" s="56" t="str">
        <f>IF(ISNA(VLOOKUP($F210,Arr!$A$1:$G$230,COLUMN(E207),0))=TRUE," ",IF(VLOOKUP($F210,Arr!$A$1:$G$230,COLUMN(E207),0)=0,"",VLOOKUP($F210,Arr!$A$1:$G$230,COLUMN(E207),0)))</f>
        <v/>
      </c>
      <c r="V210" s="56" t="str">
        <f>IF(ISNA(VLOOKUP($F210,Arr!$A$1:$G$230,COLUMN(F207),0))=TRUE," ",IF(VLOOKUP($F210,Arr!$A$1:$G$230,COLUMN(F207),0)=0,"",VLOOKUP($F210,Arr!$A$1:$G$230,COLUMN(F207),0)))</f>
        <v/>
      </c>
      <c r="W210" s="56" t="str">
        <f>IF(ISNA(VLOOKUP($F210,Arr!$A$1:$G$230,COLUMN(G207),0))=TRUE," ",IF(VLOOKUP($F210,Arr!$A$1:$G$230,COLUMN(G207),0)=0,"",VLOOKUP($F210,Arr!$A$1:$G$230,COLUMN(G207),0)))</f>
        <v/>
      </c>
    </row>
    <row r="211" spans="1:23" ht="14.25" customHeight="1">
      <c r="A211" s="37" t="s">
        <v>67</v>
      </c>
      <c r="B211" s="37" t="s">
        <v>237</v>
      </c>
      <c r="C211" s="37" t="s">
        <v>237</v>
      </c>
      <c r="D211" s="37" t="str">
        <f>VLOOKUP($F211,'mã kho'!$A$1:$B$331,2,0)</f>
        <v>2B9</v>
      </c>
      <c r="E211" s="37" t="s">
        <v>12</v>
      </c>
      <c r="F211" s="37" t="s">
        <v>241</v>
      </c>
      <c r="G211" s="37" t="s">
        <v>242</v>
      </c>
      <c r="H211" s="44" t="s">
        <v>50</v>
      </c>
      <c r="I211" s="38">
        <f>VLOOKUP($F211,KhoPhuEm!$A$1:$C$226,COLUMN(C207),0)</f>
        <v>225</v>
      </c>
      <c r="J211" s="39">
        <f>VLOOKUP($F211,'XN PE'!$A$1:$D$240,COLUMN(C204),0)</f>
        <v>225</v>
      </c>
      <c r="K211" s="39">
        <f>VLOOKUP($F211,'XN PE'!$A$1:$D$240,COLUMN(D204),0)</f>
        <v>319</v>
      </c>
      <c r="L211" s="40">
        <f>SUM(I211:J211)-K211</f>
        <v>131</v>
      </c>
      <c r="M211" s="41" t="str">
        <f t="shared" si="16"/>
        <v/>
      </c>
      <c r="N211" s="42">
        <f>VLOOKUP($F211,TB!$A:$C,COLUMN(C207),0)</f>
        <v>124</v>
      </c>
      <c r="O211" s="43">
        <v>980000</v>
      </c>
      <c r="P211" s="34">
        <f t="shared" si="19"/>
        <v>595.19999999999993</v>
      </c>
      <c r="Q211" s="34">
        <f t="shared" si="20"/>
        <v>0</v>
      </c>
      <c r="R211" s="34">
        <f t="shared" si="17"/>
        <v>0</v>
      </c>
      <c r="S211" s="56" t="str">
        <f>IF(ISNA(VLOOKUP($F211,Arr!$A$1:$G$230,COLUMN(C208),0))=TRUE," ",IF(VLOOKUP($F211,Arr!$A$1:$G$230,COLUMN(C208),0)=0,"",VLOOKUP($F211,Arr!$A$1:$G$230,COLUMN(C208),0)))</f>
        <v/>
      </c>
      <c r="T211" s="56" t="str">
        <f>IF(ISNA(VLOOKUP($F211,Arr!$A$1:$G$230,COLUMN(D208),0))=TRUE," ",IF(VLOOKUP($F211,Arr!$A$1:$G$230,COLUMN(D208),0)=0,"",VLOOKUP($F211,Arr!$A$1:$G$230,COLUMN(D208),0)))</f>
        <v/>
      </c>
      <c r="U211" s="56" t="str">
        <f>IF(ISNA(VLOOKUP($F211,Arr!$A$1:$G$230,COLUMN(E208),0))=TRUE," ",IF(VLOOKUP($F211,Arr!$A$1:$G$230,COLUMN(E208),0)=0,"",VLOOKUP($F211,Arr!$A$1:$G$230,COLUMN(E208),0)))</f>
        <v/>
      </c>
      <c r="V211" s="56" t="str">
        <f>IF(ISNA(VLOOKUP($F211,Arr!$A$1:$G$230,COLUMN(F208),0))=TRUE," ",IF(VLOOKUP($F211,Arr!$A$1:$G$230,COLUMN(F208),0)=0,"",VLOOKUP($F211,Arr!$A$1:$G$230,COLUMN(F208),0)))</f>
        <v/>
      </c>
      <c r="W211" s="56" t="str">
        <f>IF(ISNA(VLOOKUP($F211,Arr!$A$1:$G$230,COLUMN(G208),0))=TRUE," ",IF(VLOOKUP($F211,Arr!$A$1:$G$230,COLUMN(G208),0)=0,"",VLOOKUP($F211,Arr!$A$1:$G$230,COLUMN(G208),0)))</f>
        <v/>
      </c>
    </row>
    <row r="212" spans="1:23" ht="14.25" customHeight="1">
      <c r="A212" s="37" t="s">
        <v>67</v>
      </c>
      <c r="B212" s="37" t="s">
        <v>249</v>
      </c>
      <c r="C212" s="37" t="s">
        <v>14</v>
      </c>
      <c r="D212" s="37" t="str">
        <f>VLOOKUP($F212,'mã kho'!$A$1:$B$331,2,0)</f>
        <v>REDWINE</v>
      </c>
      <c r="E212" s="37" t="s">
        <v>55</v>
      </c>
      <c r="F212" s="37" t="s">
        <v>492</v>
      </c>
      <c r="G212" s="37" t="s">
        <v>493</v>
      </c>
      <c r="H212" s="44" t="s">
        <v>50</v>
      </c>
      <c r="I212" s="38">
        <f>VLOOKUP($F212,KhoLongAn!$A$1:$C$93,COLUMN(C194),0)</f>
        <v>898</v>
      </c>
      <c r="J212" s="39">
        <f>VLOOKUP($F212,'XN LA'!$A$1:$D$104,COLUMN(C190),0)</f>
        <v>0</v>
      </c>
      <c r="K212" s="39">
        <f>VLOOKUP($F212,'XN LA'!$A$1:$D$104,COLUMN(D190),0)</f>
        <v>60</v>
      </c>
      <c r="L212" s="40">
        <f t="shared" si="21"/>
        <v>838</v>
      </c>
      <c r="M212" s="41">
        <f t="shared" si="16"/>
        <v>936</v>
      </c>
      <c r="N212" s="42">
        <v>0</v>
      </c>
      <c r="O212" s="43">
        <v>433000</v>
      </c>
      <c r="P212" s="34">
        <f t="shared" si="19"/>
        <v>0</v>
      </c>
      <c r="Q212" s="34">
        <f t="shared" si="20"/>
        <v>-936</v>
      </c>
      <c r="R212" s="34">
        <f t="shared" si="17"/>
        <v>-936</v>
      </c>
      <c r="S212" s="56" t="str">
        <f>IF(ISNA(VLOOKUP($F212,Arr!$A$1:$G$230,COLUMN(C209),0))=TRUE," ",IF(VLOOKUP($F212,Arr!$A$1:$G$230,COLUMN(C209),0)=0,"",VLOOKUP($F212,Arr!$A$1:$G$230,COLUMN(C209),0)))</f>
        <v/>
      </c>
      <c r="T212" s="56" t="str">
        <f>IF(ISNA(VLOOKUP($F212,Arr!$A$1:$G$230,COLUMN(D209),0))=TRUE," ",IF(VLOOKUP($F212,Arr!$A$1:$G$230,COLUMN(D209),0)=0,"",VLOOKUP($F212,Arr!$A$1:$G$230,COLUMN(D209),0)))</f>
        <v/>
      </c>
      <c r="U212" s="56" t="str">
        <f>IF(ISNA(VLOOKUP($F212,Arr!$A$1:$G$230,COLUMN(E209),0))=TRUE," ",IF(VLOOKUP($F212,Arr!$A$1:$G$230,COLUMN(E209),0)=0,"",VLOOKUP($F212,Arr!$A$1:$G$230,COLUMN(E209),0)))</f>
        <v/>
      </c>
      <c r="V212" s="56" t="str">
        <f>IF(ISNA(VLOOKUP($F212,Arr!$A$1:$G$230,COLUMN(F209),0))=TRUE," ",IF(VLOOKUP($F212,Arr!$A$1:$G$230,COLUMN(F209),0)=0,"",VLOOKUP($F212,Arr!$A$1:$G$230,COLUMN(F209),0)))</f>
        <v/>
      </c>
      <c r="W212" s="56" t="str">
        <f>IF(ISNA(VLOOKUP($F212,Arr!$A$1:$G$230,COLUMN(G209),0))=TRUE," ",IF(VLOOKUP($F212,Arr!$A$1:$G$230,COLUMN(G209),0)=0,"",VLOOKUP($F212,Arr!$A$1:$G$230,COLUMN(G209),0)))</f>
        <v/>
      </c>
    </row>
    <row r="213" spans="1:23" ht="14.25" customHeight="1">
      <c r="A213" s="37" t="s">
        <v>67</v>
      </c>
      <c r="B213" s="37" t="s">
        <v>249</v>
      </c>
      <c r="C213" s="37" t="s">
        <v>14</v>
      </c>
      <c r="D213" s="37" t="str">
        <f>VLOOKUP($F213,'mã kho'!$A$1:$B$331,2,0)</f>
        <v>REDWINE</v>
      </c>
      <c r="E213" s="37" t="s">
        <v>12</v>
      </c>
      <c r="F213" s="37" t="s">
        <v>492</v>
      </c>
      <c r="G213" s="37" t="s">
        <v>493</v>
      </c>
      <c r="H213" s="44" t="s">
        <v>50</v>
      </c>
      <c r="I213" s="38">
        <f>VLOOKUP($F213,KhoPhuEm!$A$1:$C$226,COLUMN(C209),0)</f>
        <v>114</v>
      </c>
      <c r="J213" s="39">
        <f>VLOOKUP($F213,'XN PE'!$A$1:$D$240,COLUMN(C206),0)</f>
        <v>78</v>
      </c>
      <c r="K213" s="39">
        <f>VLOOKUP($F213,'XN PE'!$A$1:$D$240,COLUMN(D206),0)</f>
        <v>94</v>
      </c>
      <c r="L213" s="40">
        <f>SUM(I213:J213)-K213</f>
        <v>98</v>
      </c>
      <c r="M213" s="41" t="str">
        <f t="shared" ref="M213:M269" si="22">IF(F213=F212,"",SUMIF(F:F,F213,L:L))</f>
        <v/>
      </c>
      <c r="N213" s="42">
        <v>0</v>
      </c>
      <c r="O213" s="43">
        <v>433000</v>
      </c>
      <c r="P213" s="34">
        <f t="shared" si="19"/>
        <v>0</v>
      </c>
      <c r="Q213" s="34">
        <f t="shared" si="20"/>
        <v>0</v>
      </c>
      <c r="R213" s="34">
        <f t="shared" si="17"/>
        <v>0</v>
      </c>
      <c r="S213" s="56" t="str">
        <f>IF(ISNA(VLOOKUP($F213,Arr!$A$1:$G$230,COLUMN(C210),0))=TRUE," ",IF(VLOOKUP($F213,Arr!$A$1:$G$230,COLUMN(C210),0)=0,"",VLOOKUP($F213,Arr!$A$1:$G$230,COLUMN(C210),0)))</f>
        <v/>
      </c>
      <c r="T213" s="56" t="str">
        <f>IF(ISNA(VLOOKUP($F213,Arr!$A$1:$G$230,COLUMN(D210),0))=TRUE," ",IF(VLOOKUP($F213,Arr!$A$1:$G$230,COLUMN(D210),0)=0,"",VLOOKUP($F213,Arr!$A$1:$G$230,COLUMN(D210),0)))</f>
        <v/>
      </c>
      <c r="U213" s="56" t="str">
        <f>IF(ISNA(VLOOKUP($F213,Arr!$A$1:$G$230,COLUMN(E210),0))=TRUE," ",IF(VLOOKUP($F213,Arr!$A$1:$G$230,COLUMN(E210),0)=0,"",VLOOKUP($F213,Arr!$A$1:$G$230,COLUMN(E210),0)))</f>
        <v/>
      </c>
      <c r="V213" s="56" t="str">
        <f>IF(ISNA(VLOOKUP($F213,Arr!$A$1:$G$230,COLUMN(F210),0))=TRUE," ",IF(VLOOKUP($F213,Arr!$A$1:$G$230,COLUMN(F210),0)=0,"",VLOOKUP($F213,Arr!$A$1:$G$230,COLUMN(F210),0)))</f>
        <v/>
      </c>
      <c r="W213" s="56" t="str">
        <f>IF(ISNA(VLOOKUP($F213,Arr!$A$1:$G$230,COLUMN(G210),0))=TRUE," ",IF(VLOOKUP($F213,Arr!$A$1:$G$230,COLUMN(G210),0)=0,"",VLOOKUP($F213,Arr!$A$1:$G$230,COLUMN(G210),0)))</f>
        <v/>
      </c>
    </row>
    <row r="214" spans="1:23" ht="14.25" customHeight="1">
      <c r="A214" s="37" t="s">
        <v>67</v>
      </c>
      <c r="B214" s="37" t="s">
        <v>249</v>
      </c>
      <c r="C214" s="37" t="s">
        <v>14</v>
      </c>
      <c r="D214" s="37" t="str">
        <f>VLOOKUP($F214,'mã kho'!$A$1:$B$331,2,0)</f>
        <v>3A17</v>
      </c>
      <c r="E214" s="37" t="s">
        <v>55</v>
      </c>
      <c r="F214" s="37" t="s">
        <v>595</v>
      </c>
      <c r="G214" s="37" t="s">
        <v>596</v>
      </c>
      <c r="H214" s="44" t="s">
        <v>50</v>
      </c>
      <c r="I214" s="38">
        <f>VLOOKUP($F214,KhoLongAn!$A$1:$C$93,COLUMN(C196),0)</f>
        <v>210</v>
      </c>
      <c r="J214" s="39">
        <f>VLOOKUP($F214,'XN LA'!$A$1:$D$104,COLUMN(C192),0)</f>
        <v>0</v>
      </c>
      <c r="K214" s="39">
        <f>VLOOKUP($F214,'XN LA'!$A$1:$D$104,COLUMN(D192),0)</f>
        <v>0</v>
      </c>
      <c r="L214" s="40">
        <f t="shared" si="21"/>
        <v>210</v>
      </c>
      <c r="M214" s="41">
        <f t="shared" si="22"/>
        <v>358</v>
      </c>
      <c r="N214" s="42">
        <v>0</v>
      </c>
      <c r="O214" s="43">
        <v>594000</v>
      </c>
      <c r="P214" s="34">
        <f t="shared" si="19"/>
        <v>0</v>
      </c>
      <c r="Q214" s="34">
        <f t="shared" si="20"/>
        <v>-358</v>
      </c>
      <c r="R214" s="34">
        <f t="shared" si="17"/>
        <v>-358</v>
      </c>
      <c r="S214" s="56" t="str">
        <f>IF(ISNA(VLOOKUP($F214,Arr!$A$1:$G$230,COLUMN(C211),0))=TRUE," ",IF(VLOOKUP($F214,Arr!$A$1:$G$230,COLUMN(C211),0)=0,"",VLOOKUP($F214,Arr!$A$1:$G$230,COLUMN(C211),0)))</f>
        <v/>
      </c>
      <c r="T214" s="56" t="str">
        <f>IF(ISNA(VLOOKUP($F214,Arr!$A$1:$G$230,COLUMN(D211),0))=TRUE," ",IF(VLOOKUP($F214,Arr!$A$1:$G$230,COLUMN(D211),0)=0,"",VLOOKUP($F214,Arr!$A$1:$G$230,COLUMN(D211),0)))</f>
        <v/>
      </c>
      <c r="U214" s="56" t="str">
        <f>IF(ISNA(VLOOKUP($F214,Arr!$A$1:$G$230,COLUMN(E211),0))=TRUE," ",IF(VLOOKUP($F214,Arr!$A$1:$G$230,COLUMN(E211),0)=0,"",VLOOKUP($F214,Arr!$A$1:$G$230,COLUMN(E211),0)))</f>
        <v/>
      </c>
      <c r="V214" s="56" t="str">
        <f>IF(ISNA(VLOOKUP($F214,Arr!$A$1:$G$230,COLUMN(F211),0))=TRUE," ",IF(VLOOKUP($F214,Arr!$A$1:$G$230,COLUMN(F211),0)=0,"",VLOOKUP($F214,Arr!$A$1:$G$230,COLUMN(F211),0)))</f>
        <v/>
      </c>
      <c r="W214" s="56" t="str">
        <f>IF(ISNA(VLOOKUP($F214,Arr!$A$1:$G$230,COLUMN(G211),0))=TRUE," ",IF(VLOOKUP($F214,Arr!$A$1:$G$230,COLUMN(G211),0)=0,"",VLOOKUP($F214,Arr!$A$1:$G$230,COLUMN(G211),0)))</f>
        <v/>
      </c>
    </row>
    <row r="215" spans="1:23" ht="14.25" customHeight="1">
      <c r="A215" s="37" t="s">
        <v>67</v>
      </c>
      <c r="B215" s="37" t="s">
        <v>249</v>
      </c>
      <c r="C215" s="37" t="s">
        <v>14</v>
      </c>
      <c r="D215" s="37" t="str">
        <f>VLOOKUP($F215,'mã kho'!$A$1:$B$331,2,0)</f>
        <v>3A17</v>
      </c>
      <c r="E215" s="37" t="s">
        <v>12</v>
      </c>
      <c r="F215" s="37" t="s">
        <v>595</v>
      </c>
      <c r="G215" s="37" t="s">
        <v>596</v>
      </c>
      <c r="H215" s="44" t="s">
        <v>50</v>
      </c>
      <c r="I215" s="38">
        <f>VLOOKUP($F215,KhoPhuEm!$A$1:$C$226,COLUMN(C211),0)</f>
        <v>142</v>
      </c>
      <c r="J215" s="39">
        <f>VLOOKUP($F215,'XN PE'!$A$1:$D$240,COLUMN(C208),0)</f>
        <v>123</v>
      </c>
      <c r="K215" s="39">
        <f>VLOOKUP($F215,'XN PE'!$A$1:$D$240,COLUMN(D208),0)</f>
        <v>117</v>
      </c>
      <c r="L215" s="40">
        <f>SUM(I215:J215)-K215</f>
        <v>148</v>
      </c>
      <c r="M215" s="41" t="str">
        <f t="shared" si="22"/>
        <v/>
      </c>
      <c r="N215" s="42">
        <v>0</v>
      </c>
      <c r="O215" s="43">
        <v>594000</v>
      </c>
      <c r="P215" s="34">
        <f t="shared" si="19"/>
        <v>0</v>
      </c>
      <c r="Q215" s="34">
        <f t="shared" si="20"/>
        <v>0</v>
      </c>
      <c r="R215" s="34">
        <f t="shared" si="17"/>
        <v>0</v>
      </c>
      <c r="S215" s="56" t="str">
        <f>IF(ISNA(VLOOKUP($F215,Arr!$A$1:$G$230,COLUMN(C212),0))=TRUE," ",IF(VLOOKUP($F215,Arr!$A$1:$G$230,COLUMN(C212),0)=0,"",VLOOKUP($F215,Arr!$A$1:$G$230,COLUMN(C212),0)))</f>
        <v/>
      </c>
      <c r="T215" s="56" t="str">
        <f>IF(ISNA(VLOOKUP($F215,Arr!$A$1:$G$230,COLUMN(D212),0))=TRUE," ",IF(VLOOKUP($F215,Arr!$A$1:$G$230,COLUMN(D212),0)=0,"",VLOOKUP($F215,Arr!$A$1:$G$230,COLUMN(D212),0)))</f>
        <v/>
      </c>
      <c r="U215" s="56" t="str">
        <f>IF(ISNA(VLOOKUP($F215,Arr!$A$1:$G$230,COLUMN(E212),0))=TRUE," ",IF(VLOOKUP($F215,Arr!$A$1:$G$230,COLUMN(E212),0)=0,"",VLOOKUP($F215,Arr!$A$1:$G$230,COLUMN(E212),0)))</f>
        <v/>
      </c>
      <c r="V215" s="56" t="str">
        <f>IF(ISNA(VLOOKUP($F215,Arr!$A$1:$G$230,COLUMN(F212),0))=TRUE," ",IF(VLOOKUP($F215,Arr!$A$1:$G$230,COLUMN(F212),0)=0,"",VLOOKUP($F215,Arr!$A$1:$G$230,COLUMN(F212),0)))</f>
        <v/>
      </c>
      <c r="W215" s="56" t="str">
        <f>IF(ISNA(VLOOKUP($F215,Arr!$A$1:$G$230,COLUMN(G212),0))=TRUE," ",IF(VLOOKUP($F215,Arr!$A$1:$G$230,COLUMN(G212),0)=0,"",VLOOKUP($F215,Arr!$A$1:$G$230,COLUMN(G212),0)))</f>
        <v/>
      </c>
    </row>
    <row r="216" spans="1:23" ht="14.25" customHeight="1">
      <c r="A216" s="37" t="s">
        <v>67</v>
      </c>
      <c r="B216" s="37" t="s">
        <v>249</v>
      </c>
      <c r="C216" s="37" t="s">
        <v>14</v>
      </c>
      <c r="D216" s="37" t="str">
        <f>VLOOKUP($F216,'mã kho'!$A$1:$B$331,2,0)</f>
        <v>3B9</v>
      </c>
      <c r="E216" s="37" t="s">
        <v>55</v>
      </c>
      <c r="F216" s="37" t="s">
        <v>256</v>
      </c>
      <c r="G216" s="37" t="s">
        <v>257</v>
      </c>
      <c r="H216" s="44" t="s">
        <v>50</v>
      </c>
      <c r="I216" s="38">
        <f>VLOOKUP($F216,KhoLongAn!$A$1:$C$93,COLUMN(C198),0)</f>
        <v>210</v>
      </c>
      <c r="J216" s="39">
        <f>VLOOKUP($F216,'XN LA'!$A$1:$D$104,COLUMN(C194),0)</f>
        <v>0</v>
      </c>
      <c r="K216" s="39">
        <f>VLOOKUP($F216,'XN LA'!$A$1:$D$104,COLUMN(D194),0)</f>
        <v>0</v>
      </c>
      <c r="L216" s="40">
        <f t="shared" si="21"/>
        <v>210</v>
      </c>
      <c r="M216" s="41">
        <f t="shared" si="22"/>
        <v>264</v>
      </c>
      <c r="N216" s="42">
        <v>0</v>
      </c>
      <c r="O216" s="43">
        <v>590000</v>
      </c>
      <c r="P216" s="34">
        <f t="shared" si="19"/>
        <v>0</v>
      </c>
      <c r="Q216" s="34">
        <f t="shared" si="20"/>
        <v>-264</v>
      </c>
      <c r="R216" s="34">
        <f t="shared" si="17"/>
        <v>-264</v>
      </c>
      <c r="S216" s="56" t="str">
        <f>IF(ISNA(VLOOKUP($F216,Arr!$A$1:$G$230,COLUMN(C213),0))=TRUE," ",IF(VLOOKUP($F216,Arr!$A$1:$G$230,COLUMN(C213),0)=0,"",VLOOKUP($F216,Arr!$A$1:$G$230,COLUMN(C213),0)))</f>
        <v/>
      </c>
      <c r="T216" s="56" t="str">
        <f>IF(ISNA(VLOOKUP($F216,Arr!$A$1:$G$230,COLUMN(D213),0))=TRUE," ",IF(VLOOKUP($F216,Arr!$A$1:$G$230,COLUMN(D213),0)=0,"",VLOOKUP($F216,Arr!$A$1:$G$230,COLUMN(D213),0)))</f>
        <v/>
      </c>
      <c r="U216" s="56" t="str">
        <f>IF(ISNA(VLOOKUP($F216,Arr!$A$1:$G$230,COLUMN(E213),0))=TRUE," ",IF(VLOOKUP($F216,Arr!$A$1:$G$230,COLUMN(E213),0)=0,"",VLOOKUP($F216,Arr!$A$1:$G$230,COLUMN(E213),0)))</f>
        <v/>
      </c>
      <c r="V216" s="56" t="str">
        <f>IF(ISNA(VLOOKUP($F216,Arr!$A$1:$G$230,COLUMN(F213),0))=TRUE," ",IF(VLOOKUP($F216,Arr!$A$1:$G$230,COLUMN(F213),0)=0,"",VLOOKUP($F216,Arr!$A$1:$G$230,COLUMN(F213),0)))</f>
        <v/>
      </c>
      <c r="W216" s="56" t="str">
        <f>IF(ISNA(VLOOKUP($F216,Arr!$A$1:$G$230,COLUMN(G213),0))=TRUE," ",IF(VLOOKUP($F216,Arr!$A$1:$G$230,COLUMN(G213),0)=0,"",VLOOKUP($F216,Arr!$A$1:$G$230,COLUMN(G213),0)))</f>
        <v/>
      </c>
    </row>
    <row r="217" spans="1:23" ht="14.25" customHeight="1">
      <c r="A217" s="37" t="s">
        <v>67</v>
      </c>
      <c r="B217" s="37" t="s">
        <v>249</v>
      </c>
      <c r="C217" s="37" t="s">
        <v>14</v>
      </c>
      <c r="D217" s="37" t="str">
        <f>VLOOKUP($F217,'mã kho'!$A$1:$B$331,2,0)</f>
        <v>3B9</v>
      </c>
      <c r="E217" s="37" t="s">
        <v>12</v>
      </c>
      <c r="F217" s="37" t="s">
        <v>256</v>
      </c>
      <c r="G217" s="37" t="s">
        <v>257</v>
      </c>
      <c r="H217" s="44" t="s">
        <v>50</v>
      </c>
      <c r="I217" s="38">
        <f>VLOOKUP($F217,KhoPhuEm!$A$1:$C$226,COLUMN(C213),0)</f>
        <v>54</v>
      </c>
      <c r="J217" s="39">
        <f>VLOOKUP($F217,'XN PE'!$A$1:$D$240,COLUMN(C210),0)</f>
        <v>4</v>
      </c>
      <c r="K217" s="39">
        <f>VLOOKUP($F217,'XN PE'!$A$1:$D$240,COLUMN(D210),0)</f>
        <v>4</v>
      </c>
      <c r="L217" s="40">
        <f>SUM(I217:J217)-K217</f>
        <v>54</v>
      </c>
      <c r="M217" s="41" t="str">
        <f t="shared" si="22"/>
        <v/>
      </c>
      <c r="N217" s="42">
        <v>0</v>
      </c>
      <c r="O217" s="43">
        <v>590000</v>
      </c>
      <c r="P217" s="34">
        <f t="shared" si="19"/>
        <v>0</v>
      </c>
      <c r="Q217" s="34">
        <f t="shared" si="20"/>
        <v>0</v>
      </c>
      <c r="R217" s="34">
        <f t="shared" si="17"/>
        <v>0</v>
      </c>
      <c r="S217" s="56" t="str">
        <f>IF(ISNA(VLOOKUP($F217,Arr!$A$1:$G$230,COLUMN(C214),0))=TRUE," ",IF(VLOOKUP($F217,Arr!$A$1:$G$230,COLUMN(C214),0)=0,"",VLOOKUP($F217,Arr!$A$1:$G$230,COLUMN(C214),0)))</f>
        <v/>
      </c>
      <c r="T217" s="56" t="str">
        <f>IF(ISNA(VLOOKUP($F217,Arr!$A$1:$G$230,COLUMN(D214),0))=TRUE," ",IF(VLOOKUP($F217,Arr!$A$1:$G$230,COLUMN(D214),0)=0,"",VLOOKUP($F217,Arr!$A$1:$G$230,COLUMN(D214),0)))</f>
        <v/>
      </c>
      <c r="U217" s="56" t="str">
        <f>IF(ISNA(VLOOKUP($F217,Arr!$A$1:$G$230,COLUMN(E214),0))=TRUE," ",IF(VLOOKUP($F217,Arr!$A$1:$G$230,COLUMN(E214),0)=0,"",VLOOKUP($F217,Arr!$A$1:$G$230,COLUMN(E214),0)))</f>
        <v/>
      </c>
      <c r="V217" s="56" t="str">
        <f>IF(ISNA(VLOOKUP($F217,Arr!$A$1:$G$230,COLUMN(F214),0))=TRUE," ",IF(VLOOKUP($F217,Arr!$A$1:$G$230,COLUMN(F214),0)=0,"",VLOOKUP($F217,Arr!$A$1:$G$230,COLUMN(F214),0)))</f>
        <v/>
      </c>
      <c r="W217" s="56" t="str">
        <f>IF(ISNA(VLOOKUP($F217,Arr!$A$1:$G$230,COLUMN(G214),0))=TRUE," ",IF(VLOOKUP($F217,Arr!$A$1:$G$230,COLUMN(G214),0)=0,"",VLOOKUP($F217,Arr!$A$1:$G$230,COLUMN(G214),0)))</f>
        <v/>
      </c>
    </row>
    <row r="218" spans="1:23" ht="14.25" customHeight="1">
      <c r="A218" s="37" t="s">
        <v>67</v>
      </c>
      <c r="B218" s="37" t="s">
        <v>249</v>
      </c>
      <c r="C218" s="37" t="s">
        <v>14</v>
      </c>
      <c r="D218" s="37" t="str">
        <f>VLOOKUP($F218,'mã kho'!$A$1:$B$331,2,0)</f>
        <v>REDWINE</v>
      </c>
      <c r="E218" s="37" t="s">
        <v>55</v>
      </c>
      <c r="F218" s="37" t="s">
        <v>247</v>
      </c>
      <c r="G218" s="37" t="s">
        <v>248</v>
      </c>
      <c r="H218" s="44" t="s">
        <v>50</v>
      </c>
      <c r="I218" s="38">
        <f>VLOOKUP($F218,KhoLongAn!$A$1:$C$93,COLUMN(C200),0)</f>
        <v>330</v>
      </c>
      <c r="J218" s="39">
        <f>VLOOKUP($F218,'XN LA'!$A$1:$D$104,COLUMN(C196),0)</f>
        <v>0</v>
      </c>
      <c r="K218" s="39">
        <f>VLOOKUP($F218,'XN LA'!$A$1:$D$104,COLUMN(D196),0)</f>
        <v>0</v>
      </c>
      <c r="L218" s="40">
        <f t="shared" si="21"/>
        <v>330</v>
      </c>
      <c r="M218" s="41">
        <f t="shared" si="22"/>
        <v>371</v>
      </c>
      <c r="N218" s="42">
        <v>0</v>
      </c>
      <c r="O218" s="43">
        <v>634000</v>
      </c>
      <c r="P218" s="34">
        <f t="shared" si="19"/>
        <v>0</v>
      </c>
      <c r="Q218" s="34">
        <f t="shared" si="20"/>
        <v>-371</v>
      </c>
      <c r="R218" s="34">
        <f t="shared" si="17"/>
        <v>-371</v>
      </c>
      <c r="S218" s="56" t="str">
        <f>IF(ISNA(VLOOKUP($F218,Arr!$A$1:$G$230,COLUMN(C215),0))=TRUE," ",IF(VLOOKUP($F218,Arr!$A$1:$G$230,COLUMN(C215),0)=0,"",VLOOKUP($F218,Arr!$A$1:$G$230,COLUMN(C215),0)))</f>
        <v/>
      </c>
      <c r="T218" s="56" t="str">
        <f>IF(ISNA(VLOOKUP($F218,Arr!$A$1:$G$230,COLUMN(D215),0))=TRUE," ",IF(VLOOKUP($F218,Arr!$A$1:$G$230,COLUMN(D215),0)=0,"",VLOOKUP($F218,Arr!$A$1:$G$230,COLUMN(D215),0)))</f>
        <v/>
      </c>
      <c r="U218" s="56" t="str">
        <f>IF(ISNA(VLOOKUP($F218,Arr!$A$1:$G$230,COLUMN(E215),0))=TRUE," ",IF(VLOOKUP($F218,Arr!$A$1:$G$230,COLUMN(E215),0)=0,"",VLOOKUP($F218,Arr!$A$1:$G$230,COLUMN(E215),0)))</f>
        <v/>
      </c>
      <c r="V218" s="56" t="str">
        <f>IF(ISNA(VLOOKUP($F218,Arr!$A$1:$G$230,COLUMN(F215),0))=TRUE," ",IF(VLOOKUP($F218,Arr!$A$1:$G$230,COLUMN(F215),0)=0,"",VLOOKUP($F218,Arr!$A$1:$G$230,COLUMN(F215),0)))</f>
        <v/>
      </c>
      <c r="W218" s="56" t="str">
        <f>IF(ISNA(VLOOKUP($F218,Arr!$A$1:$G$230,COLUMN(G215),0))=TRUE," ",IF(VLOOKUP($F218,Arr!$A$1:$G$230,COLUMN(G215),0)=0,"",VLOOKUP($F218,Arr!$A$1:$G$230,COLUMN(G215),0)))</f>
        <v/>
      </c>
    </row>
    <row r="219" spans="1:23" ht="14.25" customHeight="1">
      <c r="A219" s="37" t="s">
        <v>67</v>
      </c>
      <c r="B219" s="37" t="s">
        <v>249</v>
      </c>
      <c r="C219" s="37" t="s">
        <v>14</v>
      </c>
      <c r="D219" s="37" t="str">
        <f>VLOOKUP($F219,'mã kho'!$A$1:$B$331,2,0)</f>
        <v>REDWINE</v>
      </c>
      <c r="E219" s="37" t="s">
        <v>12</v>
      </c>
      <c r="F219" s="37" t="s">
        <v>247</v>
      </c>
      <c r="G219" s="37" t="s">
        <v>248</v>
      </c>
      <c r="H219" s="44" t="s">
        <v>50</v>
      </c>
      <c r="I219" s="38">
        <f>VLOOKUP($F219,KhoPhuEm!$A$1:$C$226,COLUMN(C215),0)</f>
        <v>44</v>
      </c>
      <c r="J219" s="39">
        <f>VLOOKUP($F219,'XN PE'!$A$1:$D$240,COLUMN(C212),0)</f>
        <v>1</v>
      </c>
      <c r="K219" s="39">
        <f>VLOOKUP($F219,'XN PE'!$A$1:$D$240,COLUMN(D212),0)</f>
        <v>4</v>
      </c>
      <c r="L219" s="40">
        <f>SUM(I219:J219)-K219</f>
        <v>41</v>
      </c>
      <c r="M219" s="41" t="str">
        <f t="shared" si="22"/>
        <v/>
      </c>
      <c r="N219" s="42">
        <v>0</v>
      </c>
      <c r="O219" s="43">
        <v>634000</v>
      </c>
      <c r="P219" s="34">
        <f t="shared" si="19"/>
        <v>0</v>
      </c>
      <c r="Q219" s="34">
        <f t="shared" si="20"/>
        <v>0</v>
      </c>
      <c r="R219" s="34">
        <f t="shared" si="17"/>
        <v>0</v>
      </c>
      <c r="S219" s="56" t="str">
        <f>IF(ISNA(VLOOKUP($F219,Arr!$A$1:$G$230,COLUMN(C216),0))=TRUE," ",IF(VLOOKUP($F219,Arr!$A$1:$G$230,COLUMN(C216),0)=0,"",VLOOKUP($F219,Arr!$A$1:$G$230,COLUMN(C216),0)))</f>
        <v/>
      </c>
      <c r="T219" s="56" t="str">
        <f>IF(ISNA(VLOOKUP($F219,Arr!$A$1:$G$230,COLUMN(D216),0))=TRUE," ",IF(VLOOKUP($F219,Arr!$A$1:$G$230,COLUMN(D216),0)=0,"",VLOOKUP($F219,Arr!$A$1:$G$230,COLUMN(D216),0)))</f>
        <v/>
      </c>
      <c r="U219" s="56" t="str">
        <f>IF(ISNA(VLOOKUP($F219,Arr!$A$1:$G$230,COLUMN(E216),0))=TRUE," ",IF(VLOOKUP($F219,Arr!$A$1:$G$230,COLUMN(E216),0)=0,"",VLOOKUP($F219,Arr!$A$1:$G$230,COLUMN(E216),0)))</f>
        <v/>
      </c>
      <c r="V219" s="56" t="str">
        <f>IF(ISNA(VLOOKUP($F219,Arr!$A$1:$G$230,COLUMN(F216),0))=TRUE," ",IF(VLOOKUP($F219,Arr!$A$1:$G$230,COLUMN(F216),0)=0,"",VLOOKUP($F219,Arr!$A$1:$G$230,COLUMN(F216),0)))</f>
        <v/>
      </c>
      <c r="W219" s="56" t="str">
        <f>IF(ISNA(VLOOKUP($F219,Arr!$A$1:$G$230,COLUMN(G216),0))=TRUE," ",IF(VLOOKUP($F219,Arr!$A$1:$G$230,COLUMN(G216),0)=0,"",VLOOKUP($F219,Arr!$A$1:$G$230,COLUMN(G216),0)))</f>
        <v/>
      </c>
    </row>
    <row r="220" spans="1:23" ht="14.25" customHeight="1">
      <c r="A220" s="37" t="s">
        <v>67</v>
      </c>
      <c r="B220" s="37" t="s">
        <v>249</v>
      </c>
      <c r="C220" s="37" t="s">
        <v>14</v>
      </c>
      <c r="D220" s="37" t="str">
        <f>VLOOKUP($F220,'mã kho'!$A$1:$B$331,2,0)</f>
        <v>REDWINE</v>
      </c>
      <c r="E220" s="37" t="s">
        <v>55</v>
      </c>
      <c r="F220" s="37" t="s">
        <v>488</v>
      </c>
      <c r="G220" s="37" t="s">
        <v>489</v>
      </c>
      <c r="H220" s="44" t="s">
        <v>50</v>
      </c>
      <c r="I220" s="38">
        <f>VLOOKUP($F220,KhoLongAn!$A$1:$C$93,COLUMN(C202),0)</f>
        <v>210</v>
      </c>
      <c r="J220" s="39">
        <f>VLOOKUP($F220,'XN LA'!$A$1:$D$104,COLUMN(C198),0)</f>
        <v>0</v>
      </c>
      <c r="K220" s="39">
        <f>VLOOKUP($F220,'XN LA'!$A$1:$D$104,COLUMN(D198),0)</f>
        <v>0</v>
      </c>
      <c r="L220" s="40">
        <f t="shared" si="21"/>
        <v>210</v>
      </c>
      <c r="M220" s="41">
        <f t="shared" si="22"/>
        <v>264</v>
      </c>
      <c r="N220" s="42">
        <v>0</v>
      </c>
      <c r="O220" s="43">
        <v>681000</v>
      </c>
      <c r="P220" s="34">
        <f t="shared" si="19"/>
        <v>0</v>
      </c>
      <c r="Q220" s="34">
        <f t="shared" si="20"/>
        <v>-264</v>
      </c>
      <c r="R220" s="34">
        <f t="shared" si="17"/>
        <v>-264</v>
      </c>
      <c r="S220" s="56" t="str">
        <f>IF(ISNA(VLOOKUP($F220,Arr!$A$1:$G$230,COLUMN(C217),0))=TRUE," ",IF(VLOOKUP($F220,Arr!$A$1:$G$230,COLUMN(C217),0)=0,"",VLOOKUP($F220,Arr!$A$1:$G$230,COLUMN(C217),0)))</f>
        <v/>
      </c>
      <c r="T220" s="56" t="str">
        <f>IF(ISNA(VLOOKUP($F220,Arr!$A$1:$G$230,COLUMN(D217),0))=TRUE," ",IF(VLOOKUP($F220,Arr!$A$1:$G$230,COLUMN(D217),0)=0,"",VLOOKUP($F220,Arr!$A$1:$G$230,COLUMN(D217),0)))</f>
        <v/>
      </c>
      <c r="U220" s="56" t="str">
        <f>IF(ISNA(VLOOKUP($F220,Arr!$A$1:$G$230,COLUMN(E217),0))=TRUE," ",IF(VLOOKUP($F220,Arr!$A$1:$G$230,COLUMN(E217),0)=0,"",VLOOKUP($F220,Arr!$A$1:$G$230,COLUMN(E217),0)))</f>
        <v/>
      </c>
      <c r="V220" s="56" t="str">
        <f>IF(ISNA(VLOOKUP($F220,Arr!$A$1:$G$230,COLUMN(F217),0))=TRUE," ",IF(VLOOKUP($F220,Arr!$A$1:$G$230,COLUMN(F217),0)=0,"",VLOOKUP($F220,Arr!$A$1:$G$230,COLUMN(F217),0)))</f>
        <v/>
      </c>
      <c r="W220" s="56" t="str">
        <f>IF(ISNA(VLOOKUP($F220,Arr!$A$1:$G$230,COLUMN(G217),0))=TRUE," ",IF(VLOOKUP($F220,Arr!$A$1:$G$230,COLUMN(G217),0)=0,"",VLOOKUP($F220,Arr!$A$1:$G$230,COLUMN(G217),0)))</f>
        <v/>
      </c>
    </row>
    <row r="221" spans="1:23" ht="14.25" customHeight="1">
      <c r="A221" s="37" t="s">
        <v>67</v>
      </c>
      <c r="B221" s="37" t="s">
        <v>249</v>
      </c>
      <c r="C221" s="37" t="s">
        <v>14</v>
      </c>
      <c r="D221" s="37" t="str">
        <f>VLOOKUP($F221,'mã kho'!$A$1:$B$331,2,0)</f>
        <v>REDWINE</v>
      </c>
      <c r="E221" s="37" t="s">
        <v>12</v>
      </c>
      <c r="F221" s="37" t="s">
        <v>488</v>
      </c>
      <c r="G221" s="37" t="s">
        <v>489</v>
      </c>
      <c r="H221" s="44" t="s">
        <v>50</v>
      </c>
      <c r="I221" s="38">
        <f>VLOOKUP($F221,KhoPhuEm!$A$1:$C$226,COLUMN(C217),0)</f>
        <v>58</v>
      </c>
      <c r="J221" s="39">
        <f>VLOOKUP($F221,'XN PE'!$A$1:$D$240,COLUMN(C214),0)</f>
        <v>0</v>
      </c>
      <c r="K221" s="39">
        <f>VLOOKUP($F221,'XN PE'!$A$1:$D$240,COLUMN(D214),0)</f>
        <v>4</v>
      </c>
      <c r="L221" s="40">
        <f>SUM(I221:J221)-K221</f>
        <v>54</v>
      </c>
      <c r="M221" s="41" t="str">
        <f t="shared" si="22"/>
        <v/>
      </c>
      <c r="N221" s="42">
        <v>0</v>
      </c>
      <c r="O221" s="43">
        <v>681000</v>
      </c>
      <c r="P221" s="34">
        <f t="shared" si="19"/>
        <v>0</v>
      </c>
      <c r="Q221" s="34">
        <f t="shared" si="20"/>
        <v>0</v>
      </c>
      <c r="R221" s="34">
        <f t="shared" si="17"/>
        <v>0</v>
      </c>
      <c r="S221" s="56" t="str">
        <f>IF(ISNA(VLOOKUP($F221,Arr!$A$1:$G$230,COLUMN(C218),0))=TRUE," ",IF(VLOOKUP($F221,Arr!$A$1:$G$230,COLUMN(C218),0)=0,"",VLOOKUP($F221,Arr!$A$1:$G$230,COLUMN(C218),0)))</f>
        <v/>
      </c>
      <c r="T221" s="56" t="str">
        <f>IF(ISNA(VLOOKUP($F221,Arr!$A$1:$G$230,COLUMN(D218),0))=TRUE," ",IF(VLOOKUP($F221,Arr!$A$1:$G$230,COLUMN(D218),0)=0,"",VLOOKUP($F221,Arr!$A$1:$G$230,COLUMN(D218),0)))</f>
        <v/>
      </c>
      <c r="U221" s="56" t="str">
        <f>IF(ISNA(VLOOKUP($F221,Arr!$A$1:$G$230,COLUMN(E218),0))=TRUE," ",IF(VLOOKUP($F221,Arr!$A$1:$G$230,COLUMN(E218),0)=0,"",VLOOKUP($F221,Arr!$A$1:$G$230,COLUMN(E218),0)))</f>
        <v/>
      </c>
      <c r="V221" s="56" t="str">
        <f>IF(ISNA(VLOOKUP($F221,Arr!$A$1:$G$230,COLUMN(F218),0))=TRUE," ",IF(VLOOKUP($F221,Arr!$A$1:$G$230,COLUMN(F218),0)=0,"",VLOOKUP($F221,Arr!$A$1:$G$230,COLUMN(F218),0)))</f>
        <v/>
      </c>
      <c r="W221" s="56" t="str">
        <f>IF(ISNA(VLOOKUP($F221,Arr!$A$1:$G$230,COLUMN(G218),0))=TRUE," ",IF(VLOOKUP($F221,Arr!$A$1:$G$230,COLUMN(G218),0)=0,"",VLOOKUP($F221,Arr!$A$1:$G$230,COLUMN(G218),0)))</f>
        <v/>
      </c>
    </row>
    <row r="222" spans="1:23" ht="14.25" customHeight="1">
      <c r="A222" s="37" t="s">
        <v>67</v>
      </c>
      <c r="B222" s="37" t="s">
        <v>249</v>
      </c>
      <c r="C222" s="37" t="s">
        <v>14</v>
      </c>
      <c r="D222" s="37" t="str">
        <f>VLOOKUP($F222,'mã kho'!$A$1:$B$331,2,0)</f>
        <v>3B3</v>
      </c>
      <c r="E222" s="37" t="s">
        <v>55</v>
      </c>
      <c r="F222" s="37" t="s">
        <v>280</v>
      </c>
      <c r="G222" s="37" t="s">
        <v>281</v>
      </c>
      <c r="H222" s="44" t="s">
        <v>50</v>
      </c>
      <c r="I222" s="38">
        <f>VLOOKUP($F222,KhoLongAn!$A$1:$C$93,COLUMN(C204),0)</f>
        <v>210</v>
      </c>
      <c r="J222" s="39">
        <f>VLOOKUP($F222,'XN LA'!$A$1:$D$104,COLUMN(C200),0)</f>
        <v>0</v>
      </c>
      <c r="K222" s="39">
        <f>VLOOKUP($F222,'XN LA'!$A$1:$D$104,COLUMN(D200),0)</f>
        <v>0</v>
      </c>
      <c r="L222" s="40">
        <f t="shared" si="21"/>
        <v>210</v>
      </c>
      <c r="M222" s="41">
        <f t="shared" si="22"/>
        <v>219</v>
      </c>
      <c r="N222" s="42">
        <v>0</v>
      </c>
      <c r="O222" s="43">
        <v>860000</v>
      </c>
      <c r="P222" s="34">
        <f t="shared" si="19"/>
        <v>0</v>
      </c>
      <c r="Q222" s="34">
        <f t="shared" si="20"/>
        <v>-219</v>
      </c>
      <c r="R222" s="34">
        <f t="shared" si="17"/>
        <v>-219</v>
      </c>
      <c r="S222" s="56" t="str">
        <f>IF(ISNA(VLOOKUP($F222,Arr!$A$1:$G$230,COLUMN(C219),0))=TRUE," ",IF(VLOOKUP($F222,Arr!$A$1:$G$230,COLUMN(C219),0)=0,"",VLOOKUP($F222,Arr!$A$1:$G$230,COLUMN(C219),0)))</f>
        <v/>
      </c>
      <c r="T222" s="56" t="str">
        <f>IF(ISNA(VLOOKUP($F222,Arr!$A$1:$G$230,COLUMN(D219),0))=TRUE," ",IF(VLOOKUP($F222,Arr!$A$1:$G$230,COLUMN(D219),0)=0,"",VLOOKUP($F222,Arr!$A$1:$G$230,COLUMN(D219),0)))</f>
        <v/>
      </c>
      <c r="U222" s="56" t="str">
        <f>IF(ISNA(VLOOKUP($F222,Arr!$A$1:$G$230,COLUMN(E219),0))=TRUE," ",IF(VLOOKUP($F222,Arr!$A$1:$G$230,COLUMN(E219),0)=0,"",VLOOKUP($F222,Arr!$A$1:$G$230,COLUMN(E219),0)))</f>
        <v/>
      </c>
      <c r="V222" s="56" t="str">
        <f>IF(ISNA(VLOOKUP($F222,Arr!$A$1:$G$230,COLUMN(F219),0))=TRUE," ",IF(VLOOKUP($F222,Arr!$A$1:$G$230,COLUMN(F219),0)=0,"",VLOOKUP($F222,Arr!$A$1:$G$230,COLUMN(F219),0)))</f>
        <v/>
      </c>
      <c r="W222" s="56" t="str">
        <f>IF(ISNA(VLOOKUP($F222,Arr!$A$1:$G$230,COLUMN(G219),0))=TRUE," ",IF(VLOOKUP($F222,Arr!$A$1:$G$230,COLUMN(G219),0)=0,"",VLOOKUP($F222,Arr!$A$1:$G$230,COLUMN(G219),0)))</f>
        <v/>
      </c>
    </row>
    <row r="223" spans="1:23" ht="14.25" customHeight="1">
      <c r="A223" s="37" t="s">
        <v>67</v>
      </c>
      <c r="B223" s="37" t="s">
        <v>249</v>
      </c>
      <c r="C223" s="37" t="s">
        <v>14</v>
      </c>
      <c r="D223" s="37" t="str">
        <f>VLOOKUP($F223,'mã kho'!$A$1:$B$331,2,0)</f>
        <v>3B3</v>
      </c>
      <c r="E223" s="37" t="s">
        <v>12</v>
      </c>
      <c r="F223" s="37" t="s">
        <v>280</v>
      </c>
      <c r="G223" s="37" t="s">
        <v>281</v>
      </c>
      <c r="H223" s="44" t="s">
        <v>50</v>
      </c>
      <c r="I223" s="38">
        <f>VLOOKUP($F223,KhoPhuEm!$A$1:$C$226,COLUMN(C219),0)</f>
        <v>44</v>
      </c>
      <c r="J223" s="39">
        <f>VLOOKUP($F223,'XN PE'!$A$1:$D$240,COLUMN(C216),0)</f>
        <v>1</v>
      </c>
      <c r="K223" s="39">
        <f>VLOOKUP($F223,'XN PE'!$A$1:$D$240,COLUMN(D216),0)</f>
        <v>36</v>
      </c>
      <c r="L223" s="40">
        <f>SUM(I223:J223)-K223</f>
        <v>9</v>
      </c>
      <c r="M223" s="41" t="str">
        <f t="shared" si="22"/>
        <v/>
      </c>
      <c r="N223" s="42">
        <v>0</v>
      </c>
      <c r="O223" s="43">
        <v>860000</v>
      </c>
      <c r="P223" s="34">
        <f t="shared" si="19"/>
        <v>0</v>
      </c>
      <c r="Q223" s="34">
        <f t="shared" si="20"/>
        <v>0</v>
      </c>
      <c r="R223" s="34">
        <f t="shared" si="17"/>
        <v>0</v>
      </c>
      <c r="S223" s="56" t="str">
        <f>IF(ISNA(VLOOKUP($F223,Arr!$A$1:$G$230,COLUMN(C220),0))=TRUE," ",IF(VLOOKUP($F223,Arr!$A$1:$G$230,COLUMN(C220),0)=0,"",VLOOKUP($F223,Arr!$A$1:$G$230,COLUMN(C220),0)))</f>
        <v/>
      </c>
      <c r="T223" s="56" t="str">
        <f>IF(ISNA(VLOOKUP($F223,Arr!$A$1:$G$230,COLUMN(D220),0))=TRUE," ",IF(VLOOKUP($F223,Arr!$A$1:$G$230,COLUMN(D220),0)=0,"",VLOOKUP($F223,Arr!$A$1:$G$230,COLUMN(D220),0)))</f>
        <v/>
      </c>
      <c r="U223" s="56" t="str">
        <f>IF(ISNA(VLOOKUP($F223,Arr!$A$1:$G$230,COLUMN(E220),0))=TRUE," ",IF(VLOOKUP($F223,Arr!$A$1:$G$230,COLUMN(E220),0)=0,"",VLOOKUP($F223,Arr!$A$1:$G$230,COLUMN(E220),0)))</f>
        <v/>
      </c>
      <c r="V223" s="56" t="str">
        <f>IF(ISNA(VLOOKUP($F223,Arr!$A$1:$G$230,COLUMN(F220),0))=TRUE," ",IF(VLOOKUP($F223,Arr!$A$1:$G$230,COLUMN(F220),0)=0,"",VLOOKUP($F223,Arr!$A$1:$G$230,COLUMN(F220),0)))</f>
        <v/>
      </c>
      <c r="W223" s="56" t="str">
        <f>IF(ISNA(VLOOKUP($F223,Arr!$A$1:$G$230,COLUMN(G220),0))=TRUE," ",IF(VLOOKUP($F223,Arr!$A$1:$G$230,COLUMN(G220),0)=0,"",VLOOKUP($F223,Arr!$A$1:$G$230,COLUMN(G220),0)))</f>
        <v/>
      </c>
    </row>
    <row r="224" spans="1:23" ht="14.25" customHeight="1">
      <c r="A224" s="37" t="s">
        <v>67</v>
      </c>
      <c r="B224" s="37" t="s">
        <v>249</v>
      </c>
      <c r="C224" s="37" t="s">
        <v>14</v>
      </c>
      <c r="D224" s="37" t="str">
        <f>VLOOKUP($F224,'mã kho'!$A$1:$B$331,2,0)</f>
        <v>2A7</v>
      </c>
      <c r="E224" s="37" t="s">
        <v>55</v>
      </c>
      <c r="F224" s="37" t="s">
        <v>250</v>
      </c>
      <c r="G224" s="37" t="s">
        <v>251</v>
      </c>
      <c r="H224" s="44" t="s">
        <v>50</v>
      </c>
      <c r="I224" s="38">
        <f>VLOOKUP($F224,KhoLongAn!$A$1:$C$93,COLUMN(C206),0)</f>
        <v>0</v>
      </c>
      <c r="J224" s="39">
        <v>0</v>
      </c>
      <c r="K224" s="39">
        <v>0</v>
      </c>
      <c r="L224" s="40">
        <f t="shared" si="21"/>
        <v>0</v>
      </c>
      <c r="M224" s="41">
        <f t="shared" si="22"/>
        <v>24</v>
      </c>
      <c r="N224" s="42">
        <v>0</v>
      </c>
      <c r="O224" s="43">
        <v>1214000</v>
      </c>
      <c r="P224" s="34">
        <f t="shared" si="19"/>
        <v>0</v>
      </c>
      <c r="Q224" s="34">
        <f t="shared" si="20"/>
        <v>-24</v>
      </c>
      <c r="R224" s="34">
        <f t="shared" si="17"/>
        <v>-24</v>
      </c>
      <c r="S224" s="56" t="str">
        <f>IF(ISNA(VLOOKUP($F224,Arr!$A$1:$G$230,COLUMN(C221),0))=TRUE," ",IF(VLOOKUP($F224,Arr!$A$1:$G$230,COLUMN(C221),0)=0,"",VLOOKUP($F224,Arr!$A$1:$G$230,COLUMN(C221),0)))</f>
        <v/>
      </c>
      <c r="T224" s="56" t="str">
        <f>IF(ISNA(VLOOKUP($F224,Arr!$A$1:$G$230,COLUMN(D221),0))=TRUE," ",IF(VLOOKUP($F224,Arr!$A$1:$G$230,COLUMN(D221),0)=0,"",VLOOKUP($F224,Arr!$A$1:$G$230,COLUMN(D221),0)))</f>
        <v/>
      </c>
      <c r="U224" s="56" t="str">
        <f>IF(ISNA(VLOOKUP($F224,Arr!$A$1:$G$230,COLUMN(E221),0))=TRUE," ",IF(VLOOKUP($F224,Arr!$A$1:$G$230,COLUMN(E221),0)=0,"",VLOOKUP($F224,Arr!$A$1:$G$230,COLUMN(E221),0)))</f>
        <v/>
      </c>
      <c r="V224" s="56" t="str">
        <f>IF(ISNA(VLOOKUP($F224,Arr!$A$1:$G$230,COLUMN(F221),0))=TRUE," ",IF(VLOOKUP($F224,Arr!$A$1:$G$230,COLUMN(F221),0)=0,"",VLOOKUP($F224,Arr!$A$1:$G$230,COLUMN(F221),0)))</f>
        <v/>
      </c>
      <c r="W224" s="56" t="str">
        <f>IF(ISNA(VLOOKUP($F224,Arr!$A$1:$G$230,COLUMN(G221),0))=TRUE," ",IF(VLOOKUP($F224,Arr!$A$1:$G$230,COLUMN(G221),0)=0,"",VLOOKUP($F224,Arr!$A$1:$G$230,COLUMN(G221),0)))</f>
        <v/>
      </c>
    </row>
    <row r="225" spans="1:23" ht="14.25" customHeight="1">
      <c r="A225" s="37" t="s">
        <v>67</v>
      </c>
      <c r="B225" s="37" t="s">
        <v>249</v>
      </c>
      <c r="C225" s="37" t="s">
        <v>14</v>
      </c>
      <c r="D225" s="37" t="str">
        <f>VLOOKUP($F225,'mã kho'!$A$1:$B$331,2,0)</f>
        <v>2A7</v>
      </c>
      <c r="E225" s="37" t="s">
        <v>12</v>
      </c>
      <c r="F225" s="37" t="s">
        <v>250</v>
      </c>
      <c r="G225" s="37" t="s">
        <v>251</v>
      </c>
      <c r="H225" s="44" t="s">
        <v>50</v>
      </c>
      <c r="I225" s="38">
        <f>VLOOKUP($F225,KhoPhuEm!$A$1:$C$226,COLUMN(C221),0)</f>
        <v>92</v>
      </c>
      <c r="J225" s="39">
        <f>VLOOKUP($F225,'XN PE'!$A$1:$D$240,COLUMN(C218),0)</f>
        <v>4</v>
      </c>
      <c r="K225" s="39">
        <f>VLOOKUP($F225,'XN PE'!$A$1:$D$240,COLUMN(D218),0)</f>
        <v>72</v>
      </c>
      <c r="L225" s="40">
        <f>SUM(I225:J225)-K225</f>
        <v>24</v>
      </c>
      <c r="M225" s="41" t="str">
        <f t="shared" si="22"/>
        <v/>
      </c>
      <c r="N225" s="42">
        <v>0</v>
      </c>
      <c r="O225" s="43">
        <v>1214000</v>
      </c>
      <c r="P225" s="34">
        <f t="shared" si="19"/>
        <v>0</v>
      </c>
      <c r="Q225" s="34">
        <f t="shared" si="20"/>
        <v>0</v>
      </c>
      <c r="R225" s="34">
        <f t="shared" si="17"/>
        <v>0</v>
      </c>
      <c r="S225" s="56" t="str">
        <f>IF(ISNA(VLOOKUP($F225,Arr!$A$1:$G$230,COLUMN(C222),0))=TRUE," ",IF(VLOOKUP($F225,Arr!$A$1:$G$230,COLUMN(C222),0)=0,"",VLOOKUP($F225,Arr!$A$1:$G$230,COLUMN(C222),0)))</f>
        <v/>
      </c>
      <c r="T225" s="56" t="str">
        <f>IF(ISNA(VLOOKUP($F225,Arr!$A$1:$G$230,COLUMN(D222),0))=TRUE," ",IF(VLOOKUP($F225,Arr!$A$1:$G$230,COLUMN(D222),0)=0,"",VLOOKUP($F225,Arr!$A$1:$G$230,COLUMN(D222),0)))</f>
        <v/>
      </c>
      <c r="U225" s="56" t="str">
        <f>IF(ISNA(VLOOKUP($F225,Arr!$A$1:$G$230,COLUMN(E222),0))=TRUE," ",IF(VLOOKUP($F225,Arr!$A$1:$G$230,COLUMN(E222),0)=0,"",VLOOKUP($F225,Arr!$A$1:$G$230,COLUMN(E222),0)))</f>
        <v/>
      </c>
      <c r="V225" s="56" t="str">
        <f>IF(ISNA(VLOOKUP($F225,Arr!$A$1:$G$230,COLUMN(F222),0))=TRUE," ",IF(VLOOKUP($F225,Arr!$A$1:$G$230,COLUMN(F222),0)=0,"",VLOOKUP($F225,Arr!$A$1:$G$230,COLUMN(F222),0)))</f>
        <v/>
      </c>
      <c r="W225" s="56" t="str">
        <f>IF(ISNA(VLOOKUP($F225,Arr!$A$1:$G$230,COLUMN(G222),0))=TRUE," ",IF(VLOOKUP($F225,Arr!$A$1:$G$230,COLUMN(G222),0)=0,"",VLOOKUP($F225,Arr!$A$1:$G$230,COLUMN(G222),0)))</f>
        <v/>
      </c>
    </row>
    <row r="226" spans="1:23" ht="14.25" customHeight="1">
      <c r="A226" s="37" t="s">
        <v>67</v>
      </c>
      <c r="B226" s="37" t="s">
        <v>249</v>
      </c>
      <c r="C226" s="37" t="s">
        <v>14</v>
      </c>
      <c r="D226" s="37" t="str">
        <f>VLOOKUP($F226,'mã kho'!$A$1:$B$331,2,0)</f>
        <v>3B7</v>
      </c>
      <c r="E226" s="37" t="s">
        <v>55</v>
      </c>
      <c r="F226" s="37" t="s">
        <v>266</v>
      </c>
      <c r="G226" s="37" t="s">
        <v>267</v>
      </c>
      <c r="H226" s="44" t="s">
        <v>50</v>
      </c>
      <c r="I226" s="38">
        <f>VLOOKUP($F226,KhoLongAn!$A$1:$C$93,COLUMN(C208),0)</f>
        <v>101</v>
      </c>
      <c r="J226" s="39">
        <f>VLOOKUP($F226,'XN LA'!$A$1:$D$104,COLUMN(C204),0)</f>
        <v>0</v>
      </c>
      <c r="K226" s="39">
        <f>VLOOKUP($F226,'XN LA'!$A$1:$D$104,COLUMN(D204),0)</f>
        <v>0</v>
      </c>
      <c r="L226" s="40">
        <f t="shared" si="21"/>
        <v>101</v>
      </c>
      <c r="M226" s="41">
        <f t="shared" si="22"/>
        <v>142</v>
      </c>
      <c r="N226" s="42">
        <v>0</v>
      </c>
      <c r="O226" s="43">
        <v>1418000</v>
      </c>
      <c r="P226" s="34">
        <f t="shared" si="19"/>
        <v>0</v>
      </c>
      <c r="Q226" s="34">
        <f t="shared" si="20"/>
        <v>-142</v>
      </c>
      <c r="R226" s="34">
        <f t="shared" si="17"/>
        <v>-142</v>
      </c>
      <c r="S226" s="56" t="str">
        <f>IF(ISNA(VLOOKUP($F226,Arr!$A$1:$G$230,COLUMN(C223),0))=TRUE," ",IF(VLOOKUP($F226,Arr!$A$1:$G$230,COLUMN(C223),0)=0,"",VLOOKUP($F226,Arr!$A$1:$G$230,COLUMN(C223),0)))</f>
        <v/>
      </c>
      <c r="T226" s="56" t="str">
        <f>IF(ISNA(VLOOKUP($F226,Arr!$A$1:$G$230,COLUMN(D223),0))=TRUE," ",IF(VLOOKUP($F226,Arr!$A$1:$G$230,COLUMN(D223),0)=0,"",VLOOKUP($F226,Arr!$A$1:$G$230,COLUMN(D223),0)))</f>
        <v/>
      </c>
      <c r="U226" s="56" t="str">
        <f>IF(ISNA(VLOOKUP($F226,Arr!$A$1:$G$230,COLUMN(E223),0))=TRUE," ",IF(VLOOKUP($F226,Arr!$A$1:$G$230,COLUMN(E223),0)=0,"",VLOOKUP($F226,Arr!$A$1:$G$230,COLUMN(E223),0)))</f>
        <v/>
      </c>
      <c r="V226" s="56" t="str">
        <f>IF(ISNA(VLOOKUP($F226,Arr!$A$1:$G$230,COLUMN(F223),0))=TRUE," ",IF(VLOOKUP($F226,Arr!$A$1:$G$230,COLUMN(F223),0)=0,"",VLOOKUP($F226,Arr!$A$1:$G$230,COLUMN(F223),0)))</f>
        <v/>
      </c>
      <c r="W226" s="56" t="str">
        <f>IF(ISNA(VLOOKUP($F226,Arr!$A$1:$G$230,COLUMN(G223),0))=TRUE," ",IF(VLOOKUP($F226,Arr!$A$1:$G$230,COLUMN(G223),0)=0,"",VLOOKUP($F226,Arr!$A$1:$G$230,COLUMN(G223),0)))</f>
        <v/>
      </c>
    </row>
    <row r="227" spans="1:23" ht="14.25" customHeight="1">
      <c r="A227" s="37" t="s">
        <v>67</v>
      </c>
      <c r="B227" s="37" t="s">
        <v>249</v>
      </c>
      <c r="C227" s="37" t="s">
        <v>14</v>
      </c>
      <c r="D227" s="37" t="str">
        <f>VLOOKUP($F227,'mã kho'!$A$1:$B$331,2,0)</f>
        <v>3B7</v>
      </c>
      <c r="E227" s="37" t="s">
        <v>12</v>
      </c>
      <c r="F227" s="37" t="s">
        <v>266</v>
      </c>
      <c r="G227" s="37" t="s">
        <v>267</v>
      </c>
      <c r="H227" s="44" t="s">
        <v>50</v>
      </c>
      <c r="I227" s="38">
        <f>VLOOKUP($F227,KhoPhuEm!$A$1:$C$226,COLUMN(C223),0)</f>
        <v>49</v>
      </c>
      <c r="J227" s="39">
        <f>VLOOKUP($F227,'XN PE'!$A$1:$D$240,COLUMN(C220),0)</f>
        <v>0</v>
      </c>
      <c r="K227" s="39">
        <f>VLOOKUP($F227,'XN PE'!$A$1:$D$240,COLUMN(D220),0)</f>
        <v>8</v>
      </c>
      <c r="L227" s="40">
        <f>SUM(I227:J227)-K227</f>
        <v>41</v>
      </c>
      <c r="M227" s="41" t="str">
        <f t="shared" si="22"/>
        <v/>
      </c>
      <c r="N227" s="42">
        <v>0</v>
      </c>
      <c r="O227" s="43">
        <v>1418000</v>
      </c>
      <c r="P227" s="34">
        <f t="shared" si="19"/>
        <v>0</v>
      </c>
      <c r="Q227" s="34">
        <f t="shared" si="20"/>
        <v>0</v>
      </c>
      <c r="R227" s="34">
        <f t="shared" si="17"/>
        <v>0</v>
      </c>
      <c r="S227" s="56" t="str">
        <f>IF(ISNA(VLOOKUP($F227,Arr!$A$1:$G$230,COLUMN(C224),0))=TRUE," ",IF(VLOOKUP($F227,Arr!$A$1:$G$230,COLUMN(C224),0)=0,"",VLOOKUP($F227,Arr!$A$1:$G$230,COLUMN(C224),0)))</f>
        <v/>
      </c>
      <c r="T227" s="56" t="str">
        <f>IF(ISNA(VLOOKUP($F227,Arr!$A$1:$G$230,COLUMN(D224),0))=TRUE," ",IF(VLOOKUP($F227,Arr!$A$1:$G$230,COLUMN(D224),0)=0,"",VLOOKUP($F227,Arr!$A$1:$G$230,COLUMN(D224),0)))</f>
        <v/>
      </c>
      <c r="U227" s="56" t="str">
        <f>IF(ISNA(VLOOKUP($F227,Arr!$A$1:$G$230,COLUMN(E224),0))=TRUE," ",IF(VLOOKUP($F227,Arr!$A$1:$G$230,COLUMN(E224),0)=0,"",VLOOKUP($F227,Arr!$A$1:$G$230,COLUMN(E224),0)))</f>
        <v/>
      </c>
      <c r="V227" s="56" t="str">
        <f>IF(ISNA(VLOOKUP($F227,Arr!$A$1:$G$230,COLUMN(F224),0))=TRUE," ",IF(VLOOKUP($F227,Arr!$A$1:$G$230,COLUMN(F224),0)=0,"",VLOOKUP($F227,Arr!$A$1:$G$230,COLUMN(F224),0)))</f>
        <v/>
      </c>
      <c r="W227" s="56" t="str">
        <f>IF(ISNA(VLOOKUP($F227,Arr!$A$1:$G$230,COLUMN(G224),0))=TRUE," ",IF(VLOOKUP($F227,Arr!$A$1:$G$230,COLUMN(G224),0)=0,"",VLOOKUP($F227,Arr!$A$1:$G$230,COLUMN(G224),0)))</f>
        <v/>
      </c>
    </row>
    <row r="228" spans="1:23" ht="14.25" customHeight="1">
      <c r="A228" s="37" t="s">
        <v>67</v>
      </c>
      <c r="B228" s="37" t="s">
        <v>249</v>
      </c>
      <c r="C228" s="37" t="s">
        <v>14</v>
      </c>
      <c r="D228" s="37" t="str">
        <f>VLOOKUP($F228,'mã kho'!$A$1:$B$331,2,0)</f>
        <v>3A5,3B8</v>
      </c>
      <c r="E228" s="37" t="s">
        <v>55</v>
      </c>
      <c r="F228" s="37" t="s">
        <v>490</v>
      </c>
      <c r="G228" s="37" t="s">
        <v>491</v>
      </c>
      <c r="H228" s="44" t="s">
        <v>50</v>
      </c>
      <c r="I228" s="38">
        <f>VLOOKUP($F228,KhoLongAn!$A$1:$C$93,COLUMN(C210),0)</f>
        <v>342</v>
      </c>
      <c r="J228" s="39">
        <f>VLOOKUP($F228,'XN LA'!$A$1:$D$104,COLUMN(C206),0)</f>
        <v>0</v>
      </c>
      <c r="K228" s="39">
        <f>VLOOKUP($F228,'XN LA'!$A$1:$D$104,COLUMN(D206),0)</f>
        <v>0</v>
      </c>
      <c r="L228" s="40">
        <f t="shared" si="21"/>
        <v>342</v>
      </c>
      <c r="M228" s="41">
        <f t="shared" si="22"/>
        <v>387</v>
      </c>
      <c r="N228" s="42">
        <v>0</v>
      </c>
      <c r="O228" s="43">
        <v>433000</v>
      </c>
      <c r="P228" s="34">
        <f t="shared" si="19"/>
        <v>0</v>
      </c>
      <c r="Q228" s="34">
        <f t="shared" si="20"/>
        <v>-387</v>
      </c>
      <c r="R228" s="34">
        <f t="shared" si="17"/>
        <v>-387</v>
      </c>
      <c r="S228" s="56" t="str">
        <f>IF(ISNA(VLOOKUP($F228,Arr!$A$1:$G$230,COLUMN(C225),0))=TRUE," ",IF(VLOOKUP($F228,Arr!$A$1:$G$230,COLUMN(C225),0)=0,"",VLOOKUP($F228,Arr!$A$1:$G$230,COLUMN(C225),0)))</f>
        <v/>
      </c>
      <c r="T228" s="56" t="str">
        <f>IF(ISNA(VLOOKUP($F228,Arr!$A$1:$G$230,COLUMN(D225),0))=TRUE," ",IF(VLOOKUP($F228,Arr!$A$1:$G$230,COLUMN(D225),0)=0,"",VLOOKUP($F228,Arr!$A$1:$G$230,COLUMN(D225),0)))</f>
        <v/>
      </c>
      <c r="U228" s="56" t="str">
        <f>IF(ISNA(VLOOKUP($F228,Arr!$A$1:$G$230,COLUMN(E225),0))=TRUE," ",IF(VLOOKUP($F228,Arr!$A$1:$G$230,COLUMN(E225),0)=0,"",VLOOKUP($F228,Arr!$A$1:$G$230,COLUMN(E225),0)))</f>
        <v/>
      </c>
      <c r="V228" s="56" t="str">
        <f>IF(ISNA(VLOOKUP($F228,Arr!$A$1:$G$230,COLUMN(F225),0))=TRUE," ",IF(VLOOKUP($F228,Arr!$A$1:$G$230,COLUMN(F225),0)=0,"",VLOOKUP($F228,Arr!$A$1:$G$230,COLUMN(F225),0)))</f>
        <v/>
      </c>
      <c r="W228" s="56" t="str">
        <f>IF(ISNA(VLOOKUP($F228,Arr!$A$1:$G$230,COLUMN(G225),0))=TRUE," ",IF(VLOOKUP($F228,Arr!$A$1:$G$230,COLUMN(G225),0)=0,"",VLOOKUP($F228,Arr!$A$1:$G$230,COLUMN(G225),0)))</f>
        <v/>
      </c>
    </row>
    <row r="229" spans="1:23" ht="14.25" customHeight="1">
      <c r="A229" s="37" t="s">
        <v>67</v>
      </c>
      <c r="B229" s="37" t="s">
        <v>249</v>
      </c>
      <c r="C229" s="37" t="s">
        <v>14</v>
      </c>
      <c r="D229" s="37" t="str">
        <f>VLOOKUP($F229,'mã kho'!$A$1:$B$331,2,0)</f>
        <v>3A5,3B8</v>
      </c>
      <c r="E229" s="37" t="s">
        <v>12</v>
      </c>
      <c r="F229" s="37" t="s">
        <v>490</v>
      </c>
      <c r="G229" s="37" t="s">
        <v>491</v>
      </c>
      <c r="H229" s="44" t="s">
        <v>50</v>
      </c>
      <c r="I229" s="38">
        <f>VLOOKUP($F229,KhoPhuEm!$A$1:$C$226,COLUMN(C225),0)</f>
        <v>53</v>
      </c>
      <c r="J229" s="39">
        <f>VLOOKUP($F229,'XN PE'!$A$1:$D$240,COLUMN(C222),0)</f>
        <v>8</v>
      </c>
      <c r="K229" s="39">
        <f>VLOOKUP($F229,'XN PE'!$A$1:$D$240,COLUMN(D222),0)</f>
        <v>16</v>
      </c>
      <c r="L229" s="40">
        <f>SUM(I229:J229)-K229</f>
        <v>45</v>
      </c>
      <c r="M229" s="41" t="str">
        <f t="shared" si="22"/>
        <v/>
      </c>
      <c r="N229" s="42">
        <v>0</v>
      </c>
      <c r="O229" s="43">
        <v>433000</v>
      </c>
      <c r="P229" s="34">
        <f t="shared" si="19"/>
        <v>0</v>
      </c>
      <c r="Q229" s="34">
        <f t="shared" si="20"/>
        <v>0</v>
      </c>
      <c r="R229" s="34">
        <f t="shared" si="17"/>
        <v>0</v>
      </c>
      <c r="S229" s="56" t="str">
        <f>IF(ISNA(VLOOKUP($F229,Arr!$A$1:$G$230,COLUMN(C226),0))=TRUE," ",IF(VLOOKUP($F229,Arr!$A$1:$G$230,COLUMN(C226),0)=0,"",VLOOKUP($F229,Arr!$A$1:$G$230,COLUMN(C226),0)))</f>
        <v/>
      </c>
      <c r="T229" s="56" t="str">
        <f>IF(ISNA(VLOOKUP($F229,Arr!$A$1:$G$230,COLUMN(D226),0))=TRUE," ",IF(VLOOKUP($F229,Arr!$A$1:$G$230,COLUMN(D226),0)=0,"",VLOOKUP($F229,Arr!$A$1:$G$230,COLUMN(D226),0)))</f>
        <v/>
      </c>
      <c r="U229" s="56" t="str">
        <f>IF(ISNA(VLOOKUP($F229,Arr!$A$1:$G$230,COLUMN(E226),0))=TRUE," ",IF(VLOOKUP($F229,Arr!$A$1:$G$230,COLUMN(E226),0)=0,"",VLOOKUP($F229,Arr!$A$1:$G$230,COLUMN(E226),0)))</f>
        <v/>
      </c>
      <c r="V229" s="56" t="str">
        <f>IF(ISNA(VLOOKUP($F229,Arr!$A$1:$G$230,COLUMN(F226),0))=TRUE," ",IF(VLOOKUP($F229,Arr!$A$1:$G$230,COLUMN(F226),0)=0,"",VLOOKUP($F229,Arr!$A$1:$G$230,COLUMN(F226),0)))</f>
        <v/>
      </c>
      <c r="W229" s="56" t="str">
        <f>IF(ISNA(VLOOKUP($F229,Arr!$A$1:$G$230,COLUMN(G226),0))=TRUE," ",IF(VLOOKUP($F229,Arr!$A$1:$G$230,COLUMN(G226),0)=0,"",VLOOKUP($F229,Arr!$A$1:$G$230,COLUMN(G226),0)))</f>
        <v/>
      </c>
    </row>
    <row r="230" spans="1:23" ht="14.25" customHeight="1">
      <c r="A230" s="37" t="s">
        <v>67</v>
      </c>
      <c r="B230" s="37" t="s">
        <v>249</v>
      </c>
      <c r="C230" s="37" t="s">
        <v>14</v>
      </c>
      <c r="D230" s="37" t="str">
        <f>VLOOKUP($F230,'mã kho'!$A$1:$B$331,2,0)</f>
        <v>3B2</v>
      </c>
      <c r="E230" s="37" t="s">
        <v>55</v>
      </c>
      <c r="F230" s="37" t="s">
        <v>254</v>
      </c>
      <c r="G230" s="37" t="s">
        <v>255</v>
      </c>
      <c r="H230" s="44" t="s">
        <v>50</v>
      </c>
      <c r="I230" s="38">
        <f>VLOOKUP($F230,KhoLongAn!$A$1:$C$93,COLUMN(C212),0)</f>
        <v>210</v>
      </c>
      <c r="J230" s="39">
        <f>VLOOKUP($F230,'XN LA'!$A$1:$D$104,COLUMN(C208),0)</f>
        <v>0</v>
      </c>
      <c r="K230" s="39">
        <f>VLOOKUP($F230,'XN LA'!$A$1:$D$104,COLUMN(D208),0)</f>
        <v>0</v>
      </c>
      <c r="L230" s="40">
        <f t="shared" si="21"/>
        <v>210</v>
      </c>
      <c r="M230" s="41">
        <f t="shared" si="22"/>
        <v>248</v>
      </c>
      <c r="N230" s="42">
        <v>0</v>
      </c>
      <c r="O230" s="43">
        <v>590000</v>
      </c>
      <c r="P230" s="34">
        <f t="shared" si="19"/>
        <v>0</v>
      </c>
      <c r="Q230" s="34">
        <f t="shared" si="20"/>
        <v>-248</v>
      </c>
      <c r="R230" s="34">
        <f t="shared" si="17"/>
        <v>-248</v>
      </c>
      <c r="S230" s="56" t="str">
        <f>IF(ISNA(VLOOKUP($F230,Arr!$A$1:$G$230,COLUMN(C227),0))=TRUE," ",IF(VLOOKUP($F230,Arr!$A$1:$G$230,COLUMN(C227),0)=0,"",VLOOKUP($F230,Arr!$A$1:$G$230,COLUMN(C227),0)))</f>
        <v/>
      </c>
      <c r="T230" s="56" t="str">
        <f>IF(ISNA(VLOOKUP($F230,Arr!$A$1:$G$230,COLUMN(D227),0))=TRUE," ",IF(VLOOKUP($F230,Arr!$A$1:$G$230,COLUMN(D227),0)=0,"",VLOOKUP($F230,Arr!$A$1:$G$230,COLUMN(D227),0)))</f>
        <v/>
      </c>
      <c r="U230" s="56" t="str">
        <f>IF(ISNA(VLOOKUP($F230,Arr!$A$1:$G$230,COLUMN(E227),0))=TRUE," ",IF(VLOOKUP($F230,Arr!$A$1:$G$230,COLUMN(E227),0)=0,"",VLOOKUP($F230,Arr!$A$1:$G$230,COLUMN(E227),0)))</f>
        <v/>
      </c>
      <c r="V230" s="56" t="str">
        <f>IF(ISNA(VLOOKUP($F230,Arr!$A$1:$G$230,COLUMN(F227),0))=TRUE," ",IF(VLOOKUP($F230,Arr!$A$1:$G$230,COLUMN(F227),0)=0,"",VLOOKUP($F230,Arr!$A$1:$G$230,COLUMN(F227),0)))</f>
        <v/>
      </c>
      <c r="W230" s="56" t="str">
        <f>IF(ISNA(VLOOKUP($F230,Arr!$A$1:$G$230,COLUMN(G227),0))=TRUE," ",IF(VLOOKUP($F230,Arr!$A$1:$G$230,COLUMN(G227),0)=0,"",VLOOKUP($F230,Arr!$A$1:$G$230,COLUMN(G227),0)))</f>
        <v/>
      </c>
    </row>
    <row r="231" spans="1:23" ht="14.25" customHeight="1">
      <c r="A231" s="37" t="s">
        <v>67</v>
      </c>
      <c r="B231" s="37" t="s">
        <v>249</v>
      </c>
      <c r="C231" s="37" t="s">
        <v>14</v>
      </c>
      <c r="D231" s="37" t="str">
        <f>VLOOKUP($F231,'mã kho'!$A$1:$B$331,2,0)</f>
        <v>3B2</v>
      </c>
      <c r="E231" s="37" t="s">
        <v>12</v>
      </c>
      <c r="F231" s="37" t="s">
        <v>254</v>
      </c>
      <c r="G231" s="37" t="s">
        <v>255</v>
      </c>
      <c r="H231" s="44" t="s">
        <v>50</v>
      </c>
      <c r="I231" s="38">
        <f>VLOOKUP($F231,KhoPhuEm!$A$1:$C$226,COLUMN(C227),0)</f>
        <v>48</v>
      </c>
      <c r="J231" s="39">
        <f>VLOOKUP($F231,'XN PE'!$A$1:$D$240,COLUMN(C224),0)</f>
        <v>8</v>
      </c>
      <c r="K231" s="39">
        <f>VLOOKUP($F231,'XN PE'!$A$1:$D$240,COLUMN(D224),0)</f>
        <v>18</v>
      </c>
      <c r="L231" s="40">
        <f>SUM(I231:J231)-K231</f>
        <v>38</v>
      </c>
      <c r="M231" s="41" t="str">
        <f t="shared" si="22"/>
        <v/>
      </c>
      <c r="N231" s="42">
        <v>0</v>
      </c>
      <c r="O231" s="43">
        <v>590000</v>
      </c>
      <c r="P231" s="34">
        <f t="shared" si="19"/>
        <v>0</v>
      </c>
      <c r="Q231" s="34">
        <f t="shared" si="20"/>
        <v>0</v>
      </c>
      <c r="R231" s="34">
        <f t="shared" si="17"/>
        <v>0</v>
      </c>
      <c r="S231" s="56" t="str">
        <f>IF(ISNA(VLOOKUP($F231,Arr!$A$1:$G$230,COLUMN(C228),0))=TRUE," ",IF(VLOOKUP($F231,Arr!$A$1:$G$230,COLUMN(C228),0)=0,"",VLOOKUP($F231,Arr!$A$1:$G$230,COLUMN(C228),0)))</f>
        <v/>
      </c>
      <c r="T231" s="56" t="str">
        <f>IF(ISNA(VLOOKUP($F231,Arr!$A$1:$G$230,COLUMN(D228),0))=TRUE," ",IF(VLOOKUP($F231,Arr!$A$1:$G$230,COLUMN(D228),0)=0,"",VLOOKUP($F231,Arr!$A$1:$G$230,COLUMN(D228),0)))</f>
        <v/>
      </c>
      <c r="U231" s="56" t="str">
        <f>IF(ISNA(VLOOKUP($F231,Arr!$A$1:$G$230,COLUMN(E228),0))=TRUE," ",IF(VLOOKUP($F231,Arr!$A$1:$G$230,COLUMN(E228),0)=0,"",VLOOKUP($F231,Arr!$A$1:$G$230,COLUMN(E228),0)))</f>
        <v/>
      </c>
      <c r="V231" s="56" t="str">
        <f>IF(ISNA(VLOOKUP($F231,Arr!$A$1:$G$230,COLUMN(F228),0))=TRUE," ",IF(VLOOKUP($F231,Arr!$A$1:$G$230,COLUMN(F228),0)=0,"",VLOOKUP($F231,Arr!$A$1:$G$230,COLUMN(F228),0)))</f>
        <v/>
      </c>
      <c r="W231" s="56" t="str">
        <f>IF(ISNA(VLOOKUP($F231,Arr!$A$1:$G$230,COLUMN(G228),0))=TRUE," ",IF(VLOOKUP($F231,Arr!$A$1:$G$230,COLUMN(G228),0)=0,"",VLOOKUP($F231,Arr!$A$1:$G$230,COLUMN(G228),0)))</f>
        <v/>
      </c>
    </row>
    <row r="232" spans="1:23" ht="14.25" customHeight="1">
      <c r="A232" s="37" t="s">
        <v>67</v>
      </c>
      <c r="B232" s="37" t="s">
        <v>186</v>
      </c>
      <c r="C232" s="37" t="s">
        <v>187</v>
      </c>
      <c r="D232" s="37" t="str">
        <f>VLOOKUP($F232,'mã kho'!$A$1:$B$331,2,0)</f>
        <v>3A12,3A13</v>
      </c>
      <c r="E232" s="37" t="s">
        <v>55</v>
      </c>
      <c r="F232" s="37" t="s">
        <v>188</v>
      </c>
      <c r="G232" s="37" t="s">
        <v>189</v>
      </c>
      <c r="H232" s="44" t="s">
        <v>50</v>
      </c>
      <c r="I232" s="38">
        <f>VLOOKUP($F232,KhoLongAn!$A$1:$C$93,COLUMN(C214),0)</f>
        <v>6158</v>
      </c>
      <c r="J232" s="39">
        <f>VLOOKUP($F232,'XN LA'!$A$1:$D$104,COLUMN(C210),0)</f>
        <v>0</v>
      </c>
      <c r="K232" s="39">
        <f>VLOOKUP($F232,'XN LA'!$A$1:$D$104,COLUMN(D210),0)</f>
        <v>5460</v>
      </c>
      <c r="L232" s="40">
        <f t="shared" si="21"/>
        <v>698</v>
      </c>
      <c r="M232" s="41">
        <f t="shared" si="22"/>
        <v>1277</v>
      </c>
      <c r="N232" s="42">
        <f>VLOOKUP($F232,TB!$A:$C,COLUMN(C228),0)</f>
        <v>1807</v>
      </c>
      <c r="O232" s="43">
        <v>165000</v>
      </c>
      <c r="P232" s="34">
        <f t="shared" si="19"/>
        <v>8673.6</v>
      </c>
      <c r="Q232" s="34">
        <f t="shared" si="20"/>
        <v>7396.6</v>
      </c>
      <c r="R232" s="34">
        <f t="shared" si="17"/>
        <v>3770.750819672131</v>
      </c>
      <c r="S232" s="56" t="str">
        <f>IF(ISNA(VLOOKUP($F232,Arr!$A$1:$G$230,COLUMN(C229),0))=TRUE," ",IF(VLOOKUP($F232,Arr!$A$1:$G$230,COLUMN(C229),0)=0,"",VLOOKUP($F232,Arr!$A$1:$G$230,COLUMN(C229),0)))</f>
        <v/>
      </c>
      <c r="T232" s="56" t="str">
        <f>IF(ISNA(VLOOKUP($F232,Arr!$A$1:$G$230,COLUMN(D229),0))=TRUE," ",IF(VLOOKUP($F232,Arr!$A$1:$G$230,COLUMN(D229),0)=0,"",VLOOKUP($F232,Arr!$A$1:$G$230,COLUMN(D229),0)))</f>
        <v/>
      </c>
      <c r="U232" s="56" t="str">
        <f>IF(ISNA(VLOOKUP($F232,Arr!$A$1:$G$230,COLUMN(E229),0))=TRUE," ",IF(VLOOKUP($F232,Arr!$A$1:$G$230,COLUMN(E229),0)=0,"",VLOOKUP($F232,Arr!$A$1:$G$230,COLUMN(E229),0)))</f>
        <v/>
      </c>
      <c r="V232" s="56" t="str">
        <f>IF(ISNA(VLOOKUP($F232,Arr!$A$1:$G$230,COLUMN(F229),0))=TRUE," ",IF(VLOOKUP($F232,Arr!$A$1:$G$230,COLUMN(F229),0)=0,"",VLOOKUP($F232,Arr!$A$1:$G$230,COLUMN(F229),0)))</f>
        <v/>
      </c>
      <c r="W232" s="56">
        <f>IF(ISNA(VLOOKUP($F232,Arr!$A$1:$G$230,COLUMN(G229),0))=TRUE," ",IF(VLOOKUP($F232,Arr!$A$1:$G$230,COLUMN(G229),0)=0,"",VLOOKUP($F232,Arr!$A$1:$G$230,COLUMN(G229),0)))</f>
        <v>15120</v>
      </c>
    </row>
    <row r="233" spans="1:23" ht="14.25" customHeight="1">
      <c r="A233" s="37" t="s">
        <v>67</v>
      </c>
      <c r="B233" s="37" t="s">
        <v>186</v>
      </c>
      <c r="C233" s="37" t="s">
        <v>187</v>
      </c>
      <c r="D233" s="37" t="str">
        <f>VLOOKUP($F233,'mã kho'!$A$1:$B$331,2,0)</f>
        <v>3A12,3A13</v>
      </c>
      <c r="E233" s="37" t="s">
        <v>12</v>
      </c>
      <c r="F233" s="37" t="s">
        <v>188</v>
      </c>
      <c r="G233" s="37" t="s">
        <v>189</v>
      </c>
      <c r="H233" s="44" t="s">
        <v>50</v>
      </c>
      <c r="I233" s="38">
        <f>VLOOKUP($F233,KhoPhuEm!$A$1:$C$226,COLUMN(C229),0)</f>
        <v>347</v>
      </c>
      <c r="J233" s="39">
        <f>VLOOKUP($F233,'XN PE'!$A$1:$D$240,COLUMN(C226),0)</f>
        <v>6537</v>
      </c>
      <c r="K233" s="39">
        <f>VLOOKUP($F233,'XN PE'!$A$1:$D$240,COLUMN(D226),0)</f>
        <v>6305</v>
      </c>
      <c r="L233" s="40">
        <f>SUM(I233:J233)-K233</f>
        <v>579</v>
      </c>
      <c r="M233" s="41" t="str">
        <f t="shared" si="22"/>
        <v/>
      </c>
      <c r="N233" s="42">
        <f>VLOOKUP($F233,TB!$A:$C,COLUMN(C229),0)</f>
        <v>1807</v>
      </c>
      <c r="O233" s="43">
        <v>165000</v>
      </c>
      <c r="P233" s="34">
        <f t="shared" si="19"/>
        <v>8673.6</v>
      </c>
      <c r="Q233" s="34">
        <f t="shared" si="20"/>
        <v>0</v>
      </c>
      <c r="R233" s="34">
        <f t="shared" si="17"/>
        <v>0</v>
      </c>
      <c r="S233" s="56" t="str">
        <f>IF(ISNA(VLOOKUP($F233,Arr!$A$1:$G$230,COLUMN(C230),0))=TRUE," ",IF(VLOOKUP($F233,Arr!$A$1:$G$230,COLUMN(C230),0)=0,"",VLOOKUP($F233,Arr!$A$1:$G$230,COLUMN(C230),0)))</f>
        <v/>
      </c>
      <c r="T233" s="56" t="str">
        <f>IF(ISNA(VLOOKUP($F233,Arr!$A$1:$G$230,COLUMN(D230),0))=TRUE," ",IF(VLOOKUP($F233,Arr!$A$1:$G$230,COLUMN(D230),0)=0,"",VLOOKUP($F233,Arr!$A$1:$G$230,COLUMN(D230),0)))</f>
        <v/>
      </c>
      <c r="U233" s="56" t="str">
        <f>IF(ISNA(VLOOKUP($F233,Arr!$A$1:$G$230,COLUMN(E230),0))=TRUE," ",IF(VLOOKUP($F233,Arr!$A$1:$G$230,COLUMN(E230),0)=0,"",VLOOKUP($F233,Arr!$A$1:$G$230,COLUMN(E230),0)))</f>
        <v/>
      </c>
      <c r="V233" s="56" t="str">
        <f>IF(ISNA(VLOOKUP($F233,Arr!$A$1:$G$230,COLUMN(F230),0))=TRUE," ",IF(VLOOKUP($F233,Arr!$A$1:$G$230,COLUMN(F230),0)=0,"",VLOOKUP($F233,Arr!$A$1:$G$230,COLUMN(F230),0)))</f>
        <v/>
      </c>
      <c r="W233" s="56"/>
    </row>
    <row r="234" spans="1:23" ht="14.25" customHeight="1">
      <c r="A234" s="37" t="s">
        <v>67</v>
      </c>
      <c r="B234" s="37" t="s">
        <v>186</v>
      </c>
      <c r="C234" s="37" t="s">
        <v>187</v>
      </c>
      <c r="D234" s="37" t="str">
        <f>VLOOKUP($F234,'mã kho'!$A$1:$B$331,2,0)</f>
        <v>3A10</v>
      </c>
      <c r="E234" s="37" t="s">
        <v>55</v>
      </c>
      <c r="F234" s="37" t="s">
        <v>184</v>
      </c>
      <c r="G234" s="37" t="s">
        <v>185</v>
      </c>
      <c r="H234" s="44" t="s">
        <v>50</v>
      </c>
      <c r="I234" s="38">
        <f>VLOOKUP($F234,KhoLongAn!$A$1:$C$93,COLUMN(C216),0)</f>
        <v>1612</v>
      </c>
      <c r="J234" s="39">
        <f>VLOOKUP($F234,'XN LA'!$A$1:$D$104,COLUMN(C212),0)</f>
        <v>0</v>
      </c>
      <c r="K234" s="39">
        <f>VLOOKUP($F234,'XN LA'!$A$1:$D$104,COLUMN(D212),0)</f>
        <v>660</v>
      </c>
      <c r="L234" s="40">
        <f t="shared" si="21"/>
        <v>952</v>
      </c>
      <c r="M234" s="41">
        <f t="shared" si="22"/>
        <v>1408</v>
      </c>
      <c r="N234" s="42">
        <f>VLOOKUP($F234,TB!$A:$C,COLUMN(C230),0)</f>
        <v>374</v>
      </c>
      <c r="O234" s="43">
        <v>165000</v>
      </c>
      <c r="P234" s="34">
        <f t="shared" si="19"/>
        <v>1795.2</v>
      </c>
      <c r="Q234" s="34">
        <f t="shared" si="20"/>
        <v>387.20000000000005</v>
      </c>
      <c r="R234" s="34">
        <f t="shared" si="17"/>
        <v>-363.25245901639346</v>
      </c>
      <c r="S234" s="56" t="str">
        <f>IF(ISNA(VLOOKUP($F234,Arr!$A$1:$G$230,COLUMN(C231),0))=TRUE," ",IF(VLOOKUP($F234,Arr!$A$1:$G$230,COLUMN(C231),0)=0,"",VLOOKUP($F234,Arr!$A$1:$G$230,COLUMN(C231),0)))</f>
        <v/>
      </c>
      <c r="T234" s="56" t="str">
        <f>IF(ISNA(VLOOKUP($F234,Arr!$A$1:$G$230,COLUMN(D231),0))=TRUE," ",IF(VLOOKUP($F234,Arr!$A$1:$G$230,COLUMN(D231),0)=0,"",VLOOKUP($F234,Arr!$A$1:$G$230,COLUMN(D231),0)))</f>
        <v/>
      </c>
      <c r="U234" s="56" t="str">
        <f>IF(ISNA(VLOOKUP($F234,Arr!$A$1:$G$230,COLUMN(E231),0))=TRUE," ",IF(VLOOKUP($F234,Arr!$A$1:$G$230,COLUMN(E231),0)=0,"",VLOOKUP($F234,Arr!$A$1:$G$230,COLUMN(E231),0)))</f>
        <v/>
      </c>
      <c r="V234" s="56" t="str">
        <f>IF(ISNA(VLOOKUP($F234,Arr!$A$1:$G$230,COLUMN(F231),0))=TRUE," ",IF(VLOOKUP($F234,Arr!$A$1:$G$230,COLUMN(F231),0)=0,"",VLOOKUP($F234,Arr!$A$1:$G$230,COLUMN(F231),0)))</f>
        <v/>
      </c>
      <c r="W234" s="56" t="str">
        <f>IF(ISNA(VLOOKUP($F234,Arr!$A$1:$G$230,COLUMN(G231),0))=TRUE," ",IF(VLOOKUP($F234,Arr!$A$1:$G$230,COLUMN(G231),0)=0,"",VLOOKUP($F234,Arr!$A$1:$G$230,COLUMN(G231),0)))</f>
        <v/>
      </c>
    </row>
    <row r="235" spans="1:23" ht="14.25" customHeight="1">
      <c r="A235" s="37" t="s">
        <v>67</v>
      </c>
      <c r="B235" s="37" t="s">
        <v>186</v>
      </c>
      <c r="C235" s="37" t="s">
        <v>187</v>
      </c>
      <c r="D235" s="37" t="str">
        <f>VLOOKUP($F235,'mã kho'!$A$1:$B$331,2,0)</f>
        <v>3A10</v>
      </c>
      <c r="E235" s="37" t="s">
        <v>12</v>
      </c>
      <c r="F235" s="37" t="s">
        <v>184</v>
      </c>
      <c r="G235" s="37" t="s">
        <v>185</v>
      </c>
      <c r="H235" s="44" t="s">
        <v>50</v>
      </c>
      <c r="I235" s="38">
        <f>VLOOKUP($F235,KhoPhuEm!$A$1:$C$226,COLUMN(C231),0)</f>
        <v>437</v>
      </c>
      <c r="J235" s="39">
        <f>VLOOKUP($F235,'XN PE'!$A$1:$D$240,COLUMN(C228),0)</f>
        <v>1245</v>
      </c>
      <c r="K235" s="39">
        <f>VLOOKUP($F235,'XN PE'!$A$1:$D$240,COLUMN(D228),0)</f>
        <v>1226</v>
      </c>
      <c r="L235" s="40">
        <f t="shared" si="21"/>
        <v>456</v>
      </c>
      <c r="M235" s="41" t="str">
        <f t="shared" si="22"/>
        <v/>
      </c>
      <c r="N235" s="42">
        <f>VLOOKUP($F235,TB!$A:$C,COLUMN(C231),0)</f>
        <v>374</v>
      </c>
      <c r="O235" s="43">
        <v>165000</v>
      </c>
      <c r="P235" s="34">
        <f t="shared" si="19"/>
        <v>1795.2</v>
      </c>
      <c r="Q235" s="34">
        <f t="shared" si="20"/>
        <v>0</v>
      </c>
      <c r="R235" s="34">
        <f t="shared" si="17"/>
        <v>0</v>
      </c>
      <c r="S235" s="56" t="str">
        <f>IF(ISNA(VLOOKUP($F235,Arr!$A$1:$G$230,COLUMN(C232),0))=TRUE," ",IF(VLOOKUP($F235,Arr!$A$1:$G$230,COLUMN(C232),0)=0,"",VLOOKUP($F235,Arr!$A$1:$G$230,COLUMN(C232),0)))</f>
        <v/>
      </c>
      <c r="T235" s="56" t="str">
        <f>IF(ISNA(VLOOKUP($F235,Arr!$A$1:$G$230,COLUMN(D232),0))=TRUE," ",IF(VLOOKUP($F235,Arr!$A$1:$G$230,COLUMN(D232),0)=0,"",VLOOKUP($F235,Arr!$A$1:$G$230,COLUMN(D232),0)))</f>
        <v/>
      </c>
      <c r="U235" s="56" t="str">
        <f>IF(ISNA(VLOOKUP($F235,Arr!$A$1:$G$230,COLUMN(E232),0))=TRUE," ",IF(VLOOKUP($F235,Arr!$A$1:$G$230,COLUMN(E232),0)=0,"",VLOOKUP($F235,Arr!$A$1:$G$230,COLUMN(E232),0)))</f>
        <v/>
      </c>
      <c r="V235" s="56" t="str">
        <f>IF(ISNA(VLOOKUP($F235,Arr!$A$1:$G$230,COLUMN(F232),0))=TRUE," ",IF(VLOOKUP($F235,Arr!$A$1:$G$230,COLUMN(F232),0)=0,"",VLOOKUP($F235,Arr!$A$1:$G$230,COLUMN(F232),0)))</f>
        <v/>
      </c>
      <c r="W235" s="56" t="str">
        <f>IF(ISNA(VLOOKUP($F235,Arr!$A$1:$G$230,COLUMN(G232),0))=TRUE," ",IF(VLOOKUP($F235,Arr!$A$1:$G$230,COLUMN(G232),0)=0,"",VLOOKUP($F235,Arr!$A$1:$G$230,COLUMN(G232),0)))</f>
        <v/>
      </c>
    </row>
    <row r="236" spans="1:23" ht="14.25" customHeight="1">
      <c r="A236" s="37" t="s">
        <v>67</v>
      </c>
      <c r="B236" s="37" t="s">
        <v>224</v>
      </c>
      <c r="C236" s="37" t="s">
        <v>14</v>
      </c>
      <c r="D236" s="37" t="str">
        <f>VLOOKUP($F236,'mã kho'!$A$1:$B$331,2,0)</f>
        <v>CHAMPAGNE/SPARKLING</v>
      </c>
      <c r="E236" s="37" t="s">
        <v>12</v>
      </c>
      <c r="F236" s="37" t="s">
        <v>563</v>
      </c>
      <c r="G236" s="37" t="s">
        <v>564</v>
      </c>
      <c r="H236" s="44" t="s">
        <v>50</v>
      </c>
      <c r="I236" s="38">
        <f>VLOOKUP($F236,KhoPhuEm!$A$1:$C$226,COLUMN(C232),0)</f>
        <v>0</v>
      </c>
      <c r="J236" s="39">
        <f>VLOOKUP($F236,'XN PE'!$A$1:$D$240,COLUMN(C229),0)</f>
        <v>17</v>
      </c>
      <c r="K236" s="39">
        <f>VLOOKUP($F236,'XN PE'!$A$1:$D$240,COLUMN(D229),0)</f>
        <v>17</v>
      </c>
      <c r="L236" s="40">
        <f t="shared" si="21"/>
        <v>0</v>
      </c>
      <c r="M236" s="41">
        <f t="shared" si="22"/>
        <v>0</v>
      </c>
      <c r="N236" s="42">
        <f>VLOOKUP($F236,TB!$A:$C,COLUMN(C232),0)</f>
        <v>16</v>
      </c>
      <c r="O236" s="43">
        <v>0</v>
      </c>
      <c r="P236" s="34">
        <f t="shared" si="19"/>
        <v>76.8</v>
      </c>
      <c r="Q236" s="34">
        <f t="shared" si="20"/>
        <v>76.8</v>
      </c>
      <c r="R236" s="34">
        <f t="shared" si="17"/>
        <v>44.695081967213113</v>
      </c>
      <c r="S236" s="56" t="str">
        <f>IF(ISNA(VLOOKUP($F236,Arr!$A$1:$G$230,COLUMN(C233),0))=TRUE," ",IF(VLOOKUP($F236,Arr!$A$1:$G$230,COLUMN(C233),0)=0,"",VLOOKUP($F236,Arr!$A$1:$G$230,COLUMN(C233),0)))</f>
        <v/>
      </c>
      <c r="T236" s="56" t="str">
        <f>IF(ISNA(VLOOKUP($F236,Arr!$A$1:$G$230,COLUMN(D233),0))=TRUE," ",IF(VLOOKUP($F236,Arr!$A$1:$G$230,COLUMN(D233),0)=0,"",VLOOKUP($F236,Arr!$A$1:$G$230,COLUMN(D233),0)))</f>
        <v/>
      </c>
      <c r="U236" s="56" t="str">
        <f>IF(ISNA(VLOOKUP($F236,Arr!$A$1:$G$230,COLUMN(E233),0))=TRUE," ",IF(VLOOKUP($F236,Arr!$A$1:$G$230,COLUMN(E233),0)=0,"",VLOOKUP($F236,Arr!$A$1:$G$230,COLUMN(E233),0)))</f>
        <v/>
      </c>
      <c r="V236" s="56" t="str">
        <f>IF(ISNA(VLOOKUP($F236,Arr!$A$1:$G$230,COLUMN(F233),0))=TRUE," ",IF(VLOOKUP($F236,Arr!$A$1:$G$230,COLUMN(F233),0)=0,"",VLOOKUP($F236,Arr!$A$1:$G$230,COLUMN(F233),0)))</f>
        <v/>
      </c>
      <c r="W236" s="56" t="str">
        <f>IF(ISNA(VLOOKUP($F236,Arr!$A$1:$G$230,COLUMN(G233),0))=TRUE," ",IF(VLOOKUP($F236,Arr!$A$1:$G$230,COLUMN(G233),0)=0,"",VLOOKUP($F236,Arr!$A$1:$G$230,COLUMN(G233),0)))</f>
        <v/>
      </c>
    </row>
    <row r="237" spans="1:23" ht="14.25" customHeight="1">
      <c r="A237" s="37" t="s">
        <v>67</v>
      </c>
      <c r="B237" s="37" t="s">
        <v>224</v>
      </c>
      <c r="C237" s="37" t="s">
        <v>14</v>
      </c>
      <c r="D237" s="37" t="str">
        <f>VLOOKUP($F237,'mã kho'!$A$1:$B$331,2,0)</f>
        <v>CHAMPAGNE/SPARKLING</v>
      </c>
      <c r="E237" s="37" t="s">
        <v>12</v>
      </c>
      <c r="F237" s="37" t="s">
        <v>344</v>
      </c>
      <c r="G237" s="37" t="s">
        <v>345</v>
      </c>
      <c r="H237" s="44" t="s">
        <v>50</v>
      </c>
      <c r="I237" s="38">
        <f>VLOOKUP($F237,KhoPhuEm!$A$1:$C$226,COLUMN(C233),0)</f>
        <v>1</v>
      </c>
      <c r="J237" s="39">
        <f>VLOOKUP($F237,'XN PE'!$A$1:$D$240,COLUMN(C230),0)</f>
        <v>1</v>
      </c>
      <c r="K237" s="39">
        <f>VLOOKUP($F237,'XN PE'!$A$1:$D$240,COLUMN(D230),0)</f>
        <v>2</v>
      </c>
      <c r="L237" s="40">
        <f t="shared" si="21"/>
        <v>0</v>
      </c>
      <c r="M237" s="41">
        <f t="shared" si="22"/>
        <v>0</v>
      </c>
      <c r="N237" s="42">
        <f>VLOOKUP($F237,TB!$A:$C,COLUMN(C233),0)</f>
        <v>1</v>
      </c>
      <c r="O237" s="43">
        <v>0</v>
      </c>
      <c r="P237" s="34">
        <f t="shared" si="19"/>
        <v>4.8</v>
      </c>
      <c r="Q237" s="34">
        <f t="shared" si="20"/>
        <v>4.8</v>
      </c>
      <c r="R237" s="34">
        <f t="shared" si="17"/>
        <v>2.7934426229508196</v>
      </c>
      <c r="S237" s="56" t="str">
        <f>IF(ISNA(VLOOKUP($F237,Arr!$A$1:$G$230,COLUMN(C234),0))=TRUE," ",IF(VLOOKUP($F237,Arr!$A$1:$G$230,COLUMN(C234),0)=0,"",VLOOKUP($F237,Arr!$A$1:$G$230,COLUMN(C234),0)))</f>
        <v/>
      </c>
      <c r="T237" s="56" t="str">
        <f>IF(ISNA(VLOOKUP($F237,Arr!$A$1:$G$230,COLUMN(D234),0))=TRUE," ",IF(VLOOKUP($F237,Arr!$A$1:$G$230,COLUMN(D234),0)=0,"",VLOOKUP($F237,Arr!$A$1:$G$230,COLUMN(D234),0)))</f>
        <v/>
      </c>
      <c r="U237" s="56" t="str">
        <f>IF(ISNA(VLOOKUP($F237,Arr!$A$1:$G$230,COLUMN(E234),0))=TRUE," ",IF(VLOOKUP($F237,Arr!$A$1:$G$230,COLUMN(E234),0)=0,"",VLOOKUP($F237,Arr!$A$1:$G$230,COLUMN(E234),0)))</f>
        <v/>
      </c>
      <c r="V237" s="56" t="str">
        <f>IF(ISNA(VLOOKUP($F237,Arr!$A$1:$G$230,COLUMN(F234),0))=TRUE," ",IF(VLOOKUP($F237,Arr!$A$1:$G$230,COLUMN(F234),0)=0,"",VLOOKUP($F237,Arr!$A$1:$G$230,COLUMN(F234),0)))</f>
        <v/>
      </c>
      <c r="W237" s="56" t="str">
        <f>IF(ISNA(VLOOKUP($F237,Arr!$A$1:$G$230,COLUMN(G234),0))=TRUE," ",IF(VLOOKUP($F237,Arr!$A$1:$G$230,COLUMN(G234),0)=0,"",VLOOKUP($F237,Arr!$A$1:$G$230,COLUMN(G234),0)))</f>
        <v/>
      </c>
    </row>
    <row r="238" spans="1:23" ht="14.25" customHeight="1">
      <c r="A238" s="37" t="s">
        <v>67</v>
      </c>
      <c r="B238" s="37" t="s">
        <v>224</v>
      </c>
      <c r="C238" s="37" t="s">
        <v>14</v>
      </c>
      <c r="D238" s="37" t="str">
        <f>VLOOKUP($F238,'mã kho'!$A$1:$B$331,2,0)</f>
        <v>CHAMPAGNE/SPARKLING</v>
      </c>
      <c r="E238" s="37" t="s">
        <v>12</v>
      </c>
      <c r="F238" s="37" t="s">
        <v>346</v>
      </c>
      <c r="G238" s="37" t="s">
        <v>347</v>
      </c>
      <c r="H238" s="44" t="s">
        <v>50</v>
      </c>
      <c r="I238" s="38">
        <f>VLOOKUP($F238,KhoPhuEm!$A$1:$C$226,COLUMN(C234),0)</f>
        <v>12</v>
      </c>
      <c r="J238" s="39">
        <f>VLOOKUP($F238,'XN PE'!$A$1:$D$240,COLUMN(C231),0)</f>
        <v>0</v>
      </c>
      <c r="K238" s="39">
        <f>VLOOKUP($F238,'XN PE'!$A$1:$D$240,COLUMN(D231),0)</f>
        <v>6</v>
      </c>
      <c r="L238" s="40">
        <f t="shared" si="21"/>
        <v>6</v>
      </c>
      <c r="M238" s="41">
        <f t="shared" si="22"/>
        <v>6</v>
      </c>
      <c r="N238" s="42">
        <f>VLOOKUP($F238,TB!$A:$C,COLUMN(C234),0)</f>
        <v>0</v>
      </c>
      <c r="O238" s="43">
        <v>0</v>
      </c>
      <c r="P238" s="34">
        <f t="shared" si="19"/>
        <v>0</v>
      </c>
      <c r="Q238" s="34">
        <f t="shared" si="20"/>
        <v>-6</v>
      </c>
      <c r="R238" s="34">
        <f t="shared" si="17"/>
        <v>-6</v>
      </c>
      <c r="S238" s="56" t="str">
        <f>IF(ISNA(VLOOKUP($F238,Arr!$A$1:$G$230,COLUMN(C235),0))=TRUE," ",IF(VLOOKUP($F238,Arr!$A$1:$G$230,COLUMN(C235),0)=0,"",VLOOKUP($F238,Arr!$A$1:$G$230,COLUMN(C235),0)))</f>
        <v/>
      </c>
      <c r="T238" s="56" t="str">
        <f>IF(ISNA(VLOOKUP($F238,Arr!$A$1:$G$230,COLUMN(D235),0))=TRUE," ",IF(VLOOKUP($F238,Arr!$A$1:$G$230,COLUMN(D235),0)=0,"",VLOOKUP($F238,Arr!$A$1:$G$230,COLUMN(D235),0)))</f>
        <v/>
      </c>
      <c r="U238" s="56" t="str">
        <f>IF(ISNA(VLOOKUP($F238,Arr!$A$1:$G$230,COLUMN(E235),0))=TRUE," ",IF(VLOOKUP($F238,Arr!$A$1:$G$230,COLUMN(E235),0)=0,"",VLOOKUP($F238,Arr!$A$1:$G$230,COLUMN(E235),0)))</f>
        <v/>
      </c>
      <c r="V238" s="56" t="str">
        <f>IF(ISNA(VLOOKUP($F238,Arr!$A$1:$G$230,COLUMN(F235),0))=TRUE," ",IF(VLOOKUP($F238,Arr!$A$1:$G$230,COLUMN(F235),0)=0,"",VLOOKUP($F238,Arr!$A$1:$G$230,COLUMN(F235),0)))</f>
        <v/>
      </c>
      <c r="W238" s="56" t="str">
        <f>IF(ISNA(VLOOKUP($F238,Arr!$A$1:$G$230,COLUMN(G235),0))=TRUE," ",IF(VLOOKUP($F238,Arr!$A$1:$G$230,COLUMN(G235),0)=0,"",VLOOKUP($F238,Arr!$A$1:$G$230,COLUMN(G235),0)))</f>
        <v/>
      </c>
    </row>
    <row r="239" spans="1:23" ht="14.25" customHeight="1">
      <c r="A239" s="37" t="s">
        <v>67</v>
      </c>
      <c r="B239" s="37" t="s">
        <v>224</v>
      </c>
      <c r="C239" s="37" t="s">
        <v>14</v>
      </c>
      <c r="D239" s="37" t="str">
        <f>VLOOKUP($F239,'mã kho'!$A$1:$B$331,2,0)</f>
        <v>2B11</v>
      </c>
      <c r="E239" s="37" t="s">
        <v>12</v>
      </c>
      <c r="F239" s="37" t="s">
        <v>565</v>
      </c>
      <c r="G239" s="37" t="s">
        <v>566</v>
      </c>
      <c r="H239" s="44" t="s">
        <v>50</v>
      </c>
      <c r="I239" s="38">
        <f>VLOOKUP($F239,KhoPhuEm!$A$1:$C$226,COLUMN(C235),0)</f>
        <v>9</v>
      </c>
      <c r="J239" s="39">
        <f>VLOOKUP($F239,'XN PE'!$A$1:$D$240,COLUMN(C232),0)</f>
        <v>0</v>
      </c>
      <c r="K239" s="39">
        <f>VLOOKUP($F239,'XN PE'!$A$1:$D$240,COLUMN(D232),0)</f>
        <v>8</v>
      </c>
      <c r="L239" s="40">
        <f t="shared" si="21"/>
        <v>1</v>
      </c>
      <c r="M239" s="41">
        <f t="shared" si="22"/>
        <v>1</v>
      </c>
      <c r="N239" s="42">
        <f>VLOOKUP($F239,TB!$A:$C,COLUMN(C235),0)</f>
        <v>6</v>
      </c>
      <c r="O239" s="43">
        <v>0</v>
      </c>
      <c r="P239" s="34">
        <f t="shared" si="19"/>
        <v>28.799999999999997</v>
      </c>
      <c r="Q239" s="34">
        <f t="shared" si="20"/>
        <v>27.799999999999997</v>
      </c>
      <c r="R239" s="34">
        <f t="shared" si="17"/>
        <v>15.760655737704916</v>
      </c>
      <c r="S239" s="56" t="str">
        <f>IF(ISNA(VLOOKUP($F239,Arr!$A$1:$G$230,COLUMN(C236),0))=TRUE," ",IF(VLOOKUP($F239,Arr!$A$1:$G$230,COLUMN(C236),0)=0,"",VLOOKUP($F239,Arr!$A$1:$G$230,COLUMN(C236),0)))</f>
        <v/>
      </c>
      <c r="T239" s="56" t="str">
        <f>IF(ISNA(VLOOKUP($F239,Arr!$A$1:$G$230,COLUMN(D236),0))=TRUE," ",IF(VLOOKUP($F239,Arr!$A$1:$G$230,COLUMN(D236),0)=0,"",VLOOKUP($F239,Arr!$A$1:$G$230,COLUMN(D236),0)))</f>
        <v/>
      </c>
      <c r="U239" s="56" t="str">
        <f>IF(ISNA(VLOOKUP($F239,Arr!$A$1:$G$230,COLUMN(E236),0))=TRUE," ",IF(VLOOKUP($F239,Arr!$A$1:$G$230,COLUMN(E236),0)=0,"",VLOOKUP($F239,Arr!$A$1:$G$230,COLUMN(E236),0)))</f>
        <v/>
      </c>
      <c r="V239" s="56" t="str">
        <f>IF(ISNA(VLOOKUP($F239,Arr!$A$1:$G$230,COLUMN(F236),0))=TRUE," ",IF(VLOOKUP($F239,Arr!$A$1:$G$230,COLUMN(F236),0)=0,"",VLOOKUP($F239,Arr!$A$1:$G$230,COLUMN(F236),0)))</f>
        <v/>
      </c>
      <c r="W239" s="56" t="str">
        <f>IF(ISNA(VLOOKUP($F239,Arr!$A$1:$G$230,COLUMN(G236),0))=TRUE," ",IF(VLOOKUP($F239,Arr!$A$1:$G$230,COLUMN(G236),0)=0,"",VLOOKUP($F239,Arr!$A$1:$G$230,COLUMN(G236),0)))</f>
        <v/>
      </c>
    </row>
    <row r="240" spans="1:23" ht="14.25" customHeight="1">
      <c r="A240" s="37" t="s">
        <v>67</v>
      </c>
      <c r="B240" s="37" t="s">
        <v>224</v>
      </c>
      <c r="C240" s="37" t="s">
        <v>14</v>
      </c>
      <c r="D240" s="37" t="str">
        <f>VLOOKUP($F240,'mã kho'!$A$1:$B$331,2,0)</f>
        <v>CHAMPAGNE/SPARKLING</v>
      </c>
      <c r="E240" s="37" t="s">
        <v>12</v>
      </c>
      <c r="F240" s="37" t="s">
        <v>561</v>
      </c>
      <c r="G240" s="37" t="s">
        <v>562</v>
      </c>
      <c r="H240" s="44" t="s">
        <v>50</v>
      </c>
      <c r="I240" s="38">
        <f>VLOOKUP($F240,KhoPhuEm!$A$1:$C$226,COLUMN(C236),0)</f>
        <v>2</v>
      </c>
      <c r="J240" s="39">
        <f>VLOOKUP($F240,'XN PE'!$A$1:$D$240,COLUMN(C233),0)</f>
        <v>0</v>
      </c>
      <c r="K240" s="39">
        <f>VLOOKUP($F240,'XN PE'!$A$1:$D$240,COLUMN(D233),0)</f>
        <v>2</v>
      </c>
      <c r="L240" s="40">
        <f t="shared" si="21"/>
        <v>0</v>
      </c>
      <c r="M240" s="41">
        <f t="shared" si="22"/>
        <v>0</v>
      </c>
      <c r="N240" s="42">
        <f>VLOOKUP($F240,TB!$A:$C,COLUMN(C236),0)</f>
        <v>0</v>
      </c>
      <c r="O240" s="43">
        <v>0</v>
      </c>
      <c r="P240" s="34">
        <f t="shared" si="19"/>
        <v>0</v>
      </c>
      <c r="Q240" s="34">
        <f t="shared" si="20"/>
        <v>0</v>
      </c>
      <c r="R240" s="34">
        <f t="shared" si="17"/>
        <v>0</v>
      </c>
      <c r="S240" s="56" t="str">
        <f>IF(ISNA(VLOOKUP($F240,Arr!$A$1:$G$230,COLUMN(C237),0))=TRUE," ",IF(VLOOKUP($F240,Arr!$A$1:$G$230,COLUMN(C237),0)=0,"",VLOOKUP($F240,Arr!$A$1:$G$230,COLUMN(C237),0)))</f>
        <v/>
      </c>
      <c r="T240" s="56" t="str">
        <f>IF(ISNA(VLOOKUP($F240,Arr!$A$1:$G$230,COLUMN(D237),0))=TRUE," ",IF(VLOOKUP($F240,Arr!$A$1:$G$230,COLUMN(D237),0)=0,"",VLOOKUP($F240,Arr!$A$1:$G$230,COLUMN(D237),0)))</f>
        <v/>
      </c>
      <c r="U240" s="56" t="str">
        <f>IF(ISNA(VLOOKUP($F240,Arr!$A$1:$G$230,COLUMN(E237),0))=TRUE," ",IF(VLOOKUP($F240,Arr!$A$1:$G$230,COLUMN(E237),0)=0,"",VLOOKUP($F240,Arr!$A$1:$G$230,COLUMN(E237),0)))</f>
        <v/>
      </c>
      <c r="V240" s="56" t="str">
        <f>IF(ISNA(VLOOKUP($F240,Arr!$A$1:$G$230,COLUMN(F237),0))=TRUE," ",IF(VLOOKUP($F240,Arr!$A$1:$G$230,COLUMN(F237),0)=0,"",VLOOKUP($F240,Arr!$A$1:$G$230,COLUMN(F237),0)))</f>
        <v/>
      </c>
      <c r="W240" s="56" t="str">
        <f>IF(ISNA(VLOOKUP($F240,Arr!$A$1:$G$230,COLUMN(G237),0))=TRUE," ",IF(VLOOKUP($F240,Arr!$A$1:$G$230,COLUMN(G237),0)=0,"",VLOOKUP($F240,Arr!$A$1:$G$230,COLUMN(G237),0)))</f>
        <v/>
      </c>
    </row>
    <row r="241" spans="1:23" ht="14.25" customHeight="1">
      <c r="A241" s="37" t="s">
        <v>67</v>
      </c>
      <c r="B241" s="37" t="s">
        <v>80</v>
      </c>
      <c r="C241" s="37" t="s">
        <v>14</v>
      </c>
      <c r="D241" s="37" t="str">
        <f>VLOOKUP($F241,'mã kho'!$A$1:$B$331,2,0)</f>
        <v>ROSEWINE</v>
      </c>
      <c r="E241" s="37" t="s">
        <v>12</v>
      </c>
      <c r="F241" s="37" t="s">
        <v>607</v>
      </c>
      <c r="G241" s="37" t="s">
        <v>608</v>
      </c>
      <c r="H241" s="44" t="s">
        <v>50</v>
      </c>
      <c r="I241" s="38">
        <f>VLOOKUP($F241,KhoPhuEm!$A$1:$C$226,COLUMN(C237),0)</f>
        <v>4</v>
      </c>
      <c r="J241" s="39">
        <f>VLOOKUP($F241,'XN PE'!$A$1:$D$240,COLUMN(C234),0)</f>
        <v>0</v>
      </c>
      <c r="K241" s="39">
        <f>VLOOKUP($F241,'XN PE'!$A$1:$D$240,COLUMN(D234),0)</f>
        <v>1</v>
      </c>
      <c r="L241" s="40">
        <f t="shared" si="21"/>
        <v>3</v>
      </c>
      <c r="M241" s="41">
        <f t="shared" si="22"/>
        <v>3</v>
      </c>
      <c r="N241" s="42">
        <f>VLOOKUP($F241,TB!$A:$C,COLUMN(C237),0)</f>
        <v>1</v>
      </c>
      <c r="O241" s="43">
        <v>2376000</v>
      </c>
      <c r="P241" s="34">
        <f t="shared" si="19"/>
        <v>4.8</v>
      </c>
      <c r="Q241" s="34">
        <f t="shared" si="20"/>
        <v>1.7999999999999998</v>
      </c>
      <c r="R241" s="34">
        <f t="shared" si="17"/>
        <v>-0.20655737704918042</v>
      </c>
      <c r="S241" s="56" t="str">
        <f>IF(ISNA(VLOOKUP($F241,Arr!$A$1:$G$230,COLUMN(C238),0))=TRUE," ",IF(VLOOKUP($F241,Arr!$A$1:$G$230,COLUMN(C238),0)=0,"",VLOOKUP($F241,Arr!$A$1:$G$230,COLUMN(C238),0)))</f>
        <v/>
      </c>
      <c r="T241" s="56" t="str">
        <f>IF(ISNA(VLOOKUP($F241,Arr!$A$1:$G$230,COLUMN(D238),0))=TRUE," ",IF(VLOOKUP($F241,Arr!$A$1:$G$230,COLUMN(D238),0)=0,"",VLOOKUP($F241,Arr!$A$1:$G$230,COLUMN(D238),0)))</f>
        <v/>
      </c>
      <c r="U241" s="56" t="str">
        <f>IF(ISNA(VLOOKUP($F241,Arr!$A$1:$G$230,COLUMN(E238),0))=TRUE," ",IF(VLOOKUP($F241,Arr!$A$1:$G$230,COLUMN(E238),0)=0,"",VLOOKUP($F241,Arr!$A$1:$G$230,COLUMN(E238),0)))</f>
        <v/>
      </c>
      <c r="V241" s="56" t="str">
        <f>IF(ISNA(VLOOKUP($F241,Arr!$A$1:$G$230,COLUMN(F238),0))=TRUE," ",IF(VLOOKUP($F241,Arr!$A$1:$G$230,COLUMN(F238),0)=0,"",VLOOKUP($F241,Arr!$A$1:$G$230,COLUMN(F238),0)))</f>
        <v/>
      </c>
      <c r="W241" s="56" t="str">
        <f>IF(ISNA(VLOOKUP($F241,Arr!$A$1:$G$230,COLUMN(G238),0))=TRUE," ",IF(VLOOKUP($F241,Arr!$A$1:$G$230,COLUMN(G238),0)=0,"",VLOOKUP($F241,Arr!$A$1:$G$230,COLUMN(G238),0)))</f>
        <v/>
      </c>
    </row>
    <row r="242" spans="1:23" ht="14.25" customHeight="1">
      <c r="A242" s="37" t="s">
        <v>67</v>
      </c>
      <c r="B242" s="37" t="s">
        <v>80</v>
      </c>
      <c r="C242" s="37" t="s">
        <v>80</v>
      </c>
      <c r="D242" s="37" t="str">
        <f>VLOOKUP($F242,'mã kho'!$A$1:$B$331,2,0)</f>
        <v>2A14</v>
      </c>
      <c r="E242" s="37" t="s">
        <v>55</v>
      </c>
      <c r="F242" s="37" t="s">
        <v>78</v>
      </c>
      <c r="G242" s="37" t="s">
        <v>79</v>
      </c>
      <c r="H242" s="44" t="s">
        <v>50</v>
      </c>
      <c r="I242" s="38">
        <f>VLOOKUP($F242,KhoLongAn!$A$1:$C$93,COLUMN(C224),0)</f>
        <v>12</v>
      </c>
      <c r="J242" s="39">
        <f>VLOOKUP($F242,'XN LA'!$A$1:$D$104,COLUMN(C220),0)</f>
        <v>0</v>
      </c>
      <c r="K242" s="39">
        <f>VLOOKUP($F242,'XN LA'!$A$1:$D$104,COLUMN(D220),0)</f>
        <v>8</v>
      </c>
      <c r="L242" s="40">
        <f t="shared" si="21"/>
        <v>4</v>
      </c>
      <c r="M242" s="41">
        <f t="shared" si="22"/>
        <v>33</v>
      </c>
      <c r="N242" s="42">
        <f>VLOOKUP($F242,TB!$A:$C,COLUMN(C238),0)</f>
        <v>203</v>
      </c>
      <c r="O242" s="43">
        <v>369000</v>
      </c>
      <c r="P242" s="34">
        <f t="shared" si="19"/>
        <v>974.4</v>
      </c>
      <c r="Q242" s="34">
        <f t="shared" si="20"/>
        <v>941.4</v>
      </c>
      <c r="R242" s="34">
        <f t="shared" si="17"/>
        <v>534.0688524590164</v>
      </c>
      <c r="S242" s="56" t="str">
        <f>IF(ISNA(VLOOKUP($F242,Arr!$A$1:$G$230,COLUMN(C239),0))=TRUE," ",IF(VLOOKUP($F242,Arr!$A$1:$G$230,COLUMN(C239),0)=0,"",VLOOKUP($F242,Arr!$A$1:$G$230,COLUMN(C239),0)))</f>
        <v/>
      </c>
      <c r="T242" s="56" t="str">
        <f>IF(ISNA(VLOOKUP($F242,Arr!$A$1:$G$230,COLUMN(D239),0))=TRUE," ",IF(VLOOKUP($F242,Arr!$A$1:$G$230,COLUMN(D239),0)=0,"",VLOOKUP($F242,Arr!$A$1:$G$230,COLUMN(D239),0)))</f>
        <v/>
      </c>
      <c r="U242" s="56" t="str">
        <f>IF(ISNA(VLOOKUP($F242,Arr!$A$1:$G$230,COLUMN(E239),0))=TRUE," ",IF(VLOOKUP($F242,Arr!$A$1:$G$230,COLUMN(E239),0)=0,"",VLOOKUP($F242,Arr!$A$1:$G$230,COLUMN(E239),0)))</f>
        <v/>
      </c>
      <c r="V242" s="56" t="str">
        <f>IF(ISNA(VLOOKUP($F242,Arr!$A$1:$G$230,COLUMN(F239),0))=TRUE," ",IF(VLOOKUP($F242,Arr!$A$1:$G$230,COLUMN(F239),0)=0,"",VLOOKUP($F242,Arr!$A$1:$G$230,COLUMN(F239),0)))</f>
        <v/>
      </c>
      <c r="W242" s="56" t="str">
        <f>IF(ISNA(VLOOKUP($F242,Arr!$A$1:$G$230,COLUMN(G239),0))=TRUE," ",IF(VLOOKUP($F242,Arr!$A$1:$G$230,COLUMN(G239),0)=0,"",VLOOKUP($F242,Arr!$A$1:$G$230,COLUMN(G239),0)))</f>
        <v/>
      </c>
    </row>
    <row r="243" spans="1:23" ht="14.25" customHeight="1">
      <c r="A243" s="37" t="s">
        <v>67</v>
      </c>
      <c r="B243" s="37" t="s">
        <v>80</v>
      </c>
      <c r="C243" s="37" t="s">
        <v>80</v>
      </c>
      <c r="D243" s="37" t="str">
        <f>VLOOKUP($F243,'mã kho'!$A$1:$B$331,2,0)</f>
        <v>2A14</v>
      </c>
      <c r="E243" s="37" t="s">
        <v>12</v>
      </c>
      <c r="F243" s="37" t="s">
        <v>78</v>
      </c>
      <c r="G243" s="37" t="s">
        <v>79</v>
      </c>
      <c r="H243" s="44" t="s">
        <v>50</v>
      </c>
      <c r="I243" s="38">
        <f>VLOOKUP($F243,KhoPhuEm!$A$1:$C$226,COLUMN(C239),0)</f>
        <v>25</v>
      </c>
      <c r="J243" s="39">
        <f>VLOOKUP($F243,'XN PE'!$A$1:$D$240,COLUMN(C236),0)</f>
        <v>41</v>
      </c>
      <c r="K243" s="39">
        <f>VLOOKUP($F243,'XN PE'!$A$1:$D$240,COLUMN(D236),0)</f>
        <v>37</v>
      </c>
      <c r="L243" s="40">
        <f t="shared" si="21"/>
        <v>29</v>
      </c>
      <c r="M243" s="41" t="str">
        <f t="shared" si="22"/>
        <v/>
      </c>
      <c r="N243" s="42">
        <f>VLOOKUP($F243,TB!$A:$C,COLUMN(C239),0)</f>
        <v>203</v>
      </c>
      <c r="O243" s="43">
        <v>369000</v>
      </c>
      <c r="P243" s="34">
        <f t="shared" si="19"/>
        <v>974.4</v>
      </c>
      <c r="Q243" s="34">
        <f t="shared" si="20"/>
        <v>0</v>
      </c>
      <c r="R243" s="34">
        <f t="shared" si="17"/>
        <v>0</v>
      </c>
      <c r="S243" s="56" t="str">
        <f>IF(ISNA(VLOOKUP($F243,Arr!$A$1:$G$230,COLUMN(C240),0))=TRUE," ",IF(VLOOKUP($F243,Arr!$A$1:$G$230,COLUMN(C240),0)=0,"",VLOOKUP($F243,Arr!$A$1:$G$230,COLUMN(C240),0)))</f>
        <v/>
      </c>
      <c r="T243" s="56" t="str">
        <f>IF(ISNA(VLOOKUP($F243,Arr!$A$1:$G$230,COLUMN(D240),0))=TRUE," ",IF(VLOOKUP($F243,Arr!$A$1:$G$230,COLUMN(D240),0)=0,"",VLOOKUP($F243,Arr!$A$1:$G$230,COLUMN(D240),0)))</f>
        <v/>
      </c>
      <c r="U243" s="56" t="str">
        <f>IF(ISNA(VLOOKUP($F243,Arr!$A$1:$G$230,COLUMN(E240),0))=TRUE," ",IF(VLOOKUP($F243,Arr!$A$1:$G$230,COLUMN(E240),0)=0,"",VLOOKUP($F243,Arr!$A$1:$G$230,COLUMN(E240),0)))</f>
        <v/>
      </c>
      <c r="V243" s="56" t="str">
        <f>IF(ISNA(VLOOKUP($F243,Arr!$A$1:$G$230,COLUMN(F240),0))=TRUE," ",IF(VLOOKUP($F243,Arr!$A$1:$G$230,COLUMN(F240),0)=0,"",VLOOKUP($F243,Arr!$A$1:$G$230,COLUMN(F240),0)))</f>
        <v/>
      </c>
      <c r="W243" s="56" t="str">
        <f>IF(ISNA(VLOOKUP($F243,Arr!$A$1:$G$230,COLUMN(G240),0))=TRUE," ",IF(VLOOKUP($F243,Arr!$A$1:$G$230,COLUMN(G240),0)=0,"",VLOOKUP($F243,Arr!$A$1:$G$230,COLUMN(G240),0)))</f>
        <v/>
      </c>
    </row>
    <row r="244" spans="1:23" ht="14.25" customHeight="1">
      <c r="A244" s="37" t="s">
        <v>67</v>
      </c>
      <c r="B244" s="37" t="s">
        <v>80</v>
      </c>
      <c r="C244" s="37" t="s">
        <v>80</v>
      </c>
      <c r="D244" s="37" t="str">
        <f>VLOOKUP($F244,'mã kho'!$A$1:$B$331,2,0)</f>
        <v>ROSEWINE</v>
      </c>
      <c r="E244" s="37" t="s">
        <v>12</v>
      </c>
      <c r="F244" s="37" t="s">
        <v>603</v>
      </c>
      <c r="G244" s="37" t="s">
        <v>604</v>
      </c>
      <c r="H244" s="44" t="s">
        <v>50</v>
      </c>
      <c r="I244" s="38">
        <f>VLOOKUP($F244,KhoPhuEm!$A$1:$C$226,COLUMN(C240),0)</f>
        <v>27</v>
      </c>
      <c r="J244" s="39">
        <f>VLOOKUP($F244,'XN PE'!$A$1:$D$240,COLUMN(C237),0)</f>
        <v>6</v>
      </c>
      <c r="K244" s="39">
        <f>VLOOKUP($F244,'XN PE'!$A$1:$D$240,COLUMN(D237),0)</f>
        <v>34</v>
      </c>
      <c r="L244" s="40">
        <f t="shared" si="21"/>
        <v>-1</v>
      </c>
      <c r="M244" s="41">
        <f t="shared" si="22"/>
        <v>-1</v>
      </c>
      <c r="N244" s="42">
        <f>VLOOKUP($F244,TB!$A:$C,COLUMN(C240),0)</f>
        <v>15</v>
      </c>
      <c r="O244" s="43">
        <v>440000</v>
      </c>
      <c r="P244" s="34">
        <f t="shared" si="19"/>
        <v>72</v>
      </c>
      <c r="Q244" s="34">
        <f t="shared" si="20"/>
        <v>73</v>
      </c>
      <c r="R244" s="34">
        <f t="shared" si="17"/>
        <v>42.901639344262293</v>
      </c>
      <c r="S244" s="56" t="str">
        <f>IF(ISNA(VLOOKUP($F244,Arr!$A$1:$G$230,COLUMN(C241),0))=TRUE," ",IF(VLOOKUP($F244,Arr!$A$1:$G$230,COLUMN(C241),0)=0,"",VLOOKUP($F244,Arr!$A$1:$G$230,COLUMN(C241),0)))</f>
        <v/>
      </c>
      <c r="T244" s="56" t="str">
        <f>IF(ISNA(VLOOKUP($F244,Arr!$A$1:$G$230,COLUMN(D241),0))=TRUE," ",IF(VLOOKUP($F244,Arr!$A$1:$G$230,COLUMN(D241),0)=0,"",VLOOKUP($F244,Arr!$A$1:$G$230,COLUMN(D241),0)))</f>
        <v/>
      </c>
      <c r="U244" s="56" t="str">
        <f>IF(ISNA(VLOOKUP($F244,Arr!$A$1:$G$230,COLUMN(E241),0))=TRUE," ",IF(VLOOKUP($F244,Arr!$A$1:$G$230,COLUMN(E241),0)=0,"",VLOOKUP($F244,Arr!$A$1:$G$230,COLUMN(E241),0)))</f>
        <v/>
      </c>
      <c r="V244" s="56" t="str">
        <f>IF(ISNA(VLOOKUP($F244,Arr!$A$1:$G$230,COLUMN(F241),0))=TRUE," ",IF(VLOOKUP($F244,Arr!$A$1:$G$230,COLUMN(F241),0)=0,"",VLOOKUP($F244,Arr!$A$1:$G$230,COLUMN(F241),0)))</f>
        <v/>
      </c>
      <c r="W244" s="56" t="str">
        <f>IF(ISNA(VLOOKUP($F244,Arr!$A$1:$G$230,COLUMN(G241),0))=TRUE," ",IF(VLOOKUP($F244,Arr!$A$1:$G$230,COLUMN(G241),0)=0,"",VLOOKUP($F244,Arr!$A$1:$G$230,COLUMN(G241),0)))</f>
        <v/>
      </c>
    </row>
    <row r="245" spans="1:23" ht="14.25" customHeight="1">
      <c r="A245" s="37" t="s">
        <v>67</v>
      </c>
      <c r="B245" s="37" t="s">
        <v>80</v>
      </c>
      <c r="C245" s="37" t="s">
        <v>80</v>
      </c>
      <c r="D245" s="37" t="str">
        <f>VLOOKUP($F245,'mã kho'!$A$1:$B$331,2,0)</f>
        <v>3B21</v>
      </c>
      <c r="E245" s="37" t="s">
        <v>12</v>
      </c>
      <c r="F245" s="37" t="s">
        <v>609</v>
      </c>
      <c r="G245" s="37" t="s">
        <v>610</v>
      </c>
      <c r="H245" s="44" t="s">
        <v>50</v>
      </c>
      <c r="I245" s="38">
        <f>VLOOKUP($F245,KhoPhuEm!$A$1:$C$226,COLUMN(C241),0)</f>
        <v>285</v>
      </c>
      <c r="J245" s="39">
        <f>VLOOKUP($F245,'XN PE'!$A$1:$D$240,COLUMN(C238),0)</f>
        <v>0</v>
      </c>
      <c r="K245" s="39">
        <f>VLOOKUP($F245,'XN PE'!$A$1:$D$240,COLUMN(D238),0)</f>
        <v>15</v>
      </c>
      <c r="L245" s="40">
        <f t="shared" si="21"/>
        <v>270</v>
      </c>
      <c r="M245" s="41">
        <f t="shared" si="22"/>
        <v>270</v>
      </c>
      <c r="N245" s="42">
        <f>VLOOKUP($F245,TB!$A:$C,COLUMN(C241),0)</f>
        <v>145</v>
      </c>
      <c r="O245" s="43">
        <v>476000</v>
      </c>
      <c r="P245" s="34">
        <f t="shared" si="19"/>
        <v>696</v>
      </c>
      <c r="Q245" s="34">
        <f t="shared" si="20"/>
        <v>426</v>
      </c>
      <c r="R245" s="34">
        <f t="shared" si="17"/>
        <v>135.04918032786884</v>
      </c>
      <c r="S245" s="56" t="str">
        <f>IF(ISNA(VLOOKUP($F245,Arr!$A$1:$G$230,COLUMN(C242),0))=TRUE," ",IF(VLOOKUP($F245,Arr!$A$1:$G$230,COLUMN(C242),0)=0,"",VLOOKUP($F245,Arr!$A$1:$G$230,COLUMN(C242),0)))</f>
        <v/>
      </c>
      <c r="T245" s="56" t="str">
        <f>IF(ISNA(VLOOKUP($F245,Arr!$A$1:$G$230,COLUMN(D242),0))=TRUE," ",IF(VLOOKUP($F245,Arr!$A$1:$G$230,COLUMN(D242),0)=0,"",VLOOKUP($F245,Arr!$A$1:$G$230,COLUMN(D242),0)))</f>
        <v/>
      </c>
      <c r="U245" s="56" t="str">
        <f>IF(ISNA(VLOOKUP($F245,Arr!$A$1:$G$230,COLUMN(E242),0))=TRUE," ",IF(VLOOKUP($F245,Arr!$A$1:$G$230,COLUMN(E242),0)=0,"",VLOOKUP($F245,Arr!$A$1:$G$230,COLUMN(E242),0)))</f>
        <v/>
      </c>
      <c r="V245" s="56" t="str">
        <f>IF(ISNA(VLOOKUP($F245,Arr!$A$1:$G$230,COLUMN(F242),0))=TRUE," ",IF(VLOOKUP($F245,Arr!$A$1:$G$230,COLUMN(F242),0)=0,"",VLOOKUP($F245,Arr!$A$1:$G$230,COLUMN(F242),0)))</f>
        <v/>
      </c>
      <c r="W245" s="56" t="str">
        <f>IF(ISNA(VLOOKUP($F245,Arr!$A$1:$G$230,COLUMN(G242),0))=TRUE," ",IF(VLOOKUP($F245,Arr!$A$1:$G$230,COLUMN(G242),0)=0,"",VLOOKUP($F245,Arr!$A$1:$G$230,COLUMN(G242),0)))</f>
        <v/>
      </c>
    </row>
    <row r="246" spans="1:23" ht="14.25" customHeight="1">
      <c r="A246" s="37" t="s">
        <v>67</v>
      </c>
      <c r="B246" s="37" t="s">
        <v>80</v>
      </c>
      <c r="C246" s="37" t="s">
        <v>80</v>
      </c>
      <c r="D246" s="37" t="str">
        <f>VLOOKUP($F246,'mã kho'!$A$1:$B$331,2,0)</f>
        <v>2A6</v>
      </c>
      <c r="E246" s="37" t="s">
        <v>12</v>
      </c>
      <c r="F246" s="37" t="s">
        <v>605</v>
      </c>
      <c r="G246" s="37" t="s">
        <v>606</v>
      </c>
      <c r="H246" s="44" t="s">
        <v>50</v>
      </c>
      <c r="I246" s="38">
        <f>VLOOKUP($F246,KhoPhuEm!$A$1:$C$226,COLUMN(C242),0)</f>
        <v>25</v>
      </c>
      <c r="J246" s="39">
        <f>VLOOKUP($F246,'XN PE'!$A$1:$D$240,COLUMN(C239),0)</f>
        <v>0</v>
      </c>
      <c r="K246" s="39">
        <f>VLOOKUP($F246,'XN PE'!$A$1:$D$240,COLUMN(D239),0)</f>
        <v>1</v>
      </c>
      <c r="L246" s="40">
        <f t="shared" si="21"/>
        <v>24</v>
      </c>
      <c r="M246" s="41">
        <f t="shared" si="22"/>
        <v>24</v>
      </c>
      <c r="N246" s="42">
        <f>VLOOKUP($F246,TB!$A:$C,COLUMN(C242),0)</f>
        <v>2</v>
      </c>
      <c r="O246" s="43">
        <v>1154000</v>
      </c>
      <c r="P246" s="34">
        <f t="shared" si="19"/>
        <v>9.6</v>
      </c>
      <c r="Q246" s="34">
        <f t="shared" si="20"/>
        <v>-14.4</v>
      </c>
      <c r="R246" s="34">
        <f t="shared" si="17"/>
        <v>-18.413114754098359</v>
      </c>
      <c r="S246" s="56" t="str">
        <f>IF(ISNA(VLOOKUP($F246,Arr!$A$1:$G$230,COLUMN(C243),0))=TRUE," ",IF(VLOOKUP($F246,Arr!$A$1:$G$230,COLUMN(C243),0)=0,"",VLOOKUP($F246,Arr!$A$1:$G$230,COLUMN(C243),0)))</f>
        <v/>
      </c>
      <c r="T246" s="56" t="str">
        <f>IF(ISNA(VLOOKUP($F246,Arr!$A$1:$G$230,COLUMN(D243),0))=TRUE," ",IF(VLOOKUP($F246,Arr!$A$1:$G$230,COLUMN(D243),0)=0,"",VLOOKUP($F246,Arr!$A$1:$G$230,COLUMN(D243),0)))</f>
        <v/>
      </c>
      <c r="U246" s="56" t="str">
        <f>IF(ISNA(VLOOKUP($F246,Arr!$A$1:$G$230,COLUMN(E243),0))=TRUE," ",IF(VLOOKUP($F246,Arr!$A$1:$G$230,COLUMN(E243),0)=0,"",VLOOKUP($F246,Arr!$A$1:$G$230,COLUMN(E243),0)))</f>
        <v/>
      </c>
      <c r="V246" s="56" t="str">
        <f>IF(ISNA(VLOOKUP($F246,Arr!$A$1:$G$230,COLUMN(F243),0))=TRUE," ",IF(VLOOKUP($F246,Arr!$A$1:$G$230,COLUMN(F243),0)=0,"",VLOOKUP($F246,Arr!$A$1:$G$230,COLUMN(F243),0)))</f>
        <v/>
      </c>
      <c r="W246" s="56" t="str">
        <f>IF(ISNA(VLOOKUP($F246,Arr!$A$1:$G$230,COLUMN(G243),0))=TRUE," ",IF(VLOOKUP($F246,Arr!$A$1:$G$230,COLUMN(G243),0)=0,"",VLOOKUP($F246,Arr!$A$1:$G$230,COLUMN(G243),0)))</f>
        <v/>
      </c>
    </row>
    <row r="247" spans="1:23" ht="14.25" customHeight="1">
      <c r="A247" s="37" t="s">
        <v>67</v>
      </c>
      <c r="B247" s="37" t="s">
        <v>80</v>
      </c>
      <c r="C247" s="37" t="s">
        <v>80</v>
      </c>
      <c r="D247" s="37" t="str">
        <f>VLOOKUP($F247,'mã kho'!$A$1:$B$331,2,0)</f>
        <v>WHITEWINE</v>
      </c>
      <c r="E247" s="37" t="s">
        <v>12</v>
      </c>
      <c r="F247" s="37" t="s">
        <v>158</v>
      </c>
      <c r="G247" s="37" t="s">
        <v>159</v>
      </c>
      <c r="H247" s="44" t="s">
        <v>50</v>
      </c>
      <c r="I247" s="38">
        <f>VLOOKUP($F247,KhoPhuEm!$A$1:$C$226,COLUMN(C243),0)</f>
        <v>1</v>
      </c>
      <c r="J247" s="39">
        <f>VLOOKUP($F247,'XN PE'!$A$1:$D$240,COLUMN(C240),0)</f>
        <v>0</v>
      </c>
      <c r="K247" s="39">
        <f>VLOOKUP($F247,'XN PE'!$A$1:$D$240,COLUMN(D240),0)</f>
        <v>1</v>
      </c>
      <c r="L247" s="40">
        <f t="shared" si="21"/>
        <v>0</v>
      </c>
      <c r="M247" s="41">
        <f t="shared" si="22"/>
        <v>0</v>
      </c>
      <c r="N247" s="42">
        <f>VLOOKUP($F247,TB!$A:$C,COLUMN(C243),0)</f>
        <v>6</v>
      </c>
      <c r="O247" s="43">
        <v>406000</v>
      </c>
      <c r="P247" s="34">
        <f t="shared" si="19"/>
        <v>28.799999999999997</v>
      </c>
      <c r="Q247" s="34">
        <f t="shared" si="20"/>
        <v>28.799999999999997</v>
      </c>
      <c r="R247" s="34">
        <f t="shared" si="17"/>
        <v>16.760655737704916</v>
      </c>
      <c r="S247" s="56" t="str">
        <f>IF(ISNA(VLOOKUP($F247,Arr!$A$1:$G$230,COLUMN(C244),0))=TRUE," ",IF(VLOOKUP($F247,Arr!$A$1:$G$230,COLUMN(C244),0)=0,"",VLOOKUP($F247,Arr!$A$1:$G$230,COLUMN(C244),0)))</f>
        <v/>
      </c>
      <c r="T247" s="56" t="str">
        <f>IF(ISNA(VLOOKUP($F247,Arr!$A$1:$G$230,COLUMN(D244),0))=TRUE," ",IF(VLOOKUP($F247,Arr!$A$1:$G$230,COLUMN(D244),0)=0,"",VLOOKUP($F247,Arr!$A$1:$G$230,COLUMN(D244),0)))</f>
        <v/>
      </c>
      <c r="U247" s="56" t="str">
        <f>IF(ISNA(VLOOKUP($F247,Arr!$A$1:$G$230,COLUMN(E244),0))=TRUE," ",IF(VLOOKUP($F247,Arr!$A$1:$G$230,COLUMN(E244),0)=0,"",VLOOKUP($F247,Arr!$A$1:$G$230,COLUMN(E244),0)))</f>
        <v/>
      </c>
      <c r="V247" s="56" t="str">
        <f>IF(ISNA(VLOOKUP($F247,Arr!$A$1:$G$230,COLUMN(F244),0))=TRUE," ",IF(VLOOKUP($F247,Arr!$A$1:$G$230,COLUMN(F244),0)=0,"",VLOOKUP($F247,Arr!$A$1:$G$230,COLUMN(F244),0)))</f>
        <v/>
      </c>
      <c r="W247" s="56" t="str">
        <f>IF(ISNA(VLOOKUP($F247,Arr!$A$1:$G$230,COLUMN(G244),0))=TRUE," ",IF(VLOOKUP($F247,Arr!$A$1:$G$230,COLUMN(G244),0)=0,"",VLOOKUP($F247,Arr!$A$1:$G$230,COLUMN(G244),0)))</f>
        <v/>
      </c>
    </row>
    <row r="248" spans="1:23" ht="14.25" customHeight="1">
      <c r="A248" s="37" t="s">
        <v>67</v>
      </c>
      <c r="B248" s="37" t="s">
        <v>506</v>
      </c>
      <c r="C248" s="37" t="s">
        <v>506</v>
      </c>
      <c r="D248" s="37" t="str">
        <f>VLOOKUP($F248,'mã kho'!$A$1:$B$331,2,0)</f>
        <v>2B11</v>
      </c>
      <c r="E248" s="37" t="s">
        <v>12</v>
      </c>
      <c r="F248" s="37" t="s">
        <v>504</v>
      </c>
      <c r="G248" s="37" t="s">
        <v>505</v>
      </c>
      <c r="H248" s="44" t="s">
        <v>50</v>
      </c>
      <c r="I248" s="38">
        <f>VLOOKUP($F248,KhoPhuEm!$A$1:$C$226,COLUMN(C244),0)</f>
        <v>1</v>
      </c>
      <c r="J248" s="39">
        <f>VLOOKUP($F248,'XN PE'!$A$1:$D$240,COLUMN(C241),0)</f>
        <v>0</v>
      </c>
      <c r="K248" s="39">
        <f>VLOOKUP($F248,'XN PE'!$A$1:$D$240,COLUMN(D241),0)</f>
        <v>0</v>
      </c>
      <c r="L248" s="40">
        <f t="shared" si="21"/>
        <v>1</v>
      </c>
      <c r="M248" s="41">
        <f t="shared" si="22"/>
        <v>1</v>
      </c>
      <c r="N248" s="42">
        <f>VLOOKUP($F248,TB!$A:$C,COLUMN(C244),0)</f>
        <v>0</v>
      </c>
      <c r="O248" s="43">
        <v>838000</v>
      </c>
      <c r="P248" s="34">
        <f t="shared" si="19"/>
        <v>0</v>
      </c>
      <c r="Q248" s="34">
        <f t="shared" si="20"/>
        <v>-1</v>
      </c>
      <c r="R248" s="34">
        <f t="shared" si="17"/>
        <v>-1</v>
      </c>
      <c r="S248" s="56" t="str">
        <f>IF(ISNA(VLOOKUP($F248,Arr!$A$1:$G$230,COLUMN(C245),0))=TRUE," ",IF(VLOOKUP($F248,Arr!$A$1:$G$230,COLUMN(C245),0)=0,"",VLOOKUP($F248,Arr!$A$1:$G$230,COLUMN(C245),0)))</f>
        <v/>
      </c>
      <c r="T248" s="56" t="str">
        <f>IF(ISNA(VLOOKUP($F248,Arr!$A$1:$G$230,COLUMN(D245),0))=TRUE," ",IF(VLOOKUP($F248,Arr!$A$1:$G$230,COLUMN(D245),0)=0,"",VLOOKUP($F248,Arr!$A$1:$G$230,COLUMN(D245),0)))</f>
        <v/>
      </c>
      <c r="U248" s="56" t="str">
        <f>IF(ISNA(VLOOKUP($F248,Arr!$A$1:$G$230,COLUMN(E245),0))=TRUE," ",IF(VLOOKUP($F248,Arr!$A$1:$G$230,COLUMN(E245),0)=0,"",VLOOKUP($F248,Arr!$A$1:$G$230,COLUMN(E245),0)))</f>
        <v/>
      </c>
      <c r="V248" s="56" t="str">
        <f>IF(ISNA(VLOOKUP($F248,Arr!$A$1:$G$230,COLUMN(F245),0))=TRUE," ",IF(VLOOKUP($F248,Arr!$A$1:$G$230,COLUMN(F245),0)=0,"",VLOOKUP($F248,Arr!$A$1:$G$230,COLUMN(F245),0)))</f>
        <v/>
      </c>
      <c r="W248" s="56" t="str">
        <f>IF(ISNA(VLOOKUP($F248,Arr!$A$1:$G$230,COLUMN(G245),0))=TRUE," ",IF(VLOOKUP($F248,Arr!$A$1:$G$230,COLUMN(G245),0)=0,"",VLOOKUP($F248,Arr!$A$1:$G$230,COLUMN(G245),0)))</f>
        <v/>
      </c>
    </row>
    <row r="249" spans="1:23" ht="14.25" customHeight="1">
      <c r="A249" s="37" t="s">
        <v>67</v>
      </c>
      <c r="B249" s="37" t="s">
        <v>622</v>
      </c>
      <c r="C249" s="37" t="s">
        <v>623</v>
      </c>
      <c r="D249" s="37" t="str">
        <f>VLOOKUP($F249,'mã kho'!$A$1:$B$331,2,0)</f>
        <v>RHUM</v>
      </c>
      <c r="E249" s="37" t="s">
        <v>12</v>
      </c>
      <c r="F249" s="37" t="s">
        <v>620</v>
      </c>
      <c r="G249" s="37" t="s">
        <v>621</v>
      </c>
      <c r="H249" s="44" t="s">
        <v>50</v>
      </c>
      <c r="I249" s="38">
        <f>VLOOKUP($F249,KhoPhuEm!$A$1:$C$226,COLUMN(C245),0)</f>
        <v>308</v>
      </c>
      <c r="J249" s="39">
        <f>VLOOKUP($F249,'XN PE'!$A$1:$D$240,COLUMN(C242),0)</f>
        <v>1</v>
      </c>
      <c r="K249" s="39">
        <f>VLOOKUP($F249,'XN PE'!$A$1:$D$240,COLUMN(D242),0)</f>
        <v>4</v>
      </c>
      <c r="L249" s="40">
        <f t="shared" si="21"/>
        <v>305</v>
      </c>
      <c r="M249" s="41">
        <f t="shared" si="22"/>
        <v>305</v>
      </c>
      <c r="N249" s="42">
        <f>VLOOKUP($F249,TB!$A:$C,COLUMN(C245),0)</f>
        <v>15</v>
      </c>
      <c r="O249" s="43">
        <v>600000</v>
      </c>
      <c r="P249" s="34">
        <f t="shared" si="19"/>
        <v>72</v>
      </c>
      <c r="Q249" s="34">
        <f t="shared" si="20"/>
        <v>-233</v>
      </c>
      <c r="R249" s="34">
        <f t="shared" si="17"/>
        <v>-263.09836065573768</v>
      </c>
      <c r="S249" s="56" t="str">
        <f>IF(ISNA(VLOOKUP($F249,Arr!$A$1:$G$230,COLUMN(C246),0))=TRUE," ",IF(VLOOKUP($F249,Arr!$A$1:$G$230,COLUMN(C246),0)=0,"",VLOOKUP($F249,Arr!$A$1:$G$230,COLUMN(C246),0)))</f>
        <v/>
      </c>
      <c r="T249" s="56" t="str">
        <f>IF(ISNA(VLOOKUP($F249,Arr!$A$1:$G$230,COLUMN(D246),0))=TRUE," ",IF(VLOOKUP($F249,Arr!$A$1:$G$230,COLUMN(D246),0)=0,"",VLOOKUP($F249,Arr!$A$1:$G$230,COLUMN(D246),0)))</f>
        <v/>
      </c>
      <c r="U249" s="56" t="str">
        <f>IF(ISNA(VLOOKUP($F249,Arr!$A$1:$G$230,COLUMN(E246),0))=TRUE," ",IF(VLOOKUP($F249,Arr!$A$1:$G$230,COLUMN(E246),0)=0,"",VLOOKUP($F249,Arr!$A$1:$G$230,COLUMN(E246),0)))</f>
        <v/>
      </c>
      <c r="V249" s="56" t="str">
        <f>IF(ISNA(VLOOKUP($F249,Arr!$A$1:$G$230,COLUMN(F246),0))=TRUE," ",IF(VLOOKUP($F249,Arr!$A$1:$G$230,COLUMN(F246),0)=0,"",VLOOKUP($F249,Arr!$A$1:$G$230,COLUMN(F246),0)))</f>
        <v/>
      </c>
      <c r="W249" s="56" t="str">
        <f>IF(ISNA(VLOOKUP($F249,Arr!$A$1:$G$230,COLUMN(G246),0))=TRUE," ",IF(VLOOKUP($F249,Arr!$A$1:$G$230,COLUMN(G246),0)=0,"",VLOOKUP($F249,Arr!$A$1:$G$230,COLUMN(G246),0)))</f>
        <v/>
      </c>
    </row>
    <row r="250" spans="1:23" ht="14.25" customHeight="1">
      <c r="A250" s="37" t="s">
        <v>67</v>
      </c>
      <c r="B250" s="37" t="s">
        <v>622</v>
      </c>
      <c r="C250" s="37" t="s">
        <v>623</v>
      </c>
      <c r="D250" s="37" t="str">
        <f>VLOOKUP($F250,'mã kho'!$A$1:$B$331,2,0)</f>
        <v>2C14</v>
      </c>
      <c r="E250" s="37" t="s">
        <v>12</v>
      </c>
      <c r="F250" s="37" t="s">
        <v>624</v>
      </c>
      <c r="G250" s="37" t="s">
        <v>625</v>
      </c>
      <c r="H250" s="44" t="s">
        <v>50</v>
      </c>
      <c r="I250" s="38">
        <f>VLOOKUP($F250,KhoPhuEm!$A$1:$C$226,COLUMN(C246),0)</f>
        <v>216</v>
      </c>
      <c r="J250" s="39">
        <f>VLOOKUP($F250,'XN PE'!$A$1:$D$240,COLUMN(C243),0)</f>
        <v>1</v>
      </c>
      <c r="K250" s="39">
        <f>VLOOKUP($F250,'XN PE'!$A$1:$D$240,COLUMN(D243),0)</f>
        <v>1</v>
      </c>
      <c r="L250" s="40">
        <f t="shared" si="21"/>
        <v>216</v>
      </c>
      <c r="M250" s="41">
        <f t="shared" si="22"/>
        <v>216</v>
      </c>
      <c r="N250" s="42">
        <f>VLOOKUP($F250,TB!$A:$C,COLUMN(C246),0)</f>
        <v>14</v>
      </c>
      <c r="O250" s="43">
        <v>900000</v>
      </c>
      <c r="P250" s="34">
        <f t="shared" si="19"/>
        <v>67.2</v>
      </c>
      <c r="Q250" s="34">
        <f t="shared" si="20"/>
        <v>-148.80000000000001</v>
      </c>
      <c r="R250" s="34">
        <f t="shared" si="17"/>
        <v>-176.89180327868851</v>
      </c>
      <c r="S250" s="56" t="str">
        <f>IF(ISNA(VLOOKUP($F250,Arr!$A$1:$G$230,COLUMN(C247),0))=TRUE," ",IF(VLOOKUP($F250,Arr!$A$1:$G$230,COLUMN(C247),0)=0,"",VLOOKUP($F250,Arr!$A$1:$G$230,COLUMN(C247),0)))</f>
        <v/>
      </c>
      <c r="T250" s="56" t="str">
        <f>IF(ISNA(VLOOKUP($F250,Arr!$A$1:$G$230,COLUMN(D247),0))=TRUE," ",IF(VLOOKUP($F250,Arr!$A$1:$G$230,COLUMN(D247),0)=0,"",VLOOKUP($F250,Arr!$A$1:$G$230,COLUMN(D247),0)))</f>
        <v/>
      </c>
      <c r="U250" s="56" t="str">
        <f>IF(ISNA(VLOOKUP($F250,Arr!$A$1:$G$230,COLUMN(E247),0))=TRUE," ",IF(VLOOKUP($F250,Arr!$A$1:$G$230,COLUMN(E247),0)=0,"",VLOOKUP($F250,Arr!$A$1:$G$230,COLUMN(E247),0)))</f>
        <v/>
      </c>
      <c r="V250" s="56" t="str">
        <f>IF(ISNA(VLOOKUP($F250,Arr!$A$1:$G$230,COLUMN(F247),0))=TRUE," ",IF(VLOOKUP($F250,Arr!$A$1:$G$230,COLUMN(F247),0)=0,"",VLOOKUP($F250,Arr!$A$1:$G$230,COLUMN(F247),0)))</f>
        <v/>
      </c>
      <c r="W250" s="56" t="str">
        <f>IF(ISNA(VLOOKUP($F250,Arr!$A$1:$G$230,COLUMN(G247),0))=TRUE," ",IF(VLOOKUP($F250,Arr!$A$1:$G$230,COLUMN(G247),0)=0,"",VLOOKUP($F250,Arr!$A$1:$G$230,COLUMN(G247),0)))</f>
        <v/>
      </c>
    </row>
    <row r="251" spans="1:23" ht="14.25" customHeight="1">
      <c r="A251" s="37" t="s">
        <v>67</v>
      </c>
      <c r="B251" s="37" t="s">
        <v>622</v>
      </c>
      <c r="C251" s="37" t="s">
        <v>623</v>
      </c>
      <c r="D251" s="37" t="str">
        <f>VLOOKUP($F251,'mã kho'!$A$1:$B$331,2,0)</f>
        <v>2C15</v>
      </c>
      <c r="E251" s="37" t="s">
        <v>12</v>
      </c>
      <c r="F251" s="37" t="s">
        <v>626</v>
      </c>
      <c r="G251" s="37" t="s">
        <v>627</v>
      </c>
      <c r="H251" s="44" t="s">
        <v>50</v>
      </c>
      <c r="I251" s="38">
        <f>VLOOKUP($F251,KhoPhuEm!$A$1:$C$226,COLUMN(C247),0)</f>
        <v>118</v>
      </c>
      <c r="J251" s="39">
        <f>VLOOKUP($F251,'XN PE'!$A$1:$D$240,COLUMN(C244),0)</f>
        <v>1</v>
      </c>
      <c r="K251" s="39">
        <f>VLOOKUP($F251,'XN PE'!$A$1:$D$240,COLUMN(D244),0)</f>
        <v>3</v>
      </c>
      <c r="L251" s="40">
        <f t="shared" si="21"/>
        <v>116</v>
      </c>
      <c r="M251" s="41">
        <f t="shared" si="22"/>
        <v>116</v>
      </c>
      <c r="N251" s="42">
        <f>VLOOKUP($F251,TB!$A:$C,COLUMN(C247),0)</f>
        <v>5</v>
      </c>
      <c r="O251" s="43">
        <v>1900000</v>
      </c>
      <c r="P251" s="34">
        <f t="shared" si="19"/>
        <v>24</v>
      </c>
      <c r="Q251" s="34">
        <f t="shared" si="20"/>
        <v>-92</v>
      </c>
      <c r="R251" s="34">
        <f t="shared" si="17"/>
        <v>-102.0327868852459</v>
      </c>
      <c r="S251" s="56" t="str">
        <f>IF(ISNA(VLOOKUP($F251,Arr!$A$1:$G$230,COLUMN(C248),0))=TRUE," ",IF(VLOOKUP($F251,Arr!$A$1:$G$230,COLUMN(C248),0)=0,"",VLOOKUP($F251,Arr!$A$1:$G$230,COLUMN(C248),0)))</f>
        <v/>
      </c>
      <c r="T251" s="56" t="str">
        <f>IF(ISNA(VLOOKUP($F251,Arr!$A$1:$G$230,COLUMN(D248),0))=TRUE," ",IF(VLOOKUP($F251,Arr!$A$1:$G$230,COLUMN(D248),0)=0,"",VLOOKUP($F251,Arr!$A$1:$G$230,COLUMN(D248),0)))</f>
        <v/>
      </c>
      <c r="U251" s="56" t="str">
        <f>IF(ISNA(VLOOKUP($F251,Arr!$A$1:$G$230,COLUMN(E248),0))=TRUE," ",IF(VLOOKUP($F251,Arr!$A$1:$G$230,COLUMN(E248),0)=0,"",VLOOKUP($F251,Arr!$A$1:$G$230,COLUMN(E248),0)))</f>
        <v/>
      </c>
      <c r="V251" s="56" t="str">
        <f>IF(ISNA(VLOOKUP($F251,Arr!$A$1:$G$230,COLUMN(F248),0))=TRUE," ",IF(VLOOKUP($F251,Arr!$A$1:$G$230,COLUMN(F248),0)=0,"",VLOOKUP($F251,Arr!$A$1:$G$230,COLUMN(F248),0)))</f>
        <v/>
      </c>
      <c r="W251" s="56" t="str">
        <f>IF(ISNA(VLOOKUP($F251,Arr!$A$1:$G$230,COLUMN(G248),0))=TRUE," ",IF(VLOOKUP($F251,Arr!$A$1:$G$230,COLUMN(G248),0)=0,"",VLOOKUP($F251,Arr!$A$1:$G$230,COLUMN(G248),0)))</f>
        <v/>
      </c>
    </row>
    <row r="252" spans="1:23" ht="14.25" customHeight="1">
      <c r="A252" s="37" t="s">
        <v>67</v>
      </c>
      <c r="B252" s="37" t="s">
        <v>71</v>
      </c>
      <c r="C252" s="37" t="s">
        <v>71</v>
      </c>
      <c r="D252" s="37" t="str">
        <f>VLOOKUP($F252,'mã kho'!$A$1:$B$331,2,0)</f>
        <v>3A14</v>
      </c>
      <c r="E252" s="37" t="s">
        <v>55</v>
      </c>
      <c r="F252" s="37" t="s">
        <v>160</v>
      </c>
      <c r="G252" s="37" t="s">
        <v>161</v>
      </c>
      <c r="H252" s="44" t="s">
        <v>50</v>
      </c>
      <c r="I252" s="38">
        <f>VLOOKUP($F252,KhoLongAn!$A$1:$C$93,COLUMN(C234),0)</f>
        <v>1920</v>
      </c>
      <c r="J252" s="39">
        <f>VLOOKUP($F252,'XN LA'!$A$1:$D$104,COLUMN(C230),0)</f>
        <v>0</v>
      </c>
      <c r="K252" s="39">
        <f>VLOOKUP($F252,'XN LA'!$A$1:$D$104,COLUMN(D230),0)</f>
        <v>1920</v>
      </c>
      <c r="L252" s="40">
        <f t="shared" si="21"/>
        <v>0</v>
      </c>
      <c r="M252" s="41">
        <f t="shared" si="22"/>
        <v>191</v>
      </c>
      <c r="N252" s="42">
        <f>VLOOKUP($F252,TB!$A:$C,COLUMN(C248),0)</f>
        <v>909</v>
      </c>
      <c r="O252" s="43">
        <v>288000</v>
      </c>
      <c r="P252" s="34">
        <f t="shared" si="19"/>
        <v>4363.2</v>
      </c>
      <c r="Q252" s="34">
        <f t="shared" si="20"/>
        <v>4172.2</v>
      </c>
      <c r="R252" s="34">
        <f t="shared" si="17"/>
        <v>2348.2393442622947</v>
      </c>
      <c r="S252" s="56">
        <f>IF(ISNA(VLOOKUP($F252,Arr!$A$1:$G$230,COLUMN(C249),0))=TRUE," ",IF(VLOOKUP($F252,Arr!$A$1:$G$230,COLUMN(C249),0)=0,"",VLOOKUP($F252,Arr!$A$1:$G$230,COLUMN(C249),0)))</f>
        <v>4152</v>
      </c>
      <c r="T252" s="56" t="str">
        <f>IF(ISNA(VLOOKUP($F252,Arr!$A$1:$G$230,COLUMN(D249),0))=TRUE," ",IF(VLOOKUP($F252,Arr!$A$1:$G$230,COLUMN(D249),0)=0,"",VLOOKUP($F252,Arr!$A$1:$G$230,COLUMN(D249),0)))</f>
        <v/>
      </c>
      <c r="U252" s="56" t="str">
        <f>IF(ISNA(VLOOKUP($F252,Arr!$A$1:$G$230,COLUMN(E249),0))=TRUE," ",IF(VLOOKUP($F252,Arr!$A$1:$G$230,COLUMN(E249),0)=0,"",VLOOKUP($F252,Arr!$A$1:$G$230,COLUMN(E249),0)))</f>
        <v/>
      </c>
      <c r="V252" s="56" t="str">
        <f>IF(ISNA(VLOOKUP($F252,Arr!$A$1:$G$230,COLUMN(F249),0))=TRUE," ",IF(VLOOKUP($F252,Arr!$A$1:$G$230,COLUMN(F249),0)=0,"",VLOOKUP($F252,Arr!$A$1:$G$230,COLUMN(F249),0)))</f>
        <v/>
      </c>
      <c r="W252" s="56" t="str">
        <f>IF(ISNA(VLOOKUP($F252,Arr!$A$1:$G$230,COLUMN(G249),0))=TRUE," ",IF(VLOOKUP($F252,Arr!$A$1:$G$230,COLUMN(G249),0)=0,"",VLOOKUP($F252,Arr!$A$1:$G$230,COLUMN(G249),0)))</f>
        <v/>
      </c>
    </row>
    <row r="253" spans="1:23" ht="14.25" customHeight="1">
      <c r="A253" s="37" t="s">
        <v>67</v>
      </c>
      <c r="B253" s="37" t="s">
        <v>71</v>
      </c>
      <c r="C253" s="37" t="s">
        <v>71</v>
      </c>
      <c r="D253" s="37" t="str">
        <f>VLOOKUP($F253,'mã kho'!$A$1:$B$331,2,0)</f>
        <v>3A14</v>
      </c>
      <c r="E253" s="37" t="s">
        <v>12</v>
      </c>
      <c r="F253" s="37" t="s">
        <v>160</v>
      </c>
      <c r="G253" s="37" t="s">
        <v>161</v>
      </c>
      <c r="H253" s="44" t="s">
        <v>50</v>
      </c>
      <c r="I253" s="38">
        <f>VLOOKUP($F253,KhoPhuEm!$A$1:$C$226,COLUMN(C249),0)</f>
        <v>562</v>
      </c>
      <c r="J253" s="39">
        <f>VLOOKUP($F253,'XN PE'!$A$1:$D$240,COLUMN(C246),0)</f>
        <v>2159</v>
      </c>
      <c r="K253" s="39">
        <f>VLOOKUP($F253,'XN PE'!$A$1:$D$240,COLUMN(D246),0)</f>
        <v>2530</v>
      </c>
      <c r="L253" s="40">
        <f t="shared" si="21"/>
        <v>191</v>
      </c>
      <c r="M253" s="41" t="str">
        <f t="shared" si="22"/>
        <v/>
      </c>
      <c r="N253" s="42">
        <f>VLOOKUP($F253,TB!$A:$C,COLUMN(C249),0)</f>
        <v>909</v>
      </c>
      <c r="O253" s="43">
        <v>288000</v>
      </c>
      <c r="P253" s="34">
        <f t="shared" si="19"/>
        <v>4363.2</v>
      </c>
      <c r="Q253" s="34">
        <f t="shared" si="20"/>
        <v>0</v>
      </c>
      <c r="R253" s="34">
        <f t="shared" si="17"/>
        <v>0</v>
      </c>
      <c r="S253" s="56"/>
      <c r="T253" s="56" t="str">
        <f>IF(ISNA(VLOOKUP($F253,Arr!$A$1:$G$230,COLUMN(D250),0))=TRUE," ",IF(VLOOKUP($F253,Arr!$A$1:$G$230,COLUMN(D250),0)=0,"",VLOOKUP($F253,Arr!$A$1:$G$230,COLUMN(D250),0)))</f>
        <v/>
      </c>
      <c r="U253" s="56" t="str">
        <f>IF(ISNA(VLOOKUP($F253,Arr!$A$1:$G$230,COLUMN(E250),0))=TRUE," ",IF(VLOOKUP($F253,Arr!$A$1:$G$230,COLUMN(E250),0)=0,"",VLOOKUP($F253,Arr!$A$1:$G$230,COLUMN(E250),0)))</f>
        <v/>
      </c>
      <c r="V253" s="56" t="str">
        <f>IF(ISNA(VLOOKUP($F253,Arr!$A$1:$G$230,COLUMN(F250),0))=TRUE," ",IF(VLOOKUP($F253,Arr!$A$1:$G$230,COLUMN(F250),0)=0,"",VLOOKUP($F253,Arr!$A$1:$G$230,COLUMN(F250),0)))</f>
        <v/>
      </c>
      <c r="W253" s="56" t="str">
        <f>IF(ISNA(VLOOKUP($F253,Arr!$A$1:$G$230,COLUMN(G250),0))=TRUE," ",IF(VLOOKUP($F253,Arr!$A$1:$G$230,COLUMN(G250),0)=0,"",VLOOKUP($F253,Arr!$A$1:$G$230,COLUMN(G250),0)))</f>
        <v/>
      </c>
    </row>
    <row r="254" spans="1:23" ht="14.25" customHeight="1">
      <c r="A254" s="37" t="s">
        <v>67</v>
      </c>
      <c r="B254" s="37" t="s">
        <v>71</v>
      </c>
      <c r="C254" s="37" t="s">
        <v>71</v>
      </c>
      <c r="D254" s="37" t="str">
        <f>VLOOKUP($F254,'mã kho'!$A$1:$B$331,2,0)</f>
        <v>3B14</v>
      </c>
      <c r="E254" s="37" t="s">
        <v>12</v>
      </c>
      <c r="F254" s="37" t="s">
        <v>69</v>
      </c>
      <c r="G254" s="37" t="s">
        <v>70</v>
      </c>
      <c r="H254" s="44" t="s">
        <v>50</v>
      </c>
      <c r="I254" s="38">
        <f>VLOOKUP($F254,KhoPhuEm!$A$1:$C$226,COLUMN(C250),0)</f>
        <v>427</v>
      </c>
      <c r="J254" s="39">
        <f>VLOOKUP($F254,'XN PE'!$A$1:$D$240,COLUMN(C247),0)</f>
        <v>1793</v>
      </c>
      <c r="K254" s="39">
        <f>VLOOKUP($F254,'XN PE'!$A$1:$D$240,COLUMN(D247),0)</f>
        <v>1894</v>
      </c>
      <c r="L254" s="40">
        <f t="shared" si="21"/>
        <v>326</v>
      </c>
      <c r="M254" s="41">
        <f t="shared" si="22"/>
        <v>326</v>
      </c>
      <c r="N254" s="42">
        <f>VLOOKUP($F254,TB!$A:$C,COLUMN(C250),0)</f>
        <v>517</v>
      </c>
      <c r="O254" s="43">
        <v>295000</v>
      </c>
      <c r="P254" s="34">
        <f t="shared" si="19"/>
        <v>2481.6</v>
      </c>
      <c r="Q254" s="34">
        <f t="shared" si="20"/>
        <v>2155.6</v>
      </c>
      <c r="R254" s="34">
        <f t="shared" si="17"/>
        <v>1118.2098360655737</v>
      </c>
      <c r="S254" s="56">
        <f>IF(ISNA(VLOOKUP($F254,Arr!$A$1:$G$230,COLUMN(C251),0))=TRUE," ",IF(VLOOKUP($F254,Arr!$A$1:$G$230,COLUMN(C251),0)=0,"",VLOOKUP($F254,Arr!$A$1:$G$230,COLUMN(C251),0)))</f>
        <v>2304</v>
      </c>
      <c r="T254" s="56" t="str">
        <f>IF(ISNA(VLOOKUP($F254,Arr!$A$1:$G$230,COLUMN(D251),0))=TRUE," ",IF(VLOOKUP($F254,Arr!$A$1:$G$230,COLUMN(D251),0)=0,"",VLOOKUP($F254,Arr!$A$1:$G$230,COLUMN(D251),0)))</f>
        <v/>
      </c>
      <c r="U254" s="56" t="str">
        <f>IF(ISNA(VLOOKUP($F254,Arr!$A$1:$G$230,COLUMN(E251),0))=TRUE," ",IF(VLOOKUP($F254,Arr!$A$1:$G$230,COLUMN(E251),0)=0,"",VLOOKUP($F254,Arr!$A$1:$G$230,COLUMN(E251),0)))</f>
        <v/>
      </c>
      <c r="V254" s="56" t="str">
        <f>IF(ISNA(VLOOKUP($F254,Arr!$A$1:$G$230,COLUMN(F251),0))=TRUE," ",IF(VLOOKUP($F254,Arr!$A$1:$G$230,COLUMN(F251),0)=0,"",VLOOKUP($F254,Arr!$A$1:$G$230,COLUMN(F251),0)))</f>
        <v/>
      </c>
      <c r="W254" s="56" t="str">
        <f>IF(ISNA(VLOOKUP($F254,Arr!$A$1:$G$230,COLUMN(G251),0))=TRUE," ",IF(VLOOKUP($F254,Arr!$A$1:$G$230,COLUMN(G251),0)=0,"",VLOOKUP($F254,Arr!$A$1:$G$230,COLUMN(G251),0)))</f>
        <v/>
      </c>
    </row>
    <row r="255" spans="1:23" ht="14.25" customHeight="1">
      <c r="A255" s="37" t="s">
        <v>67</v>
      </c>
      <c r="B255" s="37" t="s">
        <v>71</v>
      </c>
      <c r="C255" s="37" t="s">
        <v>71</v>
      </c>
      <c r="D255" s="37" t="str">
        <f>VLOOKUP($F255,'mã kho'!$A$1:$B$331,2,0)</f>
        <v>3A2,3A1</v>
      </c>
      <c r="E255" s="37" t="s">
        <v>12</v>
      </c>
      <c r="F255" s="37" t="s">
        <v>213</v>
      </c>
      <c r="G255" s="37" t="s">
        <v>214</v>
      </c>
      <c r="H255" s="44" t="s">
        <v>50</v>
      </c>
      <c r="I255" s="38">
        <f>VLOOKUP($F255,KhoPhuEm!$A$1:$C$226,COLUMN(C251),0)</f>
        <v>230</v>
      </c>
      <c r="J255" s="39">
        <f>VLOOKUP($F255,'XN PE'!$A$1:$D$240,COLUMN(C248),0)</f>
        <v>584</v>
      </c>
      <c r="K255" s="39">
        <f>VLOOKUP($F255,'XN PE'!$A$1:$D$240,COLUMN(D248),0)</f>
        <v>760</v>
      </c>
      <c r="L255" s="40">
        <f t="shared" si="21"/>
        <v>54</v>
      </c>
      <c r="M255" s="41">
        <f t="shared" si="22"/>
        <v>54</v>
      </c>
      <c r="N255" s="42">
        <f>VLOOKUP($F255,TB!$A:$C,COLUMN(C251),0)</f>
        <v>757</v>
      </c>
      <c r="O255" s="43">
        <v>315000</v>
      </c>
      <c r="P255" s="34">
        <f t="shared" si="19"/>
        <v>3633.6</v>
      </c>
      <c r="Q255" s="34">
        <f t="shared" si="20"/>
        <v>3579.6</v>
      </c>
      <c r="R255" s="34">
        <f t="shared" si="17"/>
        <v>2060.6360655737703</v>
      </c>
      <c r="S255" s="56">
        <f>IF(ISNA(VLOOKUP($F255,Arr!$A$1:$G$230,COLUMN(C252),0))=TRUE," ",IF(VLOOKUP($F255,Arr!$A$1:$G$230,COLUMN(C252),0)=0,"",VLOOKUP($F255,Arr!$A$1:$G$230,COLUMN(C252),0)))</f>
        <v>1800</v>
      </c>
      <c r="T255" s="56" t="str">
        <f>IF(ISNA(VLOOKUP($F255,Arr!$A$1:$G$230,COLUMN(D252),0))=TRUE," ",IF(VLOOKUP($F255,Arr!$A$1:$G$230,COLUMN(D252),0)=0,"",VLOOKUP($F255,Arr!$A$1:$G$230,COLUMN(D252),0)))</f>
        <v/>
      </c>
      <c r="U255" s="56" t="str">
        <f>IF(ISNA(VLOOKUP($F255,Arr!$A$1:$G$230,COLUMN(E252),0))=TRUE," ",IF(VLOOKUP($F255,Arr!$A$1:$G$230,COLUMN(E252),0)=0,"",VLOOKUP($F255,Arr!$A$1:$G$230,COLUMN(E252),0)))</f>
        <v/>
      </c>
      <c r="V255" s="56" t="str">
        <f>IF(ISNA(VLOOKUP($F255,Arr!$A$1:$G$230,COLUMN(F252),0))=TRUE," ",IF(VLOOKUP($F255,Arr!$A$1:$G$230,COLUMN(F252),0)=0,"",VLOOKUP($F255,Arr!$A$1:$G$230,COLUMN(F252),0)))</f>
        <v/>
      </c>
      <c r="W255" s="56" t="str">
        <f>IF(ISNA(VLOOKUP($F255,Arr!$A$1:$G$230,COLUMN(G252),0))=TRUE," ",IF(VLOOKUP($F255,Arr!$A$1:$G$230,COLUMN(G252),0)=0,"",VLOOKUP($F255,Arr!$A$1:$G$230,COLUMN(G252),0)))</f>
        <v/>
      </c>
    </row>
    <row r="256" spans="1:23" ht="14.25" customHeight="1">
      <c r="A256" s="37" t="s">
        <v>67</v>
      </c>
      <c r="B256" s="37" t="s">
        <v>71</v>
      </c>
      <c r="C256" s="37" t="s">
        <v>71</v>
      </c>
      <c r="D256" s="37" t="str">
        <f>VLOOKUP($F256,'mã kho'!$A$1:$B$331,2,0)</f>
        <v>2C11</v>
      </c>
      <c r="E256" s="37" t="s">
        <v>12</v>
      </c>
      <c r="F256" s="37" t="s">
        <v>81</v>
      </c>
      <c r="G256" s="37" t="s">
        <v>82</v>
      </c>
      <c r="H256" s="44" t="s">
        <v>50</v>
      </c>
      <c r="I256" s="38">
        <f>VLOOKUP($F256,KhoPhuEm!$A$1:$C$226,COLUMN(C252),0)</f>
        <v>211</v>
      </c>
      <c r="J256" s="39">
        <f>VLOOKUP($F256,'XN PE'!$A$1:$D$240,COLUMN(C249),0)</f>
        <v>18</v>
      </c>
      <c r="K256" s="39">
        <f>VLOOKUP($F256,'XN PE'!$A$1:$D$240,COLUMN(D249),0)</f>
        <v>81</v>
      </c>
      <c r="L256" s="40">
        <f t="shared" si="21"/>
        <v>148</v>
      </c>
      <c r="M256" s="41">
        <f t="shared" si="22"/>
        <v>148</v>
      </c>
      <c r="N256" s="42">
        <f>VLOOKUP($F256,TB!$A:$C,COLUMN(C252),0)</f>
        <v>54</v>
      </c>
      <c r="O256" s="43">
        <v>396000</v>
      </c>
      <c r="P256" s="34">
        <f t="shared" si="19"/>
        <v>259.2</v>
      </c>
      <c r="Q256" s="34">
        <f t="shared" si="20"/>
        <v>111.19999999999999</v>
      </c>
      <c r="R256" s="34">
        <f t="shared" si="17"/>
        <v>2.8459016393442482</v>
      </c>
      <c r="S256" s="56" t="str">
        <f>IF(ISNA(VLOOKUP($F256,Arr!$A$1:$G$230,COLUMN(C253),0))=TRUE," ",IF(VLOOKUP($F256,Arr!$A$1:$G$230,COLUMN(C253),0)=0,"",VLOOKUP($F256,Arr!$A$1:$G$230,COLUMN(C253),0)))</f>
        <v/>
      </c>
      <c r="T256" s="56" t="str">
        <f>IF(ISNA(VLOOKUP($F256,Arr!$A$1:$G$230,COLUMN(D253),0))=TRUE," ",IF(VLOOKUP($F256,Arr!$A$1:$G$230,COLUMN(D253),0)=0,"",VLOOKUP($F256,Arr!$A$1:$G$230,COLUMN(D253),0)))</f>
        <v/>
      </c>
      <c r="U256" s="56" t="str">
        <f>IF(ISNA(VLOOKUP($F256,Arr!$A$1:$G$230,COLUMN(E253),0))=TRUE," ",IF(VLOOKUP($F256,Arr!$A$1:$G$230,COLUMN(E253),0)=0,"",VLOOKUP($F256,Arr!$A$1:$G$230,COLUMN(E253),0)))</f>
        <v/>
      </c>
      <c r="V256" s="56" t="str">
        <f>IF(ISNA(VLOOKUP($F256,Arr!$A$1:$G$230,COLUMN(F253),0))=TRUE," ",IF(VLOOKUP($F256,Arr!$A$1:$G$230,COLUMN(F253),0)=0,"",VLOOKUP($F256,Arr!$A$1:$G$230,COLUMN(F253),0)))</f>
        <v/>
      </c>
      <c r="W256" s="56" t="str">
        <f>IF(ISNA(VLOOKUP($F256,Arr!$A$1:$G$230,COLUMN(G253),0))=TRUE," ",IF(VLOOKUP($F256,Arr!$A$1:$G$230,COLUMN(G253),0)=0,"",VLOOKUP($F256,Arr!$A$1:$G$230,COLUMN(G253),0)))</f>
        <v/>
      </c>
    </row>
    <row r="257" spans="1:23" ht="14.25" customHeight="1">
      <c r="A257" s="37" t="s">
        <v>67</v>
      </c>
      <c r="B257" s="37" t="s">
        <v>71</v>
      </c>
      <c r="C257" s="37" t="s">
        <v>71</v>
      </c>
      <c r="D257" s="37" t="str">
        <f>VLOOKUP($F257,'mã kho'!$A$1:$B$331,2,0)</f>
        <v>3B16</v>
      </c>
      <c r="E257" s="37" t="s">
        <v>55</v>
      </c>
      <c r="F257" s="37" t="s">
        <v>83</v>
      </c>
      <c r="G257" s="37" t="s">
        <v>84</v>
      </c>
      <c r="H257" s="44" t="s">
        <v>50</v>
      </c>
      <c r="I257" s="38">
        <f>VLOOKUP($F257,KhoLongAn!$A$1:$C$93,COLUMN(C239),0)</f>
        <v>1738</v>
      </c>
      <c r="J257" s="39">
        <f>VLOOKUP($F257,'XN LA'!$A$1:$D$104,COLUMN(C235),0)</f>
        <v>0</v>
      </c>
      <c r="K257" s="39">
        <f>VLOOKUP($F257,'XN LA'!$A$1:$D$104,COLUMN(D235),0)</f>
        <v>1380</v>
      </c>
      <c r="L257" s="40">
        <f t="shared" si="21"/>
        <v>358</v>
      </c>
      <c r="M257" s="41">
        <f t="shared" si="22"/>
        <v>587</v>
      </c>
      <c r="N257" s="42">
        <f>VLOOKUP($F257,TB!$A:$C,COLUMN(C253),0)</f>
        <v>804</v>
      </c>
      <c r="O257" s="43">
        <v>355000</v>
      </c>
      <c r="P257" s="34">
        <f t="shared" si="19"/>
        <v>3859.2</v>
      </c>
      <c r="Q257" s="34">
        <f t="shared" si="20"/>
        <v>3272.2</v>
      </c>
      <c r="R257" s="34">
        <f t="shared" si="17"/>
        <v>1658.9278688524587</v>
      </c>
      <c r="S257" s="56">
        <f>IF(ISNA(VLOOKUP($F257,Arr!$A$1:$G$230,COLUMN(C254),0))=TRUE," ",IF(VLOOKUP($F257,Arr!$A$1:$G$230,COLUMN(C254),0)=0,"",VLOOKUP($F257,Arr!$A$1:$G$230,COLUMN(C254),0)))</f>
        <v>2700</v>
      </c>
      <c r="T257" s="56" t="str">
        <f>IF(ISNA(VLOOKUP($F257,Arr!$A$1:$G$230,COLUMN(D254),0))=TRUE," ",IF(VLOOKUP($F257,Arr!$A$1:$G$230,COLUMN(D254),0)=0,"",VLOOKUP($F257,Arr!$A$1:$G$230,COLUMN(D254),0)))</f>
        <v/>
      </c>
      <c r="U257" s="56" t="str">
        <f>IF(ISNA(VLOOKUP($F257,Arr!$A$1:$G$230,COLUMN(E254),0))=TRUE," ",IF(VLOOKUP($F257,Arr!$A$1:$G$230,COLUMN(E254),0)=0,"",VLOOKUP($F257,Arr!$A$1:$G$230,COLUMN(E254),0)))</f>
        <v/>
      </c>
      <c r="V257" s="56" t="str">
        <f>IF(ISNA(VLOOKUP($F257,Arr!$A$1:$G$230,COLUMN(F254),0))=TRUE," ",IF(VLOOKUP($F257,Arr!$A$1:$G$230,COLUMN(F254),0)=0,"",VLOOKUP($F257,Arr!$A$1:$G$230,COLUMN(F254),0)))</f>
        <v/>
      </c>
      <c r="W257" s="56" t="str">
        <f>IF(ISNA(VLOOKUP($F257,Arr!$A$1:$G$230,COLUMN(G254),0))=TRUE," ",IF(VLOOKUP($F257,Arr!$A$1:$G$230,COLUMN(G254),0)=0,"",VLOOKUP($F257,Arr!$A$1:$G$230,COLUMN(G254),0)))</f>
        <v/>
      </c>
    </row>
    <row r="258" spans="1:23" ht="14.25" customHeight="1">
      <c r="A258" s="37" t="s">
        <v>67</v>
      </c>
      <c r="B258" s="37" t="s">
        <v>71</v>
      </c>
      <c r="C258" s="37" t="s">
        <v>71</v>
      </c>
      <c r="D258" s="37" t="str">
        <f>VLOOKUP($F258,'mã kho'!$A$1:$B$331,2,0)</f>
        <v>3B16</v>
      </c>
      <c r="E258" s="37" t="s">
        <v>12</v>
      </c>
      <c r="F258" s="37" t="s">
        <v>83</v>
      </c>
      <c r="G258" s="37" t="s">
        <v>84</v>
      </c>
      <c r="H258" s="44" t="s">
        <v>50</v>
      </c>
      <c r="I258" s="38">
        <f>VLOOKUP($F258,KhoPhuEm!$A$1:$C$226,COLUMN(C254),0)</f>
        <v>362</v>
      </c>
      <c r="J258" s="39">
        <f>VLOOKUP($F258,'XN PE'!$A$1:$D$240,COLUMN(C251),0)</f>
        <v>1774</v>
      </c>
      <c r="K258" s="39">
        <f>VLOOKUP($F258,'XN PE'!$A$1:$D$240,COLUMN(D251),0)</f>
        <v>1907</v>
      </c>
      <c r="L258" s="40">
        <f>SUM(I258:J258)-K258</f>
        <v>229</v>
      </c>
      <c r="M258" s="41" t="str">
        <f t="shared" si="22"/>
        <v/>
      </c>
      <c r="N258" s="42">
        <f>VLOOKUP($F258,TB!$A:$C,COLUMN(C254),0)</f>
        <v>804</v>
      </c>
      <c r="O258" s="43">
        <v>355000</v>
      </c>
      <c r="P258" s="34">
        <f t="shared" si="19"/>
        <v>3859.2</v>
      </c>
      <c r="Q258" s="34">
        <f t="shared" si="20"/>
        <v>0</v>
      </c>
      <c r="R258" s="34">
        <f t="shared" si="17"/>
        <v>0</v>
      </c>
      <c r="S258" s="56"/>
      <c r="T258" s="56" t="str">
        <f>IF(ISNA(VLOOKUP($F258,Arr!$A$1:$G$230,COLUMN(D255),0))=TRUE," ",IF(VLOOKUP($F258,Arr!$A$1:$G$230,COLUMN(D255),0)=0,"",VLOOKUP($F258,Arr!$A$1:$G$230,COLUMN(D255),0)))</f>
        <v/>
      </c>
      <c r="U258" s="56" t="str">
        <f>IF(ISNA(VLOOKUP($F258,Arr!$A$1:$G$230,COLUMN(E255),0))=TRUE," ",IF(VLOOKUP($F258,Arr!$A$1:$G$230,COLUMN(E255),0)=0,"",VLOOKUP($F258,Arr!$A$1:$G$230,COLUMN(E255),0)))</f>
        <v/>
      </c>
      <c r="V258" s="56" t="str">
        <f>IF(ISNA(VLOOKUP($F258,Arr!$A$1:$G$230,COLUMN(F255),0))=TRUE," ",IF(VLOOKUP($F258,Arr!$A$1:$G$230,COLUMN(F255),0)=0,"",VLOOKUP($F258,Arr!$A$1:$G$230,COLUMN(F255),0)))</f>
        <v/>
      </c>
      <c r="W258" s="56" t="str">
        <f>IF(ISNA(VLOOKUP($F258,Arr!$A$1:$G$230,COLUMN(G255),0))=TRUE," ",IF(VLOOKUP($F258,Arr!$A$1:$G$230,COLUMN(G255),0)=0,"",VLOOKUP($F258,Arr!$A$1:$G$230,COLUMN(G255),0)))</f>
        <v/>
      </c>
    </row>
    <row r="259" spans="1:23" ht="14.25" customHeight="1">
      <c r="A259" s="37" t="s">
        <v>67</v>
      </c>
      <c r="B259" s="37" t="s">
        <v>71</v>
      </c>
      <c r="C259" s="37" t="s">
        <v>71</v>
      </c>
      <c r="D259" s="37" t="str">
        <f>VLOOKUP($F259,'mã kho'!$A$1:$B$331,2,0)</f>
        <v>REDWINE</v>
      </c>
      <c r="E259" s="37" t="s">
        <v>55</v>
      </c>
      <c r="F259" s="37" t="s">
        <v>217</v>
      </c>
      <c r="G259" s="37" t="s">
        <v>218</v>
      </c>
      <c r="H259" s="44" t="s">
        <v>50</v>
      </c>
      <c r="I259" s="38">
        <f>VLOOKUP($F259,KhoLongAn!$A$1:$C$93,COLUMN(C241),0)</f>
        <v>726</v>
      </c>
      <c r="J259" s="39">
        <f>VLOOKUP($F259,'XN LA'!$A$1:$D$104,COLUMN(C237),0)</f>
        <v>0</v>
      </c>
      <c r="K259" s="39">
        <f>VLOOKUP($F259,'XN LA'!$A$1:$D$104,COLUMN(D237),0)</f>
        <v>120</v>
      </c>
      <c r="L259" s="40">
        <f t="shared" si="21"/>
        <v>606</v>
      </c>
      <c r="M259" s="41">
        <f t="shared" si="22"/>
        <v>936</v>
      </c>
      <c r="N259" s="42">
        <f>VLOOKUP($F259,TB!$A:$C,COLUMN(C255),0)</f>
        <v>775</v>
      </c>
      <c r="O259" s="43">
        <v>480000</v>
      </c>
      <c r="P259" s="34">
        <f t="shared" si="19"/>
        <v>3720</v>
      </c>
      <c r="Q259" s="34">
        <f t="shared" si="20"/>
        <v>2784</v>
      </c>
      <c r="R259" s="34">
        <f t="shared" si="17"/>
        <v>1228.9180327868853</v>
      </c>
      <c r="S259" s="56">
        <f>IF(ISNA(VLOOKUP($F259,Arr!$A$1:$G$230,COLUMN(C256),0))=TRUE," ",IF(VLOOKUP($F259,Arr!$A$1:$G$230,COLUMN(C256),0)=0,"",VLOOKUP($F259,Arr!$A$1:$G$230,COLUMN(C256),0)))</f>
        <v>1200</v>
      </c>
      <c r="T259" s="56" t="str">
        <f>IF(ISNA(VLOOKUP($F259,Arr!$A$1:$G$230,COLUMN(D256),0))=TRUE," ",IF(VLOOKUP($F259,Arr!$A$1:$G$230,COLUMN(D256),0)=0,"",VLOOKUP($F259,Arr!$A$1:$G$230,COLUMN(D256),0)))</f>
        <v/>
      </c>
      <c r="U259" s="56" t="str">
        <f>IF(ISNA(VLOOKUP($F259,Arr!$A$1:$G$230,COLUMN(E256),0))=TRUE," ",IF(VLOOKUP($F259,Arr!$A$1:$G$230,COLUMN(E256),0)=0,"",VLOOKUP($F259,Arr!$A$1:$G$230,COLUMN(E256),0)))</f>
        <v/>
      </c>
      <c r="V259" s="56" t="str">
        <f>IF(ISNA(VLOOKUP($F259,Arr!$A$1:$G$230,COLUMN(F256),0))=TRUE," ",IF(VLOOKUP($F259,Arr!$A$1:$G$230,COLUMN(F256),0)=0,"",VLOOKUP($F259,Arr!$A$1:$G$230,COLUMN(F256),0)))</f>
        <v/>
      </c>
      <c r="W259" s="56" t="str">
        <f>IF(ISNA(VLOOKUP($F259,Arr!$A$1:$G$230,COLUMN(G256),0))=TRUE," ",IF(VLOOKUP($F259,Arr!$A$1:$G$230,COLUMN(G256),0)=0,"",VLOOKUP($F259,Arr!$A$1:$G$230,COLUMN(G256),0)))</f>
        <v/>
      </c>
    </row>
    <row r="260" spans="1:23" ht="14.25" customHeight="1">
      <c r="A260" s="37" t="s">
        <v>67</v>
      </c>
      <c r="B260" s="37" t="s">
        <v>71</v>
      </c>
      <c r="C260" s="37" t="s">
        <v>71</v>
      </c>
      <c r="D260" s="37" t="str">
        <f>VLOOKUP($F260,'mã kho'!$A$1:$B$331,2,0)</f>
        <v>REDWINE</v>
      </c>
      <c r="E260" s="37" t="s">
        <v>12</v>
      </c>
      <c r="F260" s="37" t="s">
        <v>217</v>
      </c>
      <c r="G260" s="37" t="s">
        <v>218</v>
      </c>
      <c r="H260" s="44" t="s">
        <v>50</v>
      </c>
      <c r="I260" s="38">
        <f>VLOOKUP($F260,KhoPhuEm!$A$1:$C$226,COLUMN(C256),0)</f>
        <v>426</v>
      </c>
      <c r="J260" s="39">
        <f>VLOOKUP($F260,'XN PE'!$A$1:$D$240,COLUMN(C253),0)</f>
        <v>360</v>
      </c>
      <c r="K260" s="39">
        <f>VLOOKUP($F260,'XN PE'!$A$1:$D$240,COLUMN(D253),0)</f>
        <v>456</v>
      </c>
      <c r="L260" s="40">
        <f t="shared" si="21"/>
        <v>330</v>
      </c>
      <c r="M260" s="41" t="str">
        <f t="shared" si="22"/>
        <v/>
      </c>
      <c r="N260" s="42">
        <f>VLOOKUP($F260,TB!$A:$C,COLUMN(C256),0)</f>
        <v>775</v>
      </c>
      <c r="O260" s="43">
        <v>480000</v>
      </c>
      <c r="P260" s="34">
        <f t="shared" si="19"/>
        <v>3720</v>
      </c>
      <c r="Q260" s="34">
        <f t="shared" si="20"/>
        <v>0</v>
      </c>
      <c r="R260" s="34">
        <f t="shared" si="17"/>
        <v>0</v>
      </c>
      <c r="S260" s="56"/>
      <c r="T260" s="56" t="str">
        <f>IF(ISNA(VLOOKUP($F260,Arr!$A$1:$G$230,COLUMN(D257),0))=TRUE," ",IF(VLOOKUP($F260,Arr!$A$1:$G$230,COLUMN(D257),0)=0,"",VLOOKUP($F260,Arr!$A$1:$G$230,COLUMN(D257),0)))</f>
        <v/>
      </c>
      <c r="U260" s="56" t="str">
        <f>IF(ISNA(VLOOKUP($F260,Arr!$A$1:$G$230,COLUMN(E257),0))=TRUE," ",IF(VLOOKUP($F260,Arr!$A$1:$G$230,COLUMN(E257),0)=0,"",VLOOKUP($F260,Arr!$A$1:$G$230,COLUMN(E257),0)))</f>
        <v/>
      </c>
      <c r="V260" s="56" t="str">
        <f>IF(ISNA(VLOOKUP($F260,Arr!$A$1:$G$230,COLUMN(F257),0))=TRUE," ",IF(VLOOKUP($F260,Arr!$A$1:$G$230,COLUMN(F257),0)=0,"",VLOOKUP($F260,Arr!$A$1:$G$230,COLUMN(F257),0)))</f>
        <v/>
      </c>
      <c r="W260" s="56" t="str">
        <f>IF(ISNA(VLOOKUP($F260,Arr!$A$1:$G$230,COLUMN(G257),0))=TRUE," ",IF(VLOOKUP($F260,Arr!$A$1:$G$230,COLUMN(G257),0)=0,"",VLOOKUP($F260,Arr!$A$1:$G$230,COLUMN(G257),0)))</f>
        <v/>
      </c>
    </row>
    <row r="261" spans="1:23" ht="14.25" customHeight="1">
      <c r="A261" s="37" t="s">
        <v>67</v>
      </c>
      <c r="B261" s="37" t="s">
        <v>71</v>
      </c>
      <c r="C261" s="37" t="s">
        <v>71</v>
      </c>
      <c r="D261" s="37" t="str">
        <f>VLOOKUP($F261,'mã kho'!$A$1:$B$331,2,0)</f>
        <v>3B17</v>
      </c>
      <c r="E261" s="37" t="s">
        <v>12</v>
      </c>
      <c r="F261" s="37" t="s">
        <v>628</v>
      </c>
      <c r="G261" s="37" t="s">
        <v>629</v>
      </c>
      <c r="H261" s="44" t="s">
        <v>50</v>
      </c>
      <c r="I261" s="38">
        <f>VLOOKUP($F261,KhoPhuEm!$A$1:$C$226,COLUMN(C257),0)</f>
        <v>220</v>
      </c>
      <c r="J261" s="39">
        <f>VLOOKUP($F261,'XN PE'!$A$1:$D$240,COLUMN(C254),0)</f>
        <v>18</v>
      </c>
      <c r="K261" s="39">
        <f>VLOOKUP($F261,'XN PE'!$A$1:$D$240,COLUMN(D254),0)</f>
        <v>138</v>
      </c>
      <c r="L261" s="40">
        <f t="shared" si="21"/>
        <v>100</v>
      </c>
      <c r="M261" s="41">
        <f t="shared" si="22"/>
        <v>100</v>
      </c>
      <c r="N261" s="42">
        <f>VLOOKUP($F261,TB!$A:$C,COLUMN(C257),0)</f>
        <v>25</v>
      </c>
      <c r="O261" s="43">
        <v>546000</v>
      </c>
      <c r="P261" s="34">
        <f t="shared" si="19"/>
        <v>120</v>
      </c>
      <c r="Q261" s="34">
        <f t="shared" si="20"/>
        <v>20</v>
      </c>
      <c r="R261" s="34">
        <f t="shared" si="17"/>
        <v>-30.163934426229503</v>
      </c>
      <c r="S261" s="56" t="str">
        <f>IF(ISNA(VLOOKUP($F261,Arr!$A$1:$G$230,COLUMN(C258),0))=TRUE," ",IF(VLOOKUP($F261,Arr!$A$1:$G$230,COLUMN(C258),0)=0,"",VLOOKUP($F261,Arr!$A$1:$G$230,COLUMN(C258),0)))</f>
        <v/>
      </c>
      <c r="T261" s="56" t="str">
        <f>IF(ISNA(VLOOKUP($F261,Arr!$A$1:$G$230,COLUMN(D258),0))=TRUE," ",IF(VLOOKUP($F261,Arr!$A$1:$G$230,COLUMN(D258),0)=0,"",VLOOKUP($F261,Arr!$A$1:$G$230,COLUMN(D258),0)))</f>
        <v/>
      </c>
      <c r="U261" s="56" t="str">
        <f>IF(ISNA(VLOOKUP($F261,Arr!$A$1:$G$230,COLUMN(E258),0))=TRUE," ",IF(VLOOKUP($F261,Arr!$A$1:$G$230,COLUMN(E258),0)=0,"",VLOOKUP($F261,Arr!$A$1:$G$230,COLUMN(E258),0)))</f>
        <v/>
      </c>
      <c r="V261" s="56" t="str">
        <f>IF(ISNA(VLOOKUP($F261,Arr!$A$1:$G$230,COLUMN(F258),0))=TRUE," ",IF(VLOOKUP($F261,Arr!$A$1:$G$230,COLUMN(F258),0)=0,"",VLOOKUP($F261,Arr!$A$1:$G$230,COLUMN(F258),0)))</f>
        <v/>
      </c>
      <c r="W261" s="56" t="str">
        <f>IF(ISNA(VLOOKUP($F261,Arr!$A$1:$G$230,COLUMN(G258),0))=TRUE," ",IF(VLOOKUP($F261,Arr!$A$1:$G$230,COLUMN(G258),0)=0,"",VLOOKUP($F261,Arr!$A$1:$G$230,COLUMN(G258),0)))</f>
        <v/>
      </c>
    </row>
    <row r="262" spans="1:23" ht="14.25" customHeight="1">
      <c r="A262" s="37" t="s">
        <v>67</v>
      </c>
      <c r="B262" s="37" t="s">
        <v>71</v>
      </c>
      <c r="C262" s="37" t="s">
        <v>71</v>
      </c>
      <c r="D262" s="37" t="str">
        <f>VLOOKUP($F262,'mã kho'!$A$1:$B$331,2,0)</f>
        <v>REDWINE</v>
      </c>
      <c r="E262" s="37" t="s">
        <v>12</v>
      </c>
      <c r="F262" s="37" t="s">
        <v>260</v>
      </c>
      <c r="G262" s="37" t="s">
        <v>261</v>
      </c>
      <c r="H262" s="44" t="s">
        <v>50</v>
      </c>
      <c r="I262" s="38">
        <f>VLOOKUP($F262,KhoPhuEm!$A$1:$C$226,COLUMN(C258),0)</f>
        <v>0</v>
      </c>
      <c r="J262" s="39">
        <f>VLOOKUP($F262,'XN PE'!$A$1:$D$240,COLUMN(C255),0)</f>
        <v>0</v>
      </c>
      <c r="K262" s="39">
        <f>VLOOKUP($F262,'XN PE'!$A$1:$D$240,COLUMN(D255),0)</f>
        <v>0</v>
      </c>
      <c r="L262" s="40">
        <f t="shared" si="21"/>
        <v>0</v>
      </c>
      <c r="M262" s="41">
        <f t="shared" si="22"/>
        <v>0</v>
      </c>
      <c r="N262" s="42">
        <f>VLOOKUP($F262,TB!$A:$C,COLUMN(C258),0)</f>
        <v>0</v>
      </c>
      <c r="O262" s="43">
        <v>1970000</v>
      </c>
      <c r="P262" s="34">
        <f t="shared" si="19"/>
        <v>0</v>
      </c>
      <c r="Q262" s="34">
        <f t="shared" si="20"/>
        <v>0</v>
      </c>
      <c r="R262" s="34">
        <f t="shared" si="17"/>
        <v>0</v>
      </c>
      <c r="S262" s="56" t="str">
        <f>IF(ISNA(VLOOKUP($F262,Arr!$A$1:$G$230,COLUMN(C259),0))=TRUE," ",IF(VLOOKUP($F262,Arr!$A$1:$G$230,COLUMN(C259),0)=0,"",VLOOKUP($F262,Arr!$A$1:$G$230,COLUMN(C259),0)))</f>
        <v xml:space="preserve"> </v>
      </c>
      <c r="T262" s="56" t="str">
        <f>IF(ISNA(VLOOKUP($F262,Arr!$A$1:$G$230,COLUMN(D259),0))=TRUE," ",IF(VLOOKUP($F262,Arr!$A$1:$G$230,COLUMN(D259),0)=0,"",VLOOKUP($F262,Arr!$A$1:$G$230,COLUMN(D259),0)))</f>
        <v xml:space="preserve"> </v>
      </c>
      <c r="U262" s="56" t="str">
        <f>IF(ISNA(VLOOKUP($F262,Arr!$A$1:$G$230,COLUMN(E259),0))=TRUE," ",IF(VLOOKUP($F262,Arr!$A$1:$G$230,COLUMN(E259),0)=0,"",VLOOKUP($F262,Arr!$A$1:$G$230,COLUMN(E259),0)))</f>
        <v xml:space="preserve"> </v>
      </c>
      <c r="V262" s="56" t="str">
        <f>IF(ISNA(VLOOKUP($F262,Arr!$A$1:$G$230,COLUMN(F259),0))=TRUE," ",IF(VLOOKUP($F262,Arr!$A$1:$G$230,COLUMN(F259),0)=0,"",VLOOKUP($F262,Arr!$A$1:$G$230,COLUMN(F259),0)))</f>
        <v xml:space="preserve"> </v>
      </c>
      <c r="W262" s="56" t="str">
        <f>IF(ISNA(VLOOKUP($F262,Arr!$A$1:$G$230,COLUMN(G259),0))=TRUE," ",IF(VLOOKUP($F262,Arr!$A$1:$G$230,COLUMN(G259),0)=0,"",VLOOKUP($F262,Arr!$A$1:$G$230,COLUMN(G259),0)))</f>
        <v xml:space="preserve"> </v>
      </c>
    </row>
    <row r="263" spans="1:23" ht="14.25" customHeight="1">
      <c r="A263" s="37" t="s">
        <v>67</v>
      </c>
      <c r="B263" s="37" t="s">
        <v>71</v>
      </c>
      <c r="C263" s="37" t="s">
        <v>71</v>
      </c>
      <c r="D263" s="37" t="str">
        <f>VLOOKUP($F263,'mã kho'!$A$1:$B$331,2,0)</f>
        <v>REDWINE</v>
      </c>
      <c r="E263" s="37" t="s">
        <v>12</v>
      </c>
      <c r="F263" s="37" t="s">
        <v>268</v>
      </c>
      <c r="G263" s="37" t="s">
        <v>269</v>
      </c>
      <c r="H263" s="44" t="s">
        <v>50</v>
      </c>
      <c r="I263" s="38">
        <f>VLOOKUP($F263,KhoPhuEm!$A$1:$C$226,COLUMN(C259),0)</f>
        <v>4</v>
      </c>
      <c r="J263" s="39">
        <f>VLOOKUP($F263,'XN PE'!$A$1:$D$240,COLUMN(C256),0)</f>
        <v>0</v>
      </c>
      <c r="K263" s="39">
        <f>VLOOKUP($F263,'XN PE'!$A$1:$D$240,COLUMN(D256),0)</f>
        <v>4</v>
      </c>
      <c r="L263" s="40">
        <f t="shared" si="21"/>
        <v>0</v>
      </c>
      <c r="M263" s="41">
        <f t="shared" si="22"/>
        <v>0</v>
      </c>
      <c r="N263" s="42">
        <f>VLOOKUP($F263,TB!$A:$C,COLUMN(C259),0)</f>
        <v>0</v>
      </c>
      <c r="O263" s="43">
        <v>2900000</v>
      </c>
      <c r="P263" s="34">
        <f t="shared" si="19"/>
        <v>0</v>
      </c>
      <c r="Q263" s="34">
        <f t="shared" si="20"/>
        <v>0</v>
      </c>
      <c r="R263" s="34">
        <f t="shared" si="17"/>
        <v>0</v>
      </c>
      <c r="S263" s="56" t="str">
        <f>IF(ISNA(VLOOKUP($F263,Arr!$A$1:$G$230,COLUMN(C260),0))=TRUE," ",IF(VLOOKUP($F263,Arr!$A$1:$G$230,COLUMN(C260),0)=0,"",VLOOKUP($F263,Arr!$A$1:$G$230,COLUMN(C260),0)))</f>
        <v/>
      </c>
      <c r="T263" s="56" t="str">
        <f>IF(ISNA(VLOOKUP($F263,Arr!$A$1:$G$230,COLUMN(D260),0))=TRUE," ",IF(VLOOKUP($F263,Arr!$A$1:$G$230,COLUMN(D260),0)=0,"",VLOOKUP($F263,Arr!$A$1:$G$230,COLUMN(D260),0)))</f>
        <v/>
      </c>
      <c r="U263" s="56" t="str">
        <f>IF(ISNA(VLOOKUP($F263,Arr!$A$1:$G$230,COLUMN(E260),0))=TRUE," ",IF(VLOOKUP($F263,Arr!$A$1:$G$230,COLUMN(E260),0)=0,"",VLOOKUP($F263,Arr!$A$1:$G$230,COLUMN(E260),0)))</f>
        <v/>
      </c>
      <c r="V263" s="56" t="str">
        <f>IF(ISNA(VLOOKUP($F263,Arr!$A$1:$G$230,COLUMN(F260),0))=TRUE," ",IF(VLOOKUP($F263,Arr!$A$1:$G$230,COLUMN(F260),0)=0,"",VLOOKUP($F263,Arr!$A$1:$G$230,COLUMN(F260),0)))</f>
        <v/>
      </c>
      <c r="W263" s="56" t="str">
        <f>IF(ISNA(VLOOKUP($F263,Arr!$A$1:$G$230,COLUMN(G260),0))=TRUE," ",IF(VLOOKUP($F263,Arr!$A$1:$G$230,COLUMN(G260),0)=0,"",VLOOKUP($F263,Arr!$A$1:$G$230,COLUMN(G260),0)))</f>
        <v/>
      </c>
    </row>
    <row r="264" spans="1:23" ht="14.25" customHeight="1">
      <c r="A264" s="37" t="s">
        <v>67</v>
      </c>
      <c r="B264" s="37" t="s">
        <v>71</v>
      </c>
      <c r="C264" s="37" t="s">
        <v>71</v>
      </c>
      <c r="D264" s="37" t="str">
        <f>VLOOKUP($F264,'mã kho'!$A$1:$B$331,2,0)</f>
        <v>2B12</v>
      </c>
      <c r="E264" s="37" t="s">
        <v>12</v>
      </c>
      <c r="F264" s="37" t="s">
        <v>262</v>
      </c>
      <c r="G264" s="37" t="s">
        <v>263</v>
      </c>
      <c r="H264" s="44" t="s">
        <v>50</v>
      </c>
      <c r="I264" s="38">
        <f>VLOOKUP($F264,KhoPhuEm!$A$1:$C$226,COLUMN(C260),0)</f>
        <v>63</v>
      </c>
      <c r="J264" s="39">
        <f>VLOOKUP($F264,'XN PE'!$A$1:$D$240,COLUMN(C257),0)</f>
        <v>0</v>
      </c>
      <c r="K264" s="39">
        <f>VLOOKUP($F264,'XN PE'!$A$1:$D$240,COLUMN(D257),0)</f>
        <v>0</v>
      </c>
      <c r="L264" s="40">
        <f t="shared" si="21"/>
        <v>63</v>
      </c>
      <c r="M264" s="41">
        <f t="shared" si="22"/>
        <v>63</v>
      </c>
      <c r="N264" s="42">
        <f>VLOOKUP($F264,TB!$A:$C,COLUMN(C260),0)</f>
        <v>9</v>
      </c>
      <c r="O264" s="43">
        <v>1970000</v>
      </c>
      <c r="P264" s="34">
        <f t="shared" si="19"/>
        <v>43.199999999999996</v>
      </c>
      <c r="Q264" s="34">
        <f t="shared" si="20"/>
        <v>-19.800000000000004</v>
      </c>
      <c r="R264" s="34">
        <f t="shared" si="17"/>
        <v>-37.859016393442623</v>
      </c>
      <c r="S264" s="56" t="str">
        <f>IF(ISNA(VLOOKUP($F264,Arr!$A$1:$G$230,COLUMN(C261),0))=TRUE," ",IF(VLOOKUP($F264,Arr!$A$1:$G$230,COLUMN(C261),0)=0,"",VLOOKUP($F264,Arr!$A$1:$G$230,COLUMN(C261),0)))</f>
        <v/>
      </c>
      <c r="T264" s="56" t="str">
        <f>IF(ISNA(VLOOKUP($F264,Arr!$A$1:$G$230,COLUMN(D261),0))=TRUE," ",IF(VLOOKUP($F264,Arr!$A$1:$G$230,COLUMN(D261),0)=0,"",VLOOKUP($F264,Arr!$A$1:$G$230,COLUMN(D261),0)))</f>
        <v/>
      </c>
      <c r="U264" s="56" t="str">
        <f>IF(ISNA(VLOOKUP($F264,Arr!$A$1:$G$230,COLUMN(E261),0))=TRUE," ",IF(VLOOKUP($F264,Arr!$A$1:$G$230,COLUMN(E261),0)=0,"",VLOOKUP($F264,Arr!$A$1:$G$230,COLUMN(E261),0)))</f>
        <v/>
      </c>
      <c r="V264" s="56" t="str">
        <f>IF(ISNA(VLOOKUP($F264,Arr!$A$1:$G$230,COLUMN(F261),0))=TRUE," ",IF(VLOOKUP($F264,Arr!$A$1:$G$230,COLUMN(F261),0)=0,"",VLOOKUP($F264,Arr!$A$1:$G$230,COLUMN(F261),0)))</f>
        <v/>
      </c>
      <c r="W264" s="56" t="str">
        <f>IF(ISNA(VLOOKUP($F264,Arr!$A$1:$G$230,COLUMN(G261),0))=TRUE," ",IF(VLOOKUP($F264,Arr!$A$1:$G$230,COLUMN(G261),0)=0,"",VLOOKUP($F264,Arr!$A$1:$G$230,COLUMN(G261),0)))</f>
        <v/>
      </c>
    </row>
    <row r="265" spans="1:23" ht="14.25" customHeight="1">
      <c r="A265" s="37" t="s">
        <v>67</v>
      </c>
      <c r="B265" s="37" t="s">
        <v>71</v>
      </c>
      <c r="C265" s="37" t="s">
        <v>71</v>
      </c>
      <c r="D265" s="37" t="str">
        <f>VLOOKUP($F265,'mã kho'!$A$1:$B$331,2,0)</f>
        <v>3A22</v>
      </c>
      <c r="E265" s="37" t="s">
        <v>12</v>
      </c>
      <c r="F265" s="37" t="s">
        <v>162</v>
      </c>
      <c r="G265" s="37" t="s">
        <v>163</v>
      </c>
      <c r="H265" s="44" t="s">
        <v>50</v>
      </c>
      <c r="I265" s="38">
        <v>228</v>
      </c>
      <c r="J265" s="39">
        <f>VLOOKUP($F265,'XN PE'!$A$1:$D$240,COLUMN(C258),0)</f>
        <v>306</v>
      </c>
      <c r="K265" s="39">
        <f>VLOOKUP($F265,'XN PE'!$A$1:$D$240,COLUMN(D258),0)</f>
        <v>276</v>
      </c>
      <c r="L265" s="40">
        <f t="shared" si="21"/>
        <v>258</v>
      </c>
      <c r="M265" s="41">
        <f t="shared" si="22"/>
        <v>258</v>
      </c>
      <c r="N265" s="42">
        <v>0</v>
      </c>
      <c r="O265" s="43">
        <v>288000</v>
      </c>
      <c r="P265" s="34">
        <f t="shared" si="19"/>
        <v>0</v>
      </c>
      <c r="Q265" s="34">
        <f t="shared" si="20"/>
        <v>-258</v>
      </c>
      <c r="R265" s="34">
        <f t="shared" si="17"/>
        <v>-258</v>
      </c>
      <c r="S265" s="56" t="str">
        <f>IF(ISNA(VLOOKUP($F265,Arr!$A$1:$G$230,COLUMN(C262),0))=TRUE," ",IF(VLOOKUP($F265,Arr!$A$1:$G$230,COLUMN(C262),0)=0,"",VLOOKUP($F265,Arr!$A$1:$G$230,COLUMN(C262),0)))</f>
        <v/>
      </c>
      <c r="T265" s="56" t="str">
        <f>IF(ISNA(VLOOKUP($F265,Arr!$A$1:$G$230,COLUMN(D262),0))=TRUE," ",IF(VLOOKUP($F265,Arr!$A$1:$G$230,COLUMN(D262),0)=0,"",VLOOKUP($F265,Arr!$A$1:$G$230,COLUMN(D262),0)))</f>
        <v/>
      </c>
      <c r="U265" s="56" t="str">
        <f>IF(ISNA(VLOOKUP($F265,Arr!$A$1:$G$230,COLUMN(E262),0))=TRUE," ",IF(VLOOKUP($F265,Arr!$A$1:$G$230,COLUMN(E262),0)=0,"",VLOOKUP($F265,Arr!$A$1:$G$230,COLUMN(E262),0)))</f>
        <v/>
      </c>
      <c r="V265" s="56" t="str">
        <f>IF(ISNA(VLOOKUP($F265,Arr!$A$1:$G$230,COLUMN(F262),0))=TRUE," ",IF(VLOOKUP($F265,Arr!$A$1:$G$230,COLUMN(F262),0)=0,"",VLOOKUP($F265,Arr!$A$1:$G$230,COLUMN(F262),0)))</f>
        <v/>
      </c>
      <c r="W265" s="56" t="str">
        <f>IF(ISNA(VLOOKUP($F265,Arr!$A$1:$G$230,COLUMN(G262),0))=TRUE," ",IF(VLOOKUP($F265,Arr!$A$1:$G$230,COLUMN(G262),0)=0,"",VLOOKUP($F265,Arr!$A$1:$G$230,COLUMN(G262),0)))</f>
        <v/>
      </c>
    </row>
    <row r="266" spans="1:23" ht="14.25" customHeight="1">
      <c r="A266" s="37" t="s">
        <v>67</v>
      </c>
      <c r="B266" s="37" t="s">
        <v>71</v>
      </c>
      <c r="C266" s="37" t="s">
        <v>71</v>
      </c>
      <c r="D266" s="37" t="str">
        <f>VLOOKUP($F266,'mã kho'!$A$1:$B$331,2,0)</f>
        <v>2B17</v>
      </c>
      <c r="E266" s="37" t="s">
        <v>55</v>
      </c>
      <c r="F266" s="37" t="s">
        <v>215</v>
      </c>
      <c r="G266" s="37" t="s">
        <v>216</v>
      </c>
      <c r="H266" s="44" t="s">
        <v>50</v>
      </c>
      <c r="I266" s="38">
        <f>VLOOKUP($F266,KhoLongAn!$A$1:$C$93,COLUMN(C248),0)</f>
        <v>480</v>
      </c>
      <c r="J266" s="39">
        <f>VLOOKUP($F266,'XN LA'!$A$1:$D$104,COLUMN(C244),0)</f>
        <v>0</v>
      </c>
      <c r="K266" s="39">
        <f>VLOOKUP($F266,'XN LA'!$A$1:$D$104,COLUMN(D244),0)</f>
        <v>0</v>
      </c>
      <c r="L266" s="40">
        <f t="shared" si="21"/>
        <v>480</v>
      </c>
      <c r="M266" s="41">
        <f t="shared" si="22"/>
        <v>781</v>
      </c>
      <c r="N266" s="42">
        <f>VLOOKUP($F266,TB!$A:$C,COLUMN(C262),0)</f>
        <v>186</v>
      </c>
      <c r="O266" s="43">
        <v>295000</v>
      </c>
      <c r="P266" s="34">
        <f t="shared" si="19"/>
        <v>892.8</v>
      </c>
      <c r="Q266" s="34">
        <f t="shared" si="20"/>
        <v>111.79999999999995</v>
      </c>
      <c r="R266" s="34">
        <f t="shared" ref="R266:R272" si="23">IFERROR((P266/122)*(119-48)-M266,0)</f>
        <v>-261.41967213114754</v>
      </c>
      <c r="S266" s="56">
        <f>IF(ISNA(VLOOKUP($F266,Arr!$A$1:$G$230,COLUMN(C263),0))=TRUE," ",IF(VLOOKUP($F266,Arr!$A$1:$G$230,COLUMN(C263),0)=0,"",VLOOKUP($F266,Arr!$A$1:$G$230,COLUMN(C263),0)))</f>
        <v>804</v>
      </c>
      <c r="T266" s="56" t="str">
        <f>IF(ISNA(VLOOKUP($F266,Arr!$A$1:$G$230,COLUMN(D263),0))=TRUE," ",IF(VLOOKUP($F266,Arr!$A$1:$G$230,COLUMN(D263),0)=0,"",VLOOKUP($F266,Arr!$A$1:$G$230,COLUMN(D263),0)))</f>
        <v/>
      </c>
      <c r="U266" s="56" t="str">
        <f>IF(ISNA(VLOOKUP($F266,Arr!$A$1:$G$230,COLUMN(E263),0))=TRUE," ",IF(VLOOKUP($F266,Arr!$A$1:$G$230,COLUMN(E263),0)=0,"",VLOOKUP($F266,Arr!$A$1:$G$230,COLUMN(E263),0)))</f>
        <v/>
      </c>
      <c r="V266" s="56" t="str">
        <f>IF(ISNA(VLOOKUP($F266,Arr!$A$1:$G$230,COLUMN(F263),0))=TRUE," ",IF(VLOOKUP($F266,Arr!$A$1:$G$230,COLUMN(F263),0)=0,"",VLOOKUP($F266,Arr!$A$1:$G$230,COLUMN(F263),0)))</f>
        <v/>
      </c>
      <c r="W266" s="56" t="str">
        <f>IF(ISNA(VLOOKUP($F266,Arr!$A$1:$G$230,COLUMN(G263),0))=TRUE," ",IF(VLOOKUP($F266,Arr!$A$1:$G$230,COLUMN(G263),0)=0,"",VLOOKUP($F266,Arr!$A$1:$G$230,COLUMN(G263),0)))</f>
        <v/>
      </c>
    </row>
    <row r="267" spans="1:23" ht="14.25" customHeight="1">
      <c r="A267" s="37" t="s">
        <v>67</v>
      </c>
      <c r="B267" s="37" t="s">
        <v>71</v>
      </c>
      <c r="C267" s="37" t="s">
        <v>71</v>
      </c>
      <c r="D267" s="37" t="str">
        <f>VLOOKUP($F267,'mã kho'!$A$1:$B$331,2,0)</f>
        <v>2B17</v>
      </c>
      <c r="E267" s="37" t="s">
        <v>12</v>
      </c>
      <c r="F267" s="37" t="s">
        <v>215</v>
      </c>
      <c r="G267" s="37" t="s">
        <v>216</v>
      </c>
      <c r="H267" s="44" t="s">
        <v>50</v>
      </c>
      <c r="I267" s="38">
        <f>VLOOKUP($F267,KhoPhuEm!$A$1:$C$226,COLUMN(C263),0)</f>
        <v>477</v>
      </c>
      <c r="J267" s="39">
        <f>VLOOKUP($F267,'XN PE'!$A$1:$D$240,COLUMN(C260),0)</f>
        <v>188</v>
      </c>
      <c r="K267" s="39">
        <f>VLOOKUP($F267,'XN PE'!$A$1:$D$240,COLUMN(D260),0)</f>
        <v>364</v>
      </c>
      <c r="L267" s="40">
        <f t="shared" ref="L267:L269" si="24">SUM(I267:J267)-K267</f>
        <v>301</v>
      </c>
      <c r="M267" s="41" t="str">
        <f t="shared" si="22"/>
        <v/>
      </c>
      <c r="N267" s="42">
        <f>VLOOKUP($F267,TB!$A:$C,COLUMN(C263),0)</f>
        <v>186</v>
      </c>
      <c r="O267" s="43">
        <v>295000</v>
      </c>
      <c r="P267" s="34">
        <f t="shared" ref="P267:P272" si="25">IFERROR(N267*4*1.2,0)</f>
        <v>892.8</v>
      </c>
      <c r="Q267" s="34">
        <f>IFERROR(P267-M267,0)</f>
        <v>0</v>
      </c>
      <c r="R267" s="34">
        <f t="shared" si="23"/>
        <v>0</v>
      </c>
      <c r="S267" s="56"/>
      <c r="T267" s="56" t="str">
        <f>IF(ISNA(VLOOKUP($F267,Arr!$A$1:$G$230,COLUMN(D264),0))=TRUE," ",IF(VLOOKUP($F267,Arr!$A$1:$G$230,COLUMN(D264),0)=0,"",VLOOKUP($F267,Arr!$A$1:$G$230,COLUMN(D264),0)))</f>
        <v/>
      </c>
      <c r="U267" s="56" t="str">
        <f>IF(ISNA(VLOOKUP($F267,Arr!$A$1:$G$230,COLUMN(E264),0))=TRUE," ",IF(VLOOKUP($F267,Arr!$A$1:$G$230,COLUMN(E264),0)=0,"",VLOOKUP($F267,Arr!$A$1:$G$230,COLUMN(E264),0)))</f>
        <v/>
      </c>
      <c r="V267" s="56" t="str">
        <f>IF(ISNA(VLOOKUP($F267,Arr!$A$1:$G$230,COLUMN(F264),0))=TRUE," ",IF(VLOOKUP($F267,Arr!$A$1:$G$230,COLUMN(F264),0)=0,"",VLOOKUP($F267,Arr!$A$1:$G$230,COLUMN(F264),0)))</f>
        <v/>
      </c>
      <c r="W267" s="56" t="str">
        <f>IF(ISNA(VLOOKUP($F267,Arr!$A$1:$G$230,COLUMN(G264),0))=TRUE," ",IF(VLOOKUP($F267,Arr!$A$1:$G$230,COLUMN(G264),0)=0,"",VLOOKUP($F267,Arr!$A$1:$G$230,COLUMN(G264),0)))</f>
        <v/>
      </c>
    </row>
    <row r="268" spans="1:23" ht="14.25" customHeight="1">
      <c r="A268" s="37" t="s">
        <v>67</v>
      </c>
      <c r="B268" s="37" t="s">
        <v>71</v>
      </c>
      <c r="C268" s="37" t="s">
        <v>71</v>
      </c>
      <c r="D268" s="37" t="str">
        <f>VLOOKUP($F268,'mã kho'!$A$1:$B$331,2,0)</f>
        <v>3A4</v>
      </c>
      <c r="E268" s="37" t="s">
        <v>12</v>
      </c>
      <c r="F268" s="37" t="s">
        <v>89</v>
      </c>
      <c r="G268" s="37" t="s">
        <v>90</v>
      </c>
      <c r="H268" s="44" t="s">
        <v>50</v>
      </c>
      <c r="I268" s="38">
        <f>VLOOKUP($F268,KhoPhuEm!$A$1:$C$226,COLUMN(C264),0)</f>
        <v>233</v>
      </c>
      <c r="J268" s="39">
        <f>VLOOKUP($F268,'XN PE'!$A$1:$D$240,COLUMN(C261),0)</f>
        <v>147</v>
      </c>
      <c r="K268" s="39">
        <f>VLOOKUP($F268,'XN PE'!$A$1:$D$240,COLUMN(D261),0)</f>
        <v>216</v>
      </c>
      <c r="L268" s="40">
        <f t="shared" si="24"/>
        <v>164</v>
      </c>
      <c r="M268" s="41">
        <f t="shared" si="22"/>
        <v>164</v>
      </c>
      <c r="N268" s="42">
        <f>VLOOKUP($F268,TB!$A:$C,COLUMN(C264),0)</f>
        <v>115</v>
      </c>
      <c r="O268" s="43">
        <v>314000</v>
      </c>
      <c r="P268" s="34">
        <f t="shared" si="25"/>
        <v>552</v>
      </c>
      <c r="Q268" s="34">
        <f>IFERROR(P268-M268,0)</f>
        <v>388</v>
      </c>
      <c r="R268" s="34">
        <f t="shared" si="23"/>
        <v>157.24590163934425</v>
      </c>
      <c r="S268" s="56">
        <f>IF(ISNA(VLOOKUP($F268,Arr!$A$1:$G$230,COLUMN(C265),0))=TRUE," ",IF(VLOOKUP($F268,Arr!$A$1:$G$230,COLUMN(C265),0)=0,"",VLOOKUP($F268,Arr!$A$1:$G$230,COLUMN(C265),0)))</f>
        <v>360</v>
      </c>
      <c r="T268" s="56" t="str">
        <f>IF(ISNA(VLOOKUP($F268,Arr!$A$1:$G$230,COLUMN(D265),0))=TRUE," ",IF(VLOOKUP($F268,Arr!$A$1:$G$230,COLUMN(D265),0)=0,"",VLOOKUP($F268,Arr!$A$1:$G$230,COLUMN(D265),0)))</f>
        <v/>
      </c>
      <c r="U268" s="56" t="str">
        <f>IF(ISNA(VLOOKUP($F268,Arr!$A$1:$G$230,COLUMN(E265),0))=TRUE," ",IF(VLOOKUP($F268,Arr!$A$1:$G$230,COLUMN(E265),0)=0,"",VLOOKUP($F268,Arr!$A$1:$G$230,COLUMN(E265),0)))</f>
        <v/>
      </c>
      <c r="V268" s="56" t="str">
        <f>IF(ISNA(VLOOKUP($F268,Arr!$A$1:$G$230,COLUMN(F265),0))=TRUE," ",IF(VLOOKUP($F268,Arr!$A$1:$G$230,COLUMN(F265),0)=0,"",VLOOKUP($F268,Arr!$A$1:$G$230,COLUMN(F265),0)))</f>
        <v/>
      </c>
      <c r="W268" s="56" t="str">
        <f>IF(ISNA(VLOOKUP($F268,Arr!$A$1:$G$230,COLUMN(G265),0))=TRUE," ",IF(VLOOKUP($F268,Arr!$A$1:$G$230,COLUMN(G265),0)=0,"",VLOOKUP($F268,Arr!$A$1:$G$230,COLUMN(G265),0)))</f>
        <v/>
      </c>
    </row>
    <row r="269" spans="1:23" ht="14.25" customHeight="1">
      <c r="A269" s="37" t="s">
        <v>67</v>
      </c>
      <c r="B269" s="37" t="s">
        <v>71</v>
      </c>
      <c r="C269" s="37" t="s">
        <v>71</v>
      </c>
      <c r="D269" s="37" t="str">
        <f>VLOOKUP($F269,'mã kho'!$A$1:$B$331,2,0)</f>
        <v>3A2,3A3</v>
      </c>
      <c r="E269" s="37" t="s">
        <v>12</v>
      </c>
      <c r="F269" s="37" t="s">
        <v>85</v>
      </c>
      <c r="G269" s="37" t="s">
        <v>86</v>
      </c>
      <c r="H269" s="44" t="s">
        <v>50</v>
      </c>
      <c r="I269" s="38">
        <f>VLOOKUP($F269,KhoPhuEm!$A$1:$C$226,COLUMN(C265),0)</f>
        <v>373</v>
      </c>
      <c r="J269" s="39">
        <f>VLOOKUP($F269,'XN PE'!$A$1:$D$240,COLUMN(C262),0)</f>
        <v>132</v>
      </c>
      <c r="K269" s="39">
        <f>VLOOKUP($F269,'XN PE'!$A$1:$D$240,COLUMN(D262),0)</f>
        <v>206</v>
      </c>
      <c r="L269" s="40">
        <f t="shared" si="24"/>
        <v>299</v>
      </c>
      <c r="M269" s="41">
        <f t="shared" si="22"/>
        <v>299</v>
      </c>
      <c r="N269" s="42">
        <f>VLOOKUP($F269,TB!$A:$C,COLUMN(C265),0)</f>
        <v>117</v>
      </c>
      <c r="O269" s="43">
        <v>353000</v>
      </c>
      <c r="P269" s="34">
        <f t="shared" si="25"/>
        <v>561.6</v>
      </c>
      <c r="Q269" s="34">
        <f>IFERROR(P269-M269,0)</f>
        <v>262.60000000000002</v>
      </c>
      <c r="R269" s="34">
        <f t="shared" si="23"/>
        <v>27.832786885245923</v>
      </c>
      <c r="S269" s="56">
        <f>IF(ISNA(VLOOKUP($F269,Arr!$A$1:$G$230,COLUMN(C266),0))=TRUE," ",IF(VLOOKUP($F269,Arr!$A$1:$G$230,COLUMN(C266),0)=0,"",VLOOKUP($F269,Arr!$A$1:$G$230,COLUMN(C266),0)))</f>
        <v>600</v>
      </c>
      <c r="T269" s="56" t="str">
        <f>IF(ISNA(VLOOKUP($F269,Arr!$A$1:$G$230,COLUMN(D266),0))=TRUE," ",IF(VLOOKUP($F269,Arr!$A$1:$G$230,COLUMN(D266),0)=0,"",VLOOKUP($F269,Arr!$A$1:$G$230,COLUMN(D266),0)))</f>
        <v/>
      </c>
      <c r="U269" s="56" t="str">
        <f>IF(ISNA(VLOOKUP($F269,Arr!$A$1:$G$230,COLUMN(E266),0))=TRUE," ",IF(VLOOKUP($F269,Arr!$A$1:$G$230,COLUMN(E266),0)=0,"",VLOOKUP($F269,Arr!$A$1:$G$230,COLUMN(E266),0)))</f>
        <v/>
      </c>
      <c r="V269" s="56" t="str">
        <f>IF(ISNA(VLOOKUP($F269,Arr!$A$1:$G$230,COLUMN(F266),0))=TRUE," ",IF(VLOOKUP($F269,Arr!$A$1:$G$230,COLUMN(F266),0)=0,"",VLOOKUP($F269,Arr!$A$1:$G$230,COLUMN(F266),0)))</f>
        <v/>
      </c>
      <c r="W269" s="56" t="str">
        <f>IF(ISNA(VLOOKUP($F269,Arr!$A$1:$G$230,COLUMN(G266),0))=TRUE," ",IF(VLOOKUP($F269,Arr!$A$1:$G$230,COLUMN(G266),0)=0,"",VLOOKUP($F269,Arr!$A$1:$G$230,COLUMN(G266),0)))</f>
        <v/>
      </c>
    </row>
    <row r="270" spans="1:23" ht="14.25" customHeight="1">
      <c r="A270" s="37" t="s">
        <v>67</v>
      </c>
      <c r="B270" s="37" t="s">
        <v>71</v>
      </c>
      <c r="C270" s="37" t="s">
        <v>71</v>
      </c>
      <c r="D270" s="37" t="str">
        <f>VLOOKUP($F270,'mã kho'!$A$1:$B$331,2,0)</f>
        <v>2A13</v>
      </c>
      <c r="E270" s="37" t="s">
        <v>55</v>
      </c>
      <c r="F270" s="75" t="s">
        <v>965</v>
      </c>
      <c r="G270" s="74" t="s">
        <v>969</v>
      </c>
      <c r="H270" s="44" t="s">
        <v>50</v>
      </c>
      <c r="I270" s="38">
        <f>VLOOKUP($F270,KhoLongAn!$A$1:$C$93,COLUMN(C252),0)</f>
        <v>126</v>
      </c>
      <c r="J270" s="39">
        <f>VLOOKUP($F270,'XN LA'!$A$1:$D$104,COLUMN(C248),0)</f>
        <v>0</v>
      </c>
      <c r="K270" s="39">
        <f>VLOOKUP($F270,'XN LA'!$A$1:$D$104,COLUMN(D248),0)</f>
        <v>60</v>
      </c>
      <c r="L270" s="40">
        <f t="shared" ref="L270:L271" si="26">SUM(I270:J270)-K270</f>
        <v>66</v>
      </c>
      <c r="M270" s="41"/>
      <c r="N270" s="42"/>
      <c r="O270" s="43"/>
      <c r="P270" s="34">
        <f t="shared" si="25"/>
        <v>0</v>
      </c>
      <c r="Q270" s="34"/>
      <c r="R270" s="34">
        <f t="shared" si="23"/>
        <v>0</v>
      </c>
      <c r="S270" s="56"/>
      <c r="T270" s="56"/>
      <c r="U270" s="56"/>
      <c r="V270" s="56"/>
      <c r="W270" s="56"/>
    </row>
    <row r="271" spans="1:23" ht="14.25" customHeight="1">
      <c r="A271" s="37" t="s">
        <v>67</v>
      </c>
      <c r="B271" s="37" t="s">
        <v>71</v>
      </c>
      <c r="C271" s="37" t="s">
        <v>71</v>
      </c>
      <c r="D271" s="37" t="str">
        <f>VLOOKUP($F271,'mã kho'!$A$1:$B$331,2,0)</f>
        <v>2A13</v>
      </c>
      <c r="E271" s="75" t="s">
        <v>55</v>
      </c>
      <c r="F271" s="75" t="s">
        <v>967</v>
      </c>
      <c r="G271" s="46" t="s">
        <v>968</v>
      </c>
      <c r="H271" s="44" t="s">
        <v>50</v>
      </c>
      <c r="I271" s="38">
        <f>VLOOKUP($F271,KhoLongAn!$A$1:$C$93,COLUMN(C252),0)</f>
        <v>66</v>
      </c>
      <c r="J271" s="39">
        <f>VLOOKUP($F271,'XN LA'!$A$1:$D$104,COLUMN(C249),0)</f>
        <v>0</v>
      </c>
      <c r="K271" s="39">
        <f>VLOOKUP($F271,'XN LA'!$A$1:$D$104,COLUMN(D249),0)</f>
        <v>66</v>
      </c>
      <c r="L271" s="40">
        <f t="shared" si="26"/>
        <v>0</v>
      </c>
      <c r="M271" s="41">
        <f>IF(F271=F269,"",SUMIF(F:F,F271,L:L))</f>
        <v>0</v>
      </c>
      <c r="N271" s="42"/>
      <c r="O271" s="43"/>
      <c r="P271" s="34">
        <f t="shared" si="25"/>
        <v>0</v>
      </c>
      <c r="Q271" s="34"/>
      <c r="R271" s="34">
        <f t="shared" si="23"/>
        <v>0</v>
      </c>
      <c r="S271" s="56"/>
      <c r="T271" s="56"/>
      <c r="U271" s="56"/>
      <c r="V271" s="56"/>
      <c r="W271" s="56"/>
    </row>
    <row r="272" spans="1:23" ht="14.25" customHeight="1">
      <c r="A272" s="37" t="s">
        <v>371</v>
      </c>
      <c r="B272" s="37" t="s">
        <v>193</v>
      </c>
      <c r="C272" s="37" t="s">
        <v>372</v>
      </c>
      <c r="D272" s="37" t="str">
        <f>VLOOKUP($F272,'mã kho'!$A$1:$B$331,2,0)</f>
        <v>1A6</v>
      </c>
      <c r="E272" s="37" t="s">
        <v>12</v>
      </c>
      <c r="F272" s="37" t="s">
        <v>368</v>
      </c>
      <c r="G272" s="37" t="s">
        <v>369</v>
      </c>
      <c r="H272" s="44" t="s">
        <v>370</v>
      </c>
      <c r="I272" s="38">
        <f>VLOOKUP($F272,KhoPhuEm!$A$1:$C$226,COLUMN(C266),0)</f>
        <v>198</v>
      </c>
      <c r="J272" s="39">
        <f>VLOOKUP($F272,'XN PE'!$A$1:$D$240,COLUMN(C265),0)</f>
        <v>512</v>
      </c>
      <c r="K272" s="39">
        <f>VLOOKUP($F272,'XN PE'!$A$1:$D$240,COLUMN(D265),0)</f>
        <v>560</v>
      </c>
      <c r="L272" s="40">
        <f>SUM(I272:J272)-K272</f>
        <v>150</v>
      </c>
      <c r="M272" s="41">
        <f>IF(F272=F271,"",SUMIF(F:F,F272,L:L))</f>
        <v>150</v>
      </c>
      <c r="N272" s="42">
        <f>VLOOKUP($F272,TB!$A:$C,COLUMN(C266),0)</f>
        <v>501</v>
      </c>
      <c r="O272" s="43">
        <v>520000</v>
      </c>
      <c r="P272" s="34">
        <f t="shared" si="25"/>
        <v>2404.7999999999997</v>
      </c>
      <c r="Q272" s="34">
        <f>IFERROR(P272-M272,0)</f>
        <v>2254.7999999999997</v>
      </c>
      <c r="R272" s="34">
        <f t="shared" si="23"/>
        <v>1249.5147540983603</v>
      </c>
      <c r="S272" s="56" t="str">
        <f>IF(ISNA(VLOOKUP($F272,Arr!$A$1:$G$230,COLUMN(C267),0))=TRUE," ",IF(VLOOKUP($F272,Arr!$A$1:$G$230,COLUMN(C267),0)=0,"",VLOOKUP($F272,Arr!$A$1:$G$230,COLUMN(C267),0)))</f>
        <v/>
      </c>
      <c r="T272" s="56" t="str">
        <f>IF(ISNA(VLOOKUP($F272,Arr!$A$1:$G$230,COLUMN(D267),0))=TRUE," ",IF(VLOOKUP($F272,Arr!$A$1:$G$230,COLUMN(D267),0)=0,"",VLOOKUP($F272,Arr!$A$1:$G$230,COLUMN(D267),0)))</f>
        <v/>
      </c>
      <c r="U272" s="56" t="str">
        <f>IF(ISNA(VLOOKUP($F272,Arr!$A$1:$G$230,COLUMN(E267),0))=TRUE," ",IF(VLOOKUP($F272,Arr!$A$1:$G$230,COLUMN(E267),0)=0,"",VLOOKUP($F272,Arr!$A$1:$G$230,COLUMN(E267),0)))</f>
        <v/>
      </c>
      <c r="V272" s="56" t="str">
        <f>IF(ISNA(VLOOKUP($F272,Arr!$A$1:$G$230,COLUMN(F267),0))=TRUE," ",IF(VLOOKUP($F272,Arr!$A$1:$G$230,COLUMN(F267),0)=0,"",VLOOKUP($F272,Arr!$A$1:$G$230,COLUMN(F267),0)))</f>
        <v/>
      </c>
      <c r="W272" s="56" t="str">
        <f>IF(ISNA(VLOOKUP($F272,Arr!$A$1:$G$230,COLUMN(G267),0))=TRUE," ",IF(VLOOKUP($F272,Arr!$A$1:$G$230,COLUMN(G267),0)=0,"",VLOOKUP($F272,Arr!$A$1:$G$230,COLUMN(G267),0)))</f>
        <v/>
      </c>
    </row>
    <row r="273" spans="1:18" ht="14.25" hidden="1" customHeight="1">
      <c r="A273" s="25" t="s">
        <v>394</v>
      </c>
      <c r="B273" s="25" t="s">
        <v>14</v>
      </c>
      <c r="C273" s="25" t="s">
        <v>14</v>
      </c>
      <c r="D273" s="25" t="s">
        <v>14</v>
      </c>
      <c r="E273" s="25" t="s">
        <v>198</v>
      </c>
      <c r="F273" s="25" t="s">
        <v>476</v>
      </c>
      <c r="G273" s="25" t="s">
        <v>477</v>
      </c>
      <c r="H273" s="26" t="s">
        <v>413</v>
      </c>
      <c r="I273" s="27">
        <v>-12</v>
      </c>
      <c r="J273" s="28">
        <v>0</v>
      </c>
      <c r="K273" s="29">
        <v>0</v>
      </c>
      <c r="L273" s="30">
        <v>-12</v>
      </c>
      <c r="M273" s="30"/>
      <c r="N273" s="31">
        <v>0</v>
      </c>
      <c r="O273" s="31">
        <v>0</v>
      </c>
      <c r="P273"/>
      <c r="Q273"/>
      <c r="R273"/>
    </row>
    <row r="274" spans="1:18" ht="14.25" hidden="1" customHeight="1">
      <c r="A274" s="1" t="s">
        <v>394</v>
      </c>
      <c r="B274" s="1" t="s">
        <v>14</v>
      </c>
      <c r="C274" s="1" t="s">
        <v>14</v>
      </c>
      <c r="D274" s="1" t="s">
        <v>14</v>
      </c>
      <c r="E274" s="1" t="s">
        <v>24</v>
      </c>
      <c r="F274" s="1" t="s">
        <v>476</v>
      </c>
      <c r="G274" s="1" t="s">
        <v>477</v>
      </c>
      <c r="H274" s="2" t="s">
        <v>413</v>
      </c>
      <c r="I274" s="3">
        <v>180</v>
      </c>
      <c r="J274" s="4">
        <v>0</v>
      </c>
      <c r="K274" s="5">
        <v>0</v>
      </c>
      <c r="L274" s="7">
        <v>180</v>
      </c>
      <c r="M274" s="7"/>
      <c r="N274" s="6">
        <v>0</v>
      </c>
      <c r="O274" s="6">
        <v>0</v>
      </c>
      <c r="P274"/>
      <c r="Q274"/>
      <c r="R274"/>
    </row>
    <row r="275" spans="1:18" ht="14.25" hidden="1" customHeight="1">
      <c r="A275" s="8" t="s">
        <v>394</v>
      </c>
      <c r="B275" s="8" t="s">
        <v>14</v>
      </c>
      <c r="C275" s="8" t="s">
        <v>14</v>
      </c>
      <c r="D275" s="8" t="s">
        <v>14</v>
      </c>
      <c r="E275" s="8" t="s">
        <v>12</v>
      </c>
      <c r="F275" s="8" t="s">
        <v>411</v>
      </c>
      <c r="G275" s="8" t="s">
        <v>412</v>
      </c>
      <c r="H275" s="9" t="s">
        <v>413</v>
      </c>
      <c r="I275" s="3">
        <v>-1</v>
      </c>
      <c r="J275" s="10">
        <v>0</v>
      </c>
      <c r="K275" s="11">
        <v>0</v>
      </c>
      <c r="L275" s="13">
        <v>-1</v>
      </c>
      <c r="M275" s="13"/>
      <c r="N275" s="12">
        <v>0</v>
      </c>
      <c r="O275" s="12">
        <v>0</v>
      </c>
      <c r="P275"/>
      <c r="Q275"/>
      <c r="R275"/>
    </row>
    <row r="276" spans="1:18" ht="14.25" hidden="1" customHeight="1">
      <c r="A276" s="8" t="s">
        <v>394</v>
      </c>
      <c r="B276" s="8" t="s">
        <v>14</v>
      </c>
      <c r="C276" s="8" t="s">
        <v>14</v>
      </c>
      <c r="D276" s="8" t="s">
        <v>14</v>
      </c>
      <c r="E276" s="8" t="s">
        <v>198</v>
      </c>
      <c r="F276" s="8" t="s">
        <v>411</v>
      </c>
      <c r="G276" s="8" t="s">
        <v>412</v>
      </c>
      <c r="H276" s="9" t="s">
        <v>413</v>
      </c>
      <c r="I276" s="3">
        <v>-1</v>
      </c>
      <c r="J276" s="10">
        <v>5</v>
      </c>
      <c r="K276" s="11">
        <v>11</v>
      </c>
      <c r="L276" s="13">
        <v>-7</v>
      </c>
      <c r="M276" s="13"/>
      <c r="N276" s="12">
        <v>0</v>
      </c>
      <c r="O276" s="12">
        <v>0</v>
      </c>
      <c r="P276"/>
      <c r="Q276"/>
      <c r="R276"/>
    </row>
    <row r="277" spans="1:18" ht="14.25" hidden="1" customHeight="1">
      <c r="A277" s="1" t="s">
        <v>394</v>
      </c>
      <c r="B277" s="1" t="s">
        <v>14</v>
      </c>
      <c r="C277" s="1" t="s">
        <v>14</v>
      </c>
      <c r="D277" s="1" t="s">
        <v>14</v>
      </c>
      <c r="E277" s="1" t="s">
        <v>24</v>
      </c>
      <c r="F277" s="1" t="s">
        <v>411</v>
      </c>
      <c r="G277" s="1" t="s">
        <v>412</v>
      </c>
      <c r="H277" s="2" t="s">
        <v>413</v>
      </c>
      <c r="I277" s="3">
        <v>440</v>
      </c>
      <c r="J277" s="4">
        <v>0</v>
      </c>
      <c r="K277" s="5">
        <v>0</v>
      </c>
      <c r="L277" s="7">
        <v>440</v>
      </c>
      <c r="M277" s="7"/>
      <c r="N277" s="6">
        <v>0</v>
      </c>
      <c r="O277" s="6">
        <v>0</v>
      </c>
      <c r="P277"/>
      <c r="Q277"/>
      <c r="R277"/>
    </row>
    <row r="278" spans="1:18" ht="14.25" hidden="1" customHeight="1">
      <c r="A278" s="8" t="s">
        <v>394</v>
      </c>
      <c r="B278" s="8" t="s">
        <v>14</v>
      </c>
      <c r="C278" s="8" t="s">
        <v>14</v>
      </c>
      <c r="D278" s="8" t="s">
        <v>14</v>
      </c>
      <c r="E278" s="8" t="s">
        <v>12</v>
      </c>
      <c r="F278" s="8" t="s">
        <v>447</v>
      </c>
      <c r="G278" s="8" t="s">
        <v>448</v>
      </c>
      <c r="H278" s="9" t="s">
        <v>201</v>
      </c>
      <c r="I278" s="3">
        <v>-3</v>
      </c>
      <c r="J278" s="10">
        <v>0</v>
      </c>
      <c r="K278" s="11">
        <v>0</v>
      </c>
      <c r="L278" s="13">
        <v>-3</v>
      </c>
      <c r="M278" s="13"/>
      <c r="N278" s="12">
        <v>0</v>
      </c>
      <c r="O278" s="12">
        <v>0</v>
      </c>
      <c r="P278"/>
      <c r="Q278"/>
      <c r="R278"/>
    </row>
    <row r="279" spans="1:18" ht="14.25" hidden="1" customHeight="1">
      <c r="A279" s="8" t="s">
        <v>394</v>
      </c>
      <c r="B279" s="8" t="s">
        <v>14</v>
      </c>
      <c r="C279" s="8" t="s">
        <v>14</v>
      </c>
      <c r="D279" s="8" t="s">
        <v>14</v>
      </c>
      <c r="E279" s="8" t="s">
        <v>24</v>
      </c>
      <c r="F279" s="8" t="s">
        <v>447</v>
      </c>
      <c r="G279" s="8" t="s">
        <v>448</v>
      </c>
      <c r="H279" s="9" t="s">
        <v>201</v>
      </c>
      <c r="I279" s="3">
        <v>-496</v>
      </c>
      <c r="J279" s="10">
        <v>0</v>
      </c>
      <c r="K279" s="11">
        <v>0</v>
      </c>
      <c r="L279" s="13">
        <v>-496</v>
      </c>
      <c r="M279" s="13"/>
      <c r="N279" s="12">
        <v>0</v>
      </c>
      <c r="O279" s="12">
        <v>0</v>
      </c>
      <c r="P279"/>
      <c r="Q279"/>
      <c r="R279"/>
    </row>
    <row r="280" spans="1:18" ht="14.25" hidden="1" customHeight="1">
      <c r="A280" s="8" t="s">
        <v>394</v>
      </c>
      <c r="B280" s="8" t="s">
        <v>14</v>
      </c>
      <c r="C280" s="8" t="s">
        <v>14</v>
      </c>
      <c r="D280" s="8" t="s">
        <v>14</v>
      </c>
      <c r="E280" s="8" t="s">
        <v>12</v>
      </c>
      <c r="F280" s="8" t="s">
        <v>449</v>
      </c>
      <c r="G280" s="8" t="s">
        <v>450</v>
      </c>
      <c r="H280" s="9" t="s">
        <v>201</v>
      </c>
      <c r="I280" s="3">
        <v>-2</v>
      </c>
      <c r="J280" s="10">
        <v>0</v>
      </c>
      <c r="K280" s="11">
        <v>0</v>
      </c>
      <c r="L280" s="13">
        <v>-2</v>
      </c>
      <c r="M280" s="13"/>
      <c r="N280" s="12">
        <v>0</v>
      </c>
      <c r="O280" s="12">
        <v>0</v>
      </c>
      <c r="P280"/>
      <c r="Q280"/>
      <c r="R280"/>
    </row>
    <row r="281" spans="1:18" ht="14.25" hidden="1" customHeight="1">
      <c r="A281" s="8" t="s">
        <v>394</v>
      </c>
      <c r="B281" s="8" t="s">
        <v>14</v>
      </c>
      <c r="C281" s="8" t="s">
        <v>14</v>
      </c>
      <c r="D281" s="8" t="s">
        <v>14</v>
      </c>
      <c r="E281" s="8" t="s">
        <v>198</v>
      </c>
      <c r="F281" s="8" t="s">
        <v>449</v>
      </c>
      <c r="G281" s="8" t="s">
        <v>450</v>
      </c>
      <c r="H281" s="9" t="s">
        <v>201</v>
      </c>
      <c r="I281" s="3">
        <v>-1</v>
      </c>
      <c r="J281" s="10">
        <v>0</v>
      </c>
      <c r="K281" s="11">
        <v>0</v>
      </c>
      <c r="L281" s="13">
        <v>-1</v>
      </c>
      <c r="M281" s="13"/>
      <c r="N281" s="12">
        <v>0</v>
      </c>
      <c r="O281" s="12">
        <v>0</v>
      </c>
      <c r="P281"/>
      <c r="Q281"/>
      <c r="R281"/>
    </row>
    <row r="282" spans="1:18" ht="14.25" hidden="1" customHeight="1">
      <c r="A282" s="1" t="s">
        <v>394</v>
      </c>
      <c r="B282" s="1" t="s">
        <v>14</v>
      </c>
      <c r="C282" s="1" t="s">
        <v>14</v>
      </c>
      <c r="D282" s="1" t="s">
        <v>14</v>
      </c>
      <c r="E282" s="1" t="s">
        <v>24</v>
      </c>
      <c r="F282" s="1" t="s">
        <v>449</v>
      </c>
      <c r="G282" s="1" t="s">
        <v>450</v>
      </c>
      <c r="H282" s="2" t="s">
        <v>201</v>
      </c>
      <c r="I282" s="3">
        <v>3920</v>
      </c>
      <c r="J282" s="4">
        <v>0</v>
      </c>
      <c r="K282" s="5">
        <v>0</v>
      </c>
      <c r="L282" s="7">
        <v>3920</v>
      </c>
      <c r="M282" s="7"/>
      <c r="N282" s="6">
        <v>0</v>
      </c>
      <c r="O282" s="6">
        <v>0</v>
      </c>
      <c r="P282"/>
      <c r="Q282"/>
      <c r="R282"/>
    </row>
    <row r="283" spans="1:18" ht="14.25" hidden="1" customHeight="1">
      <c r="A283" s="8" t="s">
        <v>394</v>
      </c>
      <c r="B283" s="8" t="s">
        <v>14</v>
      </c>
      <c r="C283" s="8" t="s">
        <v>14</v>
      </c>
      <c r="D283" s="8" t="s">
        <v>14</v>
      </c>
      <c r="E283" s="8" t="s">
        <v>198</v>
      </c>
      <c r="F283" s="8" t="s">
        <v>457</v>
      </c>
      <c r="G283" s="8" t="s">
        <v>458</v>
      </c>
      <c r="H283" s="9" t="s">
        <v>210</v>
      </c>
      <c r="I283" s="3">
        <v>-25</v>
      </c>
      <c r="J283" s="10">
        <v>0</v>
      </c>
      <c r="K283" s="11">
        <v>2</v>
      </c>
      <c r="L283" s="13">
        <v>-27</v>
      </c>
      <c r="M283" s="13"/>
      <c r="N283" s="12">
        <v>0</v>
      </c>
      <c r="O283" s="12">
        <v>0</v>
      </c>
      <c r="P283"/>
      <c r="Q283"/>
      <c r="R283"/>
    </row>
    <row r="284" spans="1:18" ht="14.25" hidden="1" customHeight="1">
      <c r="A284" s="1" t="s">
        <v>394</v>
      </c>
      <c r="B284" s="1" t="s">
        <v>14</v>
      </c>
      <c r="C284" s="1" t="s">
        <v>14</v>
      </c>
      <c r="D284" s="1" t="s">
        <v>14</v>
      </c>
      <c r="E284" s="1" t="s">
        <v>24</v>
      </c>
      <c r="F284" s="1" t="s">
        <v>397</v>
      </c>
      <c r="G284" s="1" t="s">
        <v>398</v>
      </c>
      <c r="H284" s="2" t="s">
        <v>201</v>
      </c>
      <c r="I284" s="3">
        <v>3</v>
      </c>
      <c r="J284" s="4">
        <v>0</v>
      </c>
      <c r="K284" s="5">
        <v>0</v>
      </c>
      <c r="L284" s="7">
        <v>3</v>
      </c>
      <c r="M284" s="7"/>
      <c r="N284" s="6">
        <v>0</v>
      </c>
      <c r="O284" s="6">
        <v>0</v>
      </c>
      <c r="P284"/>
      <c r="Q284"/>
      <c r="R284"/>
    </row>
    <row r="285" spans="1:18" ht="14.25" hidden="1" customHeight="1">
      <c r="A285" s="1" t="s">
        <v>394</v>
      </c>
      <c r="B285" s="1" t="s">
        <v>14</v>
      </c>
      <c r="C285" s="1" t="s">
        <v>14</v>
      </c>
      <c r="D285" s="1" t="s">
        <v>14</v>
      </c>
      <c r="E285" s="1" t="s">
        <v>24</v>
      </c>
      <c r="F285" s="1" t="s">
        <v>392</v>
      </c>
      <c r="G285" s="1" t="s">
        <v>393</v>
      </c>
      <c r="H285" s="2" t="s">
        <v>210</v>
      </c>
      <c r="I285" s="3">
        <v>1</v>
      </c>
      <c r="J285" s="4">
        <v>0</v>
      </c>
      <c r="K285" s="5">
        <v>0</v>
      </c>
      <c r="L285" s="7">
        <v>1</v>
      </c>
      <c r="M285" s="7"/>
      <c r="N285" s="6">
        <v>0</v>
      </c>
      <c r="O285" s="6">
        <v>0</v>
      </c>
      <c r="P285"/>
      <c r="Q285"/>
      <c r="R285"/>
    </row>
    <row r="286" spans="1:18" ht="14.25" hidden="1" customHeight="1">
      <c r="A286" s="1" t="s">
        <v>394</v>
      </c>
      <c r="B286" s="1" t="s">
        <v>14</v>
      </c>
      <c r="C286" s="1" t="s">
        <v>14</v>
      </c>
      <c r="D286" s="1" t="s">
        <v>14</v>
      </c>
      <c r="E286" s="1" t="s">
        <v>12</v>
      </c>
      <c r="F286" s="1" t="s">
        <v>395</v>
      </c>
      <c r="G286" s="1" t="s">
        <v>396</v>
      </c>
      <c r="H286" s="2" t="s">
        <v>210</v>
      </c>
      <c r="I286" s="3">
        <v>66</v>
      </c>
      <c r="J286" s="4">
        <v>0</v>
      </c>
      <c r="K286" s="5">
        <v>0</v>
      </c>
      <c r="L286" s="7">
        <v>66</v>
      </c>
      <c r="M286" s="7"/>
      <c r="N286" s="6">
        <v>0</v>
      </c>
      <c r="O286" s="6">
        <v>0</v>
      </c>
      <c r="P286"/>
      <c r="Q286"/>
      <c r="R286"/>
    </row>
    <row r="287" spans="1:18" ht="14.25" hidden="1" customHeight="1">
      <c r="A287" s="1" t="s">
        <v>394</v>
      </c>
      <c r="B287" s="1" t="s">
        <v>14</v>
      </c>
      <c r="C287" s="1" t="s">
        <v>14</v>
      </c>
      <c r="D287" s="1" t="s">
        <v>14</v>
      </c>
      <c r="E287" s="1" t="s">
        <v>24</v>
      </c>
      <c r="F287" s="1" t="s">
        <v>395</v>
      </c>
      <c r="G287" s="1" t="s">
        <v>396</v>
      </c>
      <c r="H287" s="2" t="s">
        <v>210</v>
      </c>
      <c r="I287" s="3">
        <v>22</v>
      </c>
      <c r="J287" s="4">
        <v>0</v>
      </c>
      <c r="K287" s="5">
        <v>0</v>
      </c>
      <c r="L287" s="7">
        <v>22</v>
      </c>
      <c r="M287" s="7"/>
      <c r="N287" s="6">
        <v>0</v>
      </c>
      <c r="O287" s="6">
        <v>0</v>
      </c>
      <c r="P287"/>
      <c r="Q287"/>
      <c r="R287"/>
    </row>
    <row r="288" spans="1:18" ht="14.25" hidden="1" customHeight="1">
      <c r="A288" s="1" t="s">
        <v>394</v>
      </c>
      <c r="B288" s="1" t="s">
        <v>14</v>
      </c>
      <c r="C288" s="1" t="s">
        <v>14</v>
      </c>
      <c r="D288" s="1" t="s">
        <v>14</v>
      </c>
      <c r="E288" s="1" t="s">
        <v>24</v>
      </c>
      <c r="F288" s="1" t="s">
        <v>399</v>
      </c>
      <c r="G288" s="1" t="s">
        <v>400</v>
      </c>
      <c r="H288" s="2" t="s">
        <v>210</v>
      </c>
      <c r="I288" s="3">
        <v>21</v>
      </c>
      <c r="J288" s="4">
        <v>0</v>
      </c>
      <c r="K288" s="5">
        <v>0</v>
      </c>
      <c r="L288" s="7">
        <v>21</v>
      </c>
      <c r="M288" s="7"/>
      <c r="N288" s="6">
        <v>0</v>
      </c>
      <c r="O288" s="6">
        <v>0</v>
      </c>
      <c r="P288"/>
      <c r="Q288"/>
      <c r="R288"/>
    </row>
    <row r="289" spans="1:18" ht="14.25" hidden="1" customHeight="1">
      <c r="A289" s="8" t="s">
        <v>394</v>
      </c>
      <c r="B289" s="8" t="s">
        <v>14</v>
      </c>
      <c r="C289" s="8" t="s">
        <v>14</v>
      </c>
      <c r="D289" s="8" t="s">
        <v>14</v>
      </c>
      <c r="E289" s="8" t="s">
        <v>12</v>
      </c>
      <c r="F289" s="8" t="s">
        <v>445</v>
      </c>
      <c r="G289" s="8" t="s">
        <v>446</v>
      </c>
      <c r="H289" s="9" t="s">
        <v>210</v>
      </c>
      <c r="I289" s="3">
        <v>-3</v>
      </c>
      <c r="J289" s="10">
        <v>0</v>
      </c>
      <c r="K289" s="11">
        <v>0</v>
      </c>
      <c r="L289" s="13">
        <v>-3</v>
      </c>
      <c r="M289" s="13"/>
      <c r="N289" s="12">
        <v>0</v>
      </c>
      <c r="O289" s="12">
        <v>0</v>
      </c>
      <c r="P289"/>
      <c r="Q289"/>
      <c r="R289"/>
    </row>
    <row r="290" spans="1:18" ht="14.25" hidden="1" customHeight="1">
      <c r="A290" s="1" t="s">
        <v>394</v>
      </c>
      <c r="B290" s="1" t="s">
        <v>14</v>
      </c>
      <c r="C290" s="1" t="s">
        <v>14</v>
      </c>
      <c r="D290" s="1" t="s">
        <v>14</v>
      </c>
      <c r="E290" s="1" t="s">
        <v>198</v>
      </c>
      <c r="F290" s="1" t="s">
        <v>445</v>
      </c>
      <c r="G290" s="1" t="s">
        <v>446</v>
      </c>
      <c r="H290" s="2" t="s">
        <v>210</v>
      </c>
      <c r="I290" s="3">
        <v>676</v>
      </c>
      <c r="J290" s="4">
        <v>10</v>
      </c>
      <c r="K290" s="5">
        <v>456</v>
      </c>
      <c r="L290" s="7">
        <v>230</v>
      </c>
      <c r="M290" s="7"/>
      <c r="N290" s="6">
        <v>0</v>
      </c>
      <c r="O290" s="6">
        <v>0</v>
      </c>
      <c r="P290"/>
      <c r="Q290"/>
      <c r="R290"/>
    </row>
    <row r="291" spans="1:18" ht="14.25" hidden="1" customHeight="1">
      <c r="A291" s="8" t="s">
        <v>394</v>
      </c>
      <c r="B291" s="8" t="s">
        <v>14</v>
      </c>
      <c r="C291" s="8" t="s">
        <v>14</v>
      </c>
      <c r="D291" s="8" t="s">
        <v>14</v>
      </c>
      <c r="E291" s="8" t="s">
        <v>12</v>
      </c>
      <c r="F291" s="8" t="s">
        <v>418</v>
      </c>
      <c r="G291" s="8" t="s">
        <v>419</v>
      </c>
      <c r="H291" s="9" t="s">
        <v>210</v>
      </c>
      <c r="I291" s="3">
        <v>-1</v>
      </c>
      <c r="J291" s="10">
        <v>0</v>
      </c>
      <c r="K291" s="11">
        <v>0</v>
      </c>
      <c r="L291" s="13">
        <v>-1</v>
      </c>
      <c r="M291" s="13"/>
      <c r="N291" s="12">
        <v>0</v>
      </c>
      <c r="O291" s="12">
        <v>0</v>
      </c>
      <c r="P291"/>
      <c r="Q291"/>
      <c r="R291"/>
    </row>
    <row r="292" spans="1:18" ht="14.25" hidden="1" customHeight="1">
      <c r="A292" s="8" t="s">
        <v>394</v>
      </c>
      <c r="B292" s="8" t="s">
        <v>14</v>
      </c>
      <c r="C292" s="8" t="s">
        <v>14</v>
      </c>
      <c r="D292" s="8" t="s">
        <v>14</v>
      </c>
      <c r="E292" s="8" t="s">
        <v>24</v>
      </c>
      <c r="F292" s="8" t="s">
        <v>418</v>
      </c>
      <c r="G292" s="8" t="s">
        <v>419</v>
      </c>
      <c r="H292" s="9" t="s">
        <v>210</v>
      </c>
      <c r="I292" s="3">
        <v>-1</v>
      </c>
      <c r="J292" s="10">
        <v>0</v>
      </c>
      <c r="K292" s="11">
        <v>0</v>
      </c>
      <c r="L292" s="13">
        <v>-1</v>
      </c>
      <c r="M292" s="13"/>
      <c r="N292" s="12">
        <v>0</v>
      </c>
      <c r="O292" s="12">
        <v>0</v>
      </c>
      <c r="P292"/>
      <c r="Q292"/>
      <c r="R292"/>
    </row>
    <row r="293" spans="1:18" ht="14.25" hidden="1" customHeight="1">
      <c r="A293" s="8" t="s">
        <v>394</v>
      </c>
      <c r="B293" s="8" t="s">
        <v>14</v>
      </c>
      <c r="C293" s="8" t="s">
        <v>14</v>
      </c>
      <c r="D293" s="8" t="s">
        <v>14</v>
      </c>
      <c r="E293" s="8" t="s">
        <v>12</v>
      </c>
      <c r="F293" s="8" t="s">
        <v>424</v>
      </c>
      <c r="G293" s="8" t="s">
        <v>425</v>
      </c>
      <c r="H293" s="9" t="s">
        <v>210</v>
      </c>
      <c r="I293" s="3">
        <v>-3</v>
      </c>
      <c r="J293" s="10">
        <v>0</v>
      </c>
      <c r="K293" s="11">
        <v>0</v>
      </c>
      <c r="L293" s="13">
        <v>-3</v>
      </c>
      <c r="M293" s="13"/>
      <c r="N293" s="12">
        <v>0</v>
      </c>
      <c r="O293" s="12">
        <v>0</v>
      </c>
      <c r="P293"/>
      <c r="Q293"/>
      <c r="R293"/>
    </row>
    <row r="294" spans="1:18" ht="14.25" hidden="1" customHeight="1">
      <c r="A294" s="1" t="s">
        <v>394</v>
      </c>
      <c r="B294" s="1" t="s">
        <v>14</v>
      </c>
      <c r="C294" s="1" t="s">
        <v>14</v>
      </c>
      <c r="D294" s="1" t="s">
        <v>14</v>
      </c>
      <c r="E294" s="1" t="s">
        <v>24</v>
      </c>
      <c r="F294" s="1" t="s">
        <v>424</v>
      </c>
      <c r="G294" s="1" t="s">
        <v>425</v>
      </c>
      <c r="H294" s="2" t="s">
        <v>210</v>
      </c>
      <c r="I294" s="3">
        <v>19</v>
      </c>
      <c r="J294" s="4">
        <v>0</v>
      </c>
      <c r="K294" s="5">
        <v>0</v>
      </c>
      <c r="L294" s="7">
        <v>19</v>
      </c>
      <c r="M294" s="7"/>
      <c r="N294" s="6">
        <v>0</v>
      </c>
      <c r="O294" s="6">
        <v>0</v>
      </c>
      <c r="P294"/>
      <c r="Q294"/>
      <c r="R294"/>
    </row>
    <row r="295" spans="1:18" ht="14.25" hidden="1" customHeight="1">
      <c r="A295" s="8" t="s">
        <v>394</v>
      </c>
      <c r="B295" s="8" t="s">
        <v>14</v>
      </c>
      <c r="C295" s="8" t="s">
        <v>14</v>
      </c>
      <c r="D295" s="8" t="s">
        <v>14</v>
      </c>
      <c r="E295" s="8" t="s">
        <v>12</v>
      </c>
      <c r="F295" s="8" t="s">
        <v>420</v>
      </c>
      <c r="G295" s="8" t="s">
        <v>421</v>
      </c>
      <c r="H295" s="9" t="s">
        <v>210</v>
      </c>
      <c r="I295" s="3">
        <v>-1</v>
      </c>
      <c r="J295" s="10">
        <v>0</v>
      </c>
      <c r="K295" s="11">
        <v>0</v>
      </c>
      <c r="L295" s="13">
        <v>-1</v>
      </c>
      <c r="M295" s="13"/>
      <c r="N295" s="12">
        <v>0</v>
      </c>
      <c r="O295" s="12">
        <v>0</v>
      </c>
      <c r="P295"/>
      <c r="Q295"/>
      <c r="R295"/>
    </row>
    <row r="296" spans="1:18" ht="14.25" hidden="1" customHeight="1">
      <c r="A296" s="8" t="s">
        <v>394</v>
      </c>
      <c r="B296" s="8" t="s">
        <v>14</v>
      </c>
      <c r="C296" s="8" t="s">
        <v>14</v>
      </c>
      <c r="D296" s="8" t="s">
        <v>14</v>
      </c>
      <c r="E296" s="8" t="s">
        <v>198</v>
      </c>
      <c r="F296" s="8" t="s">
        <v>420</v>
      </c>
      <c r="G296" s="8" t="s">
        <v>421</v>
      </c>
      <c r="H296" s="9" t="s">
        <v>210</v>
      </c>
      <c r="I296" s="3">
        <v>-1</v>
      </c>
      <c r="J296" s="10">
        <v>0</v>
      </c>
      <c r="K296" s="11">
        <v>0</v>
      </c>
      <c r="L296" s="13">
        <v>-1</v>
      </c>
      <c r="M296" s="13"/>
      <c r="N296" s="12">
        <v>0</v>
      </c>
      <c r="O296" s="12">
        <v>0</v>
      </c>
      <c r="P296"/>
      <c r="Q296"/>
      <c r="R296"/>
    </row>
    <row r="297" spans="1:18" ht="14.25" hidden="1" customHeight="1">
      <c r="A297" s="8" t="s">
        <v>394</v>
      </c>
      <c r="B297" s="8" t="s">
        <v>14</v>
      </c>
      <c r="C297" s="8" t="s">
        <v>14</v>
      </c>
      <c r="D297" s="8" t="s">
        <v>14</v>
      </c>
      <c r="E297" s="8" t="s">
        <v>12</v>
      </c>
      <c r="F297" s="8" t="s">
        <v>428</v>
      </c>
      <c r="G297" s="8" t="s">
        <v>429</v>
      </c>
      <c r="H297" s="9" t="s">
        <v>210</v>
      </c>
      <c r="I297" s="3">
        <v>-1</v>
      </c>
      <c r="J297" s="10">
        <v>0</v>
      </c>
      <c r="K297" s="11">
        <v>0</v>
      </c>
      <c r="L297" s="13">
        <v>-1</v>
      </c>
      <c r="M297" s="13"/>
      <c r="N297" s="12">
        <v>0</v>
      </c>
      <c r="O297" s="12">
        <v>0</v>
      </c>
      <c r="P297"/>
      <c r="Q297"/>
      <c r="R297"/>
    </row>
    <row r="298" spans="1:18" ht="14.25" hidden="1" customHeight="1">
      <c r="A298" s="8" t="s">
        <v>394</v>
      </c>
      <c r="B298" s="8" t="s">
        <v>14</v>
      </c>
      <c r="C298" s="8" t="s">
        <v>14</v>
      </c>
      <c r="D298" s="8" t="s">
        <v>14</v>
      </c>
      <c r="E298" s="8" t="s">
        <v>198</v>
      </c>
      <c r="F298" s="8" t="s">
        <v>428</v>
      </c>
      <c r="G298" s="8" t="s">
        <v>429</v>
      </c>
      <c r="H298" s="9" t="s">
        <v>210</v>
      </c>
      <c r="I298" s="3">
        <v>-1</v>
      </c>
      <c r="J298" s="10">
        <v>0</v>
      </c>
      <c r="K298" s="11">
        <v>0</v>
      </c>
      <c r="L298" s="13">
        <v>-1</v>
      </c>
      <c r="M298" s="13"/>
      <c r="N298" s="12">
        <v>0</v>
      </c>
      <c r="O298" s="12">
        <v>0</v>
      </c>
      <c r="P298"/>
      <c r="Q298"/>
      <c r="R298"/>
    </row>
    <row r="299" spans="1:18" ht="14.25" hidden="1" customHeight="1">
      <c r="A299" s="8" t="s">
        <v>394</v>
      </c>
      <c r="B299" s="8" t="s">
        <v>14</v>
      </c>
      <c r="C299" s="8" t="s">
        <v>14</v>
      </c>
      <c r="D299" s="8" t="s">
        <v>14</v>
      </c>
      <c r="E299" s="8" t="s">
        <v>24</v>
      </c>
      <c r="F299" s="8" t="s">
        <v>428</v>
      </c>
      <c r="G299" s="8" t="s">
        <v>429</v>
      </c>
      <c r="H299" s="9" t="s">
        <v>210</v>
      </c>
      <c r="I299" s="3">
        <v>-3</v>
      </c>
      <c r="J299" s="10">
        <v>0</v>
      </c>
      <c r="K299" s="11">
        <v>0</v>
      </c>
      <c r="L299" s="13">
        <v>-3</v>
      </c>
      <c r="M299" s="13"/>
      <c r="N299" s="12">
        <v>0</v>
      </c>
      <c r="O299" s="12">
        <v>0</v>
      </c>
      <c r="P299"/>
      <c r="Q299"/>
      <c r="R299"/>
    </row>
    <row r="300" spans="1:18" ht="14.25" hidden="1" customHeight="1">
      <c r="A300" s="8" t="s">
        <v>394</v>
      </c>
      <c r="B300" s="8" t="s">
        <v>14</v>
      </c>
      <c r="C300" s="8" t="s">
        <v>14</v>
      </c>
      <c r="D300" s="8" t="s">
        <v>14</v>
      </c>
      <c r="E300" s="8" t="s">
        <v>198</v>
      </c>
      <c r="F300" s="8" t="s">
        <v>430</v>
      </c>
      <c r="G300" s="8" t="s">
        <v>431</v>
      </c>
      <c r="H300" s="9" t="s">
        <v>210</v>
      </c>
      <c r="I300" s="3">
        <v>-1</v>
      </c>
      <c r="J300" s="10">
        <v>0</v>
      </c>
      <c r="K300" s="11">
        <v>0</v>
      </c>
      <c r="L300" s="13">
        <v>-1</v>
      </c>
      <c r="M300" s="13"/>
      <c r="N300" s="12">
        <v>0</v>
      </c>
      <c r="O300" s="12">
        <v>0</v>
      </c>
      <c r="P300"/>
      <c r="Q300"/>
      <c r="R300"/>
    </row>
    <row r="301" spans="1:18" ht="14.25" hidden="1" customHeight="1">
      <c r="A301" s="8" t="s">
        <v>394</v>
      </c>
      <c r="B301" s="8" t="s">
        <v>14</v>
      </c>
      <c r="C301" s="8" t="s">
        <v>14</v>
      </c>
      <c r="D301" s="8" t="s">
        <v>14</v>
      </c>
      <c r="E301" s="8" t="s">
        <v>198</v>
      </c>
      <c r="F301" s="8" t="s">
        <v>422</v>
      </c>
      <c r="G301" s="8" t="s">
        <v>423</v>
      </c>
      <c r="H301" s="9" t="s">
        <v>210</v>
      </c>
      <c r="I301" s="3">
        <v>0</v>
      </c>
      <c r="J301" s="10">
        <v>0</v>
      </c>
      <c r="K301" s="11">
        <v>25</v>
      </c>
      <c r="L301" s="13">
        <v>-25</v>
      </c>
      <c r="M301" s="13"/>
      <c r="N301" s="12">
        <v>0</v>
      </c>
      <c r="O301" s="12">
        <v>0</v>
      </c>
      <c r="P301"/>
      <c r="Q301"/>
      <c r="R301"/>
    </row>
    <row r="302" spans="1:18" ht="14.25" hidden="1" customHeight="1">
      <c r="A302" s="8" t="s">
        <v>394</v>
      </c>
      <c r="B302" s="8" t="s">
        <v>14</v>
      </c>
      <c r="C302" s="8" t="s">
        <v>14</v>
      </c>
      <c r="D302" s="8" t="s">
        <v>14</v>
      </c>
      <c r="E302" s="8" t="s">
        <v>198</v>
      </c>
      <c r="F302" s="8" t="s">
        <v>438</v>
      </c>
      <c r="G302" s="8" t="s">
        <v>439</v>
      </c>
      <c r="H302" s="9" t="s">
        <v>210</v>
      </c>
      <c r="I302" s="3">
        <v>0</v>
      </c>
      <c r="J302" s="10">
        <v>0</v>
      </c>
      <c r="K302" s="11">
        <v>22</v>
      </c>
      <c r="L302" s="13">
        <v>-22</v>
      </c>
      <c r="M302" s="13"/>
      <c r="N302" s="12">
        <v>0</v>
      </c>
      <c r="O302" s="12">
        <v>0</v>
      </c>
      <c r="P302"/>
      <c r="Q302"/>
      <c r="R302"/>
    </row>
    <row r="303" spans="1:18" ht="14.25" hidden="1" customHeight="1">
      <c r="A303" s="1" t="s">
        <v>394</v>
      </c>
      <c r="B303" s="1" t="s">
        <v>14</v>
      </c>
      <c r="C303" s="1" t="s">
        <v>14</v>
      </c>
      <c r="D303" s="1" t="s">
        <v>14</v>
      </c>
      <c r="E303" s="1" t="s">
        <v>24</v>
      </c>
      <c r="F303" s="1" t="s">
        <v>407</v>
      </c>
      <c r="G303" s="1" t="s">
        <v>408</v>
      </c>
      <c r="H303" s="2" t="s">
        <v>210</v>
      </c>
      <c r="I303" s="3">
        <v>20</v>
      </c>
      <c r="J303" s="4">
        <v>0</v>
      </c>
      <c r="K303" s="5">
        <v>0</v>
      </c>
      <c r="L303" s="7">
        <v>20</v>
      </c>
      <c r="M303" s="7"/>
      <c r="N303" s="6">
        <v>0</v>
      </c>
      <c r="O303" s="6">
        <v>0</v>
      </c>
      <c r="P303"/>
      <c r="Q303"/>
      <c r="R303"/>
    </row>
    <row r="304" spans="1:18" ht="14.25" hidden="1" customHeight="1">
      <c r="A304" s="8" t="s">
        <v>394</v>
      </c>
      <c r="B304" s="8" t="s">
        <v>14</v>
      </c>
      <c r="C304" s="8" t="s">
        <v>14</v>
      </c>
      <c r="D304" s="8" t="s">
        <v>14</v>
      </c>
      <c r="E304" s="8" t="s">
        <v>12</v>
      </c>
      <c r="F304" s="8" t="s">
        <v>455</v>
      </c>
      <c r="G304" s="8" t="s">
        <v>456</v>
      </c>
      <c r="H304" s="9" t="s">
        <v>210</v>
      </c>
      <c r="I304" s="3">
        <v>-17</v>
      </c>
      <c r="J304" s="10">
        <v>0</v>
      </c>
      <c r="K304" s="11">
        <v>0</v>
      </c>
      <c r="L304" s="13">
        <v>-17</v>
      </c>
      <c r="M304" s="13"/>
      <c r="N304" s="12">
        <v>0</v>
      </c>
      <c r="O304" s="12">
        <v>0</v>
      </c>
      <c r="P304"/>
      <c r="Q304"/>
      <c r="R304"/>
    </row>
    <row r="305" spans="1:18" ht="14.25" hidden="1" customHeight="1">
      <c r="A305" s="8" t="s">
        <v>394</v>
      </c>
      <c r="B305" s="8" t="s">
        <v>14</v>
      </c>
      <c r="C305" s="8" t="s">
        <v>14</v>
      </c>
      <c r="D305" s="8" t="s">
        <v>14</v>
      </c>
      <c r="E305" s="8" t="s">
        <v>198</v>
      </c>
      <c r="F305" s="8" t="s">
        <v>455</v>
      </c>
      <c r="G305" s="8" t="s">
        <v>456</v>
      </c>
      <c r="H305" s="9" t="s">
        <v>210</v>
      </c>
      <c r="I305" s="3">
        <v>-18</v>
      </c>
      <c r="J305" s="10">
        <v>0</v>
      </c>
      <c r="K305" s="11">
        <v>0</v>
      </c>
      <c r="L305" s="13">
        <v>-18</v>
      </c>
      <c r="M305" s="13"/>
      <c r="N305" s="12">
        <v>0</v>
      </c>
      <c r="O305" s="12">
        <v>0</v>
      </c>
      <c r="P305"/>
      <c r="Q305"/>
      <c r="R305"/>
    </row>
    <row r="306" spans="1:18" ht="14.25" hidden="1" customHeight="1">
      <c r="A306" s="1" t="s">
        <v>394</v>
      </c>
      <c r="B306" s="1" t="s">
        <v>14</v>
      </c>
      <c r="C306" s="1" t="s">
        <v>14</v>
      </c>
      <c r="D306" s="1" t="s">
        <v>14</v>
      </c>
      <c r="E306" s="1" t="s">
        <v>24</v>
      </c>
      <c r="F306" s="1" t="s">
        <v>455</v>
      </c>
      <c r="G306" s="1" t="s">
        <v>456</v>
      </c>
      <c r="H306" s="2" t="s">
        <v>210</v>
      </c>
      <c r="I306" s="3">
        <v>331</v>
      </c>
      <c r="J306" s="4">
        <v>0</v>
      </c>
      <c r="K306" s="5">
        <v>0</v>
      </c>
      <c r="L306" s="7">
        <v>331</v>
      </c>
      <c r="M306" s="7"/>
      <c r="N306" s="6">
        <v>0</v>
      </c>
      <c r="O306" s="6">
        <v>0</v>
      </c>
      <c r="P306"/>
      <c r="Q306"/>
      <c r="R306"/>
    </row>
    <row r="307" spans="1:18" ht="14.25" hidden="1" customHeight="1">
      <c r="A307" s="8" t="s">
        <v>394</v>
      </c>
      <c r="B307" s="8" t="s">
        <v>14</v>
      </c>
      <c r="C307" s="8" t="s">
        <v>14</v>
      </c>
      <c r="D307" s="8" t="s">
        <v>14</v>
      </c>
      <c r="E307" s="8" t="s">
        <v>12</v>
      </c>
      <c r="F307" s="8" t="s">
        <v>434</v>
      </c>
      <c r="G307" s="8" t="s">
        <v>435</v>
      </c>
      <c r="H307" s="9" t="s">
        <v>210</v>
      </c>
      <c r="I307" s="3">
        <v>-1</v>
      </c>
      <c r="J307" s="10">
        <v>0</v>
      </c>
      <c r="K307" s="11">
        <v>0</v>
      </c>
      <c r="L307" s="13">
        <v>-1</v>
      </c>
      <c r="M307" s="13"/>
      <c r="N307" s="12">
        <v>0</v>
      </c>
      <c r="O307" s="12">
        <v>0</v>
      </c>
      <c r="P307"/>
      <c r="Q307"/>
      <c r="R307"/>
    </row>
    <row r="308" spans="1:18" ht="14.25" hidden="1" customHeight="1">
      <c r="A308" s="1" t="s">
        <v>394</v>
      </c>
      <c r="B308" s="1" t="s">
        <v>14</v>
      </c>
      <c r="C308" s="1" t="s">
        <v>14</v>
      </c>
      <c r="D308" s="1" t="s">
        <v>14</v>
      </c>
      <c r="E308" s="1" t="s">
        <v>24</v>
      </c>
      <c r="F308" s="1" t="s">
        <v>434</v>
      </c>
      <c r="G308" s="1" t="s">
        <v>435</v>
      </c>
      <c r="H308" s="2" t="s">
        <v>210</v>
      </c>
      <c r="I308" s="3">
        <v>17</v>
      </c>
      <c r="J308" s="4">
        <v>0</v>
      </c>
      <c r="K308" s="5">
        <v>0</v>
      </c>
      <c r="L308" s="7">
        <v>17</v>
      </c>
      <c r="M308" s="7"/>
      <c r="N308" s="6">
        <v>0</v>
      </c>
      <c r="O308" s="6">
        <v>0</v>
      </c>
      <c r="P308"/>
      <c r="Q308"/>
      <c r="R308"/>
    </row>
    <row r="309" spans="1:18" ht="14.25" hidden="1" customHeight="1">
      <c r="A309" s="8" t="s">
        <v>394</v>
      </c>
      <c r="B309" s="8" t="s">
        <v>14</v>
      </c>
      <c r="C309" s="8" t="s">
        <v>14</v>
      </c>
      <c r="D309" s="8" t="s">
        <v>14</v>
      </c>
      <c r="E309" s="8" t="s">
        <v>12</v>
      </c>
      <c r="F309" s="8" t="s">
        <v>440</v>
      </c>
      <c r="G309" s="8" t="s">
        <v>441</v>
      </c>
      <c r="H309" s="9" t="s">
        <v>210</v>
      </c>
      <c r="I309" s="3">
        <v>-159</v>
      </c>
      <c r="J309" s="10">
        <v>0</v>
      </c>
      <c r="K309" s="11">
        <v>0</v>
      </c>
      <c r="L309" s="13">
        <v>-159</v>
      </c>
      <c r="M309" s="13"/>
      <c r="N309" s="12">
        <v>0</v>
      </c>
      <c r="O309" s="12">
        <v>0</v>
      </c>
      <c r="P309"/>
      <c r="Q309"/>
      <c r="R309"/>
    </row>
    <row r="310" spans="1:18" ht="14.25" hidden="1" customHeight="1">
      <c r="A310" s="8" t="s">
        <v>394</v>
      </c>
      <c r="B310" s="8" t="s">
        <v>14</v>
      </c>
      <c r="C310" s="8" t="s">
        <v>14</v>
      </c>
      <c r="D310" s="8" t="s">
        <v>14</v>
      </c>
      <c r="E310" s="8" t="s">
        <v>198</v>
      </c>
      <c r="F310" s="8" t="s">
        <v>440</v>
      </c>
      <c r="G310" s="8" t="s">
        <v>441</v>
      </c>
      <c r="H310" s="9" t="s">
        <v>210</v>
      </c>
      <c r="I310" s="3">
        <v>307</v>
      </c>
      <c r="J310" s="10">
        <v>76</v>
      </c>
      <c r="K310" s="11">
        <v>578</v>
      </c>
      <c r="L310" s="13">
        <v>-195</v>
      </c>
      <c r="M310" s="13"/>
      <c r="N310" s="12">
        <v>0</v>
      </c>
      <c r="O310" s="12">
        <v>0</v>
      </c>
      <c r="P310"/>
      <c r="Q310"/>
      <c r="R310"/>
    </row>
    <row r="311" spans="1:18" ht="14.25" hidden="1" customHeight="1">
      <c r="A311" s="1" t="s">
        <v>394</v>
      </c>
      <c r="B311" s="1" t="s">
        <v>14</v>
      </c>
      <c r="C311" s="1" t="s">
        <v>14</v>
      </c>
      <c r="D311" s="1" t="s">
        <v>14</v>
      </c>
      <c r="E311" s="1" t="s">
        <v>198</v>
      </c>
      <c r="F311" s="1" t="s">
        <v>451</v>
      </c>
      <c r="G311" s="1" t="s">
        <v>452</v>
      </c>
      <c r="H311" s="2" t="s">
        <v>201</v>
      </c>
      <c r="I311" s="3">
        <v>3256</v>
      </c>
      <c r="J311" s="4">
        <v>0</v>
      </c>
      <c r="K311" s="5">
        <v>300</v>
      </c>
      <c r="L311" s="7">
        <v>2956</v>
      </c>
      <c r="M311" s="7"/>
      <c r="N311" s="6">
        <v>0</v>
      </c>
      <c r="O311" s="6">
        <v>0</v>
      </c>
      <c r="P311"/>
      <c r="Q311"/>
      <c r="R311"/>
    </row>
    <row r="312" spans="1:18" ht="14.25" hidden="1" customHeight="1">
      <c r="A312" s="1" t="s">
        <v>394</v>
      </c>
      <c r="B312" s="1" t="s">
        <v>14</v>
      </c>
      <c r="C312" s="1" t="s">
        <v>14</v>
      </c>
      <c r="D312" s="1" t="s">
        <v>14</v>
      </c>
      <c r="E312" s="1" t="s">
        <v>24</v>
      </c>
      <c r="F312" s="1" t="s">
        <v>401</v>
      </c>
      <c r="G312" s="1" t="s">
        <v>402</v>
      </c>
      <c r="H312" s="2" t="s">
        <v>210</v>
      </c>
      <c r="I312" s="3">
        <v>36</v>
      </c>
      <c r="J312" s="4">
        <v>0</v>
      </c>
      <c r="K312" s="5">
        <v>0</v>
      </c>
      <c r="L312" s="7">
        <v>36</v>
      </c>
      <c r="M312" s="7"/>
      <c r="N312" s="6">
        <v>0</v>
      </c>
      <c r="O312" s="6">
        <v>0</v>
      </c>
      <c r="P312"/>
      <c r="Q312"/>
      <c r="R312"/>
    </row>
    <row r="313" spans="1:18" ht="14.25" hidden="1" customHeight="1">
      <c r="A313" s="1" t="s">
        <v>394</v>
      </c>
      <c r="B313" s="1" t="s">
        <v>14</v>
      </c>
      <c r="C313" s="1" t="s">
        <v>14</v>
      </c>
      <c r="D313" s="1" t="s">
        <v>14</v>
      </c>
      <c r="E313" s="1" t="s">
        <v>12</v>
      </c>
      <c r="F313" s="1" t="s">
        <v>403</v>
      </c>
      <c r="G313" s="1" t="s">
        <v>404</v>
      </c>
      <c r="H313" s="2" t="s">
        <v>210</v>
      </c>
      <c r="I313" s="3">
        <v>1</v>
      </c>
      <c r="J313" s="4">
        <v>0</v>
      </c>
      <c r="K313" s="5">
        <v>0</v>
      </c>
      <c r="L313" s="7">
        <v>1</v>
      </c>
      <c r="M313" s="7"/>
      <c r="N313" s="6">
        <v>0</v>
      </c>
      <c r="O313" s="6">
        <v>0</v>
      </c>
      <c r="P313"/>
      <c r="Q313"/>
      <c r="R313"/>
    </row>
    <row r="314" spans="1:18" ht="14.25" hidden="1" customHeight="1">
      <c r="A314" s="1" t="s">
        <v>394</v>
      </c>
      <c r="B314" s="1" t="s">
        <v>14</v>
      </c>
      <c r="C314" s="1" t="s">
        <v>14</v>
      </c>
      <c r="D314" s="1" t="s">
        <v>14</v>
      </c>
      <c r="E314" s="1" t="s">
        <v>24</v>
      </c>
      <c r="F314" s="1" t="s">
        <v>414</v>
      </c>
      <c r="G314" s="1" t="s">
        <v>415</v>
      </c>
      <c r="H314" s="2" t="s">
        <v>210</v>
      </c>
      <c r="I314" s="3">
        <v>6</v>
      </c>
      <c r="J314" s="4">
        <v>0</v>
      </c>
      <c r="K314" s="5">
        <v>0</v>
      </c>
      <c r="L314" s="7">
        <v>6</v>
      </c>
      <c r="M314" s="7"/>
      <c r="N314" s="6">
        <v>0</v>
      </c>
      <c r="O314" s="6">
        <v>0</v>
      </c>
      <c r="P314"/>
      <c r="Q314"/>
      <c r="R314"/>
    </row>
    <row r="315" spans="1:18" ht="14.25" hidden="1" customHeight="1">
      <c r="A315" s="8" t="s">
        <v>394</v>
      </c>
      <c r="B315" s="8" t="s">
        <v>14</v>
      </c>
      <c r="C315" s="8" t="s">
        <v>14</v>
      </c>
      <c r="D315" s="8" t="s">
        <v>14</v>
      </c>
      <c r="E315" s="8" t="s">
        <v>12</v>
      </c>
      <c r="F315" s="8" t="s">
        <v>459</v>
      </c>
      <c r="G315" s="8" t="s">
        <v>460</v>
      </c>
      <c r="H315" s="9" t="s">
        <v>210</v>
      </c>
      <c r="I315" s="3">
        <v>-5</v>
      </c>
      <c r="J315" s="10">
        <v>0</v>
      </c>
      <c r="K315" s="11">
        <v>0</v>
      </c>
      <c r="L315" s="13">
        <v>-5</v>
      </c>
      <c r="M315" s="13"/>
      <c r="N315" s="12">
        <v>0</v>
      </c>
      <c r="O315" s="12">
        <v>0</v>
      </c>
      <c r="P315"/>
      <c r="Q315"/>
      <c r="R315"/>
    </row>
    <row r="316" spans="1:18" ht="14.25" hidden="1" customHeight="1">
      <c r="A316" s="8" t="s">
        <v>394</v>
      </c>
      <c r="B316" s="8" t="s">
        <v>14</v>
      </c>
      <c r="C316" s="8" t="s">
        <v>14</v>
      </c>
      <c r="D316" s="8" t="s">
        <v>14</v>
      </c>
      <c r="E316" s="8" t="s">
        <v>198</v>
      </c>
      <c r="F316" s="8" t="s">
        <v>459</v>
      </c>
      <c r="G316" s="8" t="s">
        <v>460</v>
      </c>
      <c r="H316" s="9" t="s">
        <v>210</v>
      </c>
      <c r="I316" s="3">
        <v>-35</v>
      </c>
      <c r="J316" s="10">
        <v>6</v>
      </c>
      <c r="K316" s="11">
        <v>0</v>
      </c>
      <c r="L316" s="13">
        <v>-29</v>
      </c>
      <c r="M316" s="13"/>
      <c r="N316" s="12">
        <v>0</v>
      </c>
      <c r="O316" s="12">
        <v>0</v>
      </c>
      <c r="P316"/>
      <c r="Q316"/>
      <c r="R316"/>
    </row>
    <row r="317" spans="1:18" ht="14.25" hidden="1" customHeight="1">
      <c r="A317" s="1" t="s">
        <v>394</v>
      </c>
      <c r="B317" s="1" t="s">
        <v>14</v>
      </c>
      <c r="C317" s="1" t="s">
        <v>14</v>
      </c>
      <c r="D317" s="1" t="s">
        <v>14</v>
      </c>
      <c r="E317" s="1" t="s">
        <v>24</v>
      </c>
      <c r="F317" s="1" t="s">
        <v>459</v>
      </c>
      <c r="G317" s="1" t="s">
        <v>460</v>
      </c>
      <c r="H317" s="2" t="s">
        <v>210</v>
      </c>
      <c r="I317" s="3">
        <v>139</v>
      </c>
      <c r="J317" s="4">
        <v>0</v>
      </c>
      <c r="K317" s="5">
        <v>0</v>
      </c>
      <c r="L317" s="7">
        <v>139</v>
      </c>
      <c r="M317" s="7"/>
      <c r="N317" s="6">
        <v>0</v>
      </c>
      <c r="O317" s="6">
        <v>0</v>
      </c>
      <c r="P317"/>
      <c r="Q317"/>
      <c r="R317"/>
    </row>
    <row r="318" spans="1:18" ht="14.25" hidden="1" customHeight="1">
      <c r="A318" s="8" t="s">
        <v>394</v>
      </c>
      <c r="B318" s="8" t="s">
        <v>14</v>
      </c>
      <c r="C318" s="8" t="s">
        <v>14</v>
      </c>
      <c r="D318" s="8" t="s">
        <v>14</v>
      </c>
      <c r="E318" s="8" t="s">
        <v>198</v>
      </c>
      <c r="F318" s="8" t="s">
        <v>463</v>
      </c>
      <c r="G318" s="8" t="s">
        <v>464</v>
      </c>
      <c r="H318" s="9" t="s">
        <v>210</v>
      </c>
      <c r="I318" s="3">
        <v>-1</v>
      </c>
      <c r="J318" s="10">
        <v>0</v>
      </c>
      <c r="K318" s="11">
        <v>0</v>
      </c>
      <c r="L318" s="13">
        <v>-1</v>
      </c>
      <c r="M318" s="13"/>
      <c r="N318" s="12">
        <v>0</v>
      </c>
      <c r="O318" s="12">
        <v>0</v>
      </c>
      <c r="P318"/>
      <c r="Q318"/>
      <c r="R318"/>
    </row>
    <row r="319" spans="1:18" ht="14.25" hidden="1" customHeight="1">
      <c r="A319" s="8" t="s">
        <v>394</v>
      </c>
      <c r="B319" s="8" t="s">
        <v>14</v>
      </c>
      <c r="C319" s="8" t="s">
        <v>14</v>
      </c>
      <c r="D319" s="8" t="s">
        <v>14</v>
      </c>
      <c r="E319" s="8" t="s">
        <v>12</v>
      </c>
      <c r="F319" s="8" t="s">
        <v>461</v>
      </c>
      <c r="G319" s="8" t="s">
        <v>462</v>
      </c>
      <c r="H319" s="9" t="s">
        <v>210</v>
      </c>
      <c r="I319" s="3">
        <v>-2</v>
      </c>
      <c r="J319" s="10">
        <v>0</v>
      </c>
      <c r="K319" s="11">
        <v>0</v>
      </c>
      <c r="L319" s="13">
        <v>-2</v>
      </c>
      <c r="M319" s="13"/>
      <c r="N319" s="12">
        <v>0</v>
      </c>
      <c r="O319" s="12">
        <v>0</v>
      </c>
      <c r="P319"/>
      <c r="Q319"/>
      <c r="R319"/>
    </row>
    <row r="320" spans="1:18" ht="14.25" hidden="1" customHeight="1">
      <c r="A320" s="8" t="s">
        <v>394</v>
      </c>
      <c r="B320" s="8" t="s">
        <v>14</v>
      </c>
      <c r="C320" s="8" t="s">
        <v>14</v>
      </c>
      <c r="D320" s="8" t="s">
        <v>14</v>
      </c>
      <c r="E320" s="8" t="s">
        <v>198</v>
      </c>
      <c r="F320" s="8" t="s">
        <v>461</v>
      </c>
      <c r="G320" s="8" t="s">
        <v>462</v>
      </c>
      <c r="H320" s="9" t="s">
        <v>210</v>
      </c>
      <c r="I320" s="3">
        <v>-14</v>
      </c>
      <c r="J320" s="10">
        <v>6</v>
      </c>
      <c r="K320" s="11">
        <v>6</v>
      </c>
      <c r="L320" s="13">
        <v>-14</v>
      </c>
      <c r="M320" s="13"/>
      <c r="N320" s="12">
        <v>0</v>
      </c>
      <c r="O320" s="12">
        <v>0</v>
      </c>
      <c r="P320"/>
      <c r="Q320"/>
      <c r="R320"/>
    </row>
    <row r="321" spans="1:18" ht="14.25" hidden="1" customHeight="1">
      <c r="A321" s="1" t="s">
        <v>394</v>
      </c>
      <c r="B321" s="1" t="s">
        <v>14</v>
      </c>
      <c r="C321" s="1" t="s">
        <v>14</v>
      </c>
      <c r="D321" s="1" t="s">
        <v>14</v>
      </c>
      <c r="E321" s="1" t="s">
        <v>24</v>
      </c>
      <c r="F321" s="1" t="s">
        <v>461</v>
      </c>
      <c r="G321" s="1" t="s">
        <v>462</v>
      </c>
      <c r="H321" s="2" t="s">
        <v>210</v>
      </c>
      <c r="I321" s="3">
        <v>526</v>
      </c>
      <c r="J321" s="4">
        <v>0</v>
      </c>
      <c r="K321" s="5">
        <v>0</v>
      </c>
      <c r="L321" s="7">
        <v>526</v>
      </c>
      <c r="M321" s="7"/>
      <c r="N321" s="6">
        <v>0</v>
      </c>
      <c r="O321" s="6">
        <v>0</v>
      </c>
      <c r="P321"/>
      <c r="Q321"/>
      <c r="R321"/>
    </row>
    <row r="322" spans="1:18" ht="14.25" hidden="1" customHeight="1">
      <c r="A322" s="8" t="s">
        <v>394</v>
      </c>
      <c r="B322" s="8" t="s">
        <v>14</v>
      </c>
      <c r="C322" s="8" t="s">
        <v>14</v>
      </c>
      <c r="D322" s="8" t="s">
        <v>14</v>
      </c>
      <c r="E322" s="8" t="s">
        <v>469</v>
      </c>
      <c r="F322" s="8" t="s">
        <v>470</v>
      </c>
      <c r="G322" s="8" t="s">
        <v>471</v>
      </c>
      <c r="H322" s="9" t="s">
        <v>413</v>
      </c>
      <c r="I322" s="3">
        <v>-1</v>
      </c>
      <c r="J322" s="10">
        <v>0</v>
      </c>
      <c r="K322" s="11">
        <v>0</v>
      </c>
      <c r="L322" s="13">
        <v>-1</v>
      </c>
      <c r="M322" s="13"/>
      <c r="N322" s="12">
        <v>0</v>
      </c>
      <c r="O322" s="12">
        <v>0</v>
      </c>
      <c r="P322"/>
      <c r="Q322"/>
      <c r="R322"/>
    </row>
    <row r="323" spans="1:18" ht="14.25" hidden="1" customHeight="1">
      <c r="A323" s="8" t="s">
        <v>394</v>
      </c>
      <c r="B323" s="8" t="s">
        <v>14</v>
      </c>
      <c r="C323" s="8" t="s">
        <v>14</v>
      </c>
      <c r="D323" s="8" t="s">
        <v>14</v>
      </c>
      <c r="E323" s="8" t="s">
        <v>12</v>
      </c>
      <c r="F323" s="8" t="s">
        <v>470</v>
      </c>
      <c r="G323" s="8" t="s">
        <v>471</v>
      </c>
      <c r="H323" s="9" t="s">
        <v>413</v>
      </c>
      <c r="I323" s="3">
        <v>-33</v>
      </c>
      <c r="J323" s="10">
        <v>0</v>
      </c>
      <c r="K323" s="11">
        <v>0</v>
      </c>
      <c r="L323" s="13">
        <v>-33</v>
      </c>
      <c r="M323" s="13"/>
      <c r="N323" s="12">
        <v>0</v>
      </c>
      <c r="O323" s="12">
        <v>0</v>
      </c>
      <c r="P323"/>
      <c r="Q323"/>
      <c r="R323"/>
    </row>
    <row r="324" spans="1:18" ht="14.25" hidden="1" customHeight="1">
      <c r="A324" s="8" t="s">
        <v>394</v>
      </c>
      <c r="B324" s="8" t="s">
        <v>14</v>
      </c>
      <c r="C324" s="8" t="s">
        <v>14</v>
      </c>
      <c r="D324" s="8" t="s">
        <v>14</v>
      </c>
      <c r="E324" s="8" t="s">
        <v>198</v>
      </c>
      <c r="F324" s="8" t="s">
        <v>470</v>
      </c>
      <c r="G324" s="8" t="s">
        <v>471</v>
      </c>
      <c r="H324" s="9" t="s">
        <v>413</v>
      </c>
      <c r="I324" s="3">
        <v>-30</v>
      </c>
      <c r="J324" s="10">
        <v>35</v>
      </c>
      <c r="K324" s="11">
        <v>41</v>
      </c>
      <c r="L324" s="13">
        <v>-36</v>
      </c>
      <c r="M324" s="13"/>
      <c r="N324" s="12">
        <v>0</v>
      </c>
      <c r="O324" s="12">
        <v>0</v>
      </c>
      <c r="P324"/>
      <c r="Q324"/>
      <c r="R324"/>
    </row>
    <row r="325" spans="1:18" ht="14.25" hidden="1" customHeight="1">
      <c r="A325" s="1" t="s">
        <v>394</v>
      </c>
      <c r="B325" s="1" t="s">
        <v>14</v>
      </c>
      <c r="C325" s="1" t="s">
        <v>14</v>
      </c>
      <c r="D325" s="1" t="s">
        <v>14</v>
      </c>
      <c r="E325" s="1" t="s">
        <v>24</v>
      </c>
      <c r="F325" s="1" t="s">
        <v>470</v>
      </c>
      <c r="G325" s="1" t="s">
        <v>471</v>
      </c>
      <c r="H325" s="2" t="s">
        <v>413</v>
      </c>
      <c r="I325" s="3">
        <v>2317</v>
      </c>
      <c r="J325" s="4">
        <v>0</v>
      </c>
      <c r="K325" s="5">
        <v>0</v>
      </c>
      <c r="L325" s="7">
        <v>2317</v>
      </c>
      <c r="M325" s="7"/>
      <c r="N325" s="6">
        <v>0</v>
      </c>
      <c r="O325" s="6">
        <v>0</v>
      </c>
      <c r="P325"/>
      <c r="Q325"/>
      <c r="R325"/>
    </row>
    <row r="326" spans="1:18" ht="14.25" hidden="1" customHeight="1">
      <c r="A326" s="8" t="s">
        <v>394</v>
      </c>
      <c r="B326" s="8" t="s">
        <v>14</v>
      </c>
      <c r="C326" s="8" t="s">
        <v>14</v>
      </c>
      <c r="D326" s="8" t="s">
        <v>14</v>
      </c>
      <c r="E326" s="8" t="s">
        <v>12</v>
      </c>
      <c r="F326" s="8" t="s">
        <v>432</v>
      </c>
      <c r="G326" s="8" t="s">
        <v>433</v>
      </c>
      <c r="H326" s="9" t="s">
        <v>210</v>
      </c>
      <c r="I326" s="3">
        <v>-1</v>
      </c>
      <c r="J326" s="10">
        <v>0</v>
      </c>
      <c r="K326" s="11">
        <v>0</v>
      </c>
      <c r="L326" s="13">
        <v>-1</v>
      </c>
      <c r="M326" s="13"/>
      <c r="N326" s="12">
        <v>0</v>
      </c>
      <c r="O326" s="12">
        <v>0</v>
      </c>
      <c r="P326"/>
      <c r="Q326"/>
      <c r="R326"/>
    </row>
    <row r="327" spans="1:18" ht="14.25" hidden="1" customHeight="1">
      <c r="A327" s="1" t="s">
        <v>394</v>
      </c>
      <c r="B327" s="1" t="s">
        <v>14</v>
      </c>
      <c r="C327" s="1" t="s">
        <v>14</v>
      </c>
      <c r="D327" s="1" t="s">
        <v>14</v>
      </c>
      <c r="E327" s="1" t="s">
        <v>24</v>
      </c>
      <c r="F327" s="1" t="s">
        <v>432</v>
      </c>
      <c r="G327" s="1" t="s">
        <v>433</v>
      </c>
      <c r="H327" s="2" t="s">
        <v>210</v>
      </c>
      <c r="I327" s="3">
        <v>142</v>
      </c>
      <c r="J327" s="4">
        <v>0</v>
      </c>
      <c r="K327" s="5">
        <v>0</v>
      </c>
      <c r="L327" s="7">
        <v>142</v>
      </c>
      <c r="M327" s="7"/>
      <c r="N327" s="6">
        <v>0</v>
      </c>
      <c r="O327" s="6">
        <v>0</v>
      </c>
      <c r="P327"/>
      <c r="Q327"/>
      <c r="R327"/>
    </row>
    <row r="328" spans="1:18" ht="14.25" hidden="1" customHeight="1">
      <c r="A328" s="8" t="s">
        <v>394</v>
      </c>
      <c r="B328" s="8" t="s">
        <v>14</v>
      </c>
      <c r="C328" s="8" t="s">
        <v>14</v>
      </c>
      <c r="D328" s="8" t="s">
        <v>14</v>
      </c>
      <c r="E328" s="8" t="s">
        <v>12</v>
      </c>
      <c r="F328" s="8" t="s">
        <v>409</v>
      </c>
      <c r="G328" s="8" t="s">
        <v>410</v>
      </c>
      <c r="H328" s="9" t="s">
        <v>210</v>
      </c>
      <c r="I328" s="3">
        <v>-1</v>
      </c>
      <c r="J328" s="10">
        <v>0</v>
      </c>
      <c r="K328" s="11">
        <v>0</v>
      </c>
      <c r="L328" s="13">
        <v>-1</v>
      </c>
      <c r="M328" s="13"/>
      <c r="N328" s="12">
        <v>0</v>
      </c>
      <c r="O328" s="12">
        <v>0</v>
      </c>
      <c r="P328"/>
      <c r="Q328"/>
      <c r="R328"/>
    </row>
    <row r="329" spans="1:18" ht="14.25" hidden="1" customHeight="1">
      <c r="A329" s="8" t="s">
        <v>394</v>
      </c>
      <c r="B329" s="8" t="s">
        <v>14</v>
      </c>
      <c r="C329" s="8" t="s">
        <v>14</v>
      </c>
      <c r="D329" s="8" t="s">
        <v>14</v>
      </c>
      <c r="E329" s="8" t="s">
        <v>24</v>
      </c>
      <c r="F329" s="8" t="s">
        <v>409</v>
      </c>
      <c r="G329" s="8" t="s">
        <v>410</v>
      </c>
      <c r="H329" s="9" t="s">
        <v>210</v>
      </c>
      <c r="I329" s="3">
        <v>-31</v>
      </c>
      <c r="J329" s="10">
        <v>0</v>
      </c>
      <c r="K329" s="11">
        <v>0</v>
      </c>
      <c r="L329" s="13">
        <v>-31</v>
      </c>
      <c r="M329" s="13"/>
      <c r="N329" s="12">
        <v>0</v>
      </c>
      <c r="O329" s="12">
        <v>0</v>
      </c>
      <c r="P329"/>
      <c r="Q329"/>
      <c r="R329"/>
    </row>
    <row r="330" spans="1:18" ht="14.25" hidden="1" customHeight="1">
      <c r="A330" s="8" t="s">
        <v>394</v>
      </c>
      <c r="B330" s="8" t="s">
        <v>14</v>
      </c>
      <c r="C330" s="8" t="s">
        <v>14</v>
      </c>
      <c r="D330" s="8" t="s">
        <v>14</v>
      </c>
      <c r="E330" s="8" t="s">
        <v>12</v>
      </c>
      <c r="F330" s="8" t="s">
        <v>474</v>
      </c>
      <c r="G330" s="8" t="s">
        <v>475</v>
      </c>
      <c r="H330" s="9" t="s">
        <v>210</v>
      </c>
      <c r="I330" s="3">
        <v>-35</v>
      </c>
      <c r="J330" s="10">
        <v>0</v>
      </c>
      <c r="K330" s="11">
        <v>0</v>
      </c>
      <c r="L330" s="13">
        <v>-35</v>
      </c>
      <c r="M330" s="13"/>
      <c r="N330" s="12">
        <v>0</v>
      </c>
      <c r="O330" s="12">
        <v>0</v>
      </c>
      <c r="P330"/>
      <c r="Q330"/>
      <c r="R330"/>
    </row>
    <row r="331" spans="1:18" ht="14.25" hidden="1" customHeight="1">
      <c r="A331" s="8" t="s">
        <v>394</v>
      </c>
      <c r="B331" s="8" t="s">
        <v>14</v>
      </c>
      <c r="C331" s="8" t="s">
        <v>14</v>
      </c>
      <c r="D331" s="8" t="s">
        <v>14</v>
      </c>
      <c r="E331" s="8" t="s">
        <v>198</v>
      </c>
      <c r="F331" s="8" t="s">
        <v>474</v>
      </c>
      <c r="G331" s="8" t="s">
        <v>475</v>
      </c>
      <c r="H331" s="9" t="s">
        <v>210</v>
      </c>
      <c r="I331" s="3">
        <v>-3</v>
      </c>
      <c r="J331" s="10">
        <v>0</v>
      </c>
      <c r="K331" s="11">
        <v>3</v>
      </c>
      <c r="L331" s="13">
        <v>-6</v>
      </c>
      <c r="M331" s="13"/>
      <c r="N331" s="12">
        <v>0</v>
      </c>
      <c r="O331" s="12">
        <v>0</v>
      </c>
      <c r="P331"/>
      <c r="Q331"/>
      <c r="R331"/>
    </row>
    <row r="332" spans="1:18" ht="14.25" hidden="1" customHeight="1">
      <c r="A332" s="1" t="s">
        <v>394</v>
      </c>
      <c r="B332" s="1" t="s">
        <v>14</v>
      </c>
      <c r="C332" s="1" t="s">
        <v>14</v>
      </c>
      <c r="D332" s="1" t="s">
        <v>14</v>
      </c>
      <c r="E332" s="1" t="s">
        <v>24</v>
      </c>
      <c r="F332" s="1" t="s">
        <v>474</v>
      </c>
      <c r="G332" s="1" t="s">
        <v>475</v>
      </c>
      <c r="H332" s="2" t="s">
        <v>210</v>
      </c>
      <c r="I332" s="3">
        <v>3386</v>
      </c>
      <c r="J332" s="4">
        <v>0</v>
      </c>
      <c r="K332" s="5">
        <v>0</v>
      </c>
      <c r="L332" s="7">
        <v>3386</v>
      </c>
      <c r="M332" s="7"/>
      <c r="N332" s="6">
        <v>0</v>
      </c>
      <c r="O332" s="6">
        <v>0</v>
      </c>
      <c r="P332"/>
      <c r="Q332"/>
      <c r="R332"/>
    </row>
    <row r="333" spans="1:18" ht="14.25" hidden="1" customHeight="1">
      <c r="A333" s="1" t="s">
        <v>394</v>
      </c>
      <c r="B333" s="1" t="s">
        <v>193</v>
      </c>
      <c r="C333" s="1" t="s">
        <v>14</v>
      </c>
      <c r="D333" s="1" t="s">
        <v>14</v>
      </c>
      <c r="E333" s="1" t="s">
        <v>24</v>
      </c>
      <c r="F333" s="1" t="s">
        <v>426</v>
      </c>
      <c r="G333" s="1" t="s">
        <v>427</v>
      </c>
      <c r="H333" s="2" t="s">
        <v>210</v>
      </c>
      <c r="I333" s="3">
        <v>68</v>
      </c>
      <c r="J333" s="4">
        <v>0</v>
      </c>
      <c r="K333" s="5">
        <v>0</v>
      </c>
      <c r="L333" s="7">
        <v>68</v>
      </c>
      <c r="M333" s="7"/>
      <c r="N333" s="6">
        <v>0</v>
      </c>
      <c r="O333" s="6">
        <v>0</v>
      </c>
      <c r="P333"/>
      <c r="Q333"/>
      <c r="R333"/>
    </row>
    <row r="334" spans="1:18" ht="14.25" hidden="1" customHeight="1">
      <c r="A334" s="1" t="s">
        <v>394</v>
      </c>
      <c r="B334" s="1" t="s">
        <v>193</v>
      </c>
      <c r="C334" s="1" t="s">
        <v>14</v>
      </c>
      <c r="D334" s="1" t="s">
        <v>14</v>
      </c>
      <c r="E334" s="1" t="s">
        <v>24</v>
      </c>
      <c r="F334" s="1" t="s">
        <v>453</v>
      </c>
      <c r="G334" s="1" t="s">
        <v>454</v>
      </c>
      <c r="H334" s="2" t="s">
        <v>210</v>
      </c>
      <c r="I334" s="3">
        <v>148</v>
      </c>
      <c r="J334" s="4">
        <v>0</v>
      </c>
      <c r="K334" s="5">
        <v>0</v>
      </c>
      <c r="L334" s="7">
        <v>148</v>
      </c>
      <c r="M334" s="7"/>
      <c r="N334" s="6">
        <v>0</v>
      </c>
      <c r="O334" s="6">
        <v>0</v>
      </c>
      <c r="P334"/>
      <c r="Q334"/>
      <c r="R334"/>
    </row>
    <row r="335" spans="1:18" ht="14.25" hidden="1" customHeight="1">
      <c r="A335" s="8" t="s">
        <v>394</v>
      </c>
      <c r="B335" s="8" t="s">
        <v>193</v>
      </c>
      <c r="C335" s="8" t="s">
        <v>14</v>
      </c>
      <c r="D335" s="8" t="s">
        <v>14</v>
      </c>
      <c r="E335" s="8" t="s">
        <v>12</v>
      </c>
      <c r="F335" s="8" t="s">
        <v>436</v>
      </c>
      <c r="G335" s="8" t="s">
        <v>437</v>
      </c>
      <c r="H335" s="9" t="s">
        <v>210</v>
      </c>
      <c r="I335" s="3">
        <v>-44</v>
      </c>
      <c r="J335" s="10">
        <v>0</v>
      </c>
      <c r="K335" s="11">
        <v>0</v>
      </c>
      <c r="L335" s="13">
        <v>-44</v>
      </c>
      <c r="M335" s="13"/>
      <c r="N335" s="12">
        <v>0</v>
      </c>
      <c r="O335" s="12">
        <v>0</v>
      </c>
      <c r="P335"/>
      <c r="Q335"/>
      <c r="R335"/>
    </row>
    <row r="336" spans="1:18" ht="14.25" hidden="1" customHeight="1">
      <c r="A336" s="8" t="s">
        <v>394</v>
      </c>
      <c r="B336" s="8" t="s">
        <v>193</v>
      </c>
      <c r="C336" s="8" t="s">
        <v>14</v>
      </c>
      <c r="D336" s="8" t="s">
        <v>14</v>
      </c>
      <c r="E336" s="8" t="s">
        <v>198</v>
      </c>
      <c r="F336" s="8" t="s">
        <v>436</v>
      </c>
      <c r="G336" s="8" t="s">
        <v>437</v>
      </c>
      <c r="H336" s="9" t="s">
        <v>210</v>
      </c>
      <c r="I336" s="3">
        <v>-13</v>
      </c>
      <c r="J336" s="10">
        <v>0</v>
      </c>
      <c r="K336" s="11">
        <v>0</v>
      </c>
      <c r="L336" s="13">
        <v>-13</v>
      </c>
      <c r="M336" s="13"/>
      <c r="N336" s="12">
        <v>0</v>
      </c>
      <c r="O336" s="12">
        <v>0</v>
      </c>
      <c r="P336"/>
      <c r="Q336"/>
      <c r="R336"/>
    </row>
    <row r="337" spans="1:23" ht="14.25" hidden="1" customHeight="1">
      <c r="A337" s="1" t="s">
        <v>394</v>
      </c>
      <c r="B337" s="1" t="s">
        <v>193</v>
      </c>
      <c r="C337" s="1" t="s">
        <v>14</v>
      </c>
      <c r="D337" s="1" t="s">
        <v>14</v>
      </c>
      <c r="E337" s="1" t="s">
        <v>24</v>
      </c>
      <c r="F337" s="1" t="s">
        <v>436</v>
      </c>
      <c r="G337" s="1" t="s">
        <v>437</v>
      </c>
      <c r="H337" s="2" t="s">
        <v>210</v>
      </c>
      <c r="I337" s="3">
        <v>95</v>
      </c>
      <c r="J337" s="4">
        <v>0</v>
      </c>
      <c r="K337" s="5">
        <v>0</v>
      </c>
      <c r="L337" s="7">
        <v>95</v>
      </c>
      <c r="M337" s="7"/>
      <c r="N337" s="6">
        <v>0</v>
      </c>
      <c r="O337" s="6">
        <v>0</v>
      </c>
      <c r="P337"/>
      <c r="Q337"/>
      <c r="R337"/>
    </row>
    <row r="338" spans="1:23" ht="14.25" hidden="1" customHeight="1">
      <c r="A338" s="1" t="s">
        <v>394</v>
      </c>
      <c r="B338" s="1" t="s">
        <v>193</v>
      </c>
      <c r="C338" s="1" t="s">
        <v>14</v>
      </c>
      <c r="D338" s="1" t="s">
        <v>14</v>
      </c>
      <c r="E338" s="1" t="s">
        <v>24</v>
      </c>
      <c r="F338" s="1" t="s">
        <v>443</v>
      </c>
      <c r="G338" s="1" t="s">
        <v>444</v>
      </c>
      <c r="H338" s="2" t="s">
        <v>210</v>
      </c>
      <c r="I338" s="3">
        <v>1</v>
      </c>
      <c r="J338" s="4">
        <v>0</v>
      </c>
      <c r="K338" s="5">
        <v>0</v>
      </c>
      <c r="L338" s="7">
        <v>1</v>
      </c>
      <c r="M338" s="7"/>
      <c r="N338" s="6">
        <v>0</v>
      </c>
      <c r="O338" s="6">
        <v>0</v>
      </c>
      <c r="P338"/>
      <c r="Q338"/>
      <c r="R338"/>
    </row>
    <row r="339" spans="1:23" ht="14.25" hidden="1" customHeight="1">
      <c r="A339" s="1" t="s">
        <v>394</v>
      </c>
      <c r="B339" s="1" t="s">
        <v>193</v>
      </c>
      <c r="C339" s="1" t="s">
        <v>14</v>
      </c>
      <c r="D339" s="1" t="s">
        <v>14</v>
      </c>
      <c r="E339" s="1" t="s">
        <v>12</v>
      </c>
      <c r="F339" s="1" t="s">
        <v>405</v>
      </c>
      <c r="G339" s="1" t="s">
        <v>406</v>
      </c>
      <c r="H339" s="2" t="s">
        <v>210</v>
      </c>
      <c r="I339" s="3">
        <v>1</v>
      </c>
      <c r="J339" s="4">
        <v>0</v>
      </c>
      <c r="K339" s="5">
        <v>0</v>
      </c>
      <c r="L339" s="7">
        <v>1</v>
      </c>
      <c r="M339" s="7"/>
      <c r="N339" s="6">
        <v>0</v>
      </c>
      <c r="O339" s="6">
        <v>0</v>
      </c>
      <c r="P339"/>
      <c r="Q339"/>
      <c r="R339"/>
    </row>
    <row r="340" spans="1:23" ht="14.25" hidden="1" customHeight="1">
      <c r="A340" s="8" t="s">
        <v>394</v>
      </c>
      <c r="B340" s="8" t="s">
        <v>193</v>
      </c>
      <c r="C340" s="8" t="s">
        <v>14</v>
      </c>
      <c r="D340" s="8" t="s">
        <v>14</v>
      </c>
      <c r="E340" s="8" t="s">
        <v>198</v>
      </c>
      <c r="F340" s="8" t="s">
        <v>405</v>
      </c>
      <c r="G340" s="8" t="s">
        <v>406</v>
      </c>
      <c r="H340" s="9" t="s">
        <v>210</v>
      </c>
      <c r="I340" s="3">
        <v>0</v>
      </c>
      <c r="J340" s="10">
        <v>11</v>
      </c>
      <c r="K340" s="11">
        <v>18</v>
      </c>
      <c r="L340" s="13">
        <v>-7</v>
      </c>
      <c r="M340" s="13"/>
      <c r="N340" s="12">
        <v>0</v>
      </c>
      <c r="O340" s="12">
        <v>0</v>
      </c>
      <c r="P340"/>
      <c r="Q340"/>
      <c r="R340"/>
    </row>
    <row r="341" spans="1:23" ht="14.25" hidden="1" customHeight="1">
      <c r="A341" s="1" t="s">
        <v>394</v>
      </c>
      <c r="B341" s="1" t="s">
        <v>193</v>
      </c>
      <c r="C341" s="1" t="s">
        <v>14</v>
      </c>
      <c r="D341" s="1" t="s">
        <v>14</v>
      </c>
      <c r="E341" s="1" t="s">
        <v>24</v>
      </c>
      <c r="F341" s="1" t="s">
        <v>405</v>
      </c>
      <c r="G341" s="1" t="s">
        <v>406</v>
      </c>
      <c r="H341" s="2" t="s">
        <v>210</v>
      </c>
      <c r="I341" s="3">
        <v>197</v>
      </c>
      <c r="J341" s="4">
        <v>0</v>
      </c>
      <c r="K341" s="5">
        <v>0</v>
      </c>
      <c r="L341" s="7">
        <v>197</v>
      </c>
      <c r="M341" s="7"/>
      <c r="N341" s="6">
        <v>0</v>
      </c>
      <c r="O341" s="6">
        <v>0</v>
      </c>
      <c r="P341"/>
      <c r="Q341"/>
      <c r="R341"/>
    </row>
    <row r="342" spans="1:23" ht="14.25" hidden="1" customHeight="1">
      <c r="A342" s="1" t="s">
        <v>394</v>
      </c>
      <c r="B342" s="1" t="s">
        <v>193</v>
      </c>
      <c r="C342" s="1" t="s">
        <v>14</v>
      </c>
      <c r="D342" s="1" t="s">
        <v>14</v>
      </c>
      <c r="E342" s="1" t="s">
        <v>24</v>
      </c>
      <c r="F342" s="1" t="s">
        <v>416</v>
      </c>
      <c r="G342" s="1" t="s">
        <v>417</v>
      </c>
      <c r="H342" s="2" t="s">
        <v>210</v>
      </c>
      <c r="I342" s="3">
        <v>98</v>
      </c>
      <c r="J342" s="4">
        <v>0</v>
      </c>
      <c r="K342" s="5">
        <v>0</v>
      </c>
      <c r="L342" s="7">
        <v>98</v>
      </c>
      <c r="M342" s="7"/>
      <c r="N342" s="6">
        <v>0</v>
      </c>
      <c r="O342" s="6">
        <v>0</v>
      </c>
      <c r="P342"/>
      <c r="Q342"/>
      <c r="R342"/>
    </row>
    <row r="343" spans="1:23" ht="14.25" hidden="1" customHeight="1">
      <c r="A343" s="1" t="s">
        <v>394</v>
      </c>
      <c r="B343" s="1" t="s">
        <v>193</v>
      </c>
      <c r="C343" s="1" t="s">
        <v>14</v>
      </c>
      <c r="D343" s="1" t="s">
        <v>14</v>
      </c>
      <c r="E343" s="1" t="s">
        <v>12</v>
      </c>
      <c r="F343" s="1" t="s">
        <v>467</v>
      </c>
      <c r="G343" s="1" t="s">
        <v>468</v>
      </c>
      <c r="H343" s="2" t="s">
        <v>210</v>
      </c>
      <c r="I343" s="3">
        <v>11</v>
      </c>
      <c r="J343" s="4">
        <v>0</v>
      </c>
      <c r="K343" s="5">
        <v>0</v>
      </c>
      <c r="L343" s="7">
        <v>11</v>
      </c>
      <c r="M343" s="7"/>
      <c r="N343" s="6">
        <v>0</v>
      </c>
      <c r="O343" s="6">
        <v>0</v>
      </c>
      <c r="P343"/>
      <c r="Q343"/>
      <c r="R343"/>
    </row>
    <row r="344" spans="1:23" ht="14.25" hidden="1" customHeight="1">
      <c r="A344" s="1" t="s">
        <v>394</v>
      </c>
      <c r="B344" s="1" t="s">
        <v>193</v>
      </c>
      <c r="C344" s="1" t="s">
        <v>14</v>
      </c>
      <c r="D344" s="1" t="s">
        <v>14</v>
      </c>
      <c r="E344" s="1" t="s">
        <v>24</v>
      </c>
      <c r="F344" s="1" t="s">
        <v>467</v>
      </c>
      <c r="G344" s="1" t="s">
        <v>468</v>
      </c>
      <c r="H344" s="2" t="s">
        <v>210</v>
      </c>
      <c r="I344" s="3">
        <v>12</v>
      </c>
      <c r="J344" s="4">
        <v>0</v>
      </c>
      <c r="K344" s="5">
        <v>0</v>
      </c>
      <c r="L344" s="7">
        <v>12</v>
      </c>
      <c r="M344" s="7"/>
      <c r="N344" s="6">
        <v>0</v>
      </c>
      <c r="O344" s="6">
        <v>0</v>
      </c>
      <c r="P344"/>
      <c r="Q344"/>
      <c r="R344"/>
    </row>
    <row r="345" spans="1:23" ht="14.25" hidden="1" customHeight="1">
      <c r="A345" s="8" t="s">
        <v>394</v>
      </c>
      <c r="B345" s="8" t="s">
        <v>193</v>
      </c>
      <c r="C345" s="8" t="s">
        <v>14</v>
      </c>
      <c r="D345" s="8" t="s">
        <v>14</v>
      </c>
      <c r="E345" s="8" t="s">
        <v>12</v>
      </c>
      <c r="F345" s="8" t="s">
        <v>472</v>
      </c>
      <c r="G345" s="8" t="s">
        <v>473</v>
      </c>
      <c r="H345" s="9" t="s">
        <v>210</v>
      </c>
      <c r="I345" s="3">
        <v>-21</v>
      </c>
      <c r="J345" s="10">
        <v>0</v>
      </c>
      <c r="K345" s="11">
        <v>0</v>
      </c>
      <c r="L345" s="13">
        <v>-21</v>
      </c>
      <c r="M345" s="13"/>
      <c r="N345" s="12">
        <v>0</v>
      </c>
      <c r="O345" s="12">
        <v>0</v>
      </c>
      <c r="P345"/>
      <c r="Q345"/>
      <c r="R345"/>
    </row>
    <row r="346" spans="1:23" ht="14.25" hidden="1" customHeight="1">
      <c r="A346" s="8" t="s">
        <v>394</v>
      </c>
      <c r="B346" s="8" t="s">
        <v>193</v>
      </c>
      <c r="C346" s="8" t="s">
        <v>14</v>
      </c>
      <c r="D346" s="8" t="s">
        <v>14</v>
      </c>
      <c r="E346" s="8" t="s">
        <v>24</v>
      </c>
      <c r="F346" s="8" t="s">
        <v>472</v>
      </c>
      <c r="G346" s="8" t="s">
        <v>473</v>
      </c>
      <c r="H346" s="9" t="s">
        <v>210</v>
      </c>
      <c r="I346" s="3">
        <v>-12</v>
      </c>
      <c r="J346" s="10">
        <v>0</v>
      </c>
      <c r="K346" s="11">
        <v>0</v>
      </c>
      <c r="L346" s="13">
        <v>-12</v>
      </c>
      <c r="M346" s="13"/>
      <c r="N346" s="12">
        <v>0</v>
      </c>
      <c r="O346" s="12">
        <v>0</v>
      </c>
      <c r="P346"/>
      <c r="Q346"/>
      <c r="R346"/>
    </row>
    <row r="347" spans="1:23" ht="14.25" customHeight="1">
      <c r="A347" s="37" t="s">
        <v>173</v>
      </c>
      <c r="B347" s="37" t="s">
        <v>174</v>
      </c>
      <c r="C347" s="37" t="s">
        <v>14</v>
      </c>
      <c r="D347" s="37" t="str">
        <f>VLOOKUP($F347,'mã kho'!$A$1:$B$331,2,0)</f>
        <v/>
      </c>
      <c r="E347" s="37" t="s">
        <v>12</v>
      </c>
      <c r="F347" s="37" t="s">
        <v>739</v>
      </c>
      <c r="G347" s="37" t="s">
        <v>740</v>
      </c>
      <c r="H347" s="44" t="s">
        <v>50</v>
      </c>
      <c r="I347" s="38">
        <f>VLOOKUP($F347,KhoPhuEm!$A$1:$C$226,COLUMN(C343),0)</f>
        <v>18</v>
      </c>
      <c r="J347" s="39">
        <f>VLOOKUP($F347,'XN PE'!$A$1:$D$240,COLUMN(C340),0)</f>
        <v>0</v>
      </c>
      <c r="K347" s="39">
        <f>VLOOKUP($F347,'XN PE'!$A$1:$D$240,COLUMN(D340),0)</f>
        <v>0</v>
      </c>
      <c r="L347" s="40">
        <f>SUM(I347:J347)-K347</f>
        <v>18</v>
      </c>
      <c r="M347" s="41">
        <f t="shared" ref="M347:M388" si="27">IF(F347=F346,"",SUMIF(F:F,F347,L:L))</f>
        <v>18</v>
      </c>
      <c r="N347" s="42">
        <f>VLOOKUP($F347,TB!$A:$C,COLUMN(C343),0)</f>
        <v>0</v>
      </c>
      <c r="O347" s="43">
        <v>300000</v>
      </c>
      <c r="P347" s="34">
        <f t="shared" ref="P347:P388" si="28">IFERROR(N347*4*1.2,0)</f>
        <v>0</v>
      </c>
      <c r="Q347" s="34">
        <f t="shared" ref="Q347:Q388" si="29">IFERROR(P347-M347,0)</f>
        <v>-18</v>
      </c>
      <c r="R347" s="34">
        <f t="shared" ref="R347:R388" si="30">IFERROR((P347/122)*(119-48)-M347,0)</f>
        <v>-18</v>
      </c>
      <c r="S347" s="56" t="str">
        <f>IF(ISNA(VLOOKUP($F347,Arr!$A$1:$G$230,COLUMN(C344),0))=TRUE," ",IF(VLOOKUP($F347,Arr!$A$1:$G$230,COLUMN(C344),0)=0,"",VLOOKUP($F347,Arr!$A$1:$G$230,COLUMN(C344),0)))</f>
        <v/>
      </c>
      <c r="T347" s="56" t="str">
        <f>IF(ISNA(VLOOKUP($F347,Arr!$A$1:$G$230,COLUMN(D344),0))=TRUE," ",IF(VLOOKUP($F347,Arr!$A$1:$G$230,COLUMN(D344),0)=0,"",VLOOKUP($F347,Arr!$A$1:$G$230,COLUMN(D344),0)))</f>
        <v/>
      </c>
      <c r="U347" s="56" t="str">
        <f>IF(ISNA(VLOOKUP($F347,Arr!$A$1:$G$230,COLUMN(E344),0))=TRUE," ",IF(VLOOKUP($F347,Arr!$A$1:$G$230,COLUMN(E344),0)=0,"",VLOOKUP($F347,Arr!$A$1:$G$230,COLUMN(E344),0)))</f>
        <v/>
      </c>
      <c r="V347" s="56" t="str">
        <f>IF(ISNA(VLOOKUP($F347,Arr!$A$1:$G$230,COLUMN(F344),0))=TRUE," ",IF(VLOOKUP($F347,Arr!$A$1:$G$230,COLUMN(F344),0)=0,"",VLOOKUP($F347,Arr!$A$1:$G$230,COLUMN(F344),0)))</f>
        <v/>
      </c>
      <c r="W347" s="56" t="str">
        <f>IF(ISNA(VLOOKUP($F347,Arr!$A$1:$G$230,COLUMN(G344),0))=TRUE," ",IF(VLOOKUP($F347,Arr!$A$1:$G$230,COLUMN(G344),0)=0,"",VLOOKUP($F347,Arr!$A$1:$G$230,COLUMN(G344),0)))</f>
        <v/>
      </c>
    </row>
    <row r="348" spans="1:23" ht="14.25" customHeight="1">
      <c r="A348" s="37" t="s">
        <v>173</v>
      </c>
      <c r="B348" s="37" t="s">
        <v>174</v>
      </c>
      <c r="C348" s="37" t="s">
        <v>14</v>
      </c>
      <c r="D348" s="37" t="str">
        <f>VLOOKUP($F348,'mã kho'!$A$1:$B$331,2,0)</f>
        <v>CHAMPAGNE/SPARKLING</v>
      </c>
      <c r="E348" s="37" t="s">
        <v>55</v>
      </c>
      <c r="F348" s="37" t="s">
        <v>366</v>
      </c>
      <c r="G348" s="37" t="s">
        <v>367</v>
      </c>
      <c r="H348" s="44" t="s">
        <v>50</v>
      </c>
      <c r="I348" s="38">
        <f>VLOOKUP($F348,KhoLongAn!$A$1:$C$93,COLUMN(C330),0)</f>
        <v>0</v>
      </c>
      <c r="J348" s="39">
        <v>0</v>
      </c>
      <c r="K348" s="39">
        <v>0</v>
      </c>
      <c r="L348" s="40">
        <f t="shared" ref="L348:L388" si="31">SUM(I348:J348)-K348</f>
        <v>0</v>
      </c>
      <c r="M348" s="41">
        <f t="shared" si="27"/>
        <v>177</v>
      </c>
      <c r="N348" s="42">
        <f>VLOOKUP($F348,TB!$A:$C,COLUMN(C344),0)</f>
        <v>439</v>
      </c>
      <c r="O348" s="43">
        <v>319000</v>
      </c>
      <c r="P348" s="34">
        <f t="shared" si="28"/>
        <v>2107.1999999999998</v>
      </c>
      <c r="Q348" s="34">
        <f t="shared" si="29"/>
        <v>1930.1999999999998</v>
      </c>
      <c r="R348" s="34">
        <f t="shared" si="30"/>
        <v>1049.3213114754096</v>
      </c>
      <c r="S348" s="56" t="str">
        <f>IF(ISNA(VLOOKUP($F348,Arr!$A$1:$G$230,COLUMN(C345),0))=TRUE," ",IF(VLOOKUP($F348,Arr!$A$1:$G$230,COLUMN(C345),0)=0,"",VLOOKUP($F348,Arr!$A$1:$G$230,COLUMN(C345),0)))</f>
        <v/>
      </c>
      <c r="T348" s="56" t="str">
        <f>IF(ISNA(VLOOKUP($F348,Arr!$A$1:$G$230,COLUMN(D345),0))=TRUE," ",IF(VLOOKUP($F348,Arr!$A$1:$G$230,COLUMN(D345),0)=0,"",VLOOKUP($F348,Arr!$A$1:$G$230,COLUMN(D345),0)))</f>
        <v/>
      </c>
      <c r="U348" s="56" t="str">
        <f>IF(ISNA(VLOOKUP($F348,Arr!$A$1:$G$230,COLUMN(E345),0))=TRUE," ",IF(VLOOKUP($F348,Arr!$A$1:$G$230,COLUMN(E345),0)=0,"",VLOOKUP($F348,Arr!$A$1:$G$230,COLUMN(E345),0)))</f>
        <v/>
      </c>
      <c r="V348" s="56" t="str">
        <f>IF(ISNA(VLOOKUP($F348,Arr!$A$1:$G$230,COLUMN(F345),0))=TRUE," ",IF(VLOOKUP($F348,Arr!$A$1:$G$230,COLUMN(F345),0)=0,"",VLOOKUP($F348,Arr!$A$1:$G$230,COLUMN(F345),0)))</f>
        <v/>
      </c>
      <c r="W348" s="56" t="str">
        <f>IF(ISNA(VLOOKUP($F348,Arr!$A$1:$G$230,COLUMN(G345),0))=TRUE," ",IF(VLOOKUP($F348,Arr!$A$1:$G$230,COLUMN(G345),0)=0,"",VLOOKUP($F348,Arr!$A$1:$G$230,COLUMN(G345),0)))</f>
        <v/>
      </c>
    </row>
    <row r="349" spans="1:23" ht="14.25" customHeight="1">
      <c r="A349" s="37" t="s">
        <v>173</v>
      </c>
      <c r="B349" s="37" t="s">
        <v>174</v>
      </c>
      <c r="C349" s="37" t="s">
        <v>14</v>
      </c>
      <c r="D349" s="37" t="str">
        <f>VLOOKUP($F349,'mã kho'!$A$1:$B$331,2,0)</f>
        <v>CHAMPAGNE/SPARKLING</v>
      </c>
      <c r="E349" s="37" t="s">
        <v>12</v>
      </c>
      <c r="F349" s="37" t="s">
        <v>366</v>
      </c>
      <c r="G349" s="37" t="s">
        <v>367</v>
      </c>
      <c r="H349" s="44" t="s">
        <v>50</v>
      </c>
      <c r="I349" s="38">
        <f>VLOOKUP($F349,KhoPhuEm!$A$1:$C$226,COLUMN(C345),0)</f>
        <v>52</v>
      </c>
      <c r="J349" s="39">
        <f>VLOOKUP($F349,'XN PE'!$A$1:$D$240,COLUMN(C342),0)</f>
        <v>408</v>
      </c>
      <c r="K349" s="39">
        <f>VLOOKUP($F349,'XN PE'!$A$1:$D$240,COLUMN(D342),0)</f>
        <v>283</v>
      </c>
      <c r="L349" s="40">
        <f>SUM(I349:J349)-K349</f>
        <v>177</v>
      </c>
      <c r="M349" s="41" t="str">
        <f t="shared" si="27"/>
        <v/>
      </c>
      <c r="N349" s="42">
        <f>VLOOKUP($F349,TB!$A:$C,COLUMN(C345),0)</f>
        <v>439</v>
      </c>
      <c r="O349" s="43">
        <v>319000</v>
      </c>
      <c r="P349" s="34">
        <f t="shared" si="28"/>
        <v>2107.1999999999998</v>
      </c>
      <c r="Q349" s="34">
        <f t="shared" si="29"/>
        <v>0</v>
      </c>
      <c r="R349" s="34">
        <f t="shared" si="30"/>
        <v>0</v>
      </c>
      <c r="S349" s="56" t="str">
        <f>IF(ISNA(VLOOKUP($F349,Arr!$A$1:$G$230,COLUMN(C346),0))=TRUE," ",IF(VLOOKUP($F349,Arr!$A$1:$G$230,COLUMN(C346),0)=0,"",VLOOKUP($F349,Arr!$A$1:$G$230,COLUMN(C346),0)))</f>
        <v/>
      </c>
      <c r="T349" s="56" t="str">
        <f>IF(ISNA(VLOOKUP($F349,Arr!$A$1:$G$230,COLUMN(D346),0))=TRUE," ",IF(VLOOKUP($F349,Arr!$A$1:$G$230,COLUMN(D346),0)=0,"",VLOOKUP($F349,Arr!$A$1:$G$230,COLUMN(D346),0)))</f>
        <v/>
      </c>
      <c r="U349" s="56" t="str">
        <f>IF(ISNA(VLOOKUP($F349,Arr!$A$1:$G$230,COLUMN(E346),0))=TRUE," ",IF(VLOOKUP($F349,Arr!$A$1:$G$230,COLUMN(E346),0)=0,"",VLOOKUP($F349,Arr!$A$1:$G$230,COLUMN(E346),0)))</f>
        <v/>
      </c>
      <c r="V349" s="56" t="str">
        <f>IF(ISNA(VLOOKUP($F349,Arr!$A$1:$G$230,COLUMN(F346),0))=TRUE," ",IF(VLOOKUP($F349,Arr!$A$1:$G$230,COLUMN(F346),0)=0,"",VLOOKUP($F349,Arr!$A$1:$G$230,COLUMN(F346),0)))</f>
        <v/>
      </c>
      <c r="W349" s="56" t="str">
        <f>IF(ISNA(VLOOKUP($F349,Arr!$A$1:$G$230,COLUMN(G346),0))=TRUE," ",IF(VLOOKUP($F349,Arr!$A$1:$G$230,COLUMN(G346),0)=0,"",VLOOKUP($F349,Arr!$A$1:$G$230,COLUMN(G346),0)))</f>
        <v/>
      </c>
    </row>
    <row r="350" spans="1:23" ht="14.25" customHeight="1">
      <c r="A350" s="37" t="s">
        <v>173</v>
      </c>
      <c r="B350" s="37" t="s">
        <v>174</v>
      </c>
      <c r="C350" s="37" t="s">
        <v>14</v>
      </c>
      <c r="D350" s="37" t="str">
        <f>VLOOKUP($F350,'mã kho'!$A$1:$B$331,2,0)</f>
        <v>3B20</v>
      </c>
      <c r="E350" s="37" t="s">
        <v>55</v>
      </c>
      <c r="F350" s="37" t="s">
        <v>653</v>
      </c>
      <c r="G350" s="37" t="s">
        <v>654</v>
      </c>
      <c r="H350" s="44" t="s">
        <v>50</v>
      </c>
      <c r="I350" s="38">
        <f>VLOOKUP($F350,KhoLongAn!$A$1:$C$93,COLUMN(C332),0)</f>
        <v>0</v>
      </c>
      <c r="J350" s="39">
        <v>0</v>
      </c>
      <c r="K350" s="39">
        <v>0</v>
      </c>
      <c r="L350" s="40">
        <f t="shared" si="31"/>
        <v>0</v>
      </c>
      <c r="M350" s="41">
        <f t="shared" si="27"/>
        <v>408</v>
      </c>
      <c r="N350" s="42">
        <f>VLOOKUP($F350,TB!$A:$C,COLUMN(C346),0)</f>
        <v>430</v>
      </c>
      <c r="O350" s="43">
        <v>444000</v>
      </c>
      <c r="P350" s="34">
        <f t="shared" si="28"/>
        <v>2064</v>
      </c>
      <c r="Q350" s="34">
        <f t="shared" si="29"/>
        <v>1656</v>
      </c>
      <c r="R350" s="34">
        <f t="shared" si="30"/>
        <v>793.18032786885237</v>
      </c>
      <c r="S350" s="56" t="str">
        <f>IF(ISNA(VLOOKUP($F350,Arr!$A$1:$G$230,COLUMN(C347),0))=TRUE," ",IF(VLOOKUP($F350,Arr!$A$1:$G$230,COLUMN(C347),0)=0,"",VLOOKUP($F350,Arr!$A$1:$G$230,COLUMN(C347),0)))</f>
        <v/>
      </c>
      <c r="T350" s="56" t="str">
        <f>IF(ISNA(VLOOKUP($F350,Arr!$A$1:$G$230,COLUMN(D347),0))=TRUE," ",IF(VLOOKUP($F350,Arr!$A$1:$G$230,COLUMN(D347),0)=0,"",VLOOKUP($F350,Arr!$A$1:$G$230,COLUMN(D347),0)))</f>
        <v/>
      </c>
      <c r="U350" s="56" t="str">
        <f>IF(ISNA(VLOOKUP($F350,Arr!$A$1:$G$230,COLUMN(E347),0))=TRUE," ",IF(VLOOKUP($F350,Arr!$A$1:$G$230,COLUMN(E347),0)=0,"",VLOOKUP($F350,Arr!$A$1:$G$230,COLUMN(E347),0)))</f>
        <v/>
      </c>
      <c r="V350" s="56" t="str">
        <f>IF(ISNA(VLOOKUP($F350,Arr!$A$1:$G$230,COLUMN(F347),0))=TRUE," ",IF(VLOOKUP($F350,Arr!$A$1:$G$230,COLUMN(F347),0)=0,"",VLOOKUP($F350,Arr!$A$1:$G$230,COLUMN(F347),0)))</f>
        <v/>
      </c>
      <c r="W350" s="56" t="str">
        <f>IF(ISNA(VLOOKUP($F350,Arr!$A$1:$G$230,COLUMN(G347),0))=TRUE," ",IF(VLOOKUP($F350,Arr!$A$1:$G$230,COLUMN(G347),0)=0,"",VLOOKUP($F350,Arr!$A$1:$G$230,COLUMN(G347),0)))</f>
        <v/>
      </c>
    </row>
    <row r="351" spans="1:23" ht="14.25" customHeight="1">
      <c r="A351" s="37" t="s">
        <v>173</v>
      </c>
      <c r="B351" s="37" t="s">
        <v>174</v>
      </c>
      <c r="C351" s="37" t="s">
        <v>14</v>
      </c>
      <c r="D351" s="37" t="str">
        <f>VLOOKUP($F351,'mã kho'!$A$1:$B$331,2,0)</f>
        <v>3B20</v>
      </c>
      <c r="E351" s="37" t="s">
        <v>12</v>
      </c>
      <c r="F351" s="37" t="s">
        <v>653</v>
      </c>
      <c r="G351" s="37" t="s">
        <v>654</v>
      </c>
      <c r="H351" s="44" t="s">
        <v>50</v>
      </c>
      <c r="I351" s="38">
        <f>VLOOKUP($F351,KhoPhuEm!$A$1:$C$226,COLUMN(C347),0)</f>
        <v>72</v>
      </c>
      <c r="J351" s="39">
        <f>VLOOKUP($F351,'XN PE'!$A$1:$D$240,COLUMN(C344),0)</f>
        <v>787</v>
      </c>
      <c r="K351" s="39">
        <f>VLOOKUP($F351,'XN PE'!$A$1:$D$240,COLUMN(D344),0)</f>
        <v>451</v>
      </c>
      <c r="L351" s="40">
        <f>SUM(I351:J351)-K351</f>
        <v>408</v>
      </c>
      <c r="M351" s="41" t="str">
        <f t="shared" si="27"/>
        <v/>
      </c>
      <c r="N351" s="42">
        <f>VLOOKUP($F351,TB!$A:$C,COLUMN(C347),0)</f>
        <v>430</v>
      </c>
      <c r="O351" s="43">
        <v>444000</v>
      </c>
      <c r="P351" s="34">
        <f t="shared" si="28"/>
        <v>2064</v>
      </c>
      <c r="Q351" s="34">
        <f t="shared" si="29"/>
        <v>0</v>
      </c>
      <c r="R351" s="34">
        <f t="shared" si="30"/>
        <v>0</v>
      </c>
      <c r="S351" s="56" t="str">
        <f>IF(ISNA(VLOOKUP($F351,Arr!$A$1:$G$230,COLUMN(C348),0))=TRUE," ",IF(VLOOKUP($F351,Arr!$A$1:$G$230,COLUMN(C348),0)=0,"",VLOOKUP($F351,Arr!$A$1:$G$230,COLUMN(C348),0)))</f>
        <v/>
      </c>
      <c r="T351" s="56" t="str">
        <f>IF(ISNA(VLOOKUP($F351,Arr!$A$1:$G$230,COLUMN(D348),0))=TRUE," ",IF(VLOOKUP($F351,Arr!$A$1:$G$230,COLUMN(D348),0)=0,"",VLOOKUP($F351,Arr!$A$1:$G$230,COLUMN(D348),0)))</f>
        <v/>
      </c>
      <c r="U351" s="56" t="str">
        <f>IF(ISNA(VLOOKUP($F351,Arr!$A$1:$G$230,COLUMN(E348),0))=TRUE," ",IF(VLOOKUP($F351,Arr!$A$1:$G$230,COLUMN(E348),0)=0,"",VLOOKUP($F351,Arr!$A$1:$G$230,COLUMN(E348),0)))</f>
        <v/>
      </c>
      <c r="V351" s="56" t="str">
        <f>IF(ISNA(VLOOKUP($F351,Arr!$A$1:$G$230,COLUMN(F348),0))=TRUE," ",IF(VLOOKUP($F351,Arr!$A$1:$G$230,COLUMN(F348),0)=0,"",VLOOKUP($F351,Arr!$A$1:$G$230,COLUMN(F348),0)))</f>
        <v/>
      </c>
      <c r="W351" s="56" t="str">
        <f>IF(ISNA(VLOOKUP($F351,Arr!$A$1:$G$230,COLUMN(G348),0))=TRUE," ",IF(VLOOKUP($F351,Arr!$A$1:$G$230,COLUMN(G348),0)=0,"",VLOOKUP($F351,Arr!$A$1:$G$230,COLUMN(G348),0)))</f>
        <v/>
      </c>
    </row>
    <row r="352" spans="1:23" ht="14.25" customHeight="1">
      <c r="A352" s="37" t="s">
        <v>173</v>
      </c>
      <c r="B352" s="37" t="s">
        <v>174</v>
      </c>
      <c r="C352" s="37" t="s">
        <v>14</v>
      </c>
      <c r="D352" s="37" t="str">
        <f>VLOOKUP($F352,'mã kho'!$A$1:$B$331,2,0)</f>
        <v>2A20</v>
      </c>
      <c r="E352" s="37" t="s">
        <v>55</v>
      </c>
      <c r="F352" s="37" t="s">
        <v>611</v>
      </c>
      <c r="G352" s="37" t="s">
        <v>612</v>
      </c>
      <c r="H352" s="44" t="s">
        <v>50</v>
      </c>
      <c r="I352" s="38">
        <v>2319</v>
      </c>
      <c r="J352" s="39">
        <v>0</v>
      </c>
      <c r="K352" s="39">
        <v>0</v>
      </c>
      <c r="L352" s="40">
        <f t="shared" si="31"/>
        <v>2319</v>
      </c>
      <c r="M352" s="68">
        <f t="shared" si="27"/>
        <v>3218</v>
      </c>
      <c r="N352" s="42">
        <f>VLOOKUP($F352,TB!$A:$C,COLUMN(C348),0)</f>
        <v>1758</v>
      </c>
      <c r="O352" s="43">
        <v>195000</v>
      </c>
      <c r="P352" s="34">
        <f t="shared" si="28"/>
        <v>8438.4</v>
      </c>
      <c r="Q352" s="34">
        <f t="shared" si="29"/>
        <v>5220.3999999999996</v>
      </c>
      <c r="R352" s="34">
        <f t="shared" si="30"/>
        <v>1692.8721311475401</v>
      </c>
      <c r="S352" s="56" t="str">
        <f>IF(ISNA(VLOOKUP($F352,Arr!$A$1:$G$230,COLUMN(C349),0))=TRUE," ",IF(VLOOKUP($F352,Arr!$A$1:$G$230,COLUMN(C349),0)=0,"",VLOOKUP($F352,Arr!$A$1:$G$230,COLUMN(C349),0)))</f>
        <v/>
      </c>
      <c r="T352" s="56" t="str">
        <f>IF(ISNA(VLOOKUP($F352,Arr!$A$1:$G$230,COLUMN(D349),0))=TRUE," ",IF(VLOOKUP($F352,Arr!$A$1:$G$230,COLUMN(D349),0)=0,"",VLOOKUP($F352,Arr!$A$1:$G$230,COLUMN(D349),0)))</f>
        <v/>
      </c>
      <c r="U352" s="56" t="str">
        <f>IF(ISNA(VLOOKUP($F352,Arr!$A$1:$G$230,COLUMN(E349),0))=TRUE," ",IF(VLOOKUP($F352,Arr!$A$1:$G$230,COLUMN(E349),0)=0,"",VLOOKUP($F352,Arr!$A$1:$G$230,COLUMN(E349),0)))</f>
        <v/>
      </c>
      <c r="V352" s="56" t="str">
        <f>IF(ISNA(VLOOKUP($F352,Arr!$A$1:$G$230,COLUMN(F349),0))=TRUE," ",IF(VLOOKUP($F352,Arr!$A$1:$G$230,COLUMN(F349),0)=0,"",VLOOKUP($F352,Arr!$A$1:$G$230,COLUMN(F349),0)))</f>
        <v/>
      </c>
      <c r="W352" s="56" t="str">
        <f>IF(ISNA(VLOOKUP($F352,Arr!$A$1:$G$230,COLUMN(G349),0))=TRUE," ",IF(VLOOKUP($F352,Arr!$A$1:$G$230,COLUMN(G349),0)=0,"",VLOOKUP($F352,Arr!$A$1:$G$230,COLUMN(G349),0)))</f>
        <v/>
      </c>
    </row>
    <row r="353" spans="1:23" ht="14.25" customHeight="1">
      <c r="A353" s="37" t="s">
        <v>173</v>
      </c>
      <c r="B353" s="37" t="s">
        <v>174</v>
      </c>
      <c r="C353" s="37" t="s">
        <v>14</v>
      </c>
      <c r="D353" s="37" t="str">
        <f>VLOOKUP($F353,'mã kho'!$A$1:$B$331,2,0)</f>
        <v>2A20</v>
      </c>
      <c r="E353" s="37" t="s">
        <v>12</v>
      </c>
      <c r="F353" s="37" t="s">
        <v>611</v>
      </c>
      <c r="G353" s="37" t="s">
        <v>612</v>
      </c>
      <c r="H353" s="44" t="s">
        <v>50</v>
      </c>
      <c r="I353" s="38">
        <f>VLOOKUP($F353,KhoPhuEm!$A$1:$C$226,COLUMN(C349),0)</f>
        <v>2308</v>
      </c>
      <c r="J353" s="39">
        <f>VLOOKUP($F353,'XN PE'!$A$1:$D$240,COLUMN(C346),0)</f>
        <v>1275</v>
      </c>
      <c r="K353" s="39">
        <f>VLOOKUP($F353,'XN PE'!$A$1:$D$240,COLUMN(D346),0)</f>
        <v>2684</v>
      </c>
      <c r="L353" s="40">
        <f>SUM(I353:J353)-K353</f>
        <v>899</v>
      </c>
      <c r="M353" s="41" t="str">
        <f t="shared" si="27"/>
        <v/>
      </c>
      <c r="N353" s="42">
        <f>VLOOKUP($F353,TB!$A:$C,COLUMN(C349),0)</f>
        <v>1758</v>
      </c>
      <c r="O353" s="43">
        <v>195000</v>
      </c>
      <c r="P353" s="34">
        <f t="shared" si="28"/>
        <v>8438.4</v>
      </c>
      <c r="Q353" s="34">
        <f t="shared" si="29"/>
        <v>0</v>
      </c>
      <c r="R353" s="34">
        <f t="shared" si="30"/>
        <v>0</v>
      </c>
      <c r="S353" s="56" t="str">
        <f>IF(ISNA(VLOOKUP($F353,Arr!$A$1:$G$230,COLUMN(C350),0))=TRUE," ",IF(VLOOKUP($F353,Arr!$A$1:$G$230,COLUMN(C350),0)=0,"",VLOOKUP($F353,Arr!$A$1:$G$230,COLUMN(C350),0)))</f>
        <v/>
      </c>
      <c r="T353" s="56" t="str">
        <f>IF(ISNA(VLOOKUP($F353,Arr!$A$1:$G$230,COLUMN(D350),0))=TRUE," ",IF(VLOOKUP($F353,Arr!$A$1:$G$230,COLUMN(D350),0)=0,"",VLOOKUP($F353,Arr!$A$1:$G$230,COLUMN(D350),0)))</f>
        <v/>
      </c>
      <c r="U353" s="56" t="str">
        <f>IF(ISNA(VLOOKUP($F353,Arr!$A$1:$G$230,COLUMN(E350),0))=TRUE," ",IF(VLOOKUP($F353,Arr!$A$1:$G$230,COLUMN(E350),0)=0,"",VLOOKUP($F353,Arr!$A$1:$G$230,COLUMN(E350),0)))</f>
        <v/>
      </c>
      <c r="V353" s="56" t="str">
        <f>IF(ISNA(VLOOKUP($F353,Arr!$A$1:$G$230,COLUMN(F350),0))=TRUE," ",IF(VLOOKUP($F353,Arr!$A$1:$G$230,COLUMN(F350),0)=0,"",VLOOKUP($F353,Arr!$A$1:$G$230,COLUMN(F350),0)))</f>
        <v/>
      </c>
      <c r="W353" s="56" t="str">
        <f>IF(ISNA(VLOOKUP($F353,Arr!$A$1:$G$230,COLUMN(G350),0))=TRUE," ",IF(VLOOKUP($F353,Arr!$A$1:$G$230,COLUMN(G350),0)=0,"",VLOOKUP($F353,Arr!$A$1:$G$230,COLUMN(G350),0)))</f>
        <v/>
      </c>
    </row>
    <row r="354" spans="1:23" ht="14.25" customHeight="1">
      <c r="A354" s="37" t="s">
        <v>173</v>
      </c>
      <c r="B354" s="37" t="s">
        <v>174</v>
      </c>
      <c r="C354" s="37" t="s">
        <v>14</v>
      </c>
      <c r="D354" s="37" t="str">
        <f>VLOOKUP($F354,'mã kho'!$A$1:$B$331,2,0)</f>
        <v>2A8,2A2</v>
      </c>
      <c r="E354" s="37" t="s">
        <v>55</v>
      </c>
      <c r="F354" s="37" t="s">
        <v>729</v>
      </c>
      <c r="G354" s="37" t="s">
        <v>730</v>
      </c>
      <c r="H354" s="44" t="s">
        <v>50</v>
      </c>
      <c r="I354" s="38">
        <f>VLOOKUP($F354,KhoLongAn!$A$1:$C$93,COLUMN(C336),0)</f>
        <v>1195</v>
      </c>
      <c r="J354" s="39">
        <f>VLOOKUP($F354,'XN LA'!$A$1:$D$104,COLUMN(C332),0)</f>
        <v>0</v>
      </c>
      <c r="K354" s="39">
        <f>VLOOKUP($F354,'XN LA'!$A$1:$D$104,COLUMN(D332),0)</f>
        <v>180</v>
      </c>
      <c r="L354" s="40">
        <f t="shared" si="31"/>
        <v>1015</v>
      </c>
      <c r="M354" s="41">
        <f t="shared" si="27"/>
        <v>1148</v>
      </c>
      <c r="N354" s="42">
        <f>VLOOKUP($F354,TB!$A:$C,COLUMN(C350),0)</f>
        <v>79</v>
      </c>
      <c r="O354" s="43">
        <v>425000</v>
      </c>
      <c r="P354" s="34">
        <f t="shared" si="28"/>
        <v>379.2</v>
      </c>
      <c r="Q354" s="34">
        <f t="shared" si="29"/>
        <v>-768.8</v>
      </c>
      <c r="R354" s="34">
        <f t="shared" si="30"/>
        <v>-927.31803278688528</v>
      </c>
      <c r="S354" s="56" t="str">
        <f>IF(ISNA(VLOOKUP($F354,Arr!$A$1:$G$230,COLUMN(C351),0))=TRUE," ",IF(VLOOKUP($F354,Arr!$A$1:$G$230,COLUMN(C351),0)=0,"",VLOOKUP($F354,Arr!$A$1:$G$230,COLUMN(C351),0)))</f>
        <v/>
      </c>
      <c r="T354" s="56" t="str">
        <f>IF(ISNA(VLOOKUP($F354,Arr!$A$1:$G$230,COLUMN(D351),0))=TRUE," ",IF(VLOOKUP($F354,Arr!$A$1:$G$230,COLUMN(D351),0)=0,"",VLOOKUP($F354,Arr!$A$1:$G$230,COLUMN(D351),0)))</f>
        <v/>
      </c>
      <c r="U354" s="56" t="str">
        <f>IF(ISNA(VLOOKUP($F354,Arr!$A$1:$G$230,COLUMN(E351),0))=TRUE," ",IF(VLOOKUP($F354,Arr!$A$1:$G$230,COLUMN(E351),0)=0,"",VLOOKUP($F354,Arr!$A$1:$G$230,COLUMN(E351),0)))</f>
        <v/>
      </c>
      <c r="V354" s="56" t="str">
        <f>IF(ISNA(VLOOKUP($F354,Arr!$A$1:$G$230,COLUMN(F351),0))=TRUE," ",IF(VLOOKUP($F354,Arr!$A$1:$G$230,COLUMN(F351),0)=0,"",VLOOKUP($F354,Arr!$A$1:$G$230,COLUMN(F351),0)))</f>
        <v/>
      </c>
      <c r="W354" s="56" t="str">
        <f>IF(ISNA(VLOOKUP($F354,Arr!$A$1:$G$230,COLUMN(G351),0))=TRUE," ",IF(VLOOKUP($F354,Arr!$A$1:$G$230,COLUMN(G351),0)=0,"",VLOOKUP($F354,Arr!$A$1:$G$230,COLUMN(G351),0)))</f>
        <v/>
      </c>
    </row>
    <row r="355" spans="1:23" ht="14.25" customHeight="1">
      <c r="A355" s="37" t="s">
        <v>173</v>
      </c>
      <c r="B355" s="37" t="s">
        <v>174</v>
      </c>
      <c r="C355" s="37" t="s">
        <v>14</v>
      </c>
      <c r="D355" s="37" t="str">
        <f>VLOOKUP($F355,'mã kho'!$A$1:$B$331,2,0)</f>
        <v>2A8,2A2</v>
      </c>
      <c r="E355" s="37" t="s">
        <v>12</v>
      </c>
      <c r="F355" s="37" t="s">
        <v>729</v>
      </c>
      <c r="G355" s="37" t="s">
        <v>730</v>
      </c>
      <c r="H355" s="44" t="s">
        <v>50</v>
      </c>
      <c r="I355" s="38">
        <f>VLOOKUP($F355,KhoPhuEm!$A$1:$C$226,COLUMN(C351),0)</f>
        <v>128</v>
      </c>
      <c r="J355" s="39">
        <f>VLOOKUP($F355,'XN PE'!$A$1:$D$240,COLUMN(C348),0)</f>
        <v>218</v>
      </c>
      <c r="K355" s="39">
        <f>VLOOKUP($F355,'XN PE'!$A$1:$D$240,COLUMN(D348),0)</f>
        <v>213</v>
      </c>
      <c r="L355" s="40">
        <f t="shared" si="31"/>
        <v>133</v>
      </c>
      <c r="M355" s="41" t="str">
        <f t="shared" si="27"/>
        <v/>
      </c>
      <c r="N355" s="42">
        <f>VLOOKUP($F355,TB!$A:$C,COLUMN(C351),0)</f>
        <v>79</v>
      </c>
      <c r="O355" s="43">
        <v>425000</v>
      </c>
      <c r="P355" s="34">
        <f t="shared" si="28"/>
        <v>379.2</v>
      </c>
      <c r="Q355" s="34">
        <f t="shared" si="29"/>
        <v>0</v>
      </c>
      <c r="R355" s="34">
        <f t="shared" si="30"/>
        <v>0</v>
      </c>
      <c r="S355" s="56" t="str">
        <f>IF(ISNA(VLOOKUP($F355,Arr!$A$1:$G$230,COLUMN(C352),0))=TRUE," ",IF(VLOOKUP($F355,Arr!$A$1:$G$230,COLUMN(C352),0)=0,"",VLOOKUP($F355,Arr!$A$1:$G$230,COLUMN(C352),0)))</f>
        <v/>
      </c>
      <c r="T355" s="56" t="str">
        <f>IF(ISNA(VLOOKUP($F355,Arr!$A$1:$G$230,COLUMN(D352),0))=TRUE," ",IF(VLOOKUP($F355,Arr!$A$1:$G$230,COLUMN(D352),0)=0,"",VLOOKUP($F355,Arr!$A$1:$G$230,COLUMN(D352),0)))</f>
        <v/>
      </c>
      <c r="U355" s="56" t="str">
        <f>IF(ISNA(VLOOKUP($F355,Arr!$A$1:$G$230,COLUMN(E352),0))=TRUE," ",IF(VLOOKUP($F355,Arr!$A$1:$G$230,COLUMN(E352),0)=0,"",VLOOKUP($F355,Arr!$A$1:$G$230,COLUMN(E352),0)))</f>
        <v/>
      </c>
      <c r="V355" s="56" t="str">
        <f>IF(ISNA(VLOOKUP($F355,Arr!$A$1:$G$230,COLUMN(F352),0))=TRUE," ",IF(VLOOKUP($F355,Arr!$A$1:$G$230,COLUMN(F352),0)=0,"",VLOOKUP($F355,Arr!$A$1:$G$230,COLUMN(F352),0)))</f>
        <v/>
      </c>
      <c r="W355" s="56" t="str">
        <f>IF(ISNA(VLOOKUP($F355,Arr!$A$1:$G$230,COLUMN(G352),0))=TRUE," ",IF(VLOOKUP($F355,Arr!$A$1:$G$230,COLUMN(G352),0)=0,"",VLOOKUP($F355,Arr!$A$1:$G$230,COLUMN(G352),0)))</f>
        <v/>
      </c>
    </row>
    <row r="356" spans="1:23" ht="14.25" customHeight="1">
      <c r="A356" s="37" t="s">
        <v>173</v>
      </c>
      <c r="B356" s="37" t="s">
        <v>174</v>
      </c>
      <c r="C356" s="37" t="s">
        <v>14</v>
      </c>
      <c r="D356" s="37" t="e">
        <f>VLOOKUP($F356,'mã kho'!$A$1:$B$331,2,0)</f>
        <v>#N/A</v>
      </c>
      <c r="E356" s="37" t="s">
        <v>12</v>
      </c>
      <c r="F356" s="37" t="s">
        <v>733</v>
      </c>
      <c r="G356" s="37" t="s">
        <v>734</v>
      </c>
      <c r="H356" s="44" t="s">
        <v>50</v>
      </c>
      <c r="I356" s="38">
        <f>VLOOKUP($F356,KhoPhuEm!$A$1:$C$226,COLUMN(C352),0)</f>
        <v>0</v>
      </c>
      <c r="J356" s="39">
        <v>0</v>
      </c>
      <c r="K356" s="39">
        <v>0</v>
      </c>
      <c r="L356" s="40">
        <f t="shared" si="31"/>
        <v>0</v>
      </c>
      <c r="M356" s="41">
        <f t="shared" si="27"/>
        <v>0</v>
      </c>
      <c r="N356" s="42">
        <f>VLOOKUP($F356,TB!$A:$C,COLUMN(C352),0)</f>
        <v>22</v>
      </c>
      <c r="O356" s="43">
        <v>238000</v>
      </c>
      <c r="P356" s="34">
        <f t="shared" si="28"/>
        <v>105.6</v>
      </c>
      <c r="Q356" s="34">
        <f t="shared" si="29"/>
        <v>105.6</v>
      </c>
      <c r="R356" s="34">
        <f t="shared" si="30"/>
        <v>61.455737704918036</v>
      </c>
      <c r="S356" s="56" t="str">
        <f>IF(ISNA(VLOOKUP($F356,Arr!$A$1:$G$230,COLUMN(C353),0))=TRUE," ",IF(VLOOKUP($F356,Arr!$A$1:$G$230,COLUMN(C353),0)=0,"",VLOOKUP($F356,Arr!$A$1:$G$230,COLUMN(C353),0)))</f>
        <v/>
      </c>
      <c r="T356" s="56" t="str">
        <f>IF(ISNA(VLOOKUP($F356,Arr!$A$1:$G$230,COLUMN(D353),0))=TRUE," ",IF(VLOOKUP($F356,Arr!$A$1:$G$230,COLUMN(D353),0)=0,"",VLOOKUP($F356,Arr!$A$1:$G$230,COLUMN(D353),0)))</f>
        <v/>
      </c>
      <c r="U356" s="56" t="str">
        <f>IF(ISNA(VLOOKUP($F356,Arr!$A$1:$G$230,COLUMN(E353),0))=TRUE," ",IF(VLOOKUP($F356,Arr!$A$1:$G$230,COLUMN(E353),0)=0,"",VLOOKUP($F356,Arr!$A$1:$G$230,COLUMN(E353),0)))</f>
        <v/>
      </c>
      <c r="V356" s="56" t="str">
        <f>IF(ISNA(VLOOKUP($F356,Arr!$A$1:$G$230,COLUMN(F353),0))=TRUE," ",IF(VLOOKUP($F356,Arr!$A$1:$G$230,COLUMN(F353),0)=0,"",VLOOKUP($F356,Arr!$A$1:$G$230,COLUMN(F353),0)))</f>
        <v/>
      </c>
      <c r="W356" s="56" t="str">
        <f>IF(ISNA(VLOOKUP($F356,Arr!$A$1:$G$230,COLUMN(G353),0))=TRUE," ",IF(VLOOKUP($F356,Arr!$A$1:$G$230,COLUMN(G353),0)=0,"",VLOOKUP($F356,Arr!$A$1:$G$230,COLUMN(G353),0)))</f>
        <v/>
      </c>
    </row>
    <row r="357" spans="1:23" ht="14.25" customHeight="1">
      <c r="A357" s="37" t="s">
        <v>173</v>
      </c>
      <c r="B357" s="37" t="s">
        <v>174</v>
      </c>
      <c r="C357" s="37" t="s">
        <v>14</v>
      </c>
      <c r="D357" s="37" t="str">
        <f>VLOOKUP($F357,'mã kho'!$A$1:$B$331,2,0)</f>
        <v>REDWINE</v>
      </c>
      <c r="E357" s="37" t="s">
        <v>12</v>
      </c>
      <c r="F357" s="37" t="s">
        <v>737</v>
      </c>
      <c r="G357" s="37" t="s">
        <v>738</v>
      </c>
      <c r="H357" s="44" t="s">
        <v>50</v>
      </c>
      <c r="I357" s="38">
        <f>VLOOKUP($F357,KhoPhuEm!$A$1:$C$226,COLUMN(C353),0)</f>
        <v>2</v>
      </c>
      <c r="J357" s="39">
        <f>VLOOKUP($F357,'XN PE'!$A$1:$D$240,COLUMN(C350),0)</f>
        <v>6</v>
      </c>
      <c r="K357" s="39">
        <f>VLOOKUP($F357,'XN PE'!$A$1:$D$240,COLUMN(D350),0)</f>
        <v>8</v>
      </c>
      <c r="L357" s="40">
        <f t="shared" si="31"/>
        <v>0</v>
      </c>
      <c r="M357" s="41">
        <f t="shared" si="27"/>
        <v>0</v>
      </c>
      <c r="N357" s="42">
        <f>VLOOKUP($F357,TB!$A:$C,COLUMN(C353),0)</f>
        <v>19</v>
      </c>
      <c r="O357" s="43">
        <v>580000</v>
      </c>
      <c r="P357" s="34">
        <f t="shared" si="28"/>
        <v>91.2</v>
      </c>
      <c r="Q357" s="34">
        <f t="shared" si="29"/>
        <v>91.2</v>
      </c>
      <c r="R357" s="34">
        <f t="shared" si="30"/>
        <v>53.075409836065575</v>
      </c>
      <c r="S357" s="56" t="str">
        <f>IF(ISNA(VLOOKUP($F357,Arr!$A$1:$G$230,COLUMN(C354),0))=TRUE," ",IF(VLOOKUP($F357,Arr!$A$1:$G$230,COLUMN(C354),0)=0,"",VLOOKUP($F357,Arr!$A$1:$G$230,COLUMN(C354),0)))</f>
        <v/>
      </c>
      <c r="T357" s="56" t="str">
        <f>IF(ISNA(VLOOKUP($F357,Arr!$A$1:$G$230,COLUMN(D354),0))=TRUE," ",IF(VLOOKUP($F357,Arr!$A$1:$G$230,COLUMN(D354),0)=0,"",VLOOKUP($F357,Arr!$A$1:$G$230,COLUMN(D354),0)))</f>
        <v/>
      </c>
      <c r="U357" s="56" t="str">
        <f>IF(ISNA(VLOOKUP($F357,Arr!$A$1:$G$230,COLUMN(E354),0))=TRUE," ",IF(VLOOKUP($F357,Arr!$A$1:$G$230,COLUMN(E354),0)=0,"",VLOOKUP($F357,Arr!$A$1:$G$230,COLUMN(E354),0)))</f>
        <v/>
      </c>
      <c r="V357" s="56" t="str">
        <f>IF(ISNA(VLOOKUP($F357,Arr!$A$1:$G$230,COLUMN(F354),0))=TRUE," ",IF(VLOOKUP($F357,Arr!$A$1:$G$230,COLUMN(F354),0)=0,"",VLOOKUP($F357,Arr!$A$1:$G$230,COLUMN(F354),0)))</f>
        <v/>
      </c>
      <c r="W357" s="56" t="str">
        <f>IF(ISNA(VLOOKUP($F357,Arr!$A$1:$G$230,COLUMN(G354),0))=TRUE," ",IF(VLOOKUP($F357,Arr!$A$1:$G$230,COLUMN(G354),0)=0,"",VLOOKUP($F357,Arr!$A$1:$G$230,COLUMN(G354),0)))</f>
        <v/>
      </c>
    </row>
    <row r="358" spans="1:23" ht="14.25" customHeight="1">
      <c r="A358" s="37" t="s">
        <v>173</v>
      </c>
      <c r="B358" s="37" t="s">
        <v>174</v>
      </c>
      <c r="C358" s="37" t="s">
        <v>14</v>
      </c>
      <c r="D358" s="37" t="str">
        <f>VLOOKUP($F358,'mã kho'!$A$1:$B$331,2,0)</f>
        <v>3A12</v>
      </c>
      <c r="E358" s="37" t="s">
        <v>55</v>
      </c>
      <c r="F358" s="37" t="s">
        <v>686</v>
      </c>
      <c r="G358" s="37" t="s">
        <v>687</v>
      </c>
      <c r="H358" s="44" t="s">
        <v>50</v>
      </c>
      <c r="I358" s="38">
        <f>VLOOKUP($F358,KhoLongAn!$A$1:$C$93,COLUMN(C340),0)</f>
        <v>723</v>
      </c>
      <c r="J358" s="39">
        <f>VLOOKUP($F358,'XN LA'!$A$1:$D$104,COLUMN(C336),0)</f>
        <v>0</v>
      </c>
      <c r="K358" s="39">
        <f>VLOOKUP($F358,'XN LA'!$A$1:$D$104,COLUMN(D336),0)</f>
        <v>0</v>
      </c>
      <c r="L358" s="40">
        <f t="shared" si="31"/>
        <v>723</v>
      </c>
      <c r="M358" s="41">
        <f t="shared" si="27"/>
        <v>970</v>
      </c>
      <c r="N358" s="42">
        <f>VLOOKUP($F358,TB!$A:$C,COLUMN(C354),0)</f>
        <v>163</v>
      </c>
      <c r="O358" s="43">
        <v>520000</v>
      </c>
      <c r="P358" s="34">
        <f t="shared" si="28"/>
        <v>782.4</v>
      </c>
      <c r="Q358" s="34">
        <f t="shared" si="29"/>
        <v>-187.60000000000002</v>
      </c>
      <c r="R358" s="34">
        <f t="shared" si="30"/>
        <v>-514.66885245901631</v>
      </c>
      <c r="S358" s="56" t="str">
        <f>IF(ISNA(VLOOKUP($F358,Arr!$A$1:$G$230,COLUMN(C355),0))=TRUE," ",IF(VLOOKUP($F358,Arr!$A$1:$G$230,COLUMN(C355),0)=0,"",VLOOKUP($F358,Arr!$A$1:$G$230,COLUMN(C355),0)))</f>
        <v/>
      </c>
      <c r="T358" s="56" t="str">
        <f>IF(ISNA(VLOOKUP($F358,Arr!$A$1:$G$230,COLUMN(D355),0))=TRUE," ",IF(VLOOKUP($F358,Arr!$A$1:$G$230,COLUMN(D355),0)=0,"",VLOOKUP($F358,Arr!$A$1:$G$230,COLUMN(D355),0)))</f>
        <v/>
      </c>
      <c r="U358" s="56" t="str">
        <f>IF(ISNA(VLOOKUP($F358,Arr!$A$1:$G$230,COLUMN(E355),0))=TRUE," ",IF(VLOOKUP($F358,Arr!$A$1:$G$230,COLUMN(E355),0)=0,"",VLOOKUP($F358,Arr!$A$1:$G$230,COLUMN(E355),0)))</f>
        <v/>
      </c>
      <c r="V358" s="56" t="str">
        <f>IF(ISNA(VLOOKUP($F358,Arr!$A$1:$G$230,COLUMN(F355),0))=TRUE," ",IF(VLOOKUP($F358,Arr!$A$1:$G$230,COLUMN(F355),0)=0,"",VLOOKUP($F358,Arr!$A$1:$G$230,COLUMN(F355),0)))</f>
        <v/>
      </c>
      <c r="W358" s="56" t="str">
        <f>IF(ISNA(VLOOKUP($F358,Arr!$A$1:$G$230,COLUMN(G355),0))=TRUE," ",IF(VLOOKUP($F358,Arr!$A$1:$G$230,COLUMN(G355),0)=0,"",VLOOKUP($F358,Arr!$A$1:$G$230,COLUMN(G355),0)))</f>
        <v/>
      </c>
    </row>
    <row r="359" spans="1:23" ht="14.25" customHeight="1">
      <c r="A359" s="37" t="s">
        <v>173</v>
      </c>
      <c r="B359" s="37" t="s">
        <v>174</v>
      </c>
      <c r="C359" s="37" t="s">
        <v>14</v>
      </c>
      <c r="D359" s="37" t="str">
        <f>VLOOKUP($F359,'mã kho'!$A$1:$B$331,2,0)</f>
        <v>3A12</v>
      </c>
      <c r="E359" s="37" t="s">
        <v>12</v>
      </c>
      <c r="F359" s="37" t="s">
        <v>686</v>
      </c>
      <c r="G359" s="37" t="s">
        <v>687</v>
      </c>
      <c r="H359" s="44" t="s">
        <v>50</v>
      </c>
      <c r="I359" s="38">
        <f>VLOOKUP($F359,KhoPhuEm!$A$1:$C$226,COLUMN(C355),0)</f>
        <v>365</v>
      </c>
      <c r="J359" s="39">
        <f>VLOOKUP($F359,'XN PE'!$A$1:$D$240,COLUMN(C352),0)</f>
        <v>286</v>
      </c>
      <c r="K359" s="39">
        <f>VLOOKUP($F359,'XN PE'!$A$1:$D$240,COLUMN(D352),0)</f>
        <v>404</v>
      </c>
      <c r="L359" s="40">
        <f>SUM(I359:J359)-K359</f>
        <v>247</v>
      </c>
      <c r="M359" s="41" t="str">
        <f t="shared" si="27"/>
        <v/>
      </c>
      <c r="N359" s="42">
        <f>VLOOKUP($F359,TB!$A:$C,COLUMN(C355),0)</f>
        <v>163</v>
      </c>
      <c r="O359" s="43">
        <v>520000</v>
      </c>
      <c r="P359" s="34">
        <f t="shared" si="28"/>
        <v>782.4</v>
      </c>
      <c r="Q359" s="34">
        <f t="shared" si="29"/>
        <v>0</v>
      </c>
      <c r="R359" s="34">
        <f t="shared" si="30"/>
        <v>0</v>
      </c>
      <c r="S359" s="56" t="str">
        <f>IF(ISNA(VLOOKUP($F359,Arr!$A$1:$G$230,COLUMN(C356),0))=TRUE," ",IF(VLOOKUP($F359,Arr!$A$1:$G$230,COLUMN(C356),0)=0,"",VLOOKUP($F359,Arr!$A$1:$G$230,COLUMN(C356),0)))</f>
        <v/>
      </c>
      <c r="T359" s="56" t="str">
        <f>IF(ISNA(VLOOKUP($F359,Arr!$A$1:$G$230,COLUMN(D356),0))=TRUE," ",IF(VLOOKUP($F359,Arr!$A$1:$G$230,COLUMN(D356),0)=0,"",VLOOKUP($F359,Arr!$A$1:$G$230,COLUMN(D356),0)))</f>
        <v/>
      </c>
      <c r="U359" s="56" t="str">
        <f>IF(ISNA(VLOOKUP($F359,Arr!$A$1:$G$230,COLUMN(E356),0))=TRUE," ",IF(VLOOKUP($F359,Arr!$A$1:$G$230,COLUMN(E356),0)=0,"",VLOOKUP($F359,Arr!$A$1:$G$230,COLUMN(E356),0)))</f>
        <v/>
      </c>
      <c r="V359" s="56" t="str">
        <f>IF(ISNA(VLOOKUP($F359,Arr!$A$1:$G$230,COLUMN(F356),0))=TRUE," ",IF(VLOOKUP($F359,Arr!$A$1:$G$230,COLUMN(F356),0)=0,"",VLOOKUP($F359,Arr!$A$1:$G$230,COLUMN(F356),0)))</f>
        <v/>
      </c>
      <c r="W359" s="56" t="str">
        <f>IF(ISNA(VLOOKUP($F359,Arr!$A$1:$G$230,COLUMN(G356),0))=TRUE," ",IF(VLOOKUP($F359,Arr!$A$1:$G$230,COLUMN(G356),0)=0,"",VLOOKUP($F359,Arr!$A$1:$G$230,COLUMN(G356),0)))</f>
        <v/>
      </c>
    </row>
    <row r="360" spans="1:23" ht="14.25" customHeight="1">
      <c r="A360" s="37" t="s">
        <v>173</v>
      </c>
      <c r="B360" s="37" t="s">
        <v>174</v>
      </c>
      <c r="C360" s="37" t="s">
        <v>14</v>
      </c>
      <c r="D360" s="37" t="str">
        <f>VLOOKUP($F360,'mã kho'!$A$1:$B$331,2,0)</f>
        <v>REDWINE</v>
      </c>
      <c r="E360" s="37" t="s">
        <v>55</v>
      </c>
      <c r="F360" s="37" t="s">
        <v>171</v>
      </c>
      <c r="G360" s="37" t="s">
        <v>172</v>
      </c>
      <c r="H360" s="44" t="s">
        <v>50</v>
      </c>
      <c r="I360" s="38">
        <f>VLOOKUP($F360,KhoLongAn!$A$1:$C$93,COLUMN(C342),0)</f>
        <v>114</v>
      </c>
      <c r="J360" s="39">
        <f>VLOOKUP($F360,'XN LA'!$A$1:$D$104,COLUMN(C338),0)</f>
        <v>0</v>
      </c>
      <c r="K360" s="39">
        <f>VLOOKUP($F360,'XN LA'!$A$1:$D$104,COLUMN(D338),0)</f>
        <v>114</v>
      </c>
      <c r="L360" s="40">
        <f t="shared" si="31"/>
        <v>0</v>
      </c>
      <c r="M360" s="41">
        <f t="shared" si="27"/>
        <v>131</v>
      </c>
      <c r="N360" s="42">
        <f>VLOOKUP($F360,TB!$A:$C,COLUMN(C356),0)</f>
        <v>171</v>
      </c>
      <c r="O360" s="43">
        <v>650000</v>
      </c>
      <c r="P360" s="34">
        <f t="shared" si="28"/>
        <v>820.8</v>
      </c>
      <c r="Q360" s="34">
        <f t="shared" si="29"/>
        <v>689.8</v>
      </c>
      <c r="R360" s="34">
        <f t="shared" si="30"/>
        <v>346.67868852459014</v>
      </c>
      <c r="S360" s="56" t="str">
        <f>IF(ISNA(VLOOKUP($F360,Arr!$A$1:$G$230,COLUMN(C357),0))=TRUE," ",IF(VLOOKUP($F360,Arr!$A$1:$G$230,COLUMN(C357),0)=0,"",VLOOKUP($F360,Arr!$A$1:$G$230,COLUMN(C357),0)))</f>
        <v/>
      </c>
      <c r="T360" s="56" t="str">
        <f>IF(ISNA(VLOOKUP($F360,Arr!$A$1:$G$230,COLUMN(D357),0))=TRUE," ",IF(VLOOKUP($F360,Arr!$A$1:$G$230,COLUMN(D357),0)=0,"",VLOOKUP($F360,Arr!$A$1:$G$230,COLUMN(D357),0)))</f>
        <v/>
      </c>
      <c r="U360" s="56" t="str">
        <f>IF(ISNA(VLOOKUP($F360,Arr!$A$1:$G$230,COLUMN(E357),0))=TRUE," ",IF(VLOOKUP($F360,Arr!$A$1:$G$230,COLUMN(E357),0)=0,"",VLOOKUP($F360,Arr!$A$1:$G$230,COLUMN(E357),0)))</f>
        <v/>
      </c>
      <c r="V360" s="56" t="str">
        <f>IF(ISNA(VLOOKUP($F360,Arr!$A$1:$G$230,COLUMN(F357),0))=TRUE," ",IF(VLOOKUP($F360,Arr!$A$1:$G$230,COLUMN(F357),0)=0,"",VLOOKUP($F360,Arr!$A$1:$G$230,COLUMN(F357),0)))</f>
        <v/>
      </c>
      <c r="W360" s="56" t="str">
        <f>IF(ISNA(VLOOKUP($F360,Arr!$A$1:$G$230,COLUMN(G357),0))=TRUE," ",IF(VLOOKUP($F360,Arr!$A$1:$G$230,COLUMN(G357),0)=0,"",VLOOKUP($F360,Arr!$A$1:$G$230,COLUMN(G357),0)))</f>
        <v/>
      </c>
    </row>
    <row r="361" spans="1:23" ht="14.25" customHeight="1">
      <c r="A361" s="37" t="s">
        <v>173</v>
      </c>
      <c r="B361" s="37" t="s">
        <v>174</v>
      </c>
      <c r="C361" s="37" t="s">
        <v>14</v>
      </c>
      <c r="D361" s="37" t="str">
        <f>VLOOKUP($F361,'mã kho'!$A$1:$B$331,2,0)</f>
        <v>REDWINE</v>
      </c>
      <c r="E361" s="37" t="s">
        <v>12</v>
      </c>
      <c r="F361" s="37" t="s">
        <v>171</v>
      </c>
      <c r="G361" s="37" t="s">
        <v>172</v>
      </c>
      <c r="H361" s="44" t="s">
        <v>50</v>
      </c>
      <c r="I361" s="38">
        <f>VLOOKUP($F361,KhoPhuEm!$A$1:$C$226,COLUMN(C357),0)</f>
        <v>243</v>
      </c>
      <c r="J361" s="39">
        <f>VLOOKUP($F361,'XN PE'!$A$1:$D$240,COLUMN(C354),0)</f>
        <v>439</v>
      </c>
      <c r="K361" s="39">
        <f>VLOOKUP($F361,'XN PE'!$A$1:$D$240,COLUMN(D354),0)</f>
        <v>551</v>
      </c>
      <c r="L361" s="40">
        <f t="shared" si="31"/>
        <v>131</v>
      </c>
      <c r="M361" s="41" t="str">
        <f t="shared" si="27"/>
        <v/>
      </c>
      <c r="N361" s="42">
        <f>VLOOKUP($F361,TB!$A:$C,COLUMN(C357),0)</f>
        <v>171</v>
      </c>
      <c r="O361" s="43">
        <v>650000</v>
      </c>
      <c r="P361" s="34">
        <f t="shared" si="28"/>
        <v>820.8</v>
      </c>
      <c r="Q361" s="34">
        <f t="shared" si="29"/>
        <v>0</v>
      </c>
      <c r="R361" s="34">
        <f t="shared" si="30"/>
        <v>0</v>
      </c>
      <c r="S361" s="56" t="str">
        <f>IF(ISNA(VLOOKUP($F361,Arr!$A$1:$G$230,COLUMN(C358),0))=TRUE," ",IF(VLOOKUP($F361,Arr!$A$1:$G$230,COLUMN(C358),0)=0,"",VLOOKUP($F361,Arr!$A$1:$G$230,COLUMN(C358),0)))</f>
        <v/>
      </c>
      <c r="T361" s="56" t="str">
        <f>IF(ISNA(VLOOKUP($F361,Arr!$A$1:$G$230,COLUMN(D358),0))=TRUE," ",IF(VLOOKUP($F361,Arr!$A$1:$G$230,COLUMN(D358),0)=0,"",VLOOKUP($F361,Arr!$A$1:$G$230,COLUMN(D358),0)))</f>
        <v/>
      </c>
      <c r="U361" s="56" t="str">
        <f>IF(ISNA(VLOOKUP($F361,Arr!$A$1:$G$230,COLUMN(E358),0))=TRUE," ",IF(VLOOKUP($F361,Arr!$A$1:$G$230,COLUMN(E358),0)=0,"",VLOOKUP($F361,Arr!$A$1:$G$230,COLUMN(E358),0)))</f>
        <v/>
      </c>
      <c r="V361" s="56" t="str">
        <f>IF(ISNA(VLOOKUP($F361,Arr!$A$1:$G$230,COLUMN(F358),0))=TRUE," ",IF(VLOOKUP($F361,Arr!$A$1:$G$230,COLUMN(F358),0)=0,"",VLOOKUP($F361,Arr!$A$1:$G$230,COLUMN(F358),0)))</f>
        <v/>
      </c>
      <c r="W361" s="56" t="str">
        <f>IF(ISNA(VLOOKUP($F361,Arr!$A$1:$G$230,COLUMN(G358),0))=TRUE," ",IF(VLOOKUP($F361,Arr!$A$1:$G$230,COLUMN(G358),0)=0,"",VLOOKUP($F361,Arr!$A$1:$G$230,COLUMN(G358),0)))</f>
        <v/>
      </c>
    </row>
    <row r="362" spans="1:23" ht="14.25" customHeight="1">
      <c r="A362" s="37" t="s">
        <v>173</v>
      </c>
      <c r="B362" s="37" t="s">
        <v>174</v>
      </c>
      <c r="C362" s="37" t="s">
        <v>14</v>
      </c>
      <c r="D362" s="37" t="str">
        <f>VLOOKUP($F362,'mã kho'!$A$1:$B$331,2,0)</f>
        <v>2A3</v>
      </c>
      <c r="E362" s="37" t="s">
        <v>12</v>
      </c>
      <c r="F362" s="37" t="s">
        <v>180</v>
      </c>
      <c r="G362" s="37" t="s">
        <v>181</v>
      </c>
      <c r="H362" s="44" t="s">
        <v>50</v>
      </c>
      <c r="I362" s="38">
        <f>VLOOKUP($F362,KhoPhuEm!$A$1:$C$226,COLUMN(C358),0)</f>
        <v>182</v>
      </c>
      <c r="J362" s="39">
        <f>VLOOKUP($F362,'XN PE'!$A$1:$D$240,COLUMN(C355),0)</f>
        <v>12</v>
      </c>
      <c r="K362" s="39">
        <f>VLOOKUP($F362,'XN PE'!$A$1:$D$240,COLUMN(D355),0)</f>
        <v>18</v>
      </c>
      <c r="L362" s="40">
        <f t="shared" si="31"/>
        <v>176</v>
      </c>
      <c r="M362" s="41">
        <f t="shared" si="27"/>
        <v>176</v>
      </c>
      <c r="N362" s="42">
        <f>VLOOKUP($F362,TB!$A:$C,COLUMN(C358),0)</f>
        <v>29</v>
      </c>
      <c r="O362" s="43">
        <v>1320000</v>
      </c>
      <c r="P362" s="34">
        <f t="shared" si="28"/>
        <v>139.19999999999999</v>
      </c>
      <c r="Q362" s="34">
        <f t="shared" si="29"/>
        <v>-36.800000000000011</v>
      </c>
      <c r="R362" s="34">
        <f t="shared" si="30"/>
        <v>-94.990163934426249</v>
      </c>
      <c r="S362" s="56" t="str">
        <f>IF(ISNA(VLOOKUP($F362,Arr!$A$1:$G$230,COLUMN(C359),0))=TRUE," ",IF(VLOOKUP($F362,Arr!$A$1:$G$230,COLUMN(C359),0)=0,"",VLOOKUP($F362,Arr!$A$1:$G$230,COLUMN(C359),0)))</f>
        <v/>
      </c>
      <c r="T362" s="56" t="str">
        <f>IF(ISNA(VLOOKUP($F362,Arr!$A$1:$G$230,COLUMN(D359),0))=TRUE," ",IF(VLOOKUP($F362,Arr!$A$1:$G$230,COLUMN(D359),0)=0,"",VLOOKUP($F362,Arr!$A$1:$G$230,COLUMN(D359),0)))</f>
        <v/>
      </c>
      <c r="U362" s="56" t="str">
        <f>IF(ISNA(VLOOKUP($F362,Arr!$A$1:$G$230,COLUMN(E359),0))=TRUE," ",IF(VLOOKUP($F362,Arr!$A$1:$G$230,COLUMN(E359),0)=0,"",VLOOKUP($F362,Arr!$A$1:$G$230,COLUMN(E359),0)))</f>
        <v/>
      </c>
      <c r="V362" s="56" t="str">
        <f>IF(ISNA(VLOOKUP($F362,Arr!$A$1:$G$230,COLUMN(F359),0))=TRUE," ",IF(VLOOKUP($F362,Arr!$A$1:$G$230,COLUMN(F359),0)=0,"",VLOOKUP($F362,Arr!$A$1:$G$230,COLUMN(F359),0)))</f>
        <v/>
      </c>
      <c r="W362" s="56" t="str">
        <f>IF(ISNA(VLOOKUP($F362,Arr!$A$1:$G$230,COLUMN(G359),0))=TRUE," ",IF(VLOOKUP($F362,Arr!$A$1:$G$230,COLUMN(G359),0)=0,"",VLOOKUP($F362,Arr!$A$1:$G$230,COLUMN(G359),0)))</f>
        <v/>
      </c>
    </row>
    <row r="363" spans="1:23" ht="14.25" customHeight="1">
      <c r="A363" s="37" t="s">
        <v>173</v>
      </c>
      <c r="B363" s="37" t="s">
        <v>174</v>
      </c>
      <c r="C363" s="37" t="s">
        <v>14</v>
      </c>
      <c r="D363" s="37" t="str">
        <f>VLOOKUP($F363,'mã kho'!$A$1:$B$331,2,0)</f>
        <v>3A23</v>
      </c>
      <c r="E363" s="37" t="s">
        <v>12</v>
      </c>
      <c r="F363" s="37" t="s">
        <v>651</v>
      </c>
      <c r="G363" s="37" t="s">
        <v>652</v>
      </c>
      <c r="H363" s="44" t="s">
        <v>50</v>
      </c>
      <c r="I363" s="38">
        <f>VLOOKUP($F363,KhoPhuEm!$A$1:$C$226,COLUMN(C359),0)</f>
        <v>10</v>
      </c>
      <c r="J363" s="39">
        <f>VLOOKUP($F363,'XN PE'!$A$1:$D$240,COLUMN(C356),0)</f>
        <v>218</v>
      </c>
      <c r="K363" s="39">
        <f>VLOOKUP($F363,'XN PE'!$A$1:$D$240,COLUMN(D356),0)</f>
        <v>56</v>
      </c>
      <c r="L363" s="40">
        <f t="shared" si="31"/>
        <v>172</v>
      </c>
      <c r="M363" s="41">
        <f t="shared" si="27"/>
        <v>172</v>
      </c>
      <c r="N363" s="42">
        <v>0</v>
      </c>
      <c r="O363" s="43">
        <v>495000</v>
      </c>
      <c r="P363" s="34">
        <f t="shared" si="28"/>
        <v>0</v>
      </c>
      <c r="Q363" s="34">
        <f t="shared" si="29"/>
        <v>-172</v>
      </c>
      <c r="R363" s="34">
        <f t="shared" si="30"/>
        <v>-172</v>
      </c>
      <c r="S363" s="56" t="str">
        <f>IF(ISNA(VLOOKUP($F363,Arr!$A$1:$G$230,COLUMN(C360),0))=TRUE," ",IF(VLOOKUP($F363,Arr!$A$1:$G$230,COLUMN(C360),0)=0,"",VLOOKUP($F363,Arr!$A$1:$G$230,COLUMN(C360),0)))</f>
        <v/>
      </c>
      <c r="T363" s="56" t="str">
        <f>IF(ISNA(VLOOKUP($F363,Arr!$A$1:$G$230,COLUMN(D360),0))=TRUE," ",IF(VLOOKUP($F363,Arr!$A$1:$G$230,COLUMN(D360),0)=0,"",VLOOKUP($F363,Arr!$A$1:$G$230,COLUMN(D360),0)))</f>
        <v/>
      </c>
      <c r="U363" s="56" t="str">
        <f>IF(ISNA(VLOOKUP($F363,Arr!$A$1:$G$230,COLUMN(E360),0))=TRUE," ",IF(VLOOKUP($F363,Arr!$A$1:$G$230,COLUMN(E360),0)=0,"",VLOOKUP($F363,Arr!$A$1:$G$230,COLUMN(E360),0)))</f>
        <v/>
      </c>
      <c r="V363" s="56" t="str">
        <f>IF(ISNA(VLOOKUP($F363,Arr!$A$1:$G$230,COLUMN(F360),0))=TRUE," ",IF(VLOOKUP($F363,Arr!$A$1:$G$230,COLUMN(F360),0)=0,"",VLOOKUP($F363,Arr!$A$1:$G$230,COLUMN(F360),0)))</f>
        <v/>
      </c>
      <c r="W363" s="56" t="str">
        <f>IF(ISNA(VLOOKUP($F363,Arr!$A$1:$G$230,COLUMN(G360),0))=TRUE," ",IF(VLOOKUP($F363,Arr!$A$1:$G$230,COLUMN(G360),0)=0,"",VLOOKUP($F363,Arr!$A$1:$G$230,COLUMN(G360),0)))</f>
        <v/>
      </c>
    </row>
    <row r="364" spans="1:23" ht="14.25" customHeight="1">
      <c r="A364" s="37" t="s">
        <v>173</v>
      </c>
      <c r="B364" s="37" t="s">
        <v>174</v>
      </c>
      <c r="C364" s="37" t="s">
        <v>14</v>
      </c>
      <c r="D364" s="37" t="str">
        <f>VLOOKUP($F364,'mã kho'!$A$1:$B$331,2,0)</f>
        <v>3B26</v>
      </c>
      <c r="E364" s="37" t="s">
        <v>55</v>
      </c>
      <c r="F364" s="37" t="s">
        <v>682</v>
      </c>
      <c r="G364" s="37" t="s">
        <v>683</v>
      </c>
      <c r="H364" s="44" t="s">
        <v>50</v>
      </c>
      <c r="I364" s="38">
        <f>VLOOKUP($F364,KhoLongAn!$A$1:$C$93,COLUMN(C346),0)</f>
        <v>0</v>
      </c>
      <c r="J364" s="39">
        <v>0</v>
      </c>
      <c r="K364" s="39">
        <v>0</v>
      </c>
      <c r="L364" s="40">
        <f t="shared" si="31"/>
        <v>0</v>
      </c>
      <c r="M364" s="41">
        <f t="shared" si="27"/>
        <v>450</v>
      </c>
      <c r="N364" s="42">
        <f>VLOOKUP($F364,TB!$A:$C,COLUMN(C360),0)</f>
        <v>406</v>
      </c>
      <c r="O364" s="43">
        <v>195000</v>
      </c>
      <c r="P364" s="34">
        <f t="shared" si="28"/>
        <v>1948.8</v>
      </c>
      <c r="Q364" s="34">
        <f t="shared" si="29"/>
        <v>1498.8</v>
      </c>
      <c r="R364" s="34">
        <f t="shared" si="30"/>
        <v>684.1377049180328</v>
      </c>
      <c r="S364" s="56" t="str">
        <f>IF(ISNA(VLOOKUP($F364,Arr!$A$1:$G$230,COLUMN(C361),0))=TRUE," ",IF(VLOOKUP($F364,Arr!$A$1:$G$230,COLUMN(C361),0)=0,"",VLOOKUP($F364,Arr!$A$1:$G$230,COLUMN(C361),0)))</f>
        <v/>
      </c>
      <c r="T364" s="56" t="str">
        <f>IF(ISNA(VLOOKUP($F364,Arr!$A$1:$G$230,COLUMN(D361),0))=TRUE," ",IF(VLOOKUP($F364,Arr!$A$1:$G$230,COLUMN(D361),0)=0,"",VLOOKUP($F364,Arr!$A$1:$G$230,COLUMN(D361),0)))</f>
        <v/>
      </c>
      <c r="U364" s="56" t="str">
        <f>IF(ISNA(VLOOKUP($F364,Arr!$A$1:$G$230,COLUMN(E361),0))=TRUE," ",IF(VLOOKUP($F364,Arr!$A$1:$G$230,COLUMN(E361),0)=0,"",VLOOKUP($F364,Arr!$A$1:$G$230,COLUMN(E361),0)))</f>
        <v/>
      </c>
      <c r="V364" s="56" t="str">
        <f>IF(ISNA(VLOOKUP($F364,Arr!$A$1:$G$230,COLUMN(F361),0))=TRUE," ",IF(VLOOKUP($F364,Arr!$A$1:$G$230,COLUMN(F361),0)=0,"",VLOOKUP($F364,Arr!$A$1:$G$230,COLUMN(F361),0)))</f>
        <v/>
      </c>
      <c r="W364" s="56" t="str">
        <f>IF(ISNA(VLOOKUP($F364,Arr!$A$1:$G$230,COLUMN(G361),0))=TRUE," ",IF(VLOOKUP($F364,Arr!$A$1:$G$230,COLUMN(G361),0)=0,"",VLOOKUP($F364,Arr!$A$1:$G$230,COLUMN(G361),0)))</f>
        <v/>
      </c>
    </row>
    <row r="365" spans="1:23" ht="14.25" customHeight="1">
      <c r="A365" s="37" t="s">
        <v>173</v>
      </c>
      <c r="B365" s="37" t="s">
        <v>174</v>
      </c>
      <c r="C365" s="37" t="s">
        <v>14</v>
      </c>
      <c r="D365" s="37" t="str">
        <f>VLOOKUP($F365,'mã kho'!$A$1:$B$331,2,0)</f>
        <v>3B26</v>
      </c>
      <c r="E365" s="37" t="s">
        <v>12</v>
      </c>
      <c r="F365" s="37" t="s">
        <v>682</v>
      </c>
      <c r="G365" s="37" t="s">
        <v>683</v>
      </c>
      <c r="H365" s="44" t="s">
        <v>50</v>
      </c>
      <c r="I365" s="38">
        <f>VLOOKUP($F365,KhoPhuEm!$A$1:$C$226,COLUMN(C361),0)</f>
        <v>324</v>
      </c>
      <c r="J365" s="39">
        <f>VLOOKUP($F365,'XN PE'!$A$1:$D$240,COLUMN(C358),0)</f>
        <v>653</v>
      </c>
      <c r="K365" s="39">
        <f>VLOOKUP($F365,'XN PE'!$A$1:$D$240,COLUMN(D358),0)</f>
        <v>527</v>
      </c>
      <c r="L365" s="40">
        <f t="shared" si="31"/>
        <v>450</v>
      </c>
      <c r="M365" s="41" t="str">
        <f t="shared" si="27"/>
        <v/>
      </c>
      <c r="N365" s="42">
        <f>VLOOKUP($F365,TB!$A:$C,COLUMN(C361),0)</f>
        <v>406</v>
      </c>
      <c r="O365" s="43">
        <v>195000</v>
      </c>
      <c r="P365" s="34">
        <f t="shared" si="28"/>
        <v>1948.8</v>
      </c>
      <c r="Q365" s="34">
        <f t="shared" si="29"/>
        <v>0</v>
      </c>
      <c r="R365" s="34">
        <f t="shared" si="30"/>
        <v>0</v>
      </c>
      <c r="S365" s="56" t="str">
        <f>IF(ISNA(VLOOKUP($F365,Arr!$A$1:$G$230,COLUMN(C362),0))=TRUE," ",IF(VLOOKUP($F365,Arr!$A$1:$G$230,COLUMN(C362),0)=0,"",VLOOKUP($F365,Arr!$A$1:$G$230,COLUMN(C362),0)))</f>
        <v/>
      </c>
      <c r="T365" s="56" t="str">
        <f>IF(ISNA(VLOOKUP($F365,Arr!$A$1:$G$230,COLUMN(D362),0))=TRUE," ",IF(VLOOKUP($F365,Arr!$A$1:$G$230,COLUMN(D362),0)=0,"",VLOOKUP($F365,Arr!$A$1:$G$230,COLUMN(D362),0)))</f>
        <v/>
      </c>
      <c r="U365" s="56" t="str">
        <f>IF(ISNA(VLOOKUP($F365,Arr!$A$1:$G$230,COLUMN(E362),0))=TRUE," ",IF(VLOOKUP($F365,Arr!$A$1:$G$230,COLUMN(E362),0)=0,"",VLOOKUP($F365,Arr!$A$1:$G$230,COLUMN(E362),0)))</f>
        <v/>
      </c>
      <c r="V365" s="56" t="str">
        <f>IF(ISNA(VLOOKUP($F365,Arr!$A$1:$G$230,COLUMN(F362),0))=TRUE," ",IF(VLOOKUP($F365,Arr!$A$1:$G$230,COLUMN(F362),0)=0,"",VLOOKUP($F365,Arr!$A$1:$G$230,COLUMN(F362),0)))</f>
        <v/>
      </c>
      <c r="W365" s="56" t="str">
        <f>IF(ISNA(VLOOKUP($F365,Arr!$A$1:$G$230,COLUMN(G362),0))=TRUE," ",IF(VLOOKUP($F365,Arr!$A$1:$G$230,COLUMN(G362),0)=0,"",VLOOKUP($F365,Arr!$A$1:$G$230,COLUMN(G362),0)))</f>
        <v/>
      </c>
    </row>
    <row r="366" spans="1:23" ht="14.25" customHeight="1">
      <c r="A366" s="37" t="s">
        <v>173</v>
      </c>
      <c r="B366" s="37" t="s">
        <v>174</v>
      </c>
      <c r="C366" s="37" t="s">
        <v>14</v>
      </c>
      <c r="D366" s="37" t="str">
        <f>VLOOKUP($F366,'mã kho'!$A$1:$B$331,2,0)</f>
        <v>2C5</v>
      </c>
      <c r="E366" s="37" t="s">
        <v>12</v>
      </c>
      <c r="F366" s="37" t="s">
        <v>735</v>
      </c>
      <c r="G366" s="37" t="s">
        <v>736</v>
      </c>
      <c r="H366" s="44" t="s">
        <v>50</v>
      </c>
      <c r="I366" s="38">
        <f>VLOOKUP($F366,KhoPhuEm!$A$1:$C$226,COLUMN(C362),0)</f>
        <v>29</v>
      </c>
      <c r="J366" s="39">
        <f>VLOOKUP($F366,'XN PE'!$A$1:$D$240,COLUMN(C359),0)</f>
        <v>0</v>
      </c>
      <c r="K366" s="39">
        <f>VLOOKUP($F366,'XN PE'!$A$1:$D$240,COLUMN(D359),0)</f>
        <v>6</v>
      </c>
      <c r="L366" s="40">
        <f t="shared" si="31"/>
        <v>23</v>
      </c>
      <c r="M366" s="41">
        <f t="shared" si="27"/>
        <v>23</v>
      </c>
      <c r="N366" s="42">
        <f>VLOOKUP($F366,TB!$A:$C,COLUMN(C362),0)</f>
        <v>10</v>
      </c>
      <c r="O366" s="43">
        <v>238000</v>
      </c>
      <c r="P366" s="34">
        <f t="shared" si="28"/>
        <v>48</v>
      </c>
      <c r="Q366" s="34">
        <f t="shared" si="29"/>
        <v>25</v>
      </c>
      <c r="R366" s="34">
        <f t="shared" si="30"/>
        <v>4.9344262295081975</v>
      </c>
      <c r="S366" s="56" t="str">
        <f>IF(ISNA(VLOOKUP($F366,Arr!$A$1:$G$230,COLUMN(C363),0))=TRUE," ",IF(VLOOKUP($F366,Arr!$A$1:$G$230,COLUMN(C363),0)=0,"",VLOOKUP($F366,Arr!$A$1:$G$230,COLUMN(C363),0)))</f>
        <v/>
      </c>
      <c r="T366" s="56" t="str">
        <f>IF(ISNA(VLOOKUP($F366,Arr!$A$1:$G$230,COLUMN(D363),0))=TRUE," ",IF(VLOOKUP($F366,Arr!$A$1:$G$230,COLUMN(D363),0)=0,"",VLOOKUP($F366,Arr!$A$1:$G$230,COLUMN(D363),0)))</f>
        <v/>
      </c>
      <c r="U366" s="56" t="str">
        <f>IF(ISNA(VLOOKUP($F366,Arr!$A$1:$G$230,COLUMN(E363),0))=TRUE," ",IF(VLOOKUP($F366,Arr!$A$1:$G$230,COLUMN(E363),0)=0,"",VLOOKUP($F366,Arr!$A$1:$G$230,COLUMN(E363),0)))</f>
        <v/>
      </c>
      <c r="V366" s="56" t="str">
        <f>IF(ISNA(VLOOKUP($F366,Arr!$A$1:$G$230,COLUMN(F363),0))=TRUE," ",IF(VLOOKUP($F366,Arr!$A$1:$G$230,COLUMN(F363),0)=0,"",VLOOKUP($F366,Arr!$A$1:$G$230,COLUMN(F363),0)))</f>
        <v/>
      </c>
      <c r="W366" s="56" t="str">
        <f>IF(ISNA(VLOOKUP($F366,Arr!$A$1:$G$230,COLUMN(G363),0))=TRUE," ",IF(VLOOKUP($F366,Arr!$A$1:$G$230,COLUMN(G363),0)=0,"",VLOOKUP($F366,Arr!$A$1:$G$230,COLUMN(G363),0)))</f>
        <v/>
      </c>
    </row>
    <row r="367" spans="1:23" ht="14.25" customHeight="1">
      <c r="A367" s="37" t="s">
        <v>173</v>
      </c>
      <c r="B367" s="37" t="s">
        <v>174</v>
      </c>
      <c r="C367" s="37" t="s">
        <v>14</v>
      </c>
      <c r="D367" s="37" t="str">
        <f>VLOOKUP($F367,'mã kho'!$A$1:$B$331,2,0)</f>
        <v>2A7</v>
      </c>
      <c r="E367" s="37" t="s">
        <v>12</v>
      </c>
      <c r="F367" s="37" t="s">
        <v>727</v>
      </c>
      <c r="G367" s="37" t="s">
        <v>728</v>
      </c>
      <c r="H367" s="44" t="s">
        <v>50</v>
      </c>
      <c r="I367" s="38">
        <f>VLOOKUP($F367,KhoPhuEm!$A$1:$C$226,COLUMN(C363),0)</f>
        <v>67</v>
      </c>
      <c r="J367" s="39">
        <f>VLOOKUP($F367,'XN PE'!$A$1:$D$240,COLUMN(C360),0)</f>
        <v>0</v>
      </c>
      <c r="K367" s="39">
        <f>VLOOKUP($F367,'XN PE'!$A$1:$D$240,COLUMN(D360),0)</f>
        <v>0</v>
      </c>
      <c r="L367" s="40">
        <f t="shared" si="31"/>
        <v>67</v>
      </c>
      <c r="M367" s="41">
        <f t="shared" si="27"/>
        <v>67</v>
      </c>
      <c r="N367" s="42">
        <f>VLOOKUP($F367,TB!$A:$C,COLUMN(C363),0)</f>
        <v>2</v>
      </c>
      <c r="O367" s="43">
        <v>293000</v>
      </c>
      <c r="P367" s="34">
        <f t="shared" si="28"/>
        <v>9.6</v>
      </c>
      <c r="Q367" s="34">
        <f t="shared" si="29"/>
        <v>-57.4</v>
      </c>
      <c r="R367" s="34">
        <f t="shared" si="30"/>
        <v>-61.413114754098359</v>
      </c>
      <c r="S367" s="56" t="str">
        <f>IF(ISNA(VLOOKUP($F367,Arr!$A$1:$G$230,COLUMN(C364),0))=TRUE," ",IF(VLOOKUP($F367,Arr!$A$1:$G$230,COLUMN(C364),0)=0,"",VLOOKUP($F367,Arr!$A$1:$G$230,COLUMN(C364),0)))</f>
        <v/>
      </c>
      <c r="T367" s="56" t="str">
        <f>IF(ISNA(VLOOKUP($F367,Arr!$A$1:$G$230,COLUMN(D364),0))=TRUE," ",IF(VLOOKUP($F367,Arr!$A$1:$G$230,COLUMN(D364),0)=0,"",VLOOKUP($F367,Arr!$A$1:$G$230,COLUMN(D364),0)))</f>
        <v/>
      </c>
      <c r="U367" s="56" t="str">
        <f>IF(ISNA(VLOOKUP($F367,Arr!$A$1:$G$230,COLUMN(E364),0))=TRUE," ",IF(VLOOKUP($F367,Arr!$A$1:$G$230,COLUMN(E364),0)=0,"",VLOOKUP($F367,Arr!$A$1:$G$230,COLUMN(E364),0)))</f>
        <v/>
      </c>
      <c r="V367" s="56" t="str">
        <f>IF(ISNA(VLOOKUP($F367,Arr!$A$1:$G$230,COLUMN(F364),0))=TRUE," ",IF(VLOOKUP($F367,Arr!$A$1:$G$230,COLUMN(F364),0)=0,"",VLOOKUP($F367,Arr!$A$1:$G$230,COLUMN(F364),0)))</f>
        <v/>
      </c>
      <c r="W367" s="56" t="str">
        <f>IF(ISNA(VLOOKUP($F367,Arr!$A$1:$G$230,COLUMN(G364),0))=TRUE," ",IF(VLOOKUP($F367,Arr!$A$1:$G$230,COLUMN(G364),0)=0,"",VLOOKUP($F367,Arr!$A$1:$G$230,COLUMN(G364),0)))</f>
        <v/>
      </c>
    </row>
    <row r="368" spans="1:23" ht="14.25" customHeight="1">
      <c r="A368" s="37" t="s">
        <v>173</v>
      </c>
      <c r="B368" s="37" t="s">
        <v>174</v>
      </c>
      <c r="C368" s="37" t="s">
        <v>14</v>
      </c>
      <c r="D368" s="37" t="str">
        <f>VLOOKUP($F368,'mã kho'!$A$1:$B$331,2,0)</f>
        <v>2A6</v>
      </c>
      <c r="E368" s="37" t="s">
        <v>55</v>
      </c>
      <c r="F368" s="37" t="s">
        <v>731</v>
      </c>
      <c r="G368" s="37" t="s">
        <v>732</v>
      </c>
      <c r="H368" s="44" t="s">
        <v>50</v>
      </c>
      <c r="I368" s="38">
        <f>VLOOKUP($F368,KhoLongAn!$A$1:$C$93,COLUMN(C350),0)</f>
        <v>360</v>
      </c>
      <c r="J368" s="39">
        <f>VLOOKUP($F368,'XN LA'!$A$1:$D$104,COLUMN(C346),0)</f>
        <v>0</v>
      </c>
      <c r="K368" s="39">
        <f>VLOOKUP($F368,'XN LA'!$A$1:$D$104,COLUMN(D346),0)</f>
        <v>240</v>
      </c>
      <c r="L368" s="40">
        <f t="shared" si="31"/>
        <v>120</v>
      </c>
      <c r="M368" s="41">
        <f t="shared" si="27"/>
        <v>210</v>
      </c>
      <c r="N368" s="42">
        <f>VLOOKUP($F368,TB!$A:$C,COLUMN(C364),0)</f>
        <v>86</v>
      </c>
      <c r="O368" s="43">
        <v>425000</v>
      </c>
      <c r="P368" s="34">
        <f t="shared" si="28"/>
        <v>412.8</v>
      </c>
      <c r="Q368" s="34">
        <f t="shared" si="29"/>
        <v>202.8</v>
      </c>
      <c r="R368" s="34">
        <f t="shared" si="30"/>
        <v>30.236065573770503</v>
      </c>
      <c r="S368" s="56" t="str">
        <f>IF(ISNA(VLOOKUP($F368,Arr!$A$1:$G$230,COLUMN(C365),0))=TRUE," ",IF(VLOOKUP($F368,Arr!$A$1:$G$230,COLUMN(C365),0)=0,"",VLOOKUP($F368,Arr!$A$1:$G$230,COLUMN(C365),0)))</f>
        <v/>
      </c>
      <c r="T368" s="56" t="str">
        <f>IF(ISNA(VLOOKUP($F368,Arr!$A$1:$G$230,COLUMN(D365),0))=TRUE," ",IF(VLOOKUP($F368,Arr!$A$1:$G$230,COLUMN(D365),0)=0,"",VLOOKUP($F368,Arr!$A$1:$G$230,COLUMN(D365),0)))</f>
        <v/>
      </c>
      <c r="U368" s="56" t="str">
        <f>IF(ISNA(VLOOKUP($F368,Arr!$A$1:$G$230,COLUMN(E365),0))=TRUE," ",IF(VLOOKUP($F368,Arr!$A$1:$G$230,COLUMN(E365),0)=0,"",VLOOKUP($F368,Arr!$A$1:$G$230,COLUMN(E365),0)))</f>
        <v/>
      </c>
      <c r="V368" s="56" t="str">
        <f>IF(ISNA(VLOOKUP($F368,Arr!$A$1:$G$230,COLUMN(F365),0))=TRUE," ",IF(VLOOKUP($F368,Arr!$A$1:$G$230,COLUMN(F365),0)=0,"",VLOOKUP($F368,Arr!$A$1:$G$230,COLUMN(F365),0)))</f>
        <v/>
      </c>
      <c r="W368" s="56" t="str">
        <f>IF(ISNA(VLOOKUP($F368,Arr!$A$1:$G$230,COLUMN(G365),0))=TRUE," ",IF(VLOOKUP($F368,Arr!$A$1:$G$230,COLUMN(G365),0)=0,"",VLOOKUP($F368,Arr!$A$1:$G$230,COLUMN(G365),0)))</f>
        <v/>
      </c>
    </row>
    <row r="369" spans="1:23" ht="14.25" customHeight="1">
      <c r="A369" s="37" t="s">
        <v>173</v>
      </c>
      <c r="B369" s="37" t="s">
        <v>174</v>
      </c>
      <c r="C369" s="37" t="s">
        <v>14</v>
      </c>
      <c r="D369" s="37" t="str">
        <f>VLOOKUP($F369,'mã kho'!$A$1:$B$331,2,0)</f>
        <v>2A6</v>
      </c>
      <c r="E369" s="37" t="s">
        <v>12</v>
      </c>
      <c r="F369" s="37" t="s">
        <v>731</v>
      </c>
      <c r="G369" s="37" t="s">
        <v>732</v>
      </c>
      <c r="H369" s="44" t="s">
        <v>50</v>
      </c>
      <c r="I369" s="38">
        <f>VLOOKUP($F369,KhoPhuEm!$A$1:$C$226,COLUMN(C365),0)</f>
        <v>99</v>
      </c>
      <c r="J369" s="39">
        <f>VLOOKUP($F369,'XN PE'!$A$1:$D$240,COLUMN(C362),0)</f>
        <v>243</v>
      </c>
      <c r="K369" s="39">
        <f>VLOOKUP($F369,'XN PE'!$A$1:$D$240,COLUMN(D362),0)</f>
        <v>252</v>
      </c>
      <c r="L369" s="40">
        <f t="shared" si="31"/>
        <v>90</v>
      </c>
      <c r="M369" s="41" t="str">
        <f t="shared" si="27"/>
        <v/>
      </c>
      <c r="N369" s="42">
        <f>VLOOKUP($F369,TB!$A:$C,COLUMN(C365),0)</f>
        <v>86</v>
      </c>
      <c r="O369" s="43">
        <v>425000</v>
      </c>
      <c r="P369" s="34">
        <f t="shared" si="28"/>
        <v>412.8</v>
      </c>
      <c r="Q369" s="34">
        <f t="shared" si="29"/>
        <v>0</v>
      </c>
      <c r="R369" s="34">
        <f t="shared" si="30"/>
        <v>0</v>
      </c>
      <c r="S369" s="56" t="str">
        <f>IF(ISNA(VLOOKUP($F369,Arr!$A$1:$G$230,COLUMN(C366),0))=TRUE," ",IF(VLOOKUP($F369,Arr!$A$1:$G$230,COLUMN(C366),0)=0,"",VLOOKUP($F369,Arr!$A$1:$G$230,COLUMN(C366),0)))</f>
        <v/>
      </c>
      <c r="T369" s="56" t="str">
        <f>IF(ISNA(VLOOKUP($F369,Arr!$A$1:$G$230,COLUMN(D366),0))=TRUE," ",IF(VLOOKUP($F369,Arr!$A$1:$G$230,COLUMN(D366),0)=0,"",VLOOKUP($F369,Arr!$A$1:$G$230,COLUMN(D366),0)))</f>
        <v/>
      </c>
      <c r="U369" s="56" t="str">
        <f>IF(ISNA(VLOOKUP($F369,Arr!$A$1:$G$230,COLUMN(E366),0))=TRUE," ",IF(VLOOKUP($F369,Arr!$A$1:$G$230,COLUMN(E366),0)=0,"",VLOOKUP($F369,Arr!$A$1:$G$230,COLUMN(E366),0)))</f>
        <v/>
      </c>
      <c r="V369" s="56" t="str">
        <f>IF(ISNA(VLOOKUP($F369,Arr!$A$1:$G$230,COLUMN(F366),0))=TRUE," ",IF(VLOOKUP($F369,Arr!$A$1:$G$230,COLUMN(F366),0)=0,"",VLOOKUP($F369,Arr!$A$1:$G$230,COLUMN(F366),0)))</f>
        <v/>
      </c>
      <c r="W369" s="56" t="str">
        <f>IF(ISNA(VLOOKUP($F369,Arr!$A$1:$G$230,COLUMN(G366),0))=TRUE," ",IF(VLOOKUP($F369,Arr!$A$1:$G$230,COLUMN(G366),0)=0,"",VLOOKUP($F369,Arr!$A$1:$G$230,COLUMN(G366),0)))</f>
        <v/>
      </c>
    </row>
    <row r="370" spans="1:23" ht="14.25" customHeight="1">
      <c r="A370" s="37" t="s">
        <v>173</v>
      </c>
      <c r="B370" s="37" t="s">
        <v>174</v>
      </c>
      <c r="C370" s="37" t="s">
        <v>293</v>
      </c>
      <c r="D370" s="37" t="str">
        <f>VLOOKUP($F370,'mã kho'!$A$1:$B$331,2,0)</f>
        <v>1B1</v>
      </c>
      <c r="E370" s="37" t="s">
        <v>12</v>
      </c>
      <c r="F370" s="37" t="s">
        <v>339</v>
      </c>
      <c r="G370" s="37" t="s">
        <v>340</v>
      </c>
      <c r="H370" s="44" t="s">
        <v>201</v>
      </c>
      <c r="I370" s="38">
        <f>VLOOKUP($F370,KhoPhuEm!$A$1:$C$226,COLUMN(C366),0)</f>
        <v>336</v>
      </c>
      <c r="J370" s="39">
        <f>VLOOKUP($F370,'XN PE'!$A$1:$D$240,COLUMN(C363),0)</f>
        <v>272</v>
      </c>
      <c r="K370" s="39">
        <f>VLOOKUP($F370,'XN PE'!$A$1:$D$240,COLUMN(D363),0)</f>
        <v>261</v>
      </c>
      <c r="L370" s="40">
        <f t="shared" si="31"/>
        <v>347</v>
      </c>
      <c r="M370" s="41">
        <f t="shared" si="27"/>
        <v>347</v>
      </c>
      <c r="N370" s="42">
        <f>VLOOKUP($F370,TB!$A:$C,COLUMN(C366),0)</f>
        <v>625</v>
      </c>
      <c r="O370" s="43">
        <v>400000</v>
      </c>
      <c r="P370" s="34">
        <f t="shared" si="28"/>
        <v>3000</v>
      </c>
      <c r="Q370" s="34">
        <f t="shared" si="29"/>
        <v>2653</v>
      </c>
      <c r="R370" s="34">
        <f t="shared" si="30"/>
        <v>1398.9016393442623</v>
      </c>
      <c r="S370" s="56" t="str">
        <f>IF(ISNA(VLOOKUP($F370,Arr!$A$1:$G$230,COLUMN(C367),0))=TRUE," ",IF(VLOOKUP($F370,Arr!$A$1:$G$230,COLUMN(C367),0)=0,"",VLOOKUP($F370,Arr!$A$1:$G$230,COLUMN(C367),0)))</f>
        <v/>
      </c>
      <c r="T370" s="56" t="str">
        <f>IF(ISNA(VLOOKUP($F370,Arr!$A$1:$G$230,COLUMN(D367),0))=TRUE," ",IF(VLOOKUP($F370,Arr!$A$1:$G$230,COLUMN(D367),0)=0,"",VLOOKUP($F370,Arr!$A$1:$G$230,COLUMN(D367),0)))</f>
        <v/>
      </c>
      <c r="U370" s="56" t="str">
        <f>IF(ISNA(VLOOKUP($F370,Arr!$A$1:$G$230,COLUMN(E367),0))=TRUE," ",IF(VLOOKUP($F370,Arr!$A$1:$G$230,COLUMN(E367),0)=0,"",VLOOKUP($F370,Arr!$A$1:$G$230,COLUMN(E367),0)))</f>
        <v/>
      </c>
      <c r="V370" s="56" t="str">
        <f>IF(ISNA(VLOOKUP($F370,Arr!$A$1:$G$230,COLUMN(F367),0))=TRUE," ",IF(VLOOKUP($F370,Arr!$A$1:$G$230,COLUMN(F367),0)=0,"",VLOOKUP($F370,Arr!$A$1:$G$230,COLUMN(F367),0)))</f>
        <v/>
      </c>
      <c r="W370" s="56" t="str">
        <f>IF(ISNA(VLOOKUP($F370,Arr!$A$1:$G$230,COLUMN(G367),0))=TRUE," ",IF(VLOOKUP($F370,Arr!$A$1:$G$230,COLUMN(G367),0)=0,"",VLOOKUP($F370,Arr!$A$1:$G$230,COLUMN(G367),0)))</f>
        <v/>
      </c>
    </row>
    <row r="371" spans="1:23" ht="14.25" customHeight="1">
      <c r="A371" s="37" t="s">
        <v>619</v>
      </c>
      <c r="B371" s="37" t="s">
        <v>14</v>
      </c>
      <c r="C371" s="37" t="s">
        <v>14</v>
      </c>
      <c r="D371" s="37" t="str">
        <f>VLOOKUP($F371,'mã kho'!$A$1:$B$331,2,0)</f>
        <v>2C1</v>
      </c>
      <c r="E371" s="37" t="s">
        <v>12</v>
      </c>
      <c r="F371" s="37" t="s">
        <v>617</v>
      </c>
      <c r="G371" s="37" t="s">
        <v>618</v>
      </c>
      <c r="H371" s="44" t="s">
        <v>50</v>
      </c>
      <c r="I371" s="38">
        <f>VLOOKUP($F371,KhoPhuEm!$A$1:$C$226,COLUMN(C367),0)</f>
        <v>1</v>
      </c>
      <c r="J371" s="39">
        <f>VLOOKUP($F371,'XN PE'!$A$1:$D$240,COLUMN(C364),0)</f>
        <v>0</v>
      </c>
      <c r="K371" s="39">
        <f>VLOOKUP($F371,'XN PE'!$A$1:$D$240,COLUMN(D364),0)</f>
        <v>0</v>
      </c>
      <c r="L371" s="40">
        <f t="shared" si="31"/>
        <v>1</v>
      </c>
      <c r="M371" s="41">
        <f t="shared" si="27"/>
        <v>1</v>
      </c>
      <c r="N371" s="42">
        <f>VLOOKUP($F371,TB!$A:$C,COLUMN(C367),0)</f>
        <v>0</v>
      </c>
      <c r="O371" s="43">
        <v>0</v>
      </c>
      <c r="P371" s="34">
        <f t="shared" si="28"/>
        <v>0</v>
      </c>
      <c r="Q371" s="34">
        <f t="shared" si="29"/>
        <v>-1</v>
      </c>
      <c r="R371" s="34">
        <f t="shared" si="30"/>
        <v>-1</v>
      </c>
      <c r="S371" s="56" t="str">
        <f>IF(ISNA(VLOOKUP($F371,Arr!$A$1:$G$230,COLUMN(C368),0))=TRUE," ",IF(VLOOKUP($F371,Arr!$A$1:$G$230,COLUMN(C368),0)=0,"",VLOOKUP($F371,Arr!$A$1:$G$230,COLUMN(C368),0)))</f>
        <v/>
      </c>
      <c r="T371" s="56" t="str">
        <f>IF(ISNA(VLOOKUP($F371,Arr!$A$1:$G$230,COLUMN(D368),0))=TRUE," ",IF(VLOOKUP($F371,Arr!$A$1:$G$230,COLUMN(D368),0)=0,"",VLOOKUP($F371,Arr!$A$1:$G$230,COLUMN(D368),0)))</f>
        <v/>
      </c>
      <c r="U371" s="56" t="str">
        <f>IF(ISNA(VLOOKUP($F371,Arr!$A$1:$G$230,COLUMN(E368),0))=TRUE," ",IF(VLOOKUP($F371,Arr!$A$1:$G$230,COLUMN(E368),0)=0,"",VLOOKUP($F371,Arr!$A$1:$G$230,COLUMN(E368),0)))</f>
        <v/>
      </c>
      <c r="V371" s="56" t="str">
        <f>IF(ISNA(VLOOKUP($F371,Arr!$A$1:$G$230,COLUMN(F368),0))=TRUE," ",IF(VLOOKUP($F371,Arr!$A$1:$G$230,COLUMN(F368),0)=0,"",VLOOKUP($F371,Arr!$A$1:$G$230,COLUMN(F368),0)))</f>
        <v/>
      </c>
      <c r="W371" s="56" t="str">
        <f>IF(ISNA(VLOOKUP($F371,Arr!$A$1:$G$230,COLUMN(G368),0))=TRUE," ",IF(VLOOKUP($F371,Arr!$A$1:$G$230,COLUMN(G368),0)=0,"",VLOOKUP($F371,Arr!$A$1:$G$230,COLUMN(G368),0)))</f>
        <v/>
      </c>
    </row>
    <row r="372" spans="1:23" ht="14.25" customHeight="1">
      <c r="A372" s="37" t="s">
        <v>619</v>
      </c>
      <c r="B372" s="37" t="s">
        <v>193</v>
      </c>
      <c r="C372" s="37" t="s">
        <v>14</v>
      </c>
      <c r="D372" s="37" t="str">
        <f>VLOOKUP($F372,'mã kho'!$A$1:$B$331,2,0)</f>
        <v>3A23</v>
      </c>
      <c r="E372" s="37" t="s">
        <v>12</v>
      </c>
      <c r="F372" s="37" t="s">
        <v>749</v>
      </c>
      <c r="G372" s="37" t="s">
        <v>750</v>
      </c>
      <c r="H372" s="44" t="s">
        <v>50</v>
      </c>
      <c r="I372" s="38">
        <f>VLOOKUP($F372,KhoPhuEm!$A$1:$C$226,COLUMN(C368),0)</f>
        <v>36</v>
      </c>
      <c r="J372" s="39">
        <f>VLOOKUP($F372,'XN PE'!$A$1:$D$240,COLUMN(C365),0)</f>
        <v>120</v>
      </c>
      <c r="K372" s="39">
        <f>VLOOKUP($F372,'XN PE'!$A$1:$D$240,COLUMN(D365),0)</f>
        <v>156</v>
      </c>
      <c r="L372" s="40">
        <f t="shared" si="31"/>
        <v>0</v>
      </c>
      <c r="M372" s="41">
        <f t="shared" si="27"/>
        <v>0</v>
      </c>
      <c r="N372" s="42">
        <f>VLOOKUP($F372,TB!$A:$C,COLUMN(C368),0)</f>
        <v>12</v>
      </c>
      <c r="O372" s="43">
        <v>0</v>
      </c>
      <c r="P372" s="34">
        <f t="shared" si="28"/>
        <v>57.599999999999994</v>
      </c>
      <c r="Q372" s="34">
        <f t="shared" si="29"/>
        <v>57.599999999999994</v>
      </c>
      <c r="R372" s="34">
        <f t="shared" si="30"/>
        <v>33.521311475409831</v>
      </c>
      <c r="S372" s="56" t="str">
        <f>IF(ISNA(VLOOKUP($F372,Arr!$A$1:$G$230,COLUMN(C369),0))=TRUE," ",IF(VLOOKUP($F372,Arr!$A$1:$G$230,COLUMN(C369),0)=0,"",VLOOKUP($F372,Arr!$A$1:$G$230,COLUMN(C369),0)))</f>
        <v/>
      </c>
      <c r="T372" s="56" t="str">
        <f>IF(ISNA(VLOOKUP($F372,Arr!$A$1:$G$230,COLUMN(D369),0))=TRUE," ",IF(VLOOKUP($F372,Arr!$A$1:$G$230,COLUMN(D369),0)=0,"",VLOOKUP($F372,Arr!$A$1:$G$230,COLUMN(D369),0)))</f>
        <v/>
      </c>
      <c r="U372" s="56" t="str">
        <f>IF(ISNA(VLOOKUP($F372,Arr!$A$1:$G$230,COLUMN(E369),0))=TRUE," ",IF(VLOOKUP($F372,Arr!$A$1:$G$230,COLUMN(E369),0)=0,"",VLOOKUP($F372,Arr!$A$1:$G$230,COLUMN(E369),0)))</f>
        <v/>
      </c>
      <c r="V372" s="56" t="str">
        <f>IF(ISNA(VLOOKUP($F372,Arr!$A$1:$G$230,COLUMN(F369),0))=TRUE," ",IF(VLOOKUP($F372,Arr!$A$1:$G$230,COLUMN(F369),0)=0,"",VLOOKUP($F372,Arr!$A$1:$G$230,COLUMN(F369),0)))</f>
        <v/>
      </c>
      <c r="W372" s="56" t="str">
        <f>IF(ISNA(VLOOKUP($F372,Arr!$A$1:$G$230,COLUMN(G369),0))=TRUE," ",IF(VLOOKUP($F372,Arr!$A$1:$G$230,COLUMN(G369),0)=0,"",VLOOKUP($F372,Arr!$A$1:$G$230,COLUMN(G369),0)))</f>
        <v/>
      </c>
    </row>
    <row r="373" spans="1:23" ht="14.25" customHeight="1">
      <c r="A373" s="37" t="s">
        <v>74</v>
      </c>
      <c r="B373" s="37" t="s">
        <v>14</v>
      </c>
      <c r="C373" s="37" t="s">
        <v>14</v>
      </c>
      <c r="D373" s="37" t="str">
        <f>VLOOKUP($F373,'mã kho'!$A$1:$B$331,2,0)</f>
        <v/>
      </c>
      <c r="E373" s="37" t="s">
        <v>12</v>
      </c>
      <c r="F373" s="37" t="s">
        <v>352</v>
      </c>
      <c r="G373" s="37" t="s">
        <v>353</v>
      </c>
      <c r="H373" s="44" t="s">
        <v>50</v>
      </c>
      <c r="I373" s="38">
        <f>VLOOKUP($F373,KhoPhuEm!$A$1:$C$226,COLUMN(C369),0)</f>
        <v>0</v>
      </c>
      <c r="J373" s="39">
        <f>VLOOKUP($F373,'XN PE'!$A$1:$D$240,COLUMN(C366),0)</f>
        <v>0</v>
      </c>
      <c r="K373" s="39">
        <f>VLOOKUP($F373,'XN PE'!$A$1:$D$240,COLUMN(D366),0)</f>
        <v>0</v>
      </c>
      <c r="L373" s="40">
        <f t="shared" si="31"/>
        <v>0</v>
      </c>
      <c r="M373" s="41">
        <f t="shared" si="27"/>
        <v>0</v>
      </c>
      <c r="N373" s="42">
        <f>VLOOKUP($F373,TB!$A:$C,COLUMN(C369),0)</f>
        <v>0</v>
      </c>
      <c r="O373" s="43">
        <v>0</v>
      </c>
      <c r="P373" s="34">
        <f t="shared" si="28"/>
        <v>0</v>
      </c>
      <c r="Q373" s="34">
        <f t="shared" si="29"/>
        <v>0</v>
      </c>
      <c r="R373" s="34">
        <f t="shared" si="30"/>
        <v>0</v>
      </c>
      <c r="S373" s="56" t="str">
        <f>IF(ISNA(VLOOKUP($F373,Arr!$A$1:$G$230,COLUMN(C370),0))=TRUE," ",IF(VLOOKUP($F373,Arr!$A$1:$G$230,COLUMN(C370),0)=0,"",VLOOKUP($F373,Arr!$A$1:$G$230,COLUMN(C370),0)))</f>
        <v/>
      </c>
      <c r="T373" s="56" t="str">
        <f>IF(ISNA(VLOOKUP($F373,Arr!$A$1:$G$230,COLUMN(D370),0))=TRUE," ",IF(VLOOKUP($F373,Arr!$A$1:$G$230,COLUMN(D370),0)=0,"",VLOOKUP($F373,Arr!$A$1:$G$230,COLUMN(D370),0)))</f>
        <v/>
      </c>
      <c r="U373" s="56" t="str">
        <f>IF(ISNA(VLOOKUP($F373,Arr!$A$1:$G$230,COLUMN(E370),0))=TRUE," ",IF(VLOOKUP($F373,Arr!$A$1:$G$230,COLUMN(E370),0)=0,"",VLOOKUP($F373,Arr!$A$1:$G$230,COLUMN(E370),0)))</f>
        <v/>
      </c>
      <c r="V373" s="56" t="str">
        <f>IF(ISNA(VLOOKUP($F373,Arr!$A$1:$G$230,COLUMN(F370),0))=TRUE," ",IF(VLOOKUP($F373,Arr!$A$1:$G$230,COLUMN(F370),0)=0,"",VLOOKUP($F373,Arr!$A$1:$G$230,COLUMN(F370),0)))</f>
        <v/>
      </c>
      <c r="W373" s="56" t="str">
        <f>IF(ISNA(VLOOKUP($F373,Arr!$A$1:$G$230,COLUMN(G370),0))=TRUE," ",IF(VLOOKUP($F373,Arr!$A$1:$G$230,COLUMN(G370),0)=0,"",VLOOKUP($F373,Arr!$A$1:$G$230,COLUMN(G370),0)))</f>
        <v/>
      </c>
    </row>
    <row r="374" spans="1:23" ht="14.25" customHeight="1">
      <c r="A374" s="37" t="s">
        <v>74</v>
      </c>
      <c r="B374" s="37" t="s">
        <v>14</v>
      </c>
      <c r="C374" s="37" t="s">
        <v>14</v>
      </c>
      <c r="D374" s="37" t="str">
        <f>VLOOKUP($F374,'mã kho'!$A$1:$B$331,2,0)</f>
        <v/>
      </c>
      <c r="E374" s="37" t="s">
        <v>55</v>
      </c>
      <c r="F374" s="37" t="s">
        <v>252</v>
      </c>
      <c r="G374" s="37" t="s">
        <v>253</v>
      </c>
      <c r="H374" s="44" t="s">
        <v>50</v>
      </c>
      <c r="I374" s="38">
        <f>VLOOKUP($F374,KhoLongAn!$A$1:$C$93,COLUMN(C356),0)</f>
        <v>12</v>
      </c>
      <c r="J374" s="39">
        <f>VLOOKUP($F374,'XN LA'!$A$1:$D$104,COLUMN(C352),0)</f>
        <v>0</v>
      </c>
      <c r="K374" s="39">
        <f>VLOOKUP($F374,'XN LA'!$A$1:$D$104,COLUMN(D352),0)</f>
        <v>0</v>
      </c>
      <c r="L374" s="40">
        <f t="shared" si="31"/>
        <v>12</v>
      </c>
      <c r="M374" s="41">
        <f t="shared" si="27"/>
        <v>12</v>
      </c>
      <c r="N374" s="42">
        <f>VLOOKUP($F374,TB!$A:$C,COLUMN(C370),0)</f>
        <v>0</v>
      </c>
      <c r="O374" s="43">
        <v>0</v>
      </c>
      <c r="P374" s="34">
        <f t="shared" si="28"/>
        <v>0</v>
      </c>
      <c r="Q374" s="34">
        <f t="shared" si="29"/>
        <v>-12</v>
      </c>
      <c r="R374" s="34">
        <f t="shared" si="30"/>
        <v>-12</v>
      </c>
      <c r="S374" s="56" t="str">
        <f>IF(ISNA(VLOOKUP($F374,Arr!$A$1:$G$230,COLUMN(C371),0))=TRUE," ",IF(VLOOKUP($F374,Arr!$A$1:$G$230,COLUMN(C371),0)=0,"",VLOOKUP($F374,Arr!$A$1:$G$230,COLUMN(C371),0)))</f>
        <v/>
      </c>
      <c r="T374" s="56" t="str">
        <f>IF(ISNA(VLOOKUP($F374,Arr!$A$1:$G$230,COLUMN(D371),0))=TRUE," ",IF(VLOOKUP($F374,Arr!$A$1:$G$230,COLUMN(D371),0)=0,"",VLOOKUP($F374,Arr!$A$1:$G$230,COLUMN(D371),0)))</f>
        <v/>
      </c>
      <c r="U374" s="56" t="str">
        <f>IF(ISNA(VLOOKUP($F374,Arr!$A$1:$G$230,COLUMN(E371),0))=TRUE," ",IF(VLOOKUP($F374,Arr!$A$1:$G$230,COLUMN(E371),0)=0,"",VLOOKUP($F374,Arr!$A$1:$G$230,COLUMN(E371),0)))</f>
        <v/>
      </c>
      <c r="V374" s="56" t="str">
        <f>IF(ISNA(VLOOKUP($F374,Arr!$A$1:$G$230,COLUMN(F371),0))=TRUE," ",IF(VLOOKUP($F374,Arr!$A$1:$G$230,COLUMN(F371),0)=0,"",VLOOKUP($F374,Arr!$A$1:$G$230,COLUMN(F371),0)))</f>
        <v/>
      </c>
      <c r="W374" s="56" t="str">
        <f>IF(ISNA(VLOOKUP($F374,Arr!$A$1:$G$230,COLUMN(G371),0))=TRUE," ",IF(VLOOKUP($F374,Arr!$A$1:$G$230,COLUMN(G371),0)=0,"",VLOOKUP($F374,Arr!$A$1:$G$230,COLUMN(G371),0)))</f>
        <v/>
      </c>
    </row>
    <row r="375" spans="1:23" ht="14.25" customHeight="1">
      <c r="A375" s="37" t="s">
        <v>74</v>
      </c>
      <c r="B375" s="37" t="s">
        <v>14</v>
      </c>
      <c r="C375" s="37" t="s">
        <v>14</v>
      </c>
      <c r="D375" s="37" t="str">
        <f>VLOOKUP($F375,'mã kho'!$A$1:$B$331,2,0)</f>
        <v/>
      </c>
      <c r="E375" s="37" t="s">
        <v>12</v>
      </c>
      <c r="F375" s="37" t="s">
        <v>252</v>
      </c>
      <c r="G375" s="37" t="s">
        <v>253</v>
      </c>
      <c r="H375" s="44" t="s">
        <v>50</v>
      </c>
      <c r="I375" s="38">
        <f>VLOOKUP($F375,KhoPhuEm!$A$1:$C$226,COLUMN(C371),0)</f>
        <v>79</v>
      </c>
      <c r="J375" s="39">
        <f>VLOOKUP($F375,'XN PE'!$A$1:$D$240,COLUMN(C368),0)</f>
        <v>0</v>
      </c>
      <c r="K375" s="39">
        <f>VLOOKUP($F375,'XN PE'!$A$1:$D$240,COLUMN(D368),0)</f>
        <v>79</v>
      </c>
      <c r="L375" s="40">
        <f t="shared" si="31"/>
        <v>0</v>
      </c>
      <c r="M375" s="41" t="str">
        <f t="shared" si="27"/>
        <v/>
      </c>
      <c r="N375" s="42">
        <f>VLOOKUP($F375,TB!$A:$C,COLUMN(C371),0)</f>
        <v>0</v>
      </c>
      <c r="O375" s="43">
        <v>0</v>
      </c>
      <c r="P375" s="34">
        <f t="shared" si="28"/>
        <v>0</v>
      </c>
      <c r="Q375" s="34">
        <f t="shared" si="29"/>
        <v>0</v>
      </c>
      <c r="R375" s="34">
        <f t="shared" si="30"/>
        <v>0</v>
      </c>
      <c r="S375" s="56" t="str">
        <f>IF(ISNA(VLOOKUP($F375,Arr!$A$1:$G$230,COLUMN(C372),0))=TRUE," ",IF(VLOOKUP($F375,Arr!$A$1:$G$230,COLUMN(C372),0)=0,"",VLOOKUP($F375,Arr!$A$1:$G$230,COLUMN(C372),0)))</f>
        <v/>
      </c>
      <c r="T375" s="56" t="str">
        <f>IF(ISNA(VLOOKUP($F375,Arr!$A$1:$G$230,COLUMN(D372),0))=TRUE," ",IF(VLOOKUP($F375,Arr!$A$1:$G$230,COLUMN(D372),0)=0,"",VLOOKUP($F375,Arr!$A$1:$G$230,COLUMN(D372),0)))</f>
        <v/>
      </c>
      <c r="U375" s="56" t="str">
        <f>IF(ISNA(VLOOKUP($F375,Arr!$A$1:$G$230,COLUMN(E372),0))=TRUE," ",IF(VLOOKUP($F375,Arr!$A$1:$G$230,COLUMN(E372),0)=0,"",VLOOKUP($F375,Arr!$A$1:$G$230,COLUMN(E372),0)))</f>
        <v/>
      </c>
      <c r="V375" s="56" t="str">
        <f>IF(ISNA(VLOOKUP($F375,Arr!$A$1:$G$230,COLUMN(F372),0))=TRUE," ",IF(VLOOKUP($F375,Arr!$A$1:$G$230,COLUMN(F372),0)=0,"",VLOOKUP($F375,Arr!$A$1:$G$230,COLUMN(F372),0)))</f>
        <v/>
      </c>
      <c r="W375" s="56" t="str">
        <f>IF(ISNA(VLOOKUP($F375,Arr!$A$1:$G$230,COLUMN(G372),0))=TRUE," ",IF(VLOOKUP($F375,Arr!$A$1:$G$230,COLUMN(G372),0)=0,"",VLOOKUP($F375,Arr!$A$1:$G$230,COLUMN(G372),0)))</f>
        <v/>
      </c>
    </row>
    <row r="376" spans="1:23" ht="14.25" customHeight="1">
      <c r="A376" s="37" t="s">
        <v>74</v>
      </c>
      <c r="B376" s="37" t="s">
        <v>14</v>
      </c>
      <c r="C376" s="37" t="s">
        <v>14</v>
      </c>
      <c r="D376" s="37" t="str">
        <f>VLOOKUP($F376,'mã kho'!$A$1:$B$331,2,0)</f>
        <v/>
      </c>
      <c r="E376" s="37" t="s">
        <v>12</v>
      </c>
      <c r="F376" s="37" t="s">
        <v>264</v>
      </c>
      <c r="G376" s="37" t="s">
        <v>265</v>
      </c>
      <c r="H376" s="44" t="s">
        <v>50</v>
      </c>
      <c r="I376" s="38">
        <f>VLOOKUP($F376,KhoPhuEm!$A$1:$C$226,COLUMN(C372),0)</f>
        <v>19</v>
      </c>
      <c r="J376" s="39">
        <f>VLOOKUP($F376,'XN PE'!$A$1:$D$240,COLUMN(C369),0)</f>
        <v>0</v>
      </c>
      <c r="K376" s="39">
        <f>VLOOKUP($F376,'XN PE'!$A$1:$D$240,COLUMN(D369),0)</f>
        <v>19</v>
      </c>
      <c r="L376" s="40">
        <f t="shared" si="31"/>
        <v>0</v>
      </c>
      <c r="M376" s="41">
        <f t="shared" si="27"/>
        <v>0</v>
      </c>
      <c r="N376" s="42">
        <f>VLOOKUP($F376,TB!$A:$C,COLUMN(C372),0)</f>
        <v>0</v>
      </c>
      <c r="O376" s="43">
        <v>0</v>
      </c>
      <c r="P376" s="34">
        <f t="shared" si="28"/>
        <v>0</v>
      </c>
      <c r="Q376" s="34">
        <f t="shared" si="29"/>
        <v>0</v>
      </c>
      <c r="R376" s="34">
        <f t="shared" si="30"/>
        <v>0</v>
      </c>
      <c r="S376" s="56" t="str">
        <f>IF(ISNA(VLOOKUP($F376,Arr!$A$1:$G$230,COLUMN(C373),0))=TRUE," ",IF(VLOOKUP($F376,Arr!$A$1:$G$230,COLUMN(C373),0)=0,"",VLOOKUP($F376,Arr!$A$1:$G$230,COLUMN(C373),0)))</f>
        <v/>
      </c>
      <c r="T376" s="56" t="str">
        <f>IF(ISNA(VLOOKUP($F376,Arr!$A$1:$G$230,COLUMN(D373),0))=TRUE," ",IF(VLOOKUP($F376,Arr!$A$1:$G$230,COLUMN(D373),0)=0,"",VLOOKUP($F376,Arr!$A$1:$G$230,COLUMN(D373),0)))</f>
        <v/>
      </c>
      <c r="U376" s="56" t="str">
        <f>IF(ISNA(VLOOKUP($F376,Arr!$A$1:$G$230,COLUMN(E373),0))=TRUE," ",IF(VLOOKUP($F376,Arr!$A$1:$G$230,COLUMN(E373),0)=0,"",VLOOKUP($F376,Arr!$A$1:$G$230,COLUMN(E373),0)))</f>
        <v/>
      </c>
      <c r="V376" s="56" t="str">
        <f>IF(ISNA(VLOOKUP($F376,Arr!$A$1:$G$230,COLUMN(F373),0))=TRUE," ",IF(VLOOKUP($F376,Arr!$A$1:$G$230,COLUMN(F373),0)=0,"",VLOOKUP($F376,Arr!$A$1:$G$230,COLUMN(F373),0)))</f>
        <v/>
      </c>
      <c r="W376" s="56" t="str">
        <f>IF(ISNA(VLOOKUP($F376,Arr!$A$1:$G$230,COLUMN(G373),0))=TRUE," ",IF(VLOOKUP($F376,Arr!$A$1:$G$230,COLUMN(G373),0)=0,"",VLOOKUP($F376,Arr!$A$1:$G$230,COLUMN(G373),0)))</f>
        <v/>
      </c>
    </row>
    <row r="377" spans="1:23" ht="14.25" customHeight="1">
      <c r="A377" s="37" t="s">
        <v>74</v>
      </c>
      <c r="B377" s="37" t="s">
        <v>14</v>
      </c>
      <c r="C377" s="37" t="s">
        <v>14</v>
      </c>
      <c r="D377" s="37" t="str">
        <f>VLOOKUP($F377,'mã kho'!$A$1:$B$331,2,0)</f>
        <v/>
      </c>
      <c r="E377" s="37" t="s">
        <v>12</v>
      </c>
      <c r="F377" s="37" t="s">
        <v>72</v>
      </c>
      <c r="G377" s="37" t="s">
        <v>73</v>
      </c>
      <c r="H377" s="44" t="s">
        <v>50</v>
      </c>
      <c r="I377" s="38">
        <f>VLOOKUP($F377,KhoPhuEm!$A$1:$C$226,COLUMN(C373),0)</f>
        <v>19</v>
      </c>
      <c r="J377" s="39">
        <f>VLOOKUP($F377,'XN PE'!$A$1:$D$240,COLUMN(C370),0)</f>
        <v>0</v>
      </c>
      <c r="K377" s="39">
        <f>VLOOKUP($F377,'XN PE'!$A$1:$D$240,COLUMN(D370),0)</f>
        <v>19</v>
      </c>
      <c r="L377" s="40">
        <f t="shared" si="31"/>
        <v>0</v>
      </c>
      <c r="M377" s="41">
        <f t="shared" si="27"/>
        <v>0</v>
      </c>
      <c r="N377" s="42">
        <f>VLOOKUP($F377,TB!$A:$C,COLUMN(C373),0)</f>
        <v>0</v>
      </c>
      <c r="O377" s="43">
        <v>0</v>
      </c>
      <c r="P377" s="34">
        <f t="shared" si="28"/>
        <v>0</v>
      </c>
      <c r="Q377" s="34">
        <f t="shared" si="29"/>
        <v>0</v>
      </c>
      <c r="R377" s="34">
        <f t="shared" si="30"/>
        <v>0</v>
      </c>
      <c r="S377" s="56" t="str">
        <f>IF(ISNA(VLOOKUP($F377,Arr!$A$1:$G$230,COLUMN(C374),0))=TRUE," ",IF(VLOOKUP($F377,Arr!$A$1:$G$230,COLUMN(C374),0)=0,"",VLOOKUP($F377,Arr!$A$1:$G$230,COLUMN(C374),0)))</f>
        <v/>
      </c>
      <c r="T377" s="56" t="str">
        <f>IF(ISNA(VLOOKUP($F377,Arr!$A$1:$G$230,COLUMN(D374),0))=TRUE," ",IF(VLOOKUP($F377,Arr!$A$1:$G$230,COLUMN(D374),0)=0,"",VLOOKUP($F377,Arr!$A$1:$G$230,COLUMN(D374),0)))</f>
        <v/>
      </c>
      <c r="U377" s="56" t="str">
        <f>IF(ISNA(VLOOKUP($F377,Arr!$A$1:$G$230,COLUMN(E374),0))=TRUE," ",IF(VLOOKUP($F377,Arr!$A$1:$G$230,COLUMN(E374),0)=0,"",VLOOKUP($F377,Arr!$A$1:$G$230,COLUMN(E374),0)))</f>
        <v/>
      </c>
      <c r="V377" s="56" t="str">
        <f>IF(ISNA(VLOOKUP($F377,Arr!$A$1:$G$230,COLUMN(F374),0))=TRUE," ",IF(VLOOKUP($F377,Arr!$A$1:$G$230,COLUMN(F374),0)=0,"",VLOOKUP($F377,Arr!$A$1:$G$230,COLUMN(F374),0)))</f>
        <v/>
      </c>
      <c r="W377" s="56" t="str">
        <f>IF(ISNA(VLOOKUP($F377,Arr!$A$1:$G$230,COLUMN(G374),0))=TRUE," ",IF(VLOOKUP($F377,Arr!$A$1:$G$230,COLUMN(G374),0)=0,"",VLOOKUP($F377,Arr!$A$1:$G$230,COLUMN(G374),0)))</f>
        <v/>
      </c>
    </row>
    <row r="378" spans="1:23" ht="14.25" customHeight="1">
      <c r="A378" s="37" t="s">
        <v>74</v>
      </c>
      <c r="B378" s="37" t="s">
        <v>14</v>
      </c>
      <c r="C378" s="37" t="s">
        <v>14</v>
      </c>
      <c r="D378" s="37" t="str">
        <f>VLOOKUP($F378,'mã kho'!$A$1:$B$331,2,0)</f>
        <v>2C1</v>
      </c>
      <c r="E378" s="37" t="s">
        <v>12</v>
      </c>
      <c r="F378" s="37" t="s">
        <v>753</v>
      </c>
      <c r="G378" s="37" t="s">
        <v>754</v>
      </c>
      <c r="H378" s="44" t="s">
        <v>50</v>
      </c>
      <c r="I378" s="38">
        <f>VLOOKUP($F378,KhoPhuEm!$A$1:$C$226,COLUMN(C374),0)</f>
        <v>11</v>
      </c>
      <c r="J378" s="39">
        <f>VLOOKUP($F378,'XN PE'!$A$1:$D$240,COLUMN(C371),0)</f>
        <v>0</v>
      </c>
      <c r="K378" s="39">
        <f>VLOOKUP($F378,'XN PE'!$A$1:$D$240,COLUMN(D371),0)</f>
        <v>10</v>
      </c>
      <c r="L378" s="40">
        <f t="shared" si="31"/>
        <v>1</v>
      </c>
      <c r="M378" s="41">
        <f t="shared" si="27"/>
        <v>1</v>
      </c>
      <c r="N378" s="42">
        <f>VLOOKUP($F378,TB!$A:$C,COLUMN(C374),0)</f>
        <v>1</v>
      </c>
      <c r="O378" s="43">
        <v>0</v>
      </c>
      <c r="P378" s="34">
        <f t="shared" si="28"/>
        <v>4.8</v>
      </c>
      <c r="Q378" s="34">
        <f t="shared" si="29"/>
        <v>3.8</v>
      </c>
      <c r="R378" s="34">
        <f t="shared" si="30"/>
        <v>1.7934426229508196</v>
      </c>
      <c r="S378" s="56" t="str">
        <f>IF(ISNA(VLOOKUP($F378,Arr!$A$1:$G$230,COLUMN(C375),0))=TRUE," ",IF(VLOOKUP($F378,Arr!$A$1:$G$230,COLUMN(C375),0)=0,"",VLOOKUP($F378,Arr!$A$1:$G$230,COLUMN(C375),0)))</f>
        <v/>
      </c>
      <c r="T378" s="56" t="str">
        <f>IF(ISNA(VLOOKUP($F378,Arr!$A$1:$G$230,COLUMN(D375),0))=TRUE," ",IF(VLOOKUP($F378,Arr!$A$1:$G$230,COLUMN(D375),0)=0,"",VLOOKUP($F378,Arr!$A$1:$G$230,COLUMN(D375),0)))</f>
        <v/>
      </c>
      <c r="U378" s="56" t="str">
        <f>IF(ISNA(VLOOKUP($F378,Arr!$A$1:$G$230,COLUMN(E375),0))=TRUE," ",IF(VLOOKUP($F378,Arr!$A$1:$G$230,COLUMN(E375),0)=0,"",VLOOKUP($F378,Arr!$A$1:$G$230,COLUMN(E375),0)))</f>
        <v/>
      </c>
      <c r="V378" s="56" t="str">
        <f>IF(ISNA(VLOOKUP($F378,Arr!$A$1:$G$230,COLUMN(F375),0))=TRUE," ",IF(VLOOKUP($F378,Arr!$A$1:$G$230,COLUMN(F375),0)=0,"",VLOOKUP($F378,Arr!$A$1:$G$230,COLUMN(F375),0)))</f>
        <v/>
      </c>
      <c r="W378" s="56" t="str">
        <f>IF(ISNA(VLOOKUP($F378,Arr!$A$1:$G$230,COLUMN(G375),0))=TRUE," ",IF(VLOOKUP($F378,Arr!$A$1:$G$230,COLUMN(G375),0)=0,"",VLOOKUP($F378,Arr!$A$1:$G$230,COLUMN(G375),0)))</f>
        <v/>
      </c>
    </row>
    <row r="379" spans="1:23" ht="14.25" customHeight="1">
      <c r="A379" s="37" t="s">
        <v>74</v>
      </c>
      <c r="B379" s="37" t="s">
        <v>14</v>
      </c>
      <c r="C379" s="37" t="s">
        <v>14</v>
      </c>
      <c r="D379" s="37" t="str">
        <f>VLOOKUP($F379,'mã kho'!$A$1:$B$331,2,0)</f>
        <v/>
      </c>
      <c r="E379" s="37" t="s">
        <v>55</v>
      </c>
      <c r="F379" s="37" t="s">
        <v>593</v>
      </c>
      <c r="G379" s="37" t="s">
        <v>594</v>
      </c>
      <c r="H379" s="44" t="s">
        <v>50</v>
      </c>
      <c r="I379" s="38">
        <f>VLOOKUP($F379,KhoLongAn!$A$1:$C$93,COLUMN(C361),0)</f>
        <v>212</v>
      </c>
      <c r="J379" s="39">
        <f>VLOOKUP($F379,'XN LA'!$A$1:$D$104,COLUMN(C357),0)</f>
        <v>0</v>
      </c>
      <c r="K379" s="39">
        <f>VLOOKUP($F379,'XN LA'!$A$1:$D$104,COLUMN(D357),0)</f>
        <v>0</v>
      </c>
      <c r="L379" s="40">
        <f t="shared" si="31"/>
        <v>212</v>
      </c>
      <c r="M379" s="41">
        <f t="shared" si="27"/>
        <v>224</v>
      </c>
      <c r="N379" s="42">
        <f>VLOOKUP($F379,TB!$A:$C,COLUMN(C375),0)</f>
        <v>8</v>
      </c>
      <c r="O379" s="43">
        <v>0</v>
      </c>
      <c r="P379" s="34">
        <f t="shared" si="28"/>
        <v>38.4</v>
      </c>
      <c r="Q379" s="34">
        <f t="shared" si="29"/>
        <v>-185.6</v>
      </c>
      <c r="R379" s="34">
        <f t="shared" si="30"/>
        <v>-201.65245901639344</v>
      </c>
      <c r="S379" s="56" t="str">
        <f>IF(ISNA(VLOOKUP($F379,Arr!$A$1:$G$230,COLUMN(C376),0))=TRUE," ",IF(VLOOKUP($F379,Arr!$A$1:$G$230,COLUMN(C376),0)=0,"",VLOOKUP($F379,Arr!$A$1:$G$230,COLUMN(C376),0)))</f>
        <v/>
      </c>
      <c r="T379" s="56" t="str">
        <f>IF(ISNA(VLOOKUP($F379,Arr!$A$1:$G$230,COLUMN(D376),0))=TRUE," ",IF(VLOOKUP($F379,Arr!$A$1:$G$230,COLUMN(D376),0)=0,"",VLOOKUP($F379,Arr!$A$1:$G$230,COLUMN(D376),0)))</f>
        <v/>
      </c>
      <c r="U379" s="56" t="str">
        <f>IF(ISNA(VLOOKUP($F379,Arr!$A$1:$G$230,COLUMN(E376),0))=TRUE," ",IF(VLOOKUP($F379,Arr!$A$1:$G$230,COLUMN(E376),0)=0,"",VLOOKUP($F379,Arr!$A$1:$G$230,COLUMN(E376),0)))</f>
        <v/>
      </c>
      <c r="V379" s="56" t="str">
        <f>IF(ISNA(VLOOKUP($F379,Arr!$A$1:$G$230,COLUMN(F376),0))=TRUE," ",IF(VLOOKUP($F379,Arr!$A$1:$G$230,COLUMN(F376),0)=0,"",VLOOKUP($F379,Arr!$A$1:$G$230,COLUMN(F376),0)))</f>
        <v/>
      </c>
      <c r="W379" s="56" t="str">
        <f>IF(ISNA(VLOOKUP($F379,Arr!$A$1:$G$230,COLUMN(G376),0))=TRUE," ",IF(VLOOKUP($F379,Arr!$A$1:$G$230,COLUMN(G376),0)=0,"",VLOOKUP($F379,Arr!$A$1:$G$230,COLUMN(G376),0)))</f>
        <v/>
      </c>
    </row>
    <row r="380" spans="1:23" ht="14.25" customHeight="1">
      <c r="A380" s="37" t="s">
        <v>74</v>
      </c>
      <c r="B380" s="37" t="s">
        <v>14</v>
      </c>
      <c r="C380" s="37" t="s">
        <v>14</v>
      </c>
      <c r="D380" s="37" t="str">
        <f>VLOOKUP($F380,'mã kho'!$A$1:$B$331,2,0)</f>
        <v/>
      </c>
      <c r="E380" s="37" t="s">
        <v>12</v>
      </c>
      <c r="F380" s="37" t="s">
        <v>593</v>
      </c>
      <c r="G380" s="37" t="s">
        <v>594</v>
      </c>
      <c r="H380" s="44" t="s">
        <v>50</v>
      </c>
      <c r="I380" s="38">
        <f>VLOOKUP($F380,KhoPhuEm!$A$1:$C$226,COLUMN(C376),0)</f>
        <v>192</v>
      </c>
      <c r="J380" s="39">
        <f>VLOOKUP($F380,'XN PE'!$A$1:$D$240,COLUMN(C373),0)</f>
        <v>12</v>
      </c>
      <c r="K380" s="39">
        <f>VLOOKUP($F380,'XN PE'!$A$1:$D$240,COLUMN(D373),0)</f>
        <v>192</v>
      </c>
      <c r="L380" s="40">
        <f t="shared" si="31"/>
        <v>12</v>
      </c>
      <c r="M380" s="41" t="str">
        <f t="shared" si="27"/>
        <v/>
      </c>
      <c r="N380" s="42">
        <f>VLOOKUP($F380,TB!$A:$C,COLUMN(C376),0)</f>
        <v>8</v>
      </c>
      <c r="O380" s="43">
        <v>0</v>
      </c>
      <c r="P380" s="34">
        <f t="shared" si="28"/>
        <v>38.4</v>
      </c>
      <c r="Q380" s="34">
        <f t="shared" si="29"/>
        <v>0</v>
      </c>
      <c r="R380" s="34">
        <f t="shared" si="30"/>
        <v>0</v>
      </c>
      <c r="S380" s="56" t="str">
        <f>IF(ISNA(VLOOKUP($F380,Arr!$A$1:$G$230,COLUMN(C377),0))=TRUE," ",IF(VLOOKUP($F380,Arr!$A$1:$G$230,COLUMN(C377),0)=0,"",VLOOKUP($F380,Arr!$A$1:$G$230,COLUMN(C377),0)))</f>
        <v/>
      </c>
      <c r="T380" s="56" t="str">
        <f>IF(ISNA(VLOOKUP($F380,Arr!$A$1:$G$230,COLUMN(D377),0))=TRUE," ",IF(VLOOKUP($F380,Arr!$A$1:$G$230,COLUMN(D377),0)=0,"",VLOOKUP($F380,Arr!$A$1:$G$230,COLUMN(D377),0)))</f>
        <v/>
      </c>
      <c r="U380" s="56" t="str">
        <f>IF(ISNA(VLOOKUP($F380,Arr!$A$1:$G$230,COLUMN(E377),0))=TRUE," ",IF(VLOOKUP($F380,Arr!$A$1:$G$230,COLUMN(E377),0)=0,"",VLOOKUP($F380,Arr!$A$1:$G$230,COLUMN(E377),0)))</f>
        <v/>
      </c>
      <c r="V380" s="56" t="str">
        <f>IF(ISNA(VLOOKUP($F380,Arr!$A$1:$G$230,COLUMN(F377),0))=TRUE," ",IF(VLOOKUP($F380,Arr!$A$1:$G$230,COLUMN(F377),0)=0,"",VLOOKUP($F380,Arr!$A$1:$G$230,COLUMN(F377),0)))</f>
        <v/>
      </c>
      <c r="W380" s="56" t="str">
        <f>IF(ISNA(VLOOKUP($F380,Arr!$A$1:$G$230,COLUMN(G377),0))=TRUE," ",IF(VLOOKUP($F380,Arr!$A$1:$G$230,COLUMN(G377),0)=0,"",VLOOKUP($F380,Arr!$A$1:$G$230,COLUMN(G377),0)))</f>
        <v/>
      </c>
    </row>
    <row r="381" spans="1:23" ht="14.25" customHeight="1">
      <c r="A381" s="37" t="s">
        <v>74</v>
      </c>
      <c r="B381" s="37" t="s">
        <v>14</v>
      </c>
      <c r="C381" s="37" t="s">
        <v>14</v>
      </c>
      <c r="D381" s="37" t="str">
        <f>VLOOKUP($F381,'mã kho'!$A$1:$B$331,2,0)</f>
        <v/>
      </c>
      <c r="E381" s="37" t="s">
        <v>12</v>
      </c>
      <c r="F381" s="37" t="s">
        <v>771</v>
      </c>
      <c r="G381" s="37" t="s">
        <v>772</v>
      </c>
      <c r="H381" s="44" t="s">
        <v>50</v>
      </c>
      <c r="I381" s="38">
        <f>VLOOKUP($F381,KhoPhuEm!$A$1:$C$226,COLUMN(C377),0)</f>
        <v>608</v>
      </c>
      <c r="J381" s="39">
        <f>VLOOKUP($F381,'XN PE'!$A$1:$D$240,COLUMN(C374),0)</f>
        <v>0</v>
      </c>
      <c r="K381" s="39">
        <f>VLOOKUP($F381,'XN PE'!$A$1:$D$240,COLUMN(D374),0)</f>
        <v>608</v>
      </c>
      <c r="L381" s="40">
        <f t="shared" si="31"/>
        <v>0</v>
      </c>
      <c r="M381" s="41">
        <f t="shared" si="27"/>
        <v>0</v>
      </c>
      <c r="N381" s="42">
        <f>VLOOKUP($F381,TB!$A:$C,COLUMN(C377),0)</f>
        <v>0</v>
      </c>
      <c r="O381" s="43">
        <v>0</v>
      </c>
      <c r="P381" s="34">
        <f t="shared" si="28"/>
        <v>0</v>
      </c>
      <c r="Q381" s="34">
        <f t="shared" si="29"/>
        <v>0</v>
      </c>
      <c r="R381" s="34">
        <f t="shared" si="30"/>
        <v>0</v>
      </c>
      <c r="S381" s="56" t="str">
        <f>IF(ISNA(VLOOKUP($F381,Arr!$A$1:$G$230,COLUMN(C378),0))=TRUE," ",IF(VLOOKUP($F381,Arr!$A$1:$G$230,COLUMN(C378),0)=0,"",VLOOKUP($F381,Arr!$A$1:$G$230,COLUMN(C378),0)))</f>
        <v/>
      </c>
      <c r="T381" s="56" t="str">
        <f>IF(ISNA(VLOOKUP($F381,Arr!$A$1:$G$230,COLUMN(D378),0))=TRUE," ",IF(VLOOKUP($F381,Arr!$A$1:$G$230,COLUMN(D378),0)=0,"",VLOOKUP($F381,Arr!$A$1:$G$230,COLUMN(D378),0)))</f>
        <v/>
      </c>
      <c r="U381" s="56" t="str">
        <f>IF(ISNA(VLOOKUP($F381,Arr!$A$1:$G$230,COLUMN(E378),0))=TRUE," ",IF(VLOOKUP($F381,Arr!$A$1:$G$230,COLUMN(E378),0)=0,"",VLOOKUP($F381,Arr!$A$1:$G$230,COLUMN(E378),0)))</f>
        <v/>
      </c>
      <c r="V381" s="56" t="str">
        <f>IF(ISNA(VLOOKUP($F381,Arr!$A$1:$G$230,COLUMN(F378),0))=TRUE," ",IF(VLOOKUP($F381,Arr!$A$1:$G$230,COLUMN(F378),0)=0,"",VLOOKUP($F381,Arr!$A$1:$G$230,COLUMN(F378),0)))</f>
        <v/>
      </c>
      <c r="W381" s="56" t="str">
        <f>IF(ISNA(VLOOKUP($F381,Arr!$A$1:$G$230,COLUMN(G378),0))=TRUE," ",IF(VLOOKUP($F381,Arr!$A$1:$G$230,COLUMN(G378),0)=0,"",VLOOKUP($F381,Arr!$A$1:$G$230,COLUMN(G378),0)))</f>
        <v/>
      </c>
    </row>
    <row r="382" spans="1:23" ht="14.25" customHeight="1">
      <c r="A382" s="37" t="s">
        <v>74</v>
      </c>
      <c r="B382" s="37" t="s">
        <v>14</v>
      </c>
      <c r="C382" s="37" t="s">
        <v>14</v>
      </c>
      <c r="D382" s="37" t="str">
        <f>VLOOKUP($F382,'mã kho'!$A$1:$B$331,2,0)</f>
        <v/>
      </c>
      <c r="E382" s="37" t="s">
        <v>12</v>
      </c>
      <c r="F382" s="37" t="s">
        <v>348</v>
      </c>
      <c r="G382" s="37" t="s">
        <v>349</v>
      </c>
      <c r="H382" s="44" t="s">
        <v>50</v>
      </c>
      <c r="I382" s="38">
        <f>VLOOKUP($F382,KhoPhuEm!$A$1:$C$226,COLUMN(C378),0)</f>
        <v>39</v>
      </c>
      <c r="J382" s="39">
        <f>VLOOKUP($F382,'XN PE'!$A$1:$D$240,COLUMN(C375),0)</f>
        <v>0</v>
      </c>
      <c r="K382" s="39">
        <f>VLOOKUP($F382,'XN PE'!$A$1:$D$240,COLUMN(D375),0)</f>
        <v>39</v>
      </c>
      <c r="L382" s="40">
        <f t="shared" si="31"/>
        <v>0</v>
      </c>
      <c r="M382" s="41">
        <f t="shared" si="27"/>
        <v>0</v>
      </c>
      <c r="N382" s="42">
        <f>VLOOKUP($F382,TB!$A:$C,COLUMN(C378),0)</f>
        <v>0</v>
      </c>
      <c r="O382" s="43">
        <v>0</v>
      </c>
      <c r="P382" s="34">
        <f t="shared" si="28"/>
        <v>0</v>
      </c>
      <c r="Q382" s="34">
        <f t="shared" si="29"/>
        <v>0</v>
      </c>
      <c r="R382" s="34">
        <f t="shared" si="30"/>
        <v>0</v>
      </c>
      <c r="S382" s="56" t="str">
        <f>IF(ISNA(VLOOKUP($F382,Arr!$A$1:$G$230,COLUMN(C379),0))=TRUE," ",IF(VLOOKUP($F382,Arr!$A$1:$G$230,COLUMN(C379),0)=0,"",VLOOKUP($F382,Arr!$A$1:$G$230,COLUMN(C379),0)))</f>
        <v/>
      </c>
      <c r="T382" s="56" t="str">
        <f>IF(ISNA(VLOOKUP($F382,Arr!$A$1:$G$230,COLUMN(D379),0))=TRUE," ",IF(VLOOKUP($F382,Arr!$A$1:$G$230,COLUMN(D379),0)=0,"",VLOOKUP($F382,Arr!$A$1:$G$230,COLUMN(D379),0)))</f>
        <v/>
      </c>
      <c r="U382" s="56" t="str">
        <f>IF(ISNA(VLOOKUP($F382,Arr!$A$1:$G$230,COLUMN(E379),0))=TRUE," ",IF(VLOOKUP($F382,Arr!$A$1:$G$230,COLUMN(E379),0)=0,"",VLOOKUP($F382,Arr!$A$1:$G$230,COLUMN(E379),0)))</f>
        <v/>
      </c>
      <c r="V382" s="56" t="str">
        <f>IF(ISNA(VLOOKUP($F382,Arr!$A$1:$G$230,COLUMN(F379),0))=TRUE," ",IF(VLOOKUP($F382,Arr!$A$1:$G$230,COLUMN(F379),0)=0,"",VLOOKUP($F382,Arr!$A$1:$G$230,COLUMN(F379),0)))</f>
        <v/>
      </c>
      <c r="W382" s="56" t="str">
        <f>IF(ISNA(VLOOKUP($F382,Arr!$A$1:$G$230,COLUMN(G379),0))=TRUE," ",IF(VLOOKUP($F382,Arr!$A$1:$G$230,COLUMN(G379),0)=0,"",VLOOKUP($F382,Arr!$A$1:$G$230,COLUMN(G379),0)))</f>
        <v/>
      </c>
    </row>
    <row r="383" spans="1:23" ht="14.25" customHeight="1">
      <c r="A383" s="37" t="s">
        <v>74</v>
      </c>
      <c r="B383" s="37" t="s">
        <v>14</v>
      </c>
      <c r="C383" s="37" t="s">
        <v>14</v>
      </c>
      <c r="D383" s="37" t="str">
        <f>VLOOKUP($F383,'mã kho'!$A$1:$B$331,2,0)</f>
        <v/>
      </c>
      <c r="E383" s="37" t="s">
        <v>12</v>
      </c>
      <c r="F383" s="37" t="s">
        <v>233</v>
      </c>
      <c r="G383" s="37" t="s">
        <v>234</v>
      </c>
      <c r="H383" s="44" t="s">
        <v>50</v>
      </c>
      <c r="I383" s="38">
        <f>VLOOKUP($F383,KhoPhuEm!$A$1:$C$226,COLUMN(C379),0)</f>
        <v>55</v>
      </c>
      <c r="J383" s="39">
        <f>VLOOKUP($F383,'XN PE'!$A$1:$D$240,COLUMN(C376),0)</f>
        <v>0</v>
      </c>
      <c r="K383" s="39">
        <f>VLOOKUP($F383,'XN PE'!$A$1:$D$240,COLUMN(D376),0)</f>
        <v>55</v>
      </c>
      <c r="L383" s="40">
        <f t="shared" si="31"/>
        <v>0</v>
      </c>
      <c r="M383" s="41">
        <f t="shared" si="27"/>
        <v>0</v>
      </c>
      <c r="N383" s="42">
        <f>VLOOKUP($F383,TB!$A:$C,COLUMN(C379),0)</f>
        <v>1</v>
      </c>
      <c r="O383" s="43">
        <v>0</v>
      </c>
      <c r="P383" s="34">
        <f t="shared" si="28"/>
        <v>4.8</v>
      </c>
      <c r="Q383" s="34">
        <f t="shared" si="29"/>
        <v>4.8</v>
      </c>
      <c r="R383" s="34">
        <f t="shared" si="30"/>
        <v>2.7934426229508196</v>
      </c>
      <c r="S383" s="56" t="str">
        <f>IF(ISNA(VLOOKUP($F383,Arr!$A$1:$G$230,COLUMN(C380),0))=TRUE," ",IF(VLOOKUP($F383,Arr!$A$1:$G$230,COLUMN(C380),0)=0,"",VLOOKUP($F383,Arr!$A$1:$G$230,COLUMN(C380),0)))</f>
        <v/>
      </c>
      <c r="T383" s="56" t="str">
        <f>IF(ISNA(VLOOKUP($F383,Arr!$A$1:$G$230,COLUMN(D380),0))=TRUE," ",IF(VLOOKUP($F383,Arr!$A$1:$G$230,COLUMN(D380),0)=0,"",VLOOKUP($F383,Arr!$A$1:$G$230,COLUMN(D380),0)))</f>
        <v/>
      </c>
      <c r="U383" s="56" t="str">
        <f>IF(ISNA(VLOOKUP($F383,Arr!$A$1:$G$230,COLUMN(E380),0))=TRUE," ",IF(VLOOKUP($F383,Arr!$A$1:$G$230,COLUMN(E380),0)=0,"",VLOOKUP($F383,Arr!$A$1:$G$230,COLUMN(E380),0)))</f>
        <v/>
      </c>
      <c r="V383" s="56" t="str">
        <f>IF(ISNA(VLOOKUP($F383,Arr!$A$1:$G$230,COLUMN(F380),0))=TRUE," ",IF(VLOOKUP($F383,Arr!$A$1:$G$230,COLUMN(F380),0)=0,"",VLOOKUP($F383,Arr!$A$1:$G$230,COLUMN(F380),0)))</f>
        <v/>
      </c>
      <c r="W383" s="56" t="str">
        <f>IF(ISNA(VLOOKUP($F383,Arr!$A$1:$G$230,COLUMN(G380),0))=TRUE," ",IF(VLOOKUP($F383,Arr!$A$1:$G$230,COLUMN(G380),0)=0,"",VLOOKUP($F383,Arr!$A$1:$G$230,COLUMN(G380),0)))</f>
        <v/>
      </c>
    </row>
    <row r="384" spans="1:23" ht="14.25" customHeight="1">
      <c r="A384" s="37" t="s">
        <v>74</v>
      </c>
      <c r="B384" s="37" t="s">
        <v>14</v>
      </c>
      <c r="C384" s="37" t="s">
        <v>14</v>
      </c>
      <c r="D384" s="37" t="str">
        <f>VLOOKUP($F384,'mã kho'!$A$1:$B$331,2,0)</f>
        <v/>
      </c>
      <c r="E384" s="37" t="s">
        <v>12</v>
      </c>
      <c r="F384" s="37" t="s">
        <v>743</v>
      </c>
      <c r="G384" s="37" t="s">
        <v>744</v>
      </c>
      <c r="H384" s="44" t="s">
        <v>50</v>
      </c>
      <c r="I384" s="38">
        <f>VLOOKUP($F384,KhoPhuEm!$A$1:$C$226,COLUMN(C380),0)</f>
        <v>32</v>
      </c>
      <c r="J384" s="39">
        <f>VLOOKUP($F384,'XN PE'!$A$1:$D$240,COLUMN(C377),0)</f>
        <v>0</v>
      </c>
      <c r="K384" s="39">
        <f>VLOOKUP($F384,'XN PE'!$A$1:$D$240,COLUMN(D377),0)</f>
        <v>32</v>
      </c>
      <c r="L384" s="40">
        <f t="shared" si="31"/>
        <v>0</v>
      </c>
      <c r="M384" s="41">
        <f t="shared" si="27"/>
        <v>0</v>
      </c>
      <c r="N384" s="42">
        <f>VLOOKUP($F384,TB!$A:$C,COLUMN(C380),0)</f>
        <v>0</v>
      </c>
      <c r="O384" s="43">
        <v>0</v>
      </c>
      <c r="P384" s="34">
        <f t="shared" si="28"/>
        <v>0</v>
      </c>
      <c r="Q384" s="34">
        <f t="shared" si="29"/>
        <v>0</v>
      </c>
      <c r="R384" s="34">
        <f t="shared" si="30"/>
        <v>0</v>
      </c>
      <c r="S384" s="56" t="str">
        <f>IF(ISNA(VLOOKUP($F384,Arr!$A$1:$G$230,COLUMN(C381),0))=TRUE," ",IF(VLOOKUP($F384,Arr!$A$1:$G$230,COLUMN(C381),0)=0,"",VLOOKUP($F384,Arr!$A$1:$G$230,COLUMN(C381),0)))</f>
        <v/>
      </c>
      <c r="T384" s="56" t="str">
        <f>IF(ISNA(VLOOKUP($F384,Arr!$A$1:$G$230,COLUMN(D381),0))=TRUE," ",IF(VLOOKUP($F384,Arr!$A$1:$G$230,COLUMN(D381),0)=0,"",VLOOKUP($F384,Arr!$A$1:$G$230,COLUMN(D381),0)))</f>
        <v/>
      </c>
      <c r="U384" s="56" t="str">
        <f>IF(ISNA(VLOOKUP($F384,Arr!$A$1:$G$230,COLUMN(E381),0))=TRUE," ",IF(VLOOKUP($F384,Arr!$A$1:$G$230,COLUMN(E381),0)=0,"",VLOOKUP($F384,Arr!$A$1:$G$230,COLUMN(E381),0)))</f>
        <v/>
      </c>
      <c r="V384" s="56" t="str">
        <f>IF(ISNA(VLOOKUP($F384,Arr!$A$1:$G$230,COLUMN(F381),0))=TRUE," ",IF(VLOOKUP($F384,Arr!$A$1:$G$230,COLUMN(F381),0)=0,"",VLOOKUP($F384,Arr!$A$1:$G$230,COLUMN(F381),0)))</f>
        <v/>
      </c>
      <c r="W384" s="56" t="str">
        <f>IF(ISNA(VLOOKUP($F384,Arr!$A$1:$G$230,COLUMN(G381),0))=TRUE," ",IF(VLOOKUP($F384,Arr!$A$1:$G$230,COLUMN(G381),0)=0,"",VLOOKUP($F384,Arr!$A$1:$G$230,COLUMN(G381),0)))</f>
        <v/>
      </c>
    </row>
    <row r="385" spans="1:23" ht="14.25" customHeight="1">
      <c r="A385" s="37" t="s">
        <v>74</v>
      </c>
      <c r="B385" s="37" t="s">
        <v>14</v>
      </c>
      <c r="C385" s="37" t="s">
        <v>14</v>
      </c>
      <c r="D385" s="37" t="str">
        <f>VLOOKUP($F385,'mã kho'!$A$1:$B$331,2,0)</f>
        <v/>
      </c>
      <c r="E385" s="37" t="s">
        <v>12</v>
      </c>
      <c r="F385" s="37" t="s">
        <v>741</v>
      </c>
      <c r="G385" s="37" t="s">
        <v>742</v>
      </c>
      <c r="H385" s="44" t="s">
        <v>50</v>
      </c>
      <c r="I385" s="38">
        <f>VLOOKUP($F385,KhoPhuEm!$A$1:$C$226,COLUMN(C381),0)</f>
        <v>44</v>
      </c>
      <c r="J385" s="39">
        <f>VLOOKUP($F385,'XN PE'!$A$1:$D$240,COLUMN(C378),0)</f>
        <v>0</v>
      </c>
      <c r="K385" s="39">
        <f>VLOOKUP($F385,'XN PE'!$A$1:$D$240,COLUMN(D378),0)</f>
        <v>44</v>
      </c>
      <c r="L385" s="40">
        <f t="shared" si="31"/>
        <v>0</v>
      </c>
      <c r="M385" s="41">
        <f t="shared" si="27"/>
        <v>0</v>
      </c>
      <c r="N385" s="42">
        <f>VLOOKUP($F385,TB!$A:$C,COLUMN(C381),0)</f>
        <v>0</v>
      </c>
      <c r="O385" s="43">
        <v>0</v>
      </c>
      <c r="P385" s="34">
        <f t="shared" si="28"/>
        <v>0</v>
      </c>
      <c r="Q385" s="34">
        <f t="shared" si="29"/>
        <v>0</v>
      </c>
      <c r="R385" s="34">
        <f t="shared" si="30"/>
        <v>0</v>
      </c>
      <c r="S385" s="56" t="str">
        <f>IF(ISNA(VLOOKUP($F385,Arr!$A$1:$G$230,COLUMN(C382),0))=TRUE," ",IF(VLOOKUP($F385,Arr!$A$1:$G$230,COLUMN(C382),0)=0,"",VLOOKUP($F385,Arr!$A$1:$G$230,COLUMN(C382),0)))</f>
        <v/>
      </c>
      <c r="T385" s="56" t="str">
        <f>IF(ISNA(VLOOKUP($F385,Arr!$A$1:$G$230,COLUMN(D382),0))=TRUE," ",IF(VLOOKUP($F385,Arr!$A$1:$G$230,COLUMN(D382),0)=0,"",VLOOKUP($F385,Arr!$A$1:$G$230,COLUMN(D382),0)))</f>
        <v/>
      </c>
      <c r="U385" s="56" t="str">
        <f>IF(ISNA(VLOOKUP($F385,Arr!$A$1:$G$230,COLUMN(E382),0))=TRUE," ",IF(VLOOKUP($F385,Arr!$A$1:$G$230,COLUMN(E382),0)=0,"",VLOOKUP($F385,Arr!$A$1:$G$230,COLUMN(E382),0)))</f>
        <v/>
      </c>
      <c r="V385" s="56" t="str">
        <f>IF(ISNA(VLOOKUP($F385,Arr!$A$1:$G$230,COLUMN(F382),0))=TRUE," ",IF(VLOOKUP($F385,Arr!$A$1:$G$230,COLUMN(F382),0)=0,"",VLOOKUP($F385,Arr!$A$1:$G$230,COLUMN(F382),0)))</f>
        <v/>
      </c>
      <c r="W385" s="56" t="str">
        <f>IF(ISNA(VLOOKUP($F385,Arr!$A$1:$G$230,COLUMN(G382),0))=TRUE," ",IF(VLOOKUP($F385,Arr!$A$1:$G$230,COLUMN(G382),0)=0,"",VLOOKUP($F385,Arr!$A$1:$G$230,COLUMN(G382),0)))</f>
        <v/>
      </c>
    </row>
    <row r="386" spans="1:23" ht="14.25" customHeight="1">
      <c r="A386" s="37" t="s">
        <v>74</v>
      </c>
      <c r="B386" s="37" t="s">
        <v>14</v>
      </c>
      <c r="C386" s="37" t="s">
        <v>14</v>
      </c>
      <c r="D386" s="37" t="str">
        <f>VLOOKUP($F386,'mã kho'!$A$1:$B$331,2,0)</f>
        <v/>
      </c>
      <c r="E386" s="37" t="s">
        <v>12</v>
      </c>
      <c r="F386" s="37" t="s">
        <v>330</v>
      </c>
      <c r="G386" s="37" t="s">
        <v>331</v>
      </c>
      <c r="H386" s="44" t="s">
        <v>50</v>
      </c>
      <c r="I386" s="38">
        <f>VLOOKUP($F386,KhoPhuEm!$A$1:$C$226,COLUMN(C382),0)</f>
        <v>1</v>
      </c>
      <c r="J386" s="39">
        <f>VLOOKUP($F386,'XN PE'!$A$1:$D$240,COLUMN(C379),0)</f>
        <v>0</v>
      </c>
      <c r="K386" s="39">
        <f>VLOOKUP($F386,'XN PE'!$A$1:$D$240,COLUMN(D379),0)</f>
        <v>1</v>
      </c>
      <c r="L386" s="40">
        <f t="shared" si="31"/>
        <v>0</v>
      </c>
      <c r="M386" s="41">
        <f t="shared" si="27"/>
        <v>0</v>
      </c>
      <c r="N386" s="42">
        <f>VLOOKUP($F386,TB!$A:$C,COLUMN(C382),0)</f>
        <v>2</v>
      </c>
      <c r="O386" s="43">
        <v>0</v>
      </c>
      <c r="P386" s="34">
        <f t="shared" si="28"/>
        <v>9.6</v>
      </c>
      <c r="Q386" s="34">
        <f t="shared" si="29"/>
        <v>9.6</v>
      </c>
      <c r="R386" s="34">
        <f t="shared" si="30"/>
        <v>5.5868852459016392</v>
      </c>
      <c r="S386" s="56" t="str">
        <f>IF(ISNA(VLOOKUP($F386,Arr!$A$1:$G$230,COLUMN(C383),0))=TRUE," ",IF(VLOOKUP($F386,Arr!$A$1:$G$230,COLUMN(C383),0)=0,"",VLOOKUP($F386,Arr!$A$1:$G$230,COLUMN(C383),0)))</f>
        <v/>
      </c>
      <c r="T386" s="56" t="str">
        <f>IF(ISNA(VLOOKUP($F386,Arr!$A$1:$G$230,COLUMN(D383),0))=TRUE," ",IF(VLOOKUP($F386,Arr!$A$1:$G$230,COLUMN(D383),0)=0,"",VLOOKUP($F386,Arr!$A$1:$G$230,COLUMN(D383),0)))</f>
        <v/>
      </c>
      <c r="U386" s="56" t="str">
        <f>IF(ISNA(VLOOKUP($F386,Arr!$A$1:$G$230,COLUMN(E383),0))=TRUE," ",IF(VLOOKUP($F386,Arr!$A$1:$G$230,COLUMN(E383),0)=0,"",VLOOKUP($F386,Arr!$A$1:$G$230,COLUMN(E383),0)))</f>
        <v/>
      </c>
      <c r="V386" s="56" t="str">
        <f>IF(ISNA(VLOOKUP($F386,Arr!$A$1:$G$230,COLUMN(F383),0))=TRUE," ",IF(VLOOKUP($F386,Arr!$A$1:$G$230,COLUMN(F383),0)=0,"",VLOOKUP($F386,Arr!$A$1:$G$230,COLUMN(F383),0)))</f>
        <v/>
      </c>
      <c r="W386" s="56" t="str">
        <f>IF(ISNA(VLOOKUP($F386,Arr!$A$1:$G$230,COLUMN(G383),0))=TRUE," ",IF(VLOOKUP($F386,Arr!$A$1:$G$230,COLUMN(G383),0)=0,"",VLOOKUP($F386,Arr!$A$1:$G$230,COLUMN(G383),0)))</f>
        <v/>
      </c>
    </row>
    <row r="387" spans="1:23" ht="14.25" customHeight="1">
      <c r="A387" s="37" t="s">
        <v>223</v>
      </c>
      <c r="B387" s="37" t="s">
        <v>224</v>
      </c>
      <c r="C387" s="37" t="s">
        <v>14</v>
      </c>
      <c r="D387" s="37" t="str">
        <f>VLOOKUP($F387,'mã kho'!$A$1:$B$331,2,0)</f>
        <v>2B11</v>
      </c>
      <c r="E387" s="37" t="s">
        <v>12</v>
      </c>
      <c r="F387" s="37" t="s">
        <v>221</v>
      </c>
      <c r="G387" s="37" t="s">
        <v>222</v>
      </c>
      <c r="H387" s="44" t="s">
        <v>50</v>
      </c>
      <c r="I387" s="38">
        <f>VLOOKUP($F387,KhoPhuEm!$A$1:$C$226,COLUMN(C383),0)</f>
        <v>1</v>
      </c>
      <c r="J387" s="39">
        <f>VLOOKUP($F387,'XN PE'!$A$1:$D$240,COLUMN(C380),0)</f>
        <v>1</v>
      </c>
      <c r="K387" s="39">
        <f>VLOOKUP($F387,'XN PE'!$A$1:$D$240,COLUMN(D380),0)</f>
        <v>0</v>
      </c>
      <c r="L387" s="40">
        <f t="shared" si="31"/>
        <v>2</v>
      </c>
      <c r="M387" s="41">
        <f t="shared" si="27"/>
        <v>2</v>
      </c>
      <c r="N387" s="42">
        <f>VLOOKUP($F387,TB!$A:$C,COLUMN(C383),0)</f>
        <v>0</v>
      </c>
      <c r="O387" s="43">
        <v>0</v>
      </c>
      <c r="P387" s="34">
        <f t="shared" si="28"/>
        <v>0</v>
      </c>
      <c r="Q387" s="34">
        <f t="shared" si="29"/>
        <v>-2</v>
      </c>
      <c r="R387" s="34">
        <f t="shared" si="30"/>
        <v>-2</v>
      </c>
      <c r="S387" s="56" t="str">
        <f>IF(ISNA(VLOOKUP($F387,Arr!$A$1:$G$230,COLUMN(C384),0))=TRUE," ",IF(VLOOKUP($F387,Arr!$A$1:$G$230,COLUMN(C384),0)=0,"",VLOOKUP($F387,Arr!$A$1:$G$230,COLUMN(C384),0)))</f>
        <v/>
      </c>
      <c r="T387" s="56" t="str">
        <f>IF(ISNA(VLOOKUP($F387,Arr!$A$1:$G$230,COLUMN(D384),0))=TRUE," ",IF(VLOOKUP($F387,Arr!$A$1:$G$230,COLUMN(D384),0)=0,"",VLOOKUP($F387,Arr!$A$1:$G$230,COLUMN(D384),0)))</f>
        <v/>
      </c>
      <c r="U387" s="56" t="str">
        <f>IF(ISNA(VLOOKUP($F387,Arr!$A$1:$G$230,COLUMN(E384),0))=TRUE," ",IF(VLOOKUP($F387,Arr!$A$1:$G$230,COLUMN(E384),0)=0,"",VLOOKUP($F387,Arr!$A$1:$G$230,COLUMN(E384),0)))</f>
        <v/>
      </c>
      <c r="V387" s="56" t="str">
        <f>IF(ISNA(VLOOKUP($F387,Arr!$A$1:$G$230,COLUMN(F384),0))=TRUE," ",IF(VLOOKUP($F387,Arr!$A$1:$G$230,COLUMN(F384),0)=0,"",VLOOKUP($F387,Arr!$A$1:$G$230,COLUMN(F384),0)))</f>
        <v/>
      </c>
      <c r="W387" s="56" t="str">
        <f>IF(ISNA(VLOOKUP($F387,Arr!$A$1:$G$230,COLUMN(G384),0))=TRUE," ",IF(VLOOKUP($F387,Arr!$A$1:$G$230,COLUMN(G384),0)=0,"",VLOOKUP($F387,Arr!$A$1:$G$230,COLUMN(G384),0)))</f>
        <v/>
      </c>
    </row>
    <row r="388" spans="1:23" ht="14.25" customHeight="1">
      <c r="A388" s="37" t="s">
        <v>223</v>
      </c>
      <c r="B388" s="37" t="s">
        <v>224</v>
      </c>
      <c r="C388" s="37" t="s">
        <v>14</v>
      </c>
      <c r="D388" s="37" t="str">
        <f>VLOOKUP($F388,'mã kho'!$A$1:$B$331,2,0)</f>
        <v>2B11</v>
      </c>
      <c r="E388" s="37" t="s">
        <v>12</v>
      </c>
      <c r="F388" s="37" t="s">
        <v>225</v>
      </c>
      <c r="G388" s="37" t="s">
        <v>226</v>
      </c>
      <c r="H388" s="44" t="s">
        <v>50</v>
      </c>
      <c r="I388" s="38">
        <f>VLOOKUP($F388,KhoPhuEm!$A$1:$C$226,COLUMN(C384),0)</f>
        <v>8</v>
      </c>
      <c r="J388" s="39">
        <f>VLOOKUP($F388,'XN PE'!$A$1:$D$240,COLUMN(C381),0)</f>
        <v>1</v>
      </c>
      <c r="K388" s="39">
        <f>VLOOKUP($F388,'XN PE'!$A$1:$D$240,COLUMN(D381),0)</f>
        <v>0</v>
      </c>
      <c r="L388" s="40">
        <f t="shared" si="31"/>
        <v>9</v>
      </c>
      <c r="M388" s="41">
        <f t="shared" si="27"/>
        <v>9</v>
      </c>
      <c r="N388" s="42">
        <f>VLOOKUP($F388,TB!$A:$C,COLUMN(C384),0)</f>
        <v>0</v>
      </c>
      <c r="O388" s="43">
        <v>0</v>
      </c>
      <c r="P388" s="34">
        <f t="shared" si="28"/>
        <v>0</v>
      </c>
      <c r="Q388" s="34">
        <f t="shared" si="29"/>
        <v>-9</v>
      </c>
      <c r="R388" s="34">
        <f t="shared" si="30"/>
        <v>-9</v>
      </c>
      <c r="S388" s="56" t="str">
        <f>IF(ISNA(VLOOKUP($F388,Arr!$A$1:$G$230,COLUMN(C385),0))=TRUE," ",IF(VLOOKUP($F388,Arr!$A$1:$G$230,COLUMN(C385),0)=0,"",VLOOKUP($F388,Arr!$A$1:$G$230,COLUMN(C385),0)))</f>
        <v/>
      </c>
      <c r="T388" s="56" t="str">
        <f>IF(ISNA(VLOOKUP($F388,Arr!$A$1:$G$230,COLUMN(D385),0))=TRUE," ",IF(VLOOKUP($F388,Arr!$A$1:$G$230,COLUMN(D385),0)=0,"",VLOOKUP($F388,Arr!$A$1:$G$230,COLUMN(D385),0)))</f>
        <v/>
      </c>
      <c r="U388" s="56" t="str">
        <f>IF(ISNA(VLOOKUP($F388,Arr!$A$1:$G$230,COLUMN(E385),0))=TRUE," ",IF(VLOOKUP($F388,Arr!$A$1:$G$230,COLUMN(E385),0)=0,"",VLOOKUP($F388,Arr!$A$1:$G$230,COLUMN(E385),0)))</f>
        <v/>
      </c>
      <c r="V388" s="56" t="str">
        <f>IF(ISNA(VLOOKUP($F388,Arr!$A$1:$G$230,COLUMN(F385),0))=TRUE," ",IF(VLOOKUP($F388,Arr!$A$1:$G$230,COLUMN(F385),0)=0,"",VLOOKUP($F388,Arr!$A$1:$G$230,COLUMN(F385),0)))</f>
        <v/>
      </c>
      <c r="W388" s="56" t="str">
        <f>IF(ISNA(VLOOKUP($F388,Arr!$A$1:$G$230,COLUMN(G385),0))=TRUE," ",IF(VLOOKUP($F388,Arr!$A$1:$G$230,COLUMN(G385),0)=0,"",VLOOKUP($F388,Arr!$A$1:$G$230,COLUMN(G385),0)))</f>
        <v/>
      </c>
    </row>
    <row r="389" spans="1:23" ht="14.25" hidden="1" customHeight="1">
      <c r="A389" s="25" t="s">
        <v>24</v>
      </c>
      <c r="B389" s="25" t="s">
        <v>14</v>
      </c>
      <c r="C389" s="25" t="s">
        <v>14</v>
      </c>
      <c r="D389" s="25" t="s">
        <v>14</v>
      </c>
      <c r="E389" s="25" t="s">
        <v>198</v>
      </c>
      <c r="F389" s="25" t="s">
        <v>657</v>
      </c>
      <c r="G389" s="25" t="s">
        <v>658</v>
      </c>
      <c r="H389" s="26" t="s">
        <v>413</v>
      </c>
      <c r="I389" s="27">
        <v>-100</v>
      </c>
      <c r="J389" s="28">
        <v>0</v>
      </c>
      <c r="K389" s="29">
        <v>0</v>
      </c>
      <c r="L389" s="30">
        <v>-100</v>
      </c>
      <c r="M389" s="30"/>
      <c r="N389" s="31">
        <v>0</v>
      </c>
      <c r="O389" s="31">
        <v>0</v>
      </c>
      <c r="P389"/>
      <c r="Q389"/>
      <c r="R389"/>
    </row>
    <row r="390" spans="1:23" ht="14.25" hidden="1" customHeight="1">
      <c r="A390" s="8" t="s">
        <v>24</v>
      </c>
      <c r="B390" s="8" t="s">
        <v>14</v>
      </c>
      <c r="C390" s="8" t="s">
        <v>14</v>
      </c>
      <c r="D390" s="8" t="s">
        <v>14</v>
      </c>
      <c r="E390" s="8" t="s">
        <v>198</v>
      </c>
      <c r="F390" s="8" t="s">
        <v>300</v>
      </c>
      <c r="G390" s="8" t="s">
        <v>301</v>
      </c>
      <c r="H390" s="9" t="s">
        <v>201</v>
      </c>
      <c r="I390" s="3">
        <v>0</v>
      </c>
      <c r="J390" s="10">
        <v>0</v>
      </c>
      <c r="K390" s="11">
        <v>1</v>
      </c>
      <c r="L390" s="13">
        <v>-1</v>
      </c>
      <c r="M390" s="13"/>
      <c r="N390" s="12">
        <v>0</v>
      </c>
      <c r="O390" s="12">
        <v>0</v>
      </c>
      <c r="P390"/>
      <c r="Q390"/>
      <c r="R390"/>
    </row>
    <row r="391" spans="1:23" ht="14.25" hidden="1" customHeight="1">
      <c r="A391" s="1" t="s">
        <v>24</v>
      </c>
      <c r="B391" s="1" t="s">
        <v>14</v>
      </c>
      <c r="C391" s="1" t="s">
        <v>14</v>
      </c>
      <c r="D391" s="1" t="s">
        <v>14</v>
      </c>
      <c r="E391" s="1" t="s">
        <v>12</v>
      </c>
      <c r="F391" s="1" t="s">
        <v>204</v>
      </c>
      <c r="G391" s="1" t="s">
        <v>205</v>
      </c>
      <c r="H391" s="2" t="s">
        <v>201</v>
      </c>
      <c r="I391" s="3">
        <v>191</v>
      </c>
      <c r="J391" s="4">
        <v>0</v>
      </c>
      <c r="K391" s="5">
        <v>0</v>
      </c>
      <c r="L391" s="7">
        <v>191</v>
      </c>
      <c r="M391" s="7"/>
      <c r="N391" s="6">
        <v>0</v>
      </c>
      <c r="O391" s="6">
        <v>0</v>
      </c>
      <c r="P391"/>
      <c r="Q391"/>
      <c r="R391"/>
    </row>
    <row r="392" spans="1:23" ht="14.25" hidden="1" customHeight="1">
      <c r="A392" s="8" t="s">
        <v>24</v>
      </c>
      <c r="B392" s="8" t="s">
        <v>14</v>
      </c>
      <c r="C392" s="8" t="s">
        <v>14</v>
      </c>
      <c r="D392" s="8" t="s">
        <v>14</v>
      </c>
      <c r="E392" s="8" t="s">
        <v>24</v>
      </c>
      <c r="F392" s="8" t="s">
        <v>204</v>
      </c>
      <c r="G392" s="8" t="s">
        <v>205</v>
      </c>
      <c r="H392" s="9" t="s">
        <v>201</v>
      </c>
      <c r="I392" s="3">
        <v>-191</v>
      </c>
      <c r="J392" s="10">
        <v>0</v>
      </c>
      <c r="K392" s="11">
        <v>0</v>
      </c>
      <c r="L392" s="13">
        <v>-191</v>
      </c>
      <c r="M392" s="13"/>
      <c r="N392" s="12">
        <v>0</v>
      </c>
      <c r="O392" s="12">
        <v>0</v>
      </c>
      <c r="P392"/>
      <c r="Q392"/>
      <c r="R392"/>
    </row>
    <row r="393" spans="1:23" ht="14.25" hidden="1" customHeight="1">
      <c r="A393" s="1" t="s">
        <v>24</v>
      </c>
      <c r="B393" s="1" t="s">
        <v>14</v>
      </c>
      <c r="C393" s="1" t="s">
        <v>14</v>
      </c>
      <c r="D393" s="1" t="s">
        <v>14</v>
      </c>
      <c r="E393" s="1" t="s">
        <v>12</v>
      </c>
      <c r="F393" s="1" t="s">
        <v>206</v>
      </c>
      <c r="G393" s="1" t="s">
        <v>207</v>
      </c>
      <c r="H393" s="2" t="s">
        <v>201</v>
      </c>
      <c r="I393" s="3">
        <v>5</v>
      </c>
      <c r="J393" s="4">
        <v>0</v>
      </c>
      <c r="K393" s="5">
        <v>0</v>
      </c>
      <c r="L393" s="7">
        <v>5</v>
      </c>
      <c r="M393" s="7"/>
      <c r="N393" s="6">
        <v>0</v>
      </c>
      <c r="O393" s="6">
        <v>0</v>
      </c>
      <c r="P393"/>
      <c r="Q393"/>
      <c r="R393"/>
    </row>
    <row r="394" spans="1:23" ht="14.25" hidden="1" customHeight="1">
      <c r="A394" s="8" t="s">
        <v>24</v>
      </c>
      <c r="B394" s="8" t="s">
        <v>14</v>
      </c>
      <c r="C394" s="8" t="s">
        <v>14</v>
      </c>
      <c r="D394" s="8" t="s">
        <v>14</v>
      </c>
      <c r="E394" s="8" t="s">
        <v>24</v>
      </c>
      <c r="F394" s="8" t="s">
        <v>206</v>
      </c>
      <c r="G394" s="8" t="s">
        <v>207</v>
      </c>
      <c r="H394" s="9" t="s">
        <v>201</v>
      </c>
      <c r="I394" s="3">
        <v>-5</v>
      </c>
      <c r="J394" s="10">
        <v>0</v>
      </c>
      <c r="K394" s="11">
        <v>0</v>
      </c>
      <c r="L394" s="13">
        <v>-5</v>
      </c>
      <c r="M394" s="13"/>
      <c r="N394" s="12">
        <v>0</v>
      </c>
      <c r="O394" s="12">
        <v>0</v>
      </c>
      <c r="P394"/>
      <c r="Q394"/>
      <c r="R394"/>
    </row>
    <row r="395" spans="1:23" ht="14.25" hidden="1" customHeight="1">
      <c r="A395" s="8" t="s">
        <v>24</v>
      </c>
      <c r="B395" s="8" t="s">
        <v>14</v>
      </c>
      <c r="C395" s="8" t="s">
        <v>14</v>
      </c>
      <c r="D395" s="8" t="s">
        <v>14</v>
      </c>
      <c r="E395" s="8" t="s">
        <v>198</v>
      </c>
      <c r="F395" s="8" t="s">
        <v>199</v>
      </c>
      <c r="G395" s="8" t="s">
        <v>200</v>
      </c>
      <c r="H395" s="9" t="s">
        <v>201</v>
      </c>
      <c r="I395" s="3">
        <v>0</v>
      </c>
      <c r="J395" s="10">
        <v>0</v>
      </c>
      <c r="K395" s="11">
        <v>17</v>
      </c>
      <c r="L395" s="13">
        <v>-17</v>
      </c>
      <c r="M395" s="13"/>
      <c r="N395" s="12">
        <v>0</v>
      </c>
      <c r="O395" s="12">
        <v>0</v>
      </c>
      <c r="P395"/>
      <c r="Q395"/>
      <c r="R395"/>
    </row>
    <row r="396" spans="1:23" ht="14.25" hidden="1" customHeight="1">
      <c r="A396" s="1" t="s">
        <v>24</v>
      </c>
      <c r="B396" s="1" t="s">
        <v>14</v>
      </c>
      <c r="C396" s="1" t="s">
        <v>14</v>
      </c>
      <c r="D396" s="1" t="s">
        <v>14</v>
      </c>
      <c r="E396" s="1" t="s">
        <v>12</v>
      </c>
      <c r="F396" s="1" t="s">
        <v>202</v>
      </c>
      <c r="G396" s="1" t="s">
        <v>203</v>
      </c>
      <c r="H396" s="2" t="s">
        <v>201</v>
      </c>
      <c r="I396" s="3">
        <v>10</v>
      </c>
      <c r="J396" s="4">
        <v>0</v>
      </c>
      <c r="K396" s="5">
        <v>0</v>
      </c>
      <c r="L396" s="7">
        <v>10</v>
      </c>
      <c r="M396" s="7"/>
      <c r="N396" s="6">
        <v>0</v>
      </c>
      <c r="O396" s="6">
        <v>0</v>
      </c>
      <c r="P396"/>
      <c r="Q396"/>
      <c r="R396"/>
    </row>
    <row r="397" spans="1:23" ht="14.25" hidden="1" customHeight="1">
      <c r="A397" s="8" t="s">
        <v>24</v>
      </c>
      <c r="B397" s="8" t="s">
        <v>14</v>
      </c>
      <c r="C397" s="8" t="s">
        <v>14</v>
      </c>
      <c r="D397" s="8" t="s">
        <v>14</v>
      </c>
      <c r="E397" s="8" t="s">
        <v>198</v>
      </c>
      <c r="F397" s="8" t="s">
        <v>202</v>
      </c>
      <c r="G397" s="8" t="s">
        <v>203</v>
      </c>
      <c r="H397" s="9" t="s">
        <v>201</v>
      </c>
      <c r="I397" s="3">
        <v>0</v>
      </c>
      <c r="J397" s="10">
        <v>0</v>
      </c>
      <c r="K397" s="11">
        <v>1</v>
      </c>
      <c r="L397" s="13">
        <v>-1</v>
      </c>
      <c r="M397" s="13"/>
      <c r="N397" s="12">
        <v>0</v>
      </c>
      <c r="O397" s="12">
        <v>0</v>
      </c>
      <c r="P397"/>
      <c r="Q397"/>
      <c r="R397"/>
    </row>
    <row r="398" spans="1:23" ht="14.25" hidden="1" customHeight="1">
      <c r="A398" s="8" t="s">
        <v>24</v>
      </c>
      <c r="B398" s="8" t="s">
        <v>14</v>
      </c>
      <c r="C398" s="8" t="s">
        <v>14</v>
      </c>
      <c r="D398" s="8" t="s">
        <v>14</v>
      </c>
      <c r="E398" s="8" t="s">
        <v>24</v>
      </c>
      <c r="F398" s="8" t="s">
        <v>202</v>
      </c>
      <c r="G398" s="8" t="s">
        <v>203</v>
      </c>
      <c r="H398" s="9" t="s">
        <v>201</v>
      </c>
      <c r="I398" s="3">
        <v>-5</v>
      </c>
      <c r="J398" s="10">
        <v>0</v>
      </c>
      <c r="K398" s="11">
        <v>0</v>
      </c>
      <c r="L398" s="13">
        <v>-5</v>
      </c>
      <c r="M398" s="13"/>
      <c r="N398" s="12">
        <v>0</v>
      </c>
      <c r="O398" s="12">
        <v>0</v>
      </c>
      <c r="P398"/>
      <c r="Q398"/>
      <c r="R398"/>
    </row>
    <row r="399" spans="1:23" ht="14.25" hidden="1" customHeight="1">
      <c r="A399" s="8" t="s">
        <v>24</v>
      </c>
      <c r="B399" s="8" t="s">
        <v>14</v>
      </c>
      <c r="C399" s="8" t="s">
        <v>14</v>
      </c>
      <c r="D399" s="8" t="s">
        <v>14</v>
      </c>
      <c r="E399" s="8" t="s">
        <v>198</v>
      </c>
      <c r="F399" s="8" t="s">
        <v>383</v>
      </c>
      <c r="G399" s="8" t="s">
        <v>384</v>
      </c>
      <c r="H399" s="9" t="s">
        <v>201</v>
      </c>
      <c r="I399" s="3">
        <v>0</v>
      </c>
      <c r="J399" s="10">
        <v>0</v>
      </c>
      <c r="K399" s="11">
        <v>18</v>
      </c>
      <c r="L399" s="13">
        <v>-18</v>
      </c>
      <c r="M399" s="13"/>
      <c r="N399" s="12">
        <v>0</v>
      </c>
      <c r="O399" s="12">
        <v>0</v>
      </c>
      <c r="P399"/>
      <c r="Q399"/>
      <c r="R399"/>
    </row>
    <row r="400" spans="1:23" ht="14.25" hidden="1" customHeight="1">
      <c r="A400" s="8" t="s">
        <v>24</v>
      </c>
      <c r="B400" s="8" t="s">
        <v>14</v>
      </c>
      <c r="C400" s="8" t="s">
        <v>14</v>
      </c>
      <c r="D400" s="8" t="s">
        <v>14</v>
      </c>
      <c r="E400" s="8" t="s">
        <v>198</v>
      </c>
      <c r="F400" s="8" t="s">
        <v>385</v>
      </c>
      <c r="G400" s="8" t="s">
        <v>386</v>
      </c>
      <c r="H400" s="9" t="s">
        <v>387</v>
      </c>
      <c r="I400" s="3">
        <v>0</v>
      </c>
      <c r="J400" s="10">
        <v>0</v>
      </c>
      <c r="K400" s="11">
        <v>17</v>
      </c>
      <c r="L400" s="13">
        <v>-17</v>
      </c>
      <c r="M400" s="13"/>
      <c r="N400" s="12">
        <v>0</v>
      </c>
      <c r="O400" s="12">
        <v>0</v>
      </c>
      <c r="P400"/>
      <c r="Q400"/>
      <c r="R400"/>
    </row>
    <row r="401" spans="1:18" ht="14.25" hidden="1" customHeight="1">
      <c r="A401" s="8" t="s">
        <v>24</v>
      </c>
      <c r="B401" s="8" t="s">
        <v>14</v>
      </c>
      <c r="C401" s="8" t="s">
        <v>14</v>
      </c>
      <c r="D401" s="8" t="s">
        <v>14</v>
      </c>
      <c r="E401" s="8" t="s">
        <v>198</v>
      </c>
      <c r="F401" s="8" t="s">
        <v>465</v>
      </c>
      <c r="G401" s="8" t="s">
        <v>466</v>
      </c>
      <c r="H401" s="9" t="s">
        <v>201</v>
      </c>
      <c r="I401" s="3">
        <v>0</v>
      </c>
      <c r="J401" s="10">
        <v>0</v>
      </c>
      <c r="K401" s="11">
        <v>1</v>
      </c>
      <c r="L401" s="13">
        <v>-1</v>
      </c>
      <c r="M401" s="13"/>
      <c r="N401" s="12">
        <v>0</v>
      </c>
      <c r="O401" s="12">
        <v>0</v>
      </c>
      <c r="P401"/>
      <c r="Q401"/>
      <c r="R401"/>
    </row>
    <row r="402" spans="1:18" ht="14.25" hidden="1" customHeight="1">
      <c r="A402" s="8" t="s">
        <v>24</v>
      </c>
      <c r="B402" s="8" t="s">
        <v>14</v>
      </c>
      <c r="C402" s="8" t="s">
        <v>14</v>
      </c>
      <c r="D402" s="8" t="s">
        <v>14</v>
      </c>
      <c r="E402" s="8" t="s">
        <v>12</v>
      </c>
      <c r="F402" s="8" t="s">
        <v>500</v>
      </c>
      <c r="G402" s="8" t="s">
        <v>501</v>
      </c>
      <c r="H402" s="9" t="s">
        <v>210</v>
      </c>
      <c r="I402" s="3">
        <v>-102</v>
      </c>
      <c r="J402" s="10">
        <v>0</v>
      </c>
      <c r="K402" s="11">
        <v>0</v>
      </c>
      <c r="L402" s="13">
        <v>-102</v>
      </c>
      <c r="M402" s="13"/>
      <c r="N402" s="12">
        <v>0</v>
      </c>
      <c r="O402" s="12">
        <v>0</v>
      </c>
      <c r="P402"/>
      <c r="Q402"/>
      <c r="R402"/>
    </row>
    <row r="403" spans="1:18" ht="14.25" hidden="1" customHeight="1">
      <c r="A403" s="1" t="s">
        <v>24</v>
      </c>
      <c r="B403" s="1" t="s">
        <v>14</v>
      </c>
      <c r="C403" s="1" t="s">
        <v>14</v>
      </c>
      <c r="D403" s="1" t="s">
        <v>14</v>
      </c>
      <c r="E403" s="1" t="s">
        <v>198</v>
      </c>
      <c r="F403" s="1" t="s">
        <v>500</v>
      </c>
      <c r="G403" s="1" t="s">
        <v>501</v>
      </c>
      <c r="H403" s="2" t="s">
        <v>210</v>
      </c>
      <c r="I403" s="3">
        <v>72</v>
      </c>
      <c r="J403" s="4">
        <v>0</v>
      </c>
      <c r="K403" s="5">
        <v>0</v>
      </c>
      <c r="L403" s="7">
        <v>72</v>
      </c>
      <c r="M403" s="7"/>
      <c r="N403" s="6">
        <v>0</v>
      </c>
      <c r="O403" s="6">
        <v>0</v>
      </c>
      <c r="P403"/>
      <c r="Q403"/>
      <c r="R403"/>
    </row>
    <row r="404" spans="1:18" ht="14.25" hidden="1" customHeight="1">
      <c r="A404" s="8" t="s">
        <v>24</v>
      </c>
      <c r="B404" s="8" t="s">
        <v>14</v>
      </c>
      <c r="C404" s="8" t="s">
        <v>14</v>
      </c>
      <c r="D404" s="8" t="s">
        <v>14</v>
      </c>
      <c r="E404" s="8" t="s">
        <v>24</v>
      </c>
      <c r="F404" s="8" t="s">
        <v>500</v>
      </c>
      <c r="G404" s="8" t="s">
        <v>501</v>
      </c>
      <c r="H404" s="9" t="s">
        <v>210</v>
      </c>
      <c r="I404" s="3">
        <v>-42</v>
      </c>
      <c r="J404" s="10">
        <v>0</v>
      </c>
      <c r="K404" s="11">
        <v>0</v>
      </c>
      <c r="L404" s="13">
        <v>-42</v>
      </c>
      <c r="M404" s="13"/>
      <c r="N404" s="12">
        <v>0</v>
      </c>
      <c r="O404" s="12">
        <v>0</v>
      </c>
      <c r="P404"/>
      <c r="Q404"/>
      <c r="R404"/>
    </row>
    <row r="405" spans="1:18" ht="14.25" hidden="1" customHeight="1">
      <c r="A405" s="8" t="s">
        <v>24</v>
      </c>
      <c r="B405" s="8" t="s">
        <v>14</v>
      </c>
      <c r="C405" s="8" t="s">
        <v>14</v>
      </c>
      <c r="D405" s="8" t="s">
        <v>14</v>
      </c>
      <c r="E405" s="8" t="s">
        <v>12</v>
      </c>
      <c r="F405" s="8" t="s">
        <v>502</v>
      </c>
      <c r="G405" s="8" t="s">
        <v>503</v>
      </c>
      <c r="H405" s="9" t="s">
        <v>210</v>
      </c>
      <c r="I405" s="3">
        <v>-90</v>
      </c>
      <c r="J405" s="10">
        <v>0</v>
      </c>
      <c r="K405" s="11">
        <v>0</v>
      </c>
      <c r="L405" s="13">
        <v>-90</v>
      </c>
      <c r="M405" s="13"/>
      <c r="N405" s="12">
        <v>0</v>
      </c>
      <c r="O405" s="12">
        <v>0</v>
      </c>
      <c r="P405"/>
      <c r="Q405"/>
      <c r="R405"/>
    </row>
    <row r="406" spans="1:18" ht="14.25" hidden="1" customHeight="1">
      <c r="A406" s="8" t="s">
        <v>24</v>
      </c>
      <c r="B406" s="8" t="s">
        <v>14</v>
      </c>
      <c r="C406" s="8" t="s">
        <v>14</v>
      </c>
      <c r="D406" s="8" t="s">
        <v>14</v>
      </c>
      <c r="E406" s="8" t="s">
        <v>24</v>
      </c>
      <c r="F406" s="8" t="s">
        <v>502</v>
      </c>
      <c r="G406" s="8" t="s">
        <v>503</v>
      </c>
      <c r="H406" s="9" t="s">
        <v>210</v>
      </c>
      <c r="I406" s="3">
        <v>-222</v>
      </c>
      <c r="J406" s="10">
        <v>0</v>
      </c>
      <c r="K406" s="11">
        <v>0</v>
      </c>
      <c r="L406" s="13">
        <v>-222</v>
      </c>
      <c r="M406" s="13"/>
      <c r="N406" s="12">
        <v>0</v>
      </c>
      <c r="O406" s="12">
        <v>0</v>
      </c>
      <c r="P406"/>
      <c r="Q406"/>
      <c r="R406"/>
    </row>
    <row r="407" spans="1:18" ht="14.25" hidden="1" customHeight="1">
      <c r="A407" s="8" t="s">
        <v>24</v>
      </c>
      <c r="B407" s="8" t="s">
        <v>14</v>
      </c>
      <c r="C407" s="8" t="s">
        <v>14</v>
      </c>
      <c r="D407" s="8" t="s">
        <v>14</v>
      </c>
      <c r="E407" s="8" t="s">
        <v>12</v>
      </c>
      <c r="F407" s="8" t="s">
        <v>496</v>
      </c>
      <c r="G407" s="8" t="s">
        <v>497</v>
      </c>
      <c r="H407" s="9" t="s">
        <v>210</v>
      </c>
      <c r="I407" s="3">
        <v>-42</v>
      </c>
      <c r="J407" s="10">
        <v>0</v>
      </c>
      <c r="K407" s="11">
        <v>0</v>
      </c>
      <c r="L407" s="13">
        <v>-42</v>
      </c>
      <c r="M407" s="13"/>
      <c r="N407" s="12">
        <v>0</v>
      </c>
      <c r="O407" s="12">
        <v>0</v>
      </c>
      <c r="P407"/>
      <c r="Q407"/>
      <c r="R407"/>
    </row>
    <row r="408" spans="1:18" ht="14.25" hidden="1" customHeight="1">
      <c r="A408" s="1" t="s">
        <v>24</v>
      </c>
      <c r="B408" s="1" t="s">
        <v>14</v>
      </c>
      <c r="C408" s="1" t="s">
        <v>14</v>
      </c>
      <c r="D408" s="1" t="s">
        <v>14</v>
      </c>
      <c r="E408" s="1" t="s">
        <v>24</v>
      </c>
      <c r="F408" s="1" t="s">
        <v>496</v>
      </c>
      <c r="G408" s="1" t="s">
        <v>497</v>
      </c>
      <c r="H408" s="2" t="s">
        <v>210</v>
      </c>
      <c r="I408" s="3">
        <v>42</v>
      </c>
      <c r="J408" s="4">
        <v>0</v>
      </c>
      <c r="K408" s="5">
        <v>0</v>
      </c>
      <c r="L408" s="7">
        <v>42</v>
      </c>
      <c r="M408" s="7"/>
      <c r="N408" s="6">
        <v>0</v>
      </c>
      <c r="O408" s="6">
        <v>0</v>
      </c>
      <c r="P408"/>
      <c r="Q408"/>
      <c r="R408"/>
    </row>
    <row r="409" spans="1:18" ht="14.25" hidden="1" customHeight="1">
      <c r="A409" s="8" t="s">
        <v>24</v>
      </c>
      <c r="B409" s="8" t="s">
        <v>14</v>
      </c>
      <c r="C409" s="8" t="s">
        <v>14</v>
      </c>
      <c r="D409" s="8" t="s">
        <v>14</v>
      </c>
      <c r="E409" s="8" t="s">
        <v>12</v>
      </c>
      <c r="F409" s="8" t="s">
        <v>498</v>
      </c>
      <c r="G409" s="8" t="s">
        <v>499</v>
      </c>
      <c r="H409" s="9" t="s">
        <v>210</v>
      </c>
      <c r="I409" s="3">
        <v>-25</v>
      </c>
      <c r="J409" s="10">
        <v>0</v>
      </c>
      <c r="K409" s="11">
        <v>0</v>
      </c>
      <c r="L409" s="13">
        <v>-25</v>
      </c>
      <c r="M409" s="13"/>
      <c r="N409" s="12">
        <v>0</v>
      </c>
      <c r="O409" s="12">
        <v>0</v>
      </c>
      <c r="P409"/>
      <c r="Q409"/>
      <c r="R409"/>
    </row>
    <row r="410" spans="1:18" ht="14.25" hidden="1" customHeight="1">
      <c r="A410" s="8" t="s">
        <v>24</v>
      </c>
      <c r="B410" s="8" t="s">
        <v>14</v>
      </c>
      <c r="C410" s="8" t="s">
        <v>14</v>
      </c>
      <c r="D410" s="8" t="s">
        <v>14</v>
      </c>
      <c r="E410" s="8" t="s">
        <v>198</v>
      </c>
      <c r="F410" s="8" t="s">
        <v>498</v>
      </c>
      <c r="G410" s="8" t="s">
        <v>499</v>
      </c>
      <c r="H410" s="9" t="s">
        <v>210</v>
      </c>
      <c r="I410" s="3">
        <v>-30</v>
      </c>
      <c r="J410" s="10">
        <v>35</v>
      </c>
      <c r="K410" s="11">
        <v>41</v>
      </c>
      <c r="L410" s="13">
        <v>-36</v>
      </c>
      <c r="M410" s="13"/>
      <c r="N410" s="12">
        <v>0</v>
      </c>
      <c r="O410" s="12">
        <v>0</v>
      </c>
      <c r="P410"/>
      <c r="Q410"/>
      <c r="R410"/>
    </row>
    <row r="411" spans="1:18" ht="14.25" hidden="1" customHeight="1">
      <c r="A411" s="1" t="s">
        <v>24</v>
      </c>
      <c r="B411" s="1" t="s">
        <v>14</v>
      </c>
      <c r="C411" s="1" t="s">
        <v>14</v>
      </c>
      <c r="D411" s="1" t="s">
        <v>14</v>
      </c>
      <c r="E411" s="1" t="s">
        <v>24</v>
      </c>
      <c r="F411" s="1" t="s">
        <v>498</v>
      </c>
      <c r="G411" s="1" t="s">
        <v>499</v>
      </c>
      <c r="H411" s="2" t="s">
        <v>210</v>
      </c>
      <c r="I411" s="3">
        <v>296</v>
      </c>
      <c r="J411" s="4">
        <v>0</v>
      </c>
      <c r="K411" s="5">
        <v>0</v>
      </c>
      <c r="L411" s="7">
        <v>296</v>
      </c>
      <c r="M411" s="7"/>
      <c r="N411" s="6">
        <v>0</v>
      </c>
      <c r="O411" s="6">
        <v>0</v>
      </c>
      <c r="P411"/>
      <c r="Q411"/>
      <c r="R411"/>
    </row>
    <row r="412" spans="1:18" ht="14.25" hidden="1" customHeight="1">
      <c r="A412" s="8" t="s">
        <v>24</v>
      </c>
      <c r="B412" s="8" t="s">
        <v>14</v>
      </c>
      <c r="C412" s="8" t="s">
        <v>14</v>
      </c>
      <c r="D412" s="8" t="s">
        <v>14</v>
      </c>
      <c r="E412" s="8" t="s">
        <v>198</v>
      </c>
      <c r="F412" s="8" t="s">
        <v>661</v>
      </c>
      <c r="G412" s="8" t="s">
        <v>662</v>
      </c>
      <c r="H412" s="9" t="s">
        <v>413</v>
      </c>
      <c r="I412" s="3">
        <v>-1</v>
      </c>
      <c r="J412" s="10">
        <v>0</v>
      </c>
      <c r="K412" s="11">
        <v>0</v>
      </c>
      <c r="L412" s="13">
        <v>-1</v>
      </c>
      <c r="M412" s="13"/>
      <c r="N412" s="12">
        <v>0</v>
      </c>
      <c r="O412" s="12">
        <v>0</v>
      </c>
      <c r="P412"/>
      <c r="Q412"/>
      <c r="R412"/>
    </row>
    <row r="413" spans="1:18" ht="14.25" hidden="1" customHeight="1">
      <c r="A413" s="8" t="s">
        <v>24</v>
      </c>
      <c r="B413" s="8" t="s">
        <v>14</v>
      </c>
      <c r="C413" s="8" t="s">
        <v>14</v>
      </c>
      <c r="D413" s="8" t="s">
        <v>14</v>
      </c>
      <c r="E413" s="8" t="s">
        <v>198</v>
      </c>
      <c r="F413" s="8" t="s">
        <v>701</v>
      </c>
      <c r="G413" s="8" t="s">
        <v>702</v>
      </c>
      <c r="H413" s="9" t="s">
        <v>210</v>
      </c>
      <c r="I413" s="3">
        <v>0</v>
      </c>
      <c r="J413" s="10">
        <v>0</v>
      </c>
      <c r="K413" s="11">
        <v>451</v>
      </c>
      <c r="L413" s="13">
        <v>-451</v>
      </c>
      <c r="M413" s="13"/>
      <c r="N413" s="12">
        <v>0</v>
      </c>
      <c r="O413" s="12">
        <v>0</v>
      </c>
      <c r="P413"/>
      <c r="Q413"/>
      <c r="R413"/>
    </row>
    <row r="414" spans="1:18" ht="14.25" hidden="1" customHeight="1">
      <c r="A414" s="8" t="s">
        <v>24</v>
      </c>
      <c r="B414" s="8" t="s">
        <v>14</v>
      </c>
      <c r="C414" s="8" t="s">
        <v>14</v>
      </c>
      <c r="D414" s="8" t="s">
        <v>14</v>
      </c>
      <c r="E414" s="8" t="s">
        <v>198</v>
      </c>
      <c r="F414" s="8" t="s">
        <v>699</v>
      </c>
      <c r="G414" s="8" t="s">
        <v>700</v>
      </c>
      <c r="H414" s="9" t="s">
        <v>210</v>
      </c>
      <c r="I414" s="3">
        <v>0</v>
      </c>
      <c r="J414" s="10">
        <v>0</v>
      </c>
      <c r="K414" s="11">
        <v>440</v>
      </c>
      <c r="L414" s="13">
        <v>-440</v>
      </c>
      <c r="M414" s="13"/>
      <c r="N414" s="12">
        <v>0</v>
      </c>
      <c r="O414" s="12">
        <v>0</v>
      </c>
      <c r="P414"/>
      <c r="Q414"/>
      <c r="R414"/>
    </row>
    <row r="415" spans="1:18" ht="14.25" hidden="1" customHeight="1">
      <c r="A415" s="8" t="s">
        <v>24</v>
      </c>
      <c r="B415" s="8" t="s">
        <v>14</v>
      </c>
      <c r="C415" s="8" t="s">
        <v>14</v>
      </c>
      <c r="D415" s="8" t="s">
        <v>14</v>
      </c>
      <c r="E415" s="8" t="s">
        <v>198</v>
      </c>
      <c r="F415" s="8" t="s">
        <v>721</v>
      </c>
      <c r="G415" s="8" t="s">
        <v>722</v>
      </c>
      <c r="H415" s="9" t="s">
        <v>413</v>
      </c>
      <c r="I415" s="3">
        <v>-30</v>
      </c>
      <c r="J415" s="10">
        <v>0</v>
      </c>
      <c r="K415" s="11">
        <v>0</v>
      </c>
      <c r="L415" s="13">
        <v>-30</v>
      </c>
      <c r="M415" s="13"/>
      <c r="N415" s="12">
        <v>0</v>
      </c>
      <c r="O415" s="12">
        <v>0</v>
      </c>
      <c r="P415"/>
      <c r="Q415"/>
      <c r="R415"/>
    </row>
    <row r="416" spans="1:18" ht="14.25" hidden="1" customHeight="1">
      <c r="A416" s="8" t="s">
        <v>24</v>
      </c>
      <c r="B416" s="8" t="s">
        <v>14</v>
      </c>
      <c r="C416" s="8" t="s">
        <v>14</v>
      </c>
      <c r="D416" s="8" t="s">
        <v>14</v>
      </c>
      <c r="E416" s="8" t="s">
        <v>198</v>
      </c>
      <c r="F416" s="8" t="s">
        <v>723</v>
      </c>
      <c r="G416" s="8" t="s">
        <v>724</v>
      </c>
      <c r="H416" s="9" t="s">
        <v>413</v>
      </c>
      <c r="I416" s="3">
        <v>-20</v>
      </c>
      <c r="J416" s="10">
        <v>0</v>
      </c>
      <c r="K416" s="11">
        <v>0</v>
      </c>
      <c r="L416" s="13">
        <v>-20</v>
      </c>
      <c r="M416" s="13"/>
      <c r="N416" s="12">
        <v>0</v>
      </c>
      <c r="O416" s="12">
        <v>0</v>
      </c>
      <c r="P416"/>
      <c r="Q416"/>
      <c r="R416"/>
    </row>
    <row r="417" spans="1:23" ht="14.25" hidden="1" customHeight="1">
      <c r="A417" s="8" t="s">
        <v>24</v>
      </c>
      <c r="B417" s="8" t="s">
        <v>14</v>
      </c>
      <c r="C417" s="8" t="s">
        <v>14</v>
      </c>
      <c r="D417" s="8" t="s">
        <v>14</v>
      </c>
      <c r="E417" s="8" t="s">
        <v>12</v>
      </c>
      <c r="F417" s="8" t="s">
        <v>769</v>
      </c>
      <c r="G417" s="8" t="s">
        <v>770</v>
      </c>
      <c r="H417" s="9" t="s">
        <v>210</v>
      </c>
      <c r="I417" s="3">
        <v>-5</v>
      </c>
      <c r="J417" s="10">
        <v>0</v>
      </c>
      <c r="K417" s="11">
        <v>0</v>
      </c>
      <c r="L417" s="13">
        <v>-5</v>
      </c>
      <c r="M417" s="13"/>
      <c r="N417" s="12">
        <v>0</v>
      </c>
      <c r="O417" s="12">
        <v>0</v>
      </c>
      <c r="P417"/>
      <c r="Q417"/>
      <c r="R417"/>
    </row>
    <row r="418" spans="1:23" ht="14.25" hidden="1" customHeight="1">
      <c r="A418" s="1" t="s">
        <v>24</v>
      </c>
      <c r="B418" s="1" t="s">
        <v>14</v>
      </c>
      <c r="C418" s="1" t="s">
        <v>14</v>
      </c>
      <c r="D418" s="1" t="s">
        <v>14</v>
      </c>
      <c r="E418" s="1" t="s">
        <v>24</v>
      </c>
      <c r="F418" s="1" t="s">
        <v>769</v>
      </c>
      <c r="G418" s="1" t="s">
        <v>770</v>
      </c>
      <c r="H418" s="2" t="s">
        <v>210</v>
      </c>
      <c r="I418" s="3">
        <v>5</v>
      </c>
      <c r="J418" s="4">
        <v>0</v>
      </c>
      <c r="K418" s="5">
        <v>0</v>
      </c>
      <c r="L418" s="7">
        <v>5</v>
      </c>
      <c r="M418" s="7"/>
      <c r="N418" s="6">
        <v>0</v>
      </c>
      <c r="O418" s="6">
        <v>0</v>
      </c>
      <c r="P418"/>
      <c r="Q418"/>
      <c r="R418"/>
    </row>
    <row r="419" spans="1:23" ht="14.25" customHeight="1">
      <c r="A419" s="37" t="s">
        <v>377</v>
      </c>
      <c r="B419" s="37" t="s">
        <v>14</v>
      </c>
      <c r="C419" s="37" t="s">
        <v>14</v>
      </c>
      <c r="D419" s="37" t="str">
        <f>VLOOKUP($F419,'mã kho'!$A$1:$B$331,2,0)</f>
        <v>3B23,3B24,3A11</v>
      </c>
      <c r="E419" s="37" t="s">
        <v>55</v>
      </c>
      <c r="F419" s="37" t="s">
        <v>482</v>
      </c>
      <c r="G419" s="37" t="s">
        <v>483</v>
      </c>
      <c r="H419" s="44" t="s">
        <v>50</v>
      </c>
      <c r="I419" s="38">
        <f>VLOOKUP($F419,KhoLongAn!$A$1:$C$93,COLUMN(C401),0)</f>
        <v>2086</v>
      </c>
      <c r="J419" s="39">
        <f>VLOOKUP($F419,'XN LA'!$A$1:$D$104,COLUMN(C397),0)</f>
        <v>0</v>
      </c>
      <c r="K419" s="39">
        <f>VLOOKUP($F419,'XN LA'!$A$1:$D$104,COLUMN(D397),0)</f>
        <v>1680</v>
      </c>
      <c r="L419" s="40">
        <f t="shared" ref="L419:L431" si="32">SUM(I419:J419)-K419</f>
        <v>406</v>
      </c>
      <c r="M419" s="41">
        <f t="shared" ref="M419:M432" si="33">IF(F419=F418,"",SUMIF(F:F,F419,L:L))</f>
        <v>923</v>
      </c>
      <c r="N419" s="42">
        <f>VLOOKUP($F419,TB!$A:$C,COLUMN(C415),0)</f>
        <v>863</v>
      </c>
      <c r="O419" s="43">
        <v>380000</v>
      </c>
      <c r="P419" s="34">
        <f t="shared" ref="P419:P432" si="34">IFERROR(N419*4*1.2,0)</f>
        <v>4142.3999999999996</v>
      </c>
      <c r="Q419" s="34">
        <f t="shared" ref="Q419:Q432" si="35">IFERROR(P419-M419,0)</f>
        <v>3219.3999999999996</v>
      </c>
      <c r="R419" s="34">
        <f t="shared" ref="R419:R432" si="36">IFERROR((P419/122)*(119-48)-M419,0)</f>
        <v>1487.7409836065572</v>
      </c>
      <c r="S419" s="56" t="str">
        <f>IF(ISNA(VLOOKUP($F419,Arr!$A$1:$G$230,COLUMN(C416),0))=TRUE," ",IF(VLOOKUP($F419,Arr!$A$1:$G$230,COLUMN(C416),0)=0,"",VLOOKUP($F419,Arr!$A$1:$G$230,COLUMN(C416),0)))</f>
        <v/>
      </c>
      <c r="T419" s="56" t="str">
        <f>IF(ISNA(VLOOKUP($F419,Arr!$A$1:$G$230,COLUMN(D416),0))=TRUE," ",IF(VLOOKUP($F419,Arr!$A$1:$G$230,COLUMN(D416),0)=0,"",VLOOKUP($F419,Arr!$A$1:$G$230,COLUMN(D416),0)))</f>
        <v/>
      </c>
      <c r="U419" s="56" t="str">
        <f>IF(ISNA(VLOOKUP($F419,Arr!$A$1:$G$230,COLUMN(E416),0))=TRUE," ",IF(VLOOKUP($F419,Arr!$A$1:$G$230,COLUMN(E416),0)=0,"",VLOOKUP($F419,Arr!$A$1:$G$230,COLUMN(E416),0)))</f>
        <v/>
      </c>
      <c r="V419" s="56" t="str">
        <f>IF(ISNA(VLOOKUP($F419,Arr!$A$1:$G$230,COLUMN(F416),0))=TRUE," ",IF(VLOOKUP($F419,Arr!$A$1:$G$230,COLUMN(F416),0)=0,"",VLOOKUP($F419,Arr!$A$1:$G$230,COLUMN(F416),0)))</f>
        <v/>
      </c>
      <c r="W419" s="56" t="str">
        <f>IF(ISNA(VLOOKUP($F419,Arr!$A$1:$G$230,COLUMN(G416),0))=TRUE," ",IF(VLOOKUP($F419,Arr!$A$1:$G$230,COLUMN(G416),0)=0,"",VLOOKUP($F419,Arr!$A$1:$G$230,COLUMN(G416),0)))</f>
        <v/>
      </c>
    </row>
    <row r="420" spans="1:23" ht="14.25" customHeight="1">
      <c r="A420" s="37" t="s">
        <v>377</v>
      </c>
      <c r="B420" s="37" t="s">
        <v>14</v>
      </c>
      <c r="C420" s="37" t="s">
        <v>14</v>
      </c>
      <c r="D420" s="37" t="str">
        <f>VLOOKUP($F420,'mã kho'!$A$1:$B$331,2,0)</f>
        <v>3B23,3B24,3A11</v>
      </c>
      <c r="E420" s="37" t="s">
        <v>12</v>
      </c>
      <c r="F420" s="37" t="s">
        <v>482</v>
      </c>
      <c r="G420" s="37" t="s">
        <v>483</v>
      </c>
      <c r="H420" s="44" t="s">
        <v>50</v>
      </c>
      <c r="I420" s="38">
        <f>VLOOKUP($F420,KhoPhuEm!$A$1:$C$226,COLUMN(C416),0)</f>
        <v>233</v>
      </c>
      <c r="J420" s="39">
        <f>VLOOKUP($F420,'XN PE'!$A$1:$D$240,COLUMN(C413),0)</f>
        <v>2109</v>
      </c>
      <c r="K420" s="39">
        <f>VLOOKUP($F420,'XN PE'!$A$1:$D$240,COLUMN(D413),0)</f>
        <v>1825</v>
      </c>
      <c r="L420" s="40">
        <f t="shared" si="32"/>
        <v>517</v>
      </c>
      <c r="M420" s="41" t="str">
        <f t="shared" si="33"/>
        <v/>
      </c>
      <c r="N420" s="42">
        <f>VLOOKUP($F420,TB!$A:$C,COLUMN(C416),0)</f>
        <v>863</v>
      </c>
      <c r="O420" s="43">
        <v>380000</v>
      </c>
      <c r="P420" s="34">
        <f t="shared" si="34"/>
        <v>4142.3999999999996</v>
      </c>
      <c r="Q420" s="34">
        <f t="shared" si="35"/>
        <v>0</v>
      </c>
      <c r="R420" s="34">
        <f t="shared" si="36"/>
        <v>0</v>
      </c>
      <c r="S420" s="56" t="str">
        <f>IF(ISNA(VLOOKUP($F420,Arr!$A$1:$G$230,COLUMN(C417),0))=TRUE," ",IF(VLOOKUP($F420,Arr!$A$1:$G$230,COLUMN(C417),0)=0,"",VLOOKUP($F420,Arr!$A$1:$G$230,COLUMN(C417),0)))</f>
        <v/>
      </c>
      <c r="T420" s="56" t="str">
        <f>IF(ISNA(VLOOKUP($F420,Arr!$A$1:$G$230,COLUMN(D417),0))=TRUE," ",IF(VLOOKUP($F420,Arr!$A$1:$G$230,COLUMN(D417),0)=0,"",VLOOKUP($F420,Arr!$A$1:$G$230,COLUMN(D417),0)))</f>
        <v/>
      </c>
      <c r="U420" s="56" t="str">
        <f>IF(ISNA(VLOOKUP($F420,Arr!$A$1:$G$230,COLUMN(E417),0))=TRUE," ",IF(VLOOKUP($F420,Arr!$A$1:$G$230,COLUMN(E417),0)=0,"",VLOOKUP($F420,Arr!$A$1:$G$230,COLUMN(E417),0)))</f>
        <v/>
      </c>
      <c r="V420" s="56" t="str">
        <f>IF(ISNA(VLOOKUP($F420,Arr!$A$1:$G$230,COLUMN(F417),0))=TRUE," ",IF(VLOOKUP($F420,Arr!$A$1:$G$230,COLUMN(F417),0)=0,"",VLOOKUP($F420,Arr!$A$1:$G$230,COLUMN(F417),0)))</f>
        <v/>
      </c>
      <c r="W420" s="56" t="str">
        <f>IF(ISNA(VLOOKUP($F420,Arr!$A$1:$G$230,COLUMN(G417),0))=TRUE," ",IF(VLOOKUP($F420,Arr!$A$1:$G$230,COLUMN(G417),0)=0,"",VLOOKUP($F420,Arr!$A$1:$G$230,COLUMN(G417),0)))</f>
        <v/>
      </c>
    </row>
    <row r="421" spans="1:23" ht="14.25" customHeight="1">
      <c r="A421" s="37" t="s">
        <v>377</v>
      </c>
      <c r="B421" s="37" t="s">
        <v>14</v>
      </c>
      <c r="C421" s="37" t="s">
        <v>14</v>
      </c>
      <c r="D421" s="37" t="str">
        <f>VLOOKUP($F421,'mã kho'!$A$1:$B$331,2,0)</f>
        <v/>
      </c>
      <c r="E421" s="37" t="s">
        <v>12</v>
      </c>
      <c r="F421" s="37" t="s">
        <v>375</v>
      </c>
      <c r="G421" s="37" t="s">
        <v>376</v>
      </c>
      <c r="H421" s="44" t="s">
        <v>50</v>
      </c>
      <c r="I421" s="38">
        <f>VLOOKUP($F421,KhoPhuEm!$A$1:$C$226,COLUMN(C417),0)</f>
        <v>0</v>
      </c>
      <c r="J421" s="39">
        <f>VLOOKUP($F421,'XN PE'!$A$1:$D$240,COLUMN(C414),0)</f>
        <v>12</v>
      </c>
      <c r="K421" s="39">
        <f>VLOOKUP($F421,'XN PE'!$A$1:$D$240,COLUMN(D414),0)</f>
        <v>12</v>
      </c>
      <c r="L421" s="40">
        <f t="shared" si="32"/>
        <v>0</v>
      </c>
      <c r="M421" s="41">
        <f t="shared" si="33"/>
        <v>0</v>
      </c>
      <c r="N421" s="42">
        <f>VLOOKUP($F421,TB!$A:$C,COLUMN(C417),0)</f>
        <v>692</v>
      </c>
      <c r="O421" s="43">
        <v>230000</v>
      </c>
      <c r="P421" s="34">
        <f t="shared" si="34"/>
        <v>3321.6</v>
      </c>
      <c r="Q421" s="34">
        <f t="shared" si="35"/>
        <v>3321.6</v>
      </c>
      <c r="R421" s="34">
        <f t="shared" si="36"/>
        <v>1933.0622950819672</v>
      </c>
      <c r="S421" s="56" t="str">
        <f>IF(ISNA(VLOOKUP($F421,Arr!$A$1:$G$230,COLUMN(C418),0))=TRUE," ",IF(VLOOKUP($F421,Arr!$A$1:$G$230,COLUMN(C418),0)=0,"",VLOOKUP($F421,Arr!$A$1:$G$230,COLUMN(C418),0)))</f>
        <v/>
      </c>
      <c r="T421" s="56" t="str">
        <f>IF(ISNA(VLOOKUP($F421,Arr!$A$1:$G$230,COLUMN(D418),0))=TRUE," ",IF(VLOOKUP($F421,Arr!$A$1:$G$230,COLUMN(D418),0)=0,"",VLOOKUP($F421,Arr!$A$1:$G$230,COLUMN(D418),0)))</f>
        <v/>
      </c>
      <c r="U421" s="56" t="str">
        <f>IF(ISNA(VLOOKUP($F421,Arr!$A$1:$G$230,COLUMN(E418),0))=TRUE," ",IF(VLOOKUP($F421,Arr!$A$1:$G$230,COLUMN(E418),0)=0,"",VLOOKUP($F421,Arr!$A$1:$G$230,COLUMN(E418),0)))</f>
        <v/>
      </c>
      <c r="V421" s="56" t="str">
        <f>IF(ISNA(VLOOKUP($F421,Arr!$A$1:$G$230,COLUMN(F418),0))=TRUE," ",IF(VLOOKUP($F421,Arr!$A$1:$G$230,COLUMN(F418),0)=0,"",VLOOKUP($F421,Arr!$A$1:$G$230,COLUMN(F418),0)))</f>
        <v/>
      </c>
      <c r="W421" s="56" t="str">
        <f>IF(ISNA(VLOOKUP($F421,Arr!$A$1:$G$230,COLUMN(G418),0))=TRUE," ",IF(VLOOKUP($F421,Arr!$A$1:$G$230,COLUMN(G418),0)=0,"",VLOOKUP($F421,Arr!$A$1:$G$230,COLUMN(G418),0)))</f>
        <v/>
      </c>
    </row>
    <row r="422" spans="1:23" ht="14.25" customHeight="1">
      <c r="A422" s="37" t="s">
        <v>377</v>
      </c>
      <c r="B422" s="37" t="s">
        <v>14</v>
      </c>
      <c r="C422" s="37" t="s">
        <v>14</v>
      </c>
      <c r="D422" s="37" t="str">
        <f>VLOOKUP($F422,'mã kho'!$A$1:$B$331,2,0)</f>
        <v/>
      </c>
      <c r="E422" s="37" t="s">
        <v>12</v>
      </c>
      <c r="F422" s="37" t="s">
        <v>745</v>
      </c>
      <c r="G422" s="37" t="s">
        <v>746</v>
      </c>
      <c r="H422" s="44" t="s">
        <v>50</v>
      </c>
      <c r="I422" s="38">
        <f>VLOOKUP($F422,KhoPhuEm!$A$1:$C$226,COLUMN(C418),0)</f>
        <v>0</v>
      </c>
      <c r="J422" s="39">
        <f>VLOOKUP($F422,'XN PE'!$A$1:$D$240,COLUMN(C415),0)</f>
        <v>24</v>
      </c>
      <c r="K422" s="39">
        <f>VLOOKUP($F422,'XN PE'!$A$1:$D$240,COLUMN(D415),0)</f>
        <v>24</v>
      </c>
      <c r="L422" s="40">
        <f t="shared" si="32"/>
        <v>0</v>
      </c>
      <c r="M422" s="41">
        <f t="shared" si="33"/>
        <v>0</v>
      </c>
      <c r="N422" s="42">
        <f>VLOOKUP($F422,TB!$A:$C,COLUMN(C418),0)</f>
        <v>581</v>
      </c>
      <c r="O422" s="43">
        <v>230000</v>
      </c>
      <c r="P422" s="34">
        <f t="shared" si="34"/>
        <v>2788.7999999999997</v>
      </c>
      <c r="Q422" s="34">
        <f t="shared" si="35"/>
        <v>2788.7999999999997</v>
      </c>
      <c r="R422" s="34">
        <f t="shared" si="36"/>
        <v>1622.9901639344259</v>
      </c>
      <c r="S422" s="56" t="str">
        <f>IF(ISNA(VLOOKUP($F422,Arr!$A$1:$G$230,COLUMN(C419),0))=TRUE," ",IF(VLOOKUP($F422,Arr!$A$1:$G$230,COLUMN(C419),0)=0,"",VLOOKUP($F422,Arr!$A$1:$G$230,COLUMN(C419),0)))</f>
        <v/>
      </c>
      <c r="T422" s="56" t="str">
        <f>IF(ISNA(VLOOKUP($F422,Arr!$A$1:$G$230,COLUMN(D419),0))=TRUE," ",IF(VLOOKUP($F422,Arr!$A$1:$G$230,COLUMN(D419),0)=0,"",VLOOKUP($F422,Arr!$A$1:$G$230,COLUMN(D419),0)))</f>
        <v/>
      </c>
      <c r="U422" s="56" t="str">
        <f>IF(ISNA(VLOOKUP($F422,Arr!$A$1:$G$230,COLUMN(E419),0))=TRUE," ",IF(VLOOKUP($F422,Arr!$A$1:$G$230,COLUMN(E419),0)=0,"",VLOOKUP($F422,Arr!$A$1:$G$230,COLUMN(E419),0)))</f>
        <v/>
      </c>
      <c r="V422" s="56" t="str">
        <f>IF(ISNA(VLOOKUP($F422,Arr!$A$1:$G$230,COLUMN(F419),0))=TRUE," ",IF(VLOOKUP($F422,Arr!$A$1:$G$230,COLUMN(F419),0)=0,"",VLOOKUP($F422,Arr!$A$1:$G$230,COLUMN(F419),0)))</f>
        <v/>
      </c>
      <c r="W422" s="56" t="str">
        <f>IF(ISNA(VLOOKUP($F422,Arr!$A$1:$G$230,COLUMN(G419),0))=TRUE," ",IF(VLOOKUP($F422,Arr!$A$1:$G$230,COLUMN(G419),0)=0,"",VLOOKUP($F422,Arr!$A$1:$G$230,COLUMN(G419),0)))</f>
        <v/>
      </c>
    </row>
    <row r="423" spans="1:23" ht="14.25" customHeight="1">
      <c r="A423" s="37" t="s">
        <v>377</v>
      </c>
      <c r="B423" s="37" t="s">
        <v>14</v>
      </c>
      <c r="C423" s="37" t="s">
        <v>14</v>
      </c>
      <c r="D423" s="37" t="str">
        <f>VLOOKUP($F423,'mã kho'!$A$1:$B$331,2,0)</f>
        <v>2B18</v>
      </c>
      <c r="E423" s="37" t="s">
        <v>12</v>
      </c>
      <c r="F423" s="37" t="s">
        <v>378</v>
      </c>
      <c r="G423" s="37" t="s">
        <v>379</v>
      </c>
      <c r="H423" s="44" t="s">
        <v>50</v>
      </c>
      <c r="I423" s="38">
        <f>VLOOKUP($F423,KhoPhuEm!$A$1:$C$226,COLUMN(C419),0)</f>
        <v>193</v>
      </c>
      <c r="J423" s="39">
        <f>VLOOKUP($F423,'XN PE'!$A$1:$D$240,COLUMN(C416),0)</f>
        <v>12</v>
      </c>
      <c r="K423" s="39">
        <f>VLOOKUP($F423,'XN PE'!$A$1:$D$240,COLUMN(D416),0)</f>
        <v>38</v>
      </c>
      <c r="L423" s="40">
        <f t="shared" si="32"/>
        <v>167</v>
      </c>
      <c r="M423" s="41">
        <f t="shared" si="33"/>
        <v>167</v>
      </c>
      <c r="N423" s="42">
        <f>VLOOKUP($F423,TB!$A:$C,COLUMN(C419),0)</f>
        <v>109</v>
      </c>
      <c r="O423" s="43">
        <v>230000</v>
      </c>
      <c r="P423" s="34">
        <f t="shared" si="34"/>
        <v>523.19999999999993</v>
      </c>
      <c r="Q423" s="34">
        <f t="shared" si="35"/>
        <v>356.19999999999993</v>
      </c>
      <c r="R423" s="34">
        <f t="shared" si="36"/>
        <v>137.4852459016393</v>
      </c>
      <c r="S423" s="56" t="str">
        <f>IF(ISNA(VLOOKUP($F423,Arr!$A$1:$G$230,COLUMN(C420),0))=TRUE," ",IF(VLOOKUP($F423,Arr!$A$1:$G$230,COLUMN(C420),0)=0,"",VLOOKUP($F423,Arr!$A$1:$G$230,COLUMN(C420),0)))</f>
        <v/>
      </c>
      <c r="T423" s="56" t="str">
        <f>IF(ISNA(VLOOKUP($F423,Arr!$A$1:$G$230,COLUMN(D420),0))=TRUE," ",IF(VLOOKUP($F423,Arr!$A$1:$G$230,COLUMN(D420),0)=0,"",VLOOKUP($F423,Arr!$A$1:$G$230,COLUMN(D420),0)))</f>
        <v/>
      </c>
      <c r="U423" s="56" t="str">
        <f>IF(ISNA(VLOOKUP($F423,Arr!$A$1:$G$230,COLUMN(E420),0))=TRUE," ",IF(VLOOKUP($F423,Arr!$A$1:$G$230,COLUMN(E420),0)=0,"",VLOOKUP($F423,Arr!$A$1:$G$230,COLUMN(E420),0)))</f>
        <v/>
      </c>
      <c r="V423" s="56" t="str">
        <f>IF(ISNA(VLOOKUP($F423,Arr!$A$1:$G$230,COLUMN(F420),0))=TRUE," ",IF(VLOOKUP($F423,Arr!$A$1:$G$230,COLUMN(F420),0)=0,"",VLOOKUP($F423,Arr!$A$1:$G$230,COLUMN(F420),0)))</f>
        <v/>
      </c>
      <c r="W423" s="56" t="str">
        <f>IF(ISNA(VLOOKUP($F423,Arr!$A$1:$G$230,COLUMN(G420),0))=TRUE," ",IF(VLOOKUP($F423,Arr!$A$1:$G$230,COLUMN(G420),0)=0,"",VLOOKUP($F423,Arr!$A$1:$G$230,COLUMN(G420),0)))</f>
        <v/>
      </c>
    </row>
    <row r="424" spans="1:23" ht="14.25" customHeight="1">
      <c r="A424" s="37" t="s">
        <v>377</v>
      </c>
      <c r="B424" s="37" t="s">
        <v>14</v>
      </c>
      <c r="C424" s="37" t="s">
        <v>14</v>
      </c>
      <c r="D424" s="37" t="str">
        <f>VLOOKUP($F424,'mã kho'!$A$1:$B$331,2,0)</f>
        <v>3B6</v>
      </c>
      <c r="E424" s="37" t="s">
        <v>12</v>
      </c>
      <c r="F424" s="37" t="s">
        <v>747</v>
      </c>
      <c r="G424" s="37" t="s">
        <v>748</v>
      </c>
      <c r="H424" s="44" t="s">
        <v>50</v>
      </c>
      <c r="I424" s="38">
        <f>VLOOKUP($F424,KhoPhuEm!$A$1:$C$226,COLUMN(C420),0)</f>
        <v>76</v>
      </c>
      <c r="J424" s="39">
        <f>VLOOKUP($F424,'XN PE'!$A$1:$D$240,COLUMN(C417),0)</f>
        <v>26</v>
      </c>
      <c r="K424" s="39">
        <f>VLOOKUP($F424,'XN PE'!$A$1:$D$240,COLUMN(D417),0)</f>
        <v>42</v>
      </c>
      <c r="L424" s="40">
        <f t="shared" si="32"/>
        <v>60</v>
      </c>
      <c r="M424" s="41">
        <f t="shared" si="33"/>
        <v>60</v>
      </c>
      <c r="N424" s="42">
        <f>VLOOKUP($F424,TB!$A:$C,COLUMN(C420),0)</f>
        <v>100</v>
      </c>
      <c r="O424" s="43">
        <v>230000</v>
      </c>
      <c r="P424" s="34">
        <f t="shared" si="34"/>
        <v>480</v>
      </c>
      <c r="Q424" s="34">
        <f t="shared" si="35"/>
        <v>420</v>
      </c>
      <c r="R424" s="34">
        <f t="shared" si="36"/>
        <v>219.34426229508199</v>
      </c>
      <c r="S424" s="56" t="str">
        <f>IF(ISNA(VLOOKUP($F424,Arr!$A$1:$G$230,COLUMN(C421),0))=TRUE," ",IF(VLOOKUP($F424,Arr!$A$1:$G$230,COLUMN(C421),0)=0,"",VLOOKUP($F424,Arr!$A$1:$G$230,COLUMN(C421),0)))</f>
        <v/>
      </c>
      <c r="T424" s="56" t="str">
        <f>IF(ISNA(VLOOKUP($F424,Arr!$A$1:$G$230,COLUMN(D421),0))=TRUE," ",IF(VLOOKUP($F424,Arr!$A$1:$G$230,COLUMN(D421),0)=0,"",VLOOKUP($F424,Arr!$A$1:$G$230,COLUMN(D421),0)))</f>
        <v/>
      </c>
      <c r="U424" s="56" t="str">
        <f>IF(ISNA(VLOOKUP($F424,Arr!$A$1:$G$230,COLUMN(E421),0))=TRUE," ",IF(VLOOKUP($F424,Arr!$A$1:$G$230,COLUMN(E421),0)=0,"",VLOOKUP($F424,Arr!$A$1:$G$230,COLUMN(E421),0)))</f>
        <v/>
      </c>
      <c r="V424" s="56" t="str">
        <f>IF(ISNA(VLOOKUP($F424,Arr!$A$1:$G$230,COLUMN(F421),0))=TRUE," ",IF(VLOOKUP($F424,Arr!$A$1:$G$230,COLUMN(F421),0)=0,"",VLOOKUP($F424,Arr!$A$1:$G$230,COLUMN(F421),0)))</f>
        <v/>
      </c>
      <c r="W424" s="56" t="str">
        <f>IF(ISNA(VLOOKUP($F424,Arr!$A$1:$G$230,COLUMN(G421),0))=TRUE," ",IF(VLOOKUP($F424,Arr!$A$1:$G$230,COLUMN(G421),0)=0,"",VLOOKUP($F424,Arr!$A$1:$G$230,COLUMN(G421),0)))</f>
        <v/>
      </c>
    </row>
    <row r="425" spans="1:23" ht="14.25" customHeight="1">
      <c r="A425" s="37" t="s">
        <v>638</v>
      </c>
      <c r="B425" s="37" t="s">
        <v>639</v>
      </c>
      <c r="C425" s="37" t="s">
        <v>640</v>
      </c>
      <c r="D425" s="37" t="str">
        <f>VLOOKUP($F425,'mã kho'!$A$1:$B$331,2,0)</f>
        <v>1A2</v>
      </c>
      <c r="E425" s="37" t="s">
        <v>55</v>
      </c>
      <c r="F425" s="37" t="s">
        <v>645</v>
      </c>
      <c r="G425" s="37" t="s">
        <v>646</v>
      </c>
      <c r="H425" s="44" t="s">
        <v>50</v>
      </c>
      <c r="I425" s="38">
        <f>VLOOKUP($F425,KhoLongAn!$A$1:$C$93,COLUMN(C407),0)</f>
        <v>3132</v>
      </c>
      <c r="J425" s="39">
        <f>VLOOKUP($F425,'XN LA'!$A$1:$D$104,COLUMN(C403),0)</f>
        <v>3606</v>
      </c>
      <c r="K425" s="39">
        <f>VLOOKUP($F425,'XN LA'!$A$1:$D$104,COLUMN(D403),0)</f>
        <v>3662</v>
      </c>
      <c r="L425" s="40">
        <f t="shared" si="32"/>
        <v>3076</v>
      </c>
      <c r="M425" s="41">
        <f t="shared" si="33"/>
        <v>3337</v>
      </c>
      <c r="N425" s="42">
        <f>VLOOKUP($F425,TB!$A:$C,COLUMN(C421),0)</f>
        <v>1664</v>
      </c>
      <c r="O425" s="43">
        <v>110000</v>
      </c>
      <c r="P425" s="34">
        <f t="shared" si="34"/>
        <v>7987.2</v>
      </c>
      <c r="Q425" s="34">
        <f t="shared" si="35"/>
        <v>4650.2</v>
      </c>
      <c r="R425" s="34">
        <f t="shared" si="36"/>
        <v>1311.2885245901634</v>
      </c>
      <c r="S425" s="56" t="str">
        <f>IF(ISNA(VLOOKUP($F425,Arr!$A$1:$G$230,COLUMN(C422),0))=TRUE," ",IF(VLOOKUP($F425,Arr!$A$1:$G$230,COLUMN(C422),0)=0,"",VLOOKUP($F425,Arr!$A$1:$G$230,COLUMN(C422),0)))</f>
        <v/>
      </c>
      <c r="T425" s="56" t="str">
        <f>IF(ISNA(VLOOKUP($F425,Arr!$A$1:$G$230,COLUMN(D422),0))=TRUE," ",IF(VLOOKUP($F425,Arr!$A$1:$G$230,COLUMN(D422),0)=0,"",VLOOKUP($F425,Arr!$A$1:$G$230,COLUMN(D422),0)))</f>
        <v/>
      </c>
      <c r="U425" s="56" t="str">
        <f>IF(ISNA(VLOOKUP($F425,Arr!$A$1:$G$230,COLUMN(E422),0))=TRUE," ",IF(VLOOKUP($F425,Arr!$A$1:$G$230,COLUMN(E422),0)=0,"",VLOOKUP($F425,Arr!$A$1:$G$230,COLUMN(E422),0)))</f>
        <v/>
      </c>
      <c r="V425" s="56" t="str">
        <f>IF(ISNA(VLOOKUP($F425,Arr!$A$1:$G$230,COLUMN(F422),0))=TRUE," ",IF(VLOOKUP($F425,Arr!$A$1:$G$230,COLUMN(F422),0)=0,"",VLOOKUP($F425,Arr!$A$1:$G$230,COLUMN(F422),0)))</f>
        <v/>
      </c>
      <c r="W425" s="56" t="str">
        <f>IF(ISNA(VLOOKUP($F425,Arr!$A$1:$G$230,COLUMN(G422),0))=TRUE," ",IF(VLOOKUP($F425,Arr!$A$1:$G$230,COLUMN(G422),0)=0,"",VLOOKUP($F425,Arr!$A$1:$G$230,COLUMN(G422),0)))</f>
        <v/>
      </c>
    </row>
    <row r="426" spans="1:23" ht="14.25" customHeight="1">
      <c r="A426" s="37" t="s">
        <v>638</v>
      </c>
      <c r="B426" s="37" t="s">
        <v>639</v>
      </c>
      <c r="C426" s="37" t="s">
        <v>640</v>
      </c>
      <c r="D426" s="37" t="str">
        <f>VLOOKUP($F426,'mã kho'!$A$1:$B$331,2,0)</f>
        <v>1A2</v>
      </c>
      <c r="E426" s="37" t="s">
        <v>12</v>
      </c>
      <c r="F426" s="37" t="s">
        <v>645</v>
      </c>
      <c r="G426" s="37" t="s">
        <v>646</v>
      </c>
      <c r="H426" s="44" t="s">
        <v>50</v>
      </c>
      <c r="I426" s="38">
        <f>VLOOKUP($F426,KhoPhuEm!$A$1:$C$226,COLUMN(C422),0)</f>
        <v>387</v>
      </c>
      <c r="J426" s="39">
        <f>VLOOKUP($F426,'XN PE'!$A$1:$D$240,COLUMN(C419),0)</f>
        <v>4157</v>
      </c>
      <c r="K426" s="39">
        <f>VLOOKUP($F426,'XN PE'!$A$1:$D$240,COLUMN(D419),0)</f>
        <v>4283</v>
      </c>
      <c r="L426" s="40">
        <f>SUM(I426:J426)-K426</f>
        <v>261</v>
      </c>
      <c r="M426" s="41" t="str">
        <f t="shared" si="33"/>
        <v/>
      </c>
      <c r="N426" s="42">
        <f>VLOOKUP($F426,TB!$A:$C,COLUMN(C422),0)</f>
        <v>1664</v>
      </c>
      <c r="O426" s="43">
        <v>110000</v>
      </c>
      <c r="P426" s="34">
        <f t="shared" si="34"/>
        <v>7987.2</v>
      </c>
      <c r="Q426" s="34">
        <f t="shared" si="35"/>
        <v>0</v>
      </c>
      <c r="R426" s="34">
        <f t="shared" si="36"/>
        <v>0</v>
      </c>
      <c r="S426" s="56" t="str">
        <f>IF(ISNA(VLOOKUP($F426,Arr!$A$1:$G$230,COLUMN(C423),0))=TRUE," ",IF(VLOOKUP($F426,Arr!$A$1:$G$230,COLUMN(C423),0)=0,"",VLOOKUP($F426,Arr!$A$1:$G$230,COLUMN(C423),0)))</f>
        <v/>
      </c>
      <c r="T426" s="56" t="str">
        <f>IF(ISNA(VLOOKUP($F426,Arr!$A$1:$G$230,COLUMN(D423),0))=TRUE," ",IF(VLOOKUP($F426,Arr!$A$1:$G$230,COLUMN(D423),0)=0,"",VLOOKUP($F426,Arr!$A$1:$G$230,COLUMN(D423),0)))</f>
        <v/>
      </c>
      <c r="U426" s="56" t="str">
        <f>IF(ISNA(VLOOKUP($F426,Arr!$A$1:$G$230,COLUMN(E423),0))=TRUE," ",IF(VLOOKUP($F426,Arr!$A$1:$G$230,COLUMN(E423),0)=0,"",VLOOKUP($F426,Arr!$A$1:$G$230,COLUMN(E423),0)))</f>
        <v/>
      </c>
      <c r="V426" s="56" t="str">
        <f>IF(ISNA(VLOOKUP($F426,Arr!$A$1:$G$230,COLUMN(F423),0))=TRUE," ",IF(VLOOKUP($F426,Arr!$A$1:$G$230,COLUMN(F423),0)=0,"",VLOOKUP($F426,Arr!$A$1:$G$230,COLUMN(F423),0)))</f>
        <v/>
      </c>
      <c r="W426" s="56" t="str">
        <f>IF(ISNA(VLOOKUP($F426,Arr!$A$1:$G$230,COLUMN(G423),0))=TRUE," ",IF(VLOOKUP($F426,Arr!$A$1:$G$230,COLUMN(G423),0)=0,"",VLOOKUP($F426,Arr!$A$1:$G$230,COLUMN(G423),0)))</f>
        <v/>
      </c>
    </row>
    <row r="427" spans="1:23" ht="14.25" customHeight="1">
      <c r="A427" s="37" t="s">
        <v>638</v>
      </c>
      <c r="B427" s="37" t="s">
        <v>639</v>
      </c>
      <c r="C427" s="37" t="s">
        <v>640</v>
      </c>
      <c r="D427" s="37" t="str">
        <f>VLOOKUP($F427,'mã kho'!$A$1:$B$331,2,0)</f>
        <v>1B2</v>
      </c>
      <c r="E427" s="37" t="s">
        <v>55</v>
      </c>
      <c r="F427" s="37" t="s">
        <v>636</v>
      </c>
      <c r="G427" s="37" t="s">
        <v>637</v>
      </c>
      <c r="H427" s="44" t="s">
        <v>50</v>
      </c>
      <c r="I427" s="38">
        <f>VLOOKUP($F427,KhoLongAn!$A$1:$C$93,COLUMN(C409),0)</f>
        <v>419</v>
      </c>
      <c r="J427" s="39">
        <f>VLOOKUP($F427,'XN LA'!$A$1:$D$104,COLUMN(C405),0)</f>
        <v>5978</v>
      </c>
      <c r="K427" s="39">
        <f>VLOOKUP($F427,'XN LA'!$A$1:$D$104,COLUMN(D405),0)</f>
        <v>4783</v>
      </c>
      <c r="L427" s="40">
        <f t="shared" si="32"/>
        <v>1614</v>
      </c>
      <c r="M427" s="41">
        <f t="shared" si="33"/>
        <v>1842</v>
      </c>
      <c r="N427" s="42">
        <f>VLOOKUP($F427,TB!$A:$C,COLUMN(C423),0)</f>
        <v>1623</v>
      </c>
      <c r="O427" s="43">
        <v>110000</v>
      </c>
      <c r="P427" s="34">
        <f t="shared" si="34"/>
        <v>7790.4</v>
      </c>
      <c r="Q427" s="34">
        <f t="shared" si="35"/>
        <v>5948.4</v>
      </c>
      <c r="R427" s="34">
        <f t="shared" si="36"/>
        <v>2691.7573770491799</v>
      </c>
      <c r="S427" s="56" t="str">
        <f>IF(ISNA(VLOOKUP($F427,Arr!$A$1:$G$230,COLUMN(C424),0))=TRUE," ",IF(VLOOKUP($F427,Arr!$A$1:$G$230,COLUMN(C424),0)=0,"",VLOOKUP($F427,Arr!$A$1:$G$230,COLUMN(C424),0)))</f>
        <v/>
      </c>
      <c r="T427" s="56" t="str">
        <f>IF(ISNA(VLOOKUP($F427,Arr!$A$1:$G$230,COLUMN(D424),0))=TRUE," ",IF(VLOOKUP($F427,Arr!$A$1:$G$230,COLUMN(D424),0)=0,"",VLOOKUP($F427,Arr!$A$1:$G$230,COLUMN(D424),0)))</f>
        <v/>
      </c>
      <c r="U427" s="56" t="str">
        <f>IF(ISNA(VLOOKUP($F427,Arr!$A$1:$G$230,COLUMN(E424),0))=TRUE," ",IF(VLOOKUP($F427,Arr!$A$1:$G$230,COLUMN(E424),0)=0,"",VLOOKUP($F427,Arr!$A$1:$G$230,COLUMN(E424),0)))</f>
        <v/>
      </c>
      <c r="V427" s="56" t="str">
        <f>IF(ISNA(VLOOKUP($F427,Arr!$A$1:$G$230,COLUMN(F424),0))=TRUE," ",IF(VLOOKUP($F427,Arr!$A$1:$G$230,COLUMN(F424),0)=0,"",VLOOKUP($F427,Arr!$A$1:$G$230,COLUMN(F424),0)))</f>
        <v/>
      </c>
      <c r="W427" s="56" t="str">
        <f>IF(ISNA(VLOOKUP($F427,Arr!$A$1:$G$230,COLUMN(G424),0))=TRUE," ",IF(VLOOKUP($F427,Arr!$A$1:$G$230,COLUMN(G424),0)=0,"",VLOOKUP($F427,Arr!$A$1:$G$230,COLUMN(G424),0)))</f>
        <v/>
      </c>
    </row>
    <row r="428" spans="1:23" ht="14.25" customHeight="1">
      <c r="A428" s="37" t="s">
        <v>638</v>
      </c>
      <c r="B428" s="37" t="s">
        <v>639</v>
      </c>
      <c r="C428" s="37" t="s">
        <v>640</v>
      </c>
      <c r="D428" s="37" t="str">
        <f>VLOOKUP($F428,'mã kho'!$A$1:$B$331,2,0)</f>
        <v>1B2</v>
      </c>
      <c r="E428" s="37" t="s">
        <v>12</v>
      </c>
      <c r="F428" s="37" t="s">
        <v>636</v>
      </c>
      <c r="G428" s="37" t="s">
        <v>637</v>
      </c>
      <c r="H428" s="44" t="s">
        <v>50</v>
      </c>
      <c r="I428" s="38">
        <f>VLOOKUP($F428,KhoPhuEm!$A$1:$C$226,COLUMN(C424),0)</f>
        <v>510</v>
      </c>
      <c r="J428" s="39">
        <f>VLOOKUP($F428,'XN PE'!$A$1:$D$240,COLUMN(C421),0)</f>
        <v>5732</v>
      </c>
      <c r="K428" s="39">
        <f>VLOOKUP($F428,'XN PE'!$A$1:$D$240,COLUMN(D421),0)</f>
        <v>6014</v>
      </c>
      <c r="L428" s="40">
        <f>SUM(I428:J428)-K428</f>
        <v>228</v>
      </c>
      <c r="M428" s="41" t="str">
        <f t="shared" si="33"/>
        <v/>
      </c>
      <c r="N428" s="42">
        <f>VLOOKUP($F428,TB!$A:$C,COLUMN(C424),0)</f>
        <v>1623</v>
      </c>
      <c r="O428" s="43">
        <v>110000</v>
      </c>
      <c r="P428" s="34">
        <f t="shared" si="34"/>
        <v>7790.4</v>
      </c>
      <c r="Q428" s="34">
        <f t="shared" si="35"/>
        <v>0</v>
      </c>
      <c r="R428" s="34">
        <f t="shared" si="36"/>
        <v>0</v>
      </c>
      <c r="S428" s="56" t="str">
        <f>IF(ISNA(VLOOKUP($F428,Arr!$A$1:$G$230,COLUMN(C425),0))=TRUE," ",IF(VLOOKUP($F428,Arr!$A$1:$G$230,COLUMN(C425),0)=0,"",VLOOKUP($F428,Arr!$A$1:$G$230,COLUMN(C425),0)))</f>
        <v/>
      </c>
      <c r="T428" s="56" t="str">
        <f>IF(ISNA(VLOOKUP($F428,Arr!$A$1:$G$230,COLUMN(D425),0))=TRUE," ",IF(VLOOKUP($F428,Arr!$A$1:$G$230,COLUMN(D425),0)=0,"",VLOOKUP($F428,Arr!$A$1:$G$230,COLUMN(D425),0)))</f>
        <v/>
      </c>
      <c r="U428" s="56" t="str">
        <f>IF(ISNA(VLOOKUP($F428,Arr!$A$1:$G$230,COLUMN(E425),0))=TRUE," ",IF(VLOOKUP($F428,Arr!$A$1:$G$230,COLUMN(E425),0)=0,"",VLOOKUP($F428,Arr!$A$1:$G$230,COLUMN(E425),0)))</f>
        <v/>
      </c>
      <c r="V428" s="56" t="str">
        <f>IF(ISNA(VLOOKUP($F428,Arr!$A$1:$G$230,COLUMN(F425),0))=TRUE," ",IF(VLOOKUP($F428,Arr!$A$1:$G$230,COLUMN(F425),0)=0,"",VLOOKUP($F428,Arr!$A$1:$G$230,COLUMN(F425),0)))</f>
        <v/>
      </c>
      <c r="W428" s="56" t="str">
        <f>IF(ISNA(VLOOKUP($F428,Arr!$A$1:$G$230,COLUMN(G425),0))=TRUE," ",IF(VLOOKUP($F428,Arr!$A$1:$G$230,COLUMN(G425),0)=0,"",VLOOKUP($F428,Arr!$A$1:$G$230,COLUMN(G425),0)))</f>
        <v/>
      </c>
    </row>
    <row r="429" spans="1:23" ht="14.25" customHeight="1">
      <c r="A429" s="37" t="s">
        <v>638</v>
      </c>
      <c r="B429" s="37" t="s">
        <v>639</v>
      </c>
      <c r="C429" s="37" t="s">
        <v>640</v>
      </c>
      <c r="D429" s="37" t="str">
        <f>VLOOKUP($F429,'mã kho'!$A$1:$B$331,2,0)</f>
        <v>1A1</v>
      </c>
      <c r="E429" s="37" t="s">
        <v>55</v>
      </c>
      <c r="F429" s="37" t="s">
        <v>643</v>
      </c>
      <c r="G429" s="37" t="s">
        <v>644</v>
      </c>
      <c r="H429" s="44" t="s">
        <v>50</v>
      </c>
      <c r="I429" s="38">
        <f>VLOOKUP($F429,KhoLongAn!$A$1:$C$93,COLUMN(C411),0)</f>
        <v>690</v>
      </c>
      <c r="J429" s="39">
        <f>VLOOKUP($F429,'XN LA'!$A$1:$D$104,COLUMN(C407),0)</f>
        <v>4806</v>
      </c>
      <c r="K429" s="39">
        <f>VLOOKUP($F429,'XN LA'!$A$1:$D$104,COLUMN(D407),0)</f>
        <v>4108</v>
      </c>
      <c r="L429" s="40">
        <f t="shared" si="32"/>
        <v>1388</v>
      </c>
      <c r="M429" s="41">
        <f t="shared" si="33"/>
        <v>1677</v>
      </c>
      <c r="N429" s="42">
        <f>VLOOKUP($F429,TB!$A:$C,COLUMN(C425),0)</f>
        <v>1499</v>
      </c>
      <c r="O429" s="43">
        <v>110000</v>
      </c>
      <c r="P429" s="34">
        <f t="shared" si="34"/>
        <v>7195.2</v>
      </c>
      <c r="Q429" s="34">
        <f t="shared" si="35"/>
        <v>5518.2</v>
      </c>
      <c r="R429" s="34">
        <f t="shared" si="36"/>
        <v>2510.3704918032781</v>
      </c>
      <c r="S429" s="56" t="str">
        <f>IF(ISNA(VLOOKUP($F429,Arr!$A$1:$G$230,COLUMN(C426),0))=TRUE," ",IF(VLOOKUP($F429,Arr!$A$1:$G$230,COLUMN(C426),0)=0,"",VLOOKUP($F429,Arr!$A$1:$G$230,COLUMN(C426),0)))</f>
        <v/>
      </c>
      <c r="T429" s="56" t="str">
        <f>IF(ISNA(VLOOKUP($F429,Arr!$A$1:$G$230,COLUMN(D426),0))=TRUE," ",IF(VLOOKUP($F429,Arr!$A$1:$G$230,COLUMN(D426),0)=0,"",VLOOKUP($F429,Arr!$A$1:$G$230,COLUMN(D426),0)))</f>
        <v/>
      </c>
      <c r="U429" s="56" t="str">
        <f>IF(ISNA(VLOOKUP($F429,Arr!$A$1:$G$230,COLUMN(E426),0))=TRUE," ",IF(VLOOKUP($F429,Arr!$A$1:$G$230,COLUMN(E426),0)=0,"",VLOOKUP($F429,Arr!$A$1:$G$230,COLUMN(E426),0)))</f>
        <v/>
      </c>
      <c r="V429" s="56" t="str">
        <f>IF(ISNA(VLOOKUP($F429,Arr!$A$1:$G$230,COLUMN(F426),0))=TRUE," ",IF(VLOOKUP($F429,Arr!$A$1:$G$230,COLUMN(F426),0)=0,"",VLOOKUP($F429,Arr!$A$1:$G$230,COLUMN(F426),0)))</f>
        <v/>
      </c>
      <c r="W429" s="56" t="str">
        <f>IF(ISNA(VLOOKUP($F429,Arr!$A$1:$G$230,COLUMN(G426),0))=TRUE," ",IF(VLOOKUP($F429,Arr!$A$1:$G$230,COLUMN(G426),0)=0,"",VLOOKUP($F429,Arr!$A$1:$G$230,COLUMN(G426),0)))</f>
        <v/>
      </c>
    </row>
    <row r="430" spans="1:23" ht="14.25" customHeight="1">
      <c r="A430" s="37" t="s">
        <v>638</v>
      </c>
      <c r="B430" s="37" t="s">
        <v>639</v>
      </c>
      <c r="C430" s="37" t="s">
        <v>640</v>
      </c>
      <c r="D430" s="37" t="str">
        <f>VLOOKUP($F430,'mã kho'!$A$1:$B$331,2,0)</f>
        <v>1A1</v>
      </c>
      <c r="E430" s="37" t="s">
        <v>12</v>
      </c>
      <c r="F430" s="37" t="s">
        <v>643</v>
      </c>
      <c r="G430" s="37" t="s">
        <v>644</v>
      </c>
      <c r="H430" s="44" t="s">
        <v>50</v>
      </c>
      <c r="I430" s="38">
        <f>VLOOKUP($F430,KhoPhuEm!$A$1:$C$226,COLUMN(C426),0)</f>
        <v>654</v>
      </c>
      <c r="J430" s="39">
        <f>VLOOKUP($F430,'XN PE'!$A$1:$D$240,COLUMN(C423),0)</f>
        <v>4986</v>
      </c>
      <c r="K430" s="39">
        <f>VLOOKUP($F430,'XN PE'!$A$1:$D$240,COLUMN(D423),0)</f>
        <v>5351</v>
      </c>
      <c r="L430" s="40">
        <f>SUM(I430:J430)-K430</f>
        <v>289</v>
      </c>
      <c r="M430" s="41" t="str">
        <f t="shared" si="33"/>
        <v/>
      </c>
      <c r="N430" s="42">
        <f>VLOOKUP($F430,TB!$A:$C,COLUMN(C426),0)</f>
        <v>1499</v>
      </c>
      <c r="O430" s="43">
        <v>110000</v>
      </c>
      <c r="P430" s="34">
        <f t="shared" si="34"/>
        <v>7195.2</v>
      </c>
      <c r="Q430" s="34">
        <f t="shared" si="35"/>
        <v>0</v>
      </c>
      <c r="R430" s="34">
        <f t="shared" si="36"/>
        <v>0</v>
      </c>
      <c r="S430" s="56" t="str">
        <f>IF(ISNA(VLOOKUP($F430,Arr!$A$1:$G$230,COLUMN(C427),0))=TRUE," ",IF(VLOOKUP($F430,Arr!$A$1:$G$230,COLUMN(C427),0)=0,"",VLOOKUP($F430,Arr!$A$1:$G$230,COLUMN(C427),0)))</f>
        <v/>
      </c>
      <c r="T430" s="56" t="str">
        <f>IF(ISNA(VLOOKUP($F430,Arr!$A$1:$G$230,COLUMN(D427),0))=TRUE," ",IF(VLOOKUP($F430,Arr!$A$1:$G$230,COLUMN(D427),0)=0,"",VLOOKUP($F430,Arr!$A$1:$G$230,COLUMN(D427),0)))</f>
        <v/>
      </c>
      <c r="U430" s="56" t="str">
        <f>IF(ISNA(VLOOKUP($F430,Arr!$A$1:$G$230,COLUMN(E427),0))=TRUE," ",IF(VLOOKUP($F430,Arr!$A$1:$G$230,COLUMN(E427),0)=0,"",VLOOKUP($F430,Arr!$A$1:$G$230,COLUMN(E427),0)))</f>
        <v/>
      </c>
      <c r="V430" s="56" t="str">
        <f>IF(ISNA(VLOOKUP($F430,Arr!$A$1:$G$230,COLUMN(F427),0))=TRUE," ",IF(VLOOKUP($F430,Arr!$A$1:$G$230,COLUMN(F427),0)=0,"",VLOOKUP($F430,Arr!$A$1:$G$230,COLUMN(F427),0)))</f>
        <v/>
      </c>
      <c r="W430" s="56" t="str">
        <f>IF(ISNA(VLOOKUP($F430,Arr!$A$1:$G$230,COLUMN(G427),0))=TRUE," ",IF(VLOOKUP($F430,Arr!$A$1:$G$230,COLUMN(G427),0)=0,"",VLOOKUP($F430,Arr!$A$1:$G$230,COLUMN(G427),0)))</f>
        <v/>
      </c>
    </row>
    <row r="431" spans="1:23" ht="14.25" customHeight="1">
      <c r="A431" s="37" t="s">
        <v>638</v>
      </c>
      <c r="B431" s="37" t="s">
        <v>639</v>
      </c>
      <c r="C431" s="37" t="s">
        <v>640</v>
      </c>
      <c r="D431" s="37" t="str">
        <f>VLOOKUP($F431,'mã kho'!$A$1:$B$331,2,0)</f>
        <v>1A3</v>
      </c>
      <c r="E431" s="37" t="s">
        <v>55</v>
      </c>
      <c r="F431" s="37" t="s">
        <v>641</v>
      </c>
      <c r="G431" s="37" t="s">
        <v>642</v>
      </c>
      <c r="H431" s="44" t="s">
        <v>50</v>
      </c>
      <c r="I431" s="38">
        <f>VLOOKUP($F431,KhoLongAn!$A$1:$C$93,COLUMN(C413),0)</f>
        <v>5910</v>
      </c>
      <c r="J431" s="39">
        <f>VLOOKUP($F431,'XN LA'!$A$1:$D$104,COLUMN(C409),0)</f>
        <v>3613</v>
      </c>
      <c r="K431" s="39">
        <f>VLOOKUP($F431,'XN LA'!$A$1:$D$104,COLUMN(D409),0)</f>
        <v>4094</v>
      </c>
      <c r="L431" s="40">
        <f t="shared" si="32"/>
        <v>5429</v>
      </c>
      <c r="M431" s="41">
        <f t="shared" si="33"/>
        <v>5843</v>
      </c>
      <c r="N431" s="42">
        <f>VLOOKUP($F431,TB!$A:$C,COLUMN(C427),0)</f>
        <v>1660</v>
      </c>
      <c r="O431" s="43">
        <v>110000</v>
      </c>
      <c r="P431" s="34">
        <f t="shared" si="34"/>
        <v>7968</v>
      </c>
      <c r="Q431" s="34">
        <f t="shared" si="35"/>
        <v>2125</v>
      </c>
      <c r="R431" s="34">
        <f t="shared" si="36"/>
        <v>-1205.8852459016398</v>
      </c>
      <c r="S431" s="56" t="str">
        <f>IF(ISNA(VLOOKUP($F431,Arr!$A$1:$G$230,COLUMN(C428),0))=TRUE," ",IF(VLOOKUP($F431,Arr!$A$1:$G$230,COLUMN(C428),0)=0,"",VLOOKUP($F431,Arr!$A$1:$G$230,COLUMN(C428),0)))</f>
        <v/>
      </c>
      <c r="T431" s="56" t="str">
        <f>IF(ISNA(VLOOKUP($F431,Arr!$A$1:$G$230,COLUMN(D428),0))=TRUE," ",IF(VLOOKUP($F431,Arr!$A$1:$G$230,COLUMN(D428),0)=0,"",VLOOKUP($F431,Arr!$A$1:$G$230,COLUMN(D428),0)))</f>
        <v/>
      </c>
      <c r="U431" s="56" t="str">
        <f>IF(ISNA(VLOOKUP($F431,Arr!$A$1:$G$230,COLUMN(E428),0))=TRUE," ",IF(VLOOKUP($F431,Arr!$A$1:$G$230,COLUMN(E428),0)=0,"",VLOOKUP($F431,Arr!$A$1:$G$230,COLUMN(E428),0)))</f>
        <v/>
      </c>
      <c r="V431" s="56" t="str">
        <f>IF(ISNA(VLOOKUP($F431,Arr!$A$1:$G$230,COLUMN(F428),0))=TRUE," ",IF(VLOOKUP($F431,Arr!$A$1:$G$230,COLUMN(F428),0)=0,"",VLOOKUP($F431,Arr!$A$1:$G$230,COLUMN(F428),0)))</f>
        <v/>
      </c>
      <c r="W431" s="56" t="str">
        <f>IF(ISNA(VLOOKUP($F431,Arr!$A$1:$G$230,COLUMN(G428),0))=TRUE," ",IF(VLOOKUP($F431,Arr!$A$1:$G$230,COLUMN(G428),0)=0,"",VLOOKUP($F431,Arr!$A$1:$G$230,COLUMN(G428),0)))</f>
        <v/>
      </c>
    </row>
    <row r="432" spans="1:23" ht="14.25" customHeight="1">
      <c r="A432" s="37" t="s">
        <v>638</v>
      </c>
      <c r="B432" s="37" t="s">
        <v>639</v>
      </c>
      <c r="C432" s="37" t="s">
        <v>640</v>
      </c>
      <c r="D432" s="37" t="str">
        <f>VLOOKUP($F432,'mã kho'!$A$1:$B$331,2,0)</f>
        <v>1A3</v>
      </c>
      <c r="E432" s="37" t="s">
        <v>12</v>
      </c>
      <c r="F432" s="37" t="s">
        <v>641</v>
      </c>
      <c r="G432" s="37" t="s">
        <v>642</v>
      </c>
      <c r="H432" s="44" t="s">
        <v>50</v>
      </c>
      <c r="I432" s="38">
        <f>VLOOKUP($F432,KhoPhuEm!$A$1:$C$226,COLUMN(C428),0)</f>
        <v>410</v>
      </c>
      <c r="J432" s="39">
        <f>VLOOKUP($F432,'XN PE'!$A$1:$D$240,COLUMN(C425),0)</f>
        <v>4679</v>
      </c>
      <c r="K432" s="39">
        <f>VLOOKUP($F432,'XN PE'!$A$1:$D$240,COLUMN(D425),0)</f>
        <v>4675</v>
      </c>
      <c r="L432" s="40">
        <f>SUM(I432:J432)-K432</f>
        <v>414</v>
      </c>
      <c r="M432" s="41" t="str">
        <f t="shared" si="33"/>
        <v/>
      </c>
      <c r="N432" s="42">
        <f>VLOOKUP($F432,TB!$A:$C,COLUMN(C428),0)</f>
        <v>1660</v>
      </c>
      <c r="O432" s="43">
        <v>110000</v>
      </c>
      <c r="P432" s="34">
        <f t="shared" si="34"/>
        <v>7968</v>
      </c>
      <c r="Q432" s="34">
        <f t="shared" si="35"/>
        <v>0</v>
      </c>
      <c r="R432" s="34">
        <f t="shared" si="36"/>
        <v>0</v>
      </c>
      <c r="S432" s="56" t="str">
        <f>IF(ISNA(VLOOKUP($F432,Arr!$A$1:$G$230,COLUMN(C429),0))=TRUE," ",IF(VLOOKUP($F432,Arr!$A$1:$G$230,COLUMN(C429),0)=0,"",VLOOKUP($F432,Arr!$A$1:$G$230,COLUMN(C429),0)))</f>
        <v/>
      </c>
      <c r="T432" s="56" t="str">
        <f>IF(ISNA(VLOOKUP($F432,Arr!$A$1:$G$230,COLUMN(D429),0))=TRUE," ",IF(VLOOKUP($F432,Arr!$A$1:$G$230,COLUMN(D429),0)=0,"",VLOOKUP($F432,Arr!$A$1:$G$230,COLUMN(D429),0)))</f>
        <v/>
      </c>
      <c r="U432" s="56" t="str">
        <f>IF(ISNA(VLOOKUP($F432,Arr!$A$1:$G$230,COLUMN(E429),0))=TRUE," ",IF(VLOOKUP($F432,Arr!$A$1:$G$230,COLUMN(E429),0)=0,"",VLOOKUP($F432,Arr!$A$1:$G$230,COLUMN(E429),0)))</f>
        <v/>
      </c>
      <c r="V432" s="56" t="str">
        <f>IF(ISNA(VLOOKUP($F432,Arr!$A$1:$G$230,COLUMN(F429),0))=TRUE," ",IF(VLOOKUP($F432,Arr!$A$1:$G$230,COLUMN(F429),0)=0,"",VLOOKUP($F432,Arr!$A$1:$G$230,COLUMN(F429),0)))</f>
        <v/>
      </c>
      <c r="W432" s="56" t="str">
        <f>IF(ISNA(VLOOKUP($F432,Arr!$A$1:$G$230,COLUMN(G429),0))=TRUE," ",IF(VLOOKUP($F432,Arr!$A$1:$G$230,COLUMN(G429),0)=0,"",VLOOKUP($F432,Arr!$A$1:$G$230,COLUMN(G429),0)))</f>
        <v/>
      </c>
    </row>
    <row r="433" spans="1:18" ht="14.25" hidden="1" customHeight="1">
      <c r="A433" s="25" t="s">
        <v>338</v>
      </c>
      <c r="B433" s="25" t="s">
        <v>14</v>
      </c>
      <c r="C433" s="25" t="s">
        <v>14</v>
      </c>
      <c r="D433" s="25" t="s">
        <v>14</v>
      </c>
      <c r="E433" s="25" t="s">
        <v>12</v>
      </c>
      <c r="F433" s="25" t="s">
        <v>341</v>
      </c>
      <c r="G433" s="25" t="s">
        <v>342</v>
      </c>
      <c r="H433" s="26" t="s">
        <v>343</v>
      </c>
      <c r="I433" s="27">
        <v>-72</v>
      </c>
      <c r="J433" s="28">
        <v>0</v>
      </c>
      <c r="K433" s="29">
        <v>0</v>
      </c>
      <c r="L433" s="30">
        <v>-72</v>
      </c>
      <c r="M433" s="30"/>
      <c r="N433" s="31">
        <v>0</v>
      </c>
      <c r="O433" s="31">
        <v>0</v>
      </c>
      <c r="P433"/>
      <c r="Q433"/>
      <c r="R433"/>
    </row>
    <row r="434" spans="1:18" ht="14.25" hidden="1" customHeight="1">
      <c r="A434" s="1" t="s">
        <v>338</v>
      </c>
      <c r="B434" s="1" t="s">
        <v>14</v>
      </c>
      <c r="C434" s="1" t="s">
        <v>14</v>
      </c>
      <c r="D434" s="1" t="s">
        <v>14</v>
      </c>
      <c r="E434" s="1" t="s">
        <v>198</v>
      </c>
      <c r="F434" s="1" t="s">
        <v>341</v>
      </c>
      <c r="G434" s="1" t="s">
        <v>342</v>
      </c>
      <c r="H434" s="2" t="s">
        <v>343</v>
      </c>
      <c r="I434" s="3">
        <v>139</v>
      </c>
      <c r="J434" s="4">
        <v>0</v>
      </c>
      <c r="K434" s="5">
        <v>0</v>
      </c>
      <c r="L434" s="7">
        <v>139</v>
      </c>
      <c r="M434" s="7"/>
      <c r="N434" s="6">
        <v>0</v>
      </c>
      <c r="O434" s="6">
        <v>0</v>
      </c>
      <c r="P434"/>
      <c r="Q434"/>
      <c r="R434"/>
    </row>
    <row r="435" spans="1:18" ht="14.25" hidden="1" customHeight="1">
      <c r="A435" s="8" t="s">
        <v>338</v>
      </c>
      <c r="B435" s="8" t="s">
        <v>14</v>
      </c>
      <c r="C435" s="8" t="s">
        <v>14</v>
      </c>
      <c r="D435" s="8" t="s">
        <v>14</v>
      </c>
      <c r="E435" s="8" t="s">
        <v>24</v>
      </c>
      <c r="F435" s="8" t="s">
        <v>341</v>
      </c>
      <c r="G435" s="8" t="s">
        <v>342</v>
      </c>
      <c r="H435" s="9" t="s">
        <v>343</v>
      </c>
      <c r="I435" s="3">
        <v>-164</v>
      </c>
      <c r="J435" s="10">
        <v>0</v>
      </c>
      <c r="K435" s="11">
        <v>0</v>
      </c>
      <c r="L435" s="13">
        <v>-164</v>
      </c>
      <c r="M435" s="13"/>
      <c r="N435" s="12">
        <v>0</v>
      </c>
      <c r="O435" s="12">
        <v>0</v>
      </c>
      <c r="P435"/>
      <c r="Q435"/>
      <c r="R435"/>
    </row>
    <row r="436" spans="1:18" ht="14.25" hidden="1" customHeight="1">
      <c r="A436" s="1" t="s">
        <v>338</v>
      </c>
      <c r="B436" s="1" t="s">
        <v>14</v>
      </c>
      <c r="C436" s="1" t="s">
        <v>14</v>
      </c>
      <c r="D436" s="1" t="s">
        <v>14</v>
      </c>
      <c r="E436" s="1" t="s">
        <v>24</v>
      </c>
      <c r="F436" s="1" t="s">
        <v>336</v>
      </c>
      <c r="G436" s="1" t="s">
        <v>337</v>
      </c>
      <c r="H436" s="2" t="s">
        <v>210</v>
      </c>
      <c r="I436" s="3">
        <v>3</v>
      </c>
      <c r="J436" s="4">
        <v>0</v>
      </c>
      <c r="K436" s="5">
        <v>0</v>
      </c>
      <c r="L436" s="7">
        <v>3</v>
      </c>
      <c r="M436" s="7"/>
      <c r="N436" s="6">
        <v>0</v>
      </c>
      <c r="O436" s="6">
        <v>0</v>
      </c>
      <c r="P436"/>
      <c r="Q436"/>
      <c r="R436"/>
    </row>
    <row r="437" spans="1:18" ht="14.25" hidden="1" customHeight="1">
      <c r="A437" s="1" t="s">
        <v>338</v>
      </c>
      <c r="B437" s="1" t="s">
        <v>14</v>
      </c>
      <c r="C437" s="1" t="s">
        <v>14</v>
      </c>
      <c r="D437" s="1" t="s">
        <v>14</v>
      </c>
      <c r="E437" s="1" t="s">
        <v>12</v>
      </c>
      <c r="F437" s="1" t="s">
        <v>478</v>
      </c>
      <c r="G437" s="1" t="s">
        <v>479</v>
      </c>
      <c r="H437" s="2" t="s">
        <v>413</v>
      </c>
      <c r="I437" s="3">
        <v>27</v>
      </c>
      <c r="J437" s="4">
        <v>0</v>
      </c>
      <c r="K437" s="5">
        <v>0</v>
      </c>
      <c r="L437" s="7">
        <v>27</v>
      </c>
      <c r="M437" s="7"/>
      <c r="N437" s="6">
        <v>0</v>
      </c>
      <c r="O437" s="6">
        <v>0</v>
      </c>
      <c r="P437"/>
      <c r="Q437"/>
      <c r="R437"/>
    </row>
    <row r="438" spans="1:18" ht="14.25" hidden="1" customHeight="1">
      <c r="A438" s="8" t="s">
        <v>338</v>
      </c>
      <c r="B438" s="8" t="s">
        <v>14</v>
      </c>
      <c r="C438" s="8" t="s">
        <v>14</v>
      </c>
      <c r="D438" s="8" t="s">
        <v>14</v>
      </c>
      <c r="E438" s="8" t="s">
        <v>198</v>
      </c>
      <c r="F438" s="8" t="s">
        <v>478</v>
      </c>
      <c r="G438" s="8" t="s">
        <v>479</v>
      </c>
      <c r="H438" s="9" t="s">
        <v>413</v>
      </c>
      <c r="I438" s="3">
        <v>0</v>
      </c>
      <c r="J438" s="10">
        <v>0</v>
      </c>
      <c r="K438" s="11">
        <v>17</v>
      </c>
      <c r="L438" s="13">
        <v>-17</v>
      </c>
      <c r="M438" s="13"/>
      <c r="N438" s="12">
        <v>0</v>
      </c>
      <c r="O438" s="12">
        <v>0</v>
      </c>
      <c r="P438"/>
      <c r="Q438"/>
      <c r="R438"/>
    </row>
    <row r="439" spans="1:18" ht="14.25" hidden="1" customHeight="1">
      <c r="A439" s="1" t="s">
        <v>338</v>
      </c>
      <c r="B439" s="1" t="s">
        <v>14</v>
      </c>
      <c r="C439" s="1" t="s">
        <v>14</v>
      </c>
      <c r="D439" s="1" t="s">
        <v>14</v>
      </c>
      <c r="E439" s="1" t="s">
        <v>24</v>
      </c>
      <c r="F439" s="1" t="s">
        <v>478</v>
      </c>
      <c r="G439" s="1" t="s">
        <v>479</v>
      </c>
      <c r="H439" s="2" t="s">
        <v>413</v>
      </c>
      <c r="I439" s="3">
        <v>1317</v>
      </c>
      <c r="J439" s="4">
        <v>0</v>
      </c>
      <c r="K439" s="5">
        <v>0</v>
      </c>
      <c r="L439" s="7">
        <v>1317</v>
      </c>
      <c r="M439" s="7"/>
      <c r="N439" s="6">
        <v>0</v>
      </c>
      <c r="O439" s="6">
        <v>0</v>
      </c>
      <c r="P439"/>
      <c r="Q439"/>
      <c r="R439"/>
    </row>
    <row r="440" spans="1:18" ht="14.25" hidden="1" customHeight="1">
      <c r="A440" s="8" t="s">
        <v>338</v>
      </c>
      <c r="B440" s="8" t="s">
        <v>14</v>
      </c>
      <c r="C440" s="8" t="s">
        <v>14</v>
      </c>
      <c r="D440" s="8" t="s">
        <v>14</v>
      </c>
      <c r="E440" s="8" t="s">
        <v>12</v>
      </c>
      <c r="F440" s="8" t="s">
        <v>559</v>
      </c>
      <c r="G440" s="8" t="s">
        <v>559</v>
      </c>
      <c r="H440" s="9" t="s">
        <v>560</v>
      </c>
      <c r="I440" s="3">
        <v>-10</v>
      </c>
      <c r="J440" s="10">
        <v>0</v>
      </c>
      <c r="K440" s="11">
        <v>0</v>
      </c>
      <c r="L440" s="13">
        <v>-10</v>
      </c>
      <c r="M440" s="13"/>
      <c r="N440" s="12">
        <v>0</v>
      </c>
      <c r="O440" s="12">
        <v>0</v>
      </c>
      <c r="P440"/>
      <c r="Q440"/>
      <c r="R440"/>
    </row>
    <row r="441" spans="1:18" ht="14.25" hidden="1" customHeight="1">
      <c r="A441" s="8" t="s">
        <v>338</v>
      </c>
      <c r="B441" s="8" t="s">
        <v>14</v>
      </c>
      <c r="C441" s="8" t="s">
        <v>14</v>
      </c>
      <c r="D441" s="8" t="s">
        <v>14</v>
      </c>
      <c r="E441" s="8" t="s">
        <v>24</v>
      </c>
      <c r="F441" s="8" t="s">
        <v>559</v>
      </c>
      <c r="G441" s="8" t="s">
        <v>559</v>
      </c>
      <c r="H441" s="9" t="s">
        <v>560</v>
      </c>
      <c r="I441" s="3">
        <v>-5</v>
      </c>
      <c r="J441" s="10">
        <v>0</v>
      </c>
      <c r="K441" s="11">
        <v>0</v>
      </c>
      <c r="L441" s="13">
        <v>-5</v>
      </c>
      <c r="M441" s="13"/>
      <c r="N441" s="12">
        <v>0</v>
      </c>
      <c r="O441" s="12">
        <v>0</v>
      </c>
      <c r="P441"/>
      <c r="Q441"/>
      <c r="R441"/>
    </row>
    <row r="442" spans="1:18" ht="14.25" hidden="1" customHeight="1">
      <c r="A442" s="8" t="s">
        <v>338</v>
      </c>
      <c r="B442" s="8" t="s">
        <v>14</v>
      </c>
      <c r="C442" s="8" t="s">
        <v>14</v>
      </c>
      <c r="D442" s="8" t="s">
        <v>14</v>
      </c>
      <c r="E442" s="8" t="s">
        <v>24</v>
      </c>
      <c r="F442" s="8" t="s">
        <v>659</v>
      </c>
      <c r="G442" s="8" t="s">
        <v>660</v>
      </c>
      <c r="H442" s="9" t="s">
        <v>210</v>
      </c>
      <c r="I442" s="3">
        <v>-30</v>
      </c>
      <c r="J442" s="10">
        <v>0</v>
      </c>
      <c r="K442" s="11">
        <v>0</v>
      </c>
      <c r="L442" s="13">
        <v>-30</v>
      </c>
      <c r="M442" s="13"/>
      <c r="N442" s="12">
        <v>0</v>
      </c>
      <c r="O442" s="12">
        <v>0</v>
      </c>
      <c r="P442"/>
      <c r="Q442"/>
      <c r="R442"/>
    </row>
    <row r="443" spans="1:18" ht="14.25" hidden="1" customHeight="1">
      <c r="A443" s="1" t="s">
        <v>338</v>
      </c>
      <c r="B443" s="1" t="s">
        <v>14</v>
      </c>
      <c r="C443" s="1" t="s">
        <v>14</v>
      </c>
      <c r="D443" s="1" t="s">
        <v>14</v>
      </c>
      <c r="E443" s="1" t="s">
        <v>24</v>
      </c>
      <c r="F443" s="1" t="s">
        <v>697</v>
      </c>
      <c r="G443" s="1" t="s">
        <v>698</v>
      </c>
      <c r="H443" s="2" t="s">
        <v>210</v>
      </c>
      <c r="I443" s="3">
        <v>8</v>
      </c>
      <c r="J443" s="4">
        <v>0</v>
      </c>
      <c r="K443" s="5">
        <v>0</v>
      </c>
      <c r="L443" s="7">
        <v>8</v>
      </c>
      <c r="M443" s="7"/>
      <c r="N443" s="6">
        <v>0</v>
      </c>
      <c r="O443" s="6">
        <v>0</v>
      </c>
      <c r="P443"/>
      <c r="Q443"/>
      <c r="R443"/>
    </row>
    <row r="444" spans="1:18" ht="14.25" hidden="1" customHeight="1">
      <c r="A444" s="8" t="s">
        <v>338</v>
      </c>
      <c r="B444" s="8" t="s">
        <v>14</v>
      </c>
      <c r="C444" s="8" t="s">
        <v>14</v>
      </c>
      <c r="D444" s="8" t="s">
        <v>14</v>
      </c>
      <c r="E444" s="8" t="s">
        <v>12</v>
      </c>
      <c r="F444" s="8" t="s">
        <v>725</v>
      </c>
      <c r="G444" s="8" t="s">
        <v>726</v>
      </c>
      <c r="H444" s="9" t="s">
        <v>413</v>
      </c>
      <c r="I444" s="3">
        <v>-4</v>
      </c>
      <c r="J444" s="10">
        <v>0</v>
      </c>
      <c r="K444" s="11">
        <v>0</v>
      </c>
      <c r="L444" s="13">
        <v>-4</v>
      </c>
      <c r="M444" s="13"/>
      <c r="N444" s="12">
        <v>0</v>
      </c>
      <c r="O444" s="12">
        <v>0</v>
      </c>
      <c r="P444"/>
      <c r="Q444"/>
      <c r="R444"/>
    </row>
    <row r="445" spans="1:18" ht="14.25" hidden="1" customHeight="1">
      <c r="A445" s="8" t="s">
        <v>338</v>
      </c>
      <c r="B445" s="8" t="s">
        <v>14</v>
      </c>
      <c r="C445" s="8" t="s">
        <v>14</v>
      </c>
      <c r="D445" s="8" t="s">
        <v>14</v>
      </c>
      <c r="E445" s="8" t="s">
        <v>198</v>
      </c>
      <c r="F445" s="8" t="s">
        <v>725</v>
      </c>
      <c r="G445" s="8" t="s">
        <v>726</v>
      </c>
      <c r="H445" s="9" t="s">
        <v>413</v>
      </c>
      <c r="I445" s="3">
        <v>-22</v>
      </c>
      <c r="J445" s="10">
        <v>0</v>
      </c>
      <c r="K445" s="11">
        <v>0</v>
      </c>
      <c r="L445" s="13">
        <v>-22</v>
      </c>
      <c r="M445" s="13"/>
      <c r="N445" s="12">
        <v>0</v>
      </c>
      <c r="O445" s="12">
        <v>0</v>
      </c>
      <c r="P445"/>
      <c r="Q445"/>
      <c r="R445"/>
    </row>
    <row r="446" spans="1:18" ht="14.25" hidden="1" customHeight="1">
      <c r="A446" s="8" t="s">
        <v>338</v>
      </c>
      <c r="B446" s="8" t="s">
        <v>14</v>
      </c>
      <c r="C446" s="8" t="s">
        <v>14</v>
      </c>
      <c r="D446" s="8" t="s">
        <v>14</v>
      </c>
      <c r="E446" s="8" t="s">
        <v>24</v>
      </c>
      <c r="F446" s="8" t="s">
        <v>725</v>
      </c>
      <c r="G446" s="8" t="s">
        <v>726</v>
      </c>
      <c r="H446" s="9" t="s">
        <v>413</v>
      </c>
      <c r="I446" s="3">
        <v>-194</v>
      </c>
      <c r="J446" s="10">
        <v>0</v>
      </c>
      <c r="K446" s="11">
        <v>0</v>
      </c>
      <c r="L446" s="13">
        <v>-194</v>
      </c>
      <c r="M446" s="13"/>
      <c r="N446" s="12">
        <v>0</v>
      </c>
      <c r="O446" s="12">
        <v>0</v>
      </c>
      <c r="P446"/>
      <c r="Q446"/>
      <c r="R446"/>
    </row>
    <row r="447" spans="1:18" ht="14.25" hidden="1" customHeight="1">
      <c r="A447" s="1" t="s">
        <v>338</v>
      </c>
      <c r="B447" s="1" t="s">
        <v>14</v>
      </c>
      <c r="C447" s="1" t="s">
        <v>14</v>
      </c>
      <c r="D447" s="1" t="s">
        <v>14</v>
      </c>
      <c r="E447" s="1" t="s">
        <v>12</v>
      </c>
      <c r="F447" s="1" t="s">
        <v>688</v>
      </c>
      <c r="G447" s="1" t="s">
        <v>689</v>
      </c>
      <c r="H447" s="2" t="s">
        <v>210</v>
      </c>
      <c r="I447" s="3">
        <v>1</v>
      </c>
      <c r="J447" s="4">
        <v>0</v>
      </c>
      <c r="K447" s="5">
        <v>0</v>
      </c>
      <c r="L447" s="7">
        <v>1</v>
      </c>
      <c r="M447" s="7"/>
      <c r="N447" s="6">
        <v>0</v>
      </c>
      <c r="O447" s="6">
        <v>0</v>
      </c>
      <c r="P447"/>
      <c r="Q447"/>
      <c r="R447"/>
    </row>
    <row r="448" spans="1:18" ht="14.25" hidden="1" customHeight="1">
      <c r="A448" s="8" t="s">
        <v>338</v>
      </c>
      <c r="B448" s="8" t="s">
        <v>14</v>
      </c>
      <c r="C448" s="8" t="s">
        <v>14</v>
      </c>
      <c r="D448" s="8" t="s">
        <v>14</v>
      </c>
      <c r="E448" s="8" t="s">
        <v>12</v>
      </c>
      <c r="F448" s="8" t="s">
        <v>709</v>
      </c>
      <c r="G448" s="8" t="s">
        <v>710</v>
      </c>
      <c r="H448" s="9" t="s">
        <v>210</v>
      </c>
      <c r="I448" s="3">
        <v>-37</v>
      </c>
      <c r="J448" s="10">
        <v>0</v>
      </c>
      <c r="K448" s="11">
        <v>0</v>
      </c>
      <c r="L448" s="13">
        <v>-37</v>
      </c>
      <c r="M448" s="13"/>
      <c r="N448" s="12">
        <v>0</v>
      </c>
      <c r="O448" s="12">
        <v>0</v>
      </c>
      <c r="P448"/>
      <c r="Q448"/>
      <c r="R448"/>
    </row>
    <row r="449" spans="1:18" ht="14.25" hidden="1" customHeight="1">
      <c r="A449" s="1" t="s">
        <v>338</v>
      </c>
      <c r="B449" s="1" t="s">
        <v>14</v>
      </c>
      <c r="C449" s="1" t="s">
        <v>14</v>
      </c>
      <c r="D449" s="1" t="s">
        <v>14</v>
      </c>
      <c r="E449" s="1" t="s">
        <v>24</v>
      </c>
      <c r="F449" s="1" t="s">
        <v>709</v>
      </c>
      <c r="G449" s="1" t="s">
        <v>710</v>
      </c>
      <c r="H449" s="2" t="s">
        <v>210</v>
      </c>
      <c r="I449" s="3">
        <v>756</v>
      </c>
      <c r="J449" s="4">
        <v>0</v>
      </c>
      <c r="K449" s="5">
        <v>0</v>
      </c>
      <c r="L449" s="7">
        <v>756</v>
      </c>
      <c r="M449" s="7"/>
      <c r="N449" s="6">
        <v>0</v>
      </c>
      <c r="O449" s="6">
        <v>0</v>
      </c>
      <c r="P449"/>
      <c r="Q449"/>
      <c r="R449"/>
    </row>
    <row r="450" spans="1:18" ht="14.25" hidden="1" customHeight="1">
      <c r="A450" s="8" t="s">
        <v>338</v>
      </c>
      <c r="B450" s="8" t="s">
        <v>14</v>
      </c>
      <c r="C450" s="8" t="s">
        <v>14</v>
      </c>
      <c r="D450" s="8" t="s">
        <v>14</v>
      </c>
      <c r="E450" s="8" t="s">
        <v>12</v>
      </c>
      <c r="F450" s="8" t="s">
        <v>707</v>
      </c>
      <c r="G450" s="8" t="s">
        <v>708</v>
      </c>
      <c r="H450" s="9" t="s">
        <v>210</v>
      </c>
      <c r="I450" s="3">
        <v>-71</v>
      </c>
      <c r="J450" s="10">
        <v>0</v>
      </c>
      <c r="K450" s="11">
        <v>0</v>
      </c>
      <c r="L450" s="13">
        <v>-71</v>
      </c>
      <c r="M450" s="13"/>
      <c r="N450" s="12">
        <v>0</v>
      </c>
      <c r="O450" s="12">
        <v>0</v>
      </c>
      <c r="P450"/>
      <c r="Q450"/>
      <c r="R450"/>
    </row>
    <row r="451" spans="1:18" ht="14.25" hidden="1" customHeight="1">
      <c r="A451" s="1" t="s">
        <v>338</v>
      </c>
      <c r="B451" s="1" t="s">
        <v>14</v>
      </c>
      <c r="C451" s="1" t="s">
        <v>14</v>
      </c>
      <c r="D451" s="1" t="s">
        <v>14</v>
      </c>
      <c r="E451" s="1" t="s">
        <v>24</v>
      </c>
      <c r="F451" s="1" t="s">
        <v>707</v>
      </c>
      <c r="G451" s="1" t="s">
        <v>708</v>
      </c>
      <c r="H451" s="2" t="s">
        <v>210</v>
      </c>
      <c r="I451" s="3">
        <v>818</v>
      </c>
      <c r="J451" s="4">
        <v>0</v>
      </c>
      <c r="K451" s="5">
        <v>0</v>
      </c>
      <c r="L451" s="7">
        <v>818</v>
      </c>
      <c r="M451" s="7"/>
      <c r="N451" s="6">
        <v>0</v>
      </c>
      <c r="O451" s="6">
        <v>0</v>
      </c>
      <c r="P451"/>
      <c r="Q451"/>
      <c r="R451"/>
    </row>
    <row r="452" spans="1:18" ht="14.25" hidden="1" customHeight="1">
      <c r="A452" s="8" t="s">
        <v>338</v>
      </c>
      <c r="B452" s="8" t="s">
        <v>14</v>
      </c>
      <c r="C452" s="8" t="s">
        <v>14</v>
      </c>
      <c r="D452" s="8" t="s">
        <v>14</v>
      </c>
      <c r="E452" s="8" t="s">
        <v>198</v>
      </c>
      <c r="F452" s="8" t="s">
        <v>717</v>
      </c>
      <c r="G452" s="8" t="s">
        <v>718</v>
      </c>
      <c r="H452" s="9" t="s">
        <v>210</v>
      </c>
      <c r="I452" s="3">
        <v>-1</v>
      </c>
      <c r="J452" s="10">
        <v>0</v>
      </c>
      <c r="K452" s="11">
        <v>0</v>
      </c>
      <c r="L452" s="13">
        <v>-1</v>
      </c>
      <c r="M452" s="13"/>
      <c r="N452" s="12">
        <v>0</v>
      </c>
      <c r="O452" s="12">
        <v>0</v>
      </c>
      <c r="P452"/>
      <c r="Q452"/>
      <c r="R452"/>
    </row>
    <row r="453" spans="1:18" ht="14.25" hidden="1" customHeight="1">
      <c r="A453" s="8" t="s">
        <v>338</v>
      </c>
      <c r="B453" s="8" t="s">
        <v>14</v>
      </c>
      <c r="C453" s="8" t="s">
        <v>14</v>
      </c>
      <c r="D453" s="8" t="s">
        <v>14</v>
      </c>
      <c r="E453" s="8" t="s">
        <v>24</v>
      </c>
      <c r="F453" s="8" t="s">
        <v>717</v>
      </c>
      <c r="G453" s="8" t="s">
        <v>718</v>
      </c>
      <c r="H453" s="9" t="s">
        <v>210</v>
      </c>
      <c r="I453" s="3">
        <v>-1</v>
      </c>
      <c r="J453" s="10">
        <v>0</v>
      </c>
      <c r="K453" s="11">
        <v>0</v>
      </c>
      <c r="L453" s="13">
        <v>-1</v>
      </c>
      <c r="M453" s="13"/>
      <c r="N453" s="12">
        <v>0</v>
      </c>
      <c r="O453" s="12">
        <v>0</v>
      </c>
      <c r="P453"/>
      <c r="Q453"/>
      <c r="R453"/>
    </row>
    <row r="454" spans="1:18" ht="14.25" hidden="1" customHeight="1">
      <c r="A454" s="8" t="s">
        <v>338</v>
      </c>
      <c r="B454" s="8" t="s">
        <v>14</v>
      </c>
      <c r="C454" s="8" t="s">
        <v>14</v>
      </c>
      <c r="D454" s="8" t="s">
        <v>14</v>
      </c>
      <c r="E454" s="8" t="s">
        <v>12</v>
      </c>
      <c r="F454" s="8" t="s">
        <v>703</v>
      </c>
      <c r="G454" s="8" t="s">
        <v>704</v>
      </c>
      <c r="H454" s="9" t="s">
        <v>210</v>
      </c>
      <c r="I454" s="3">
        <v>-1</v>
      </c>
      <c r="J454" s="10">
        <v>0</v>
      </c>
      <c r="K454" s="11">
        <v>0</v>
      </c>
      <c r="L454" s="13">
        <v>-1</v>
      </c>
      <c r="M454" s="13"/>
      <c r="N454" s="12">
        <v>0</v>
      </c>
      <c r="O454" s="12">
        <v>0</v>
      </c>
      <c r="P454"/>
      <c r="Q454"/>
      <c r="R454"/>
    </row>
    <row r="455" spans="1:18" ht="14.25" hidden="1" customHeight="1">
      <c r="A455" s="1" t="s">
        <v>338</v>
      </c>
      <c r="B455" s="1" t="s">
        <v>14</v>
      </c>
      <c r="C455" s="1" t="s">
        <v>14</v>
      </c>
      <c r="D455" s="1" t="s">
        <v>14</v>
      </c>
      <c r="E455" s="1" t="s">
        <v>24</v>
      </c>
      <c r="F455" s="1" t="s">
        <v>703</v>
      </c>
      <c r="G455" s="1" t="s">
        <v>704</v>
      </c>
      <c r="H455" s="2" t="s">
        <v>210</v>
      </c>
      <c r="I455" s="3">
        <v>1</v>
      </c>
      <c r="J455" s="4">
        <v>0</v>
      </c>
      <c r="K455" s="5">
        <v>0</v>
      </c>
      <c r="L455" s="7">
        <v>1</v>
      </c>
      <c r="M455" s="7"/>
      <c r="N455" s="6">
        <v>0</v>
      </c>
      <c r="O455" s="6">
        <v>0</v>
      </c>
      <c r="P455"/>
      <c r="Q455"/>
      <c r="R455"/>
    </row>
    <row r="456" spans="1:18" ht="14.25" hidden="1" customHeight="1">
      <c r="A456" s="1" t="s">
        <v>338</v>
      </c>
      <c r="B456" s="1" t="s">
        <v>14</v>
      </c>
      <c r="C456" s="1" t="s">
        <v>14</v>
      </c>
      <c r="D456" s="1" t="s">
        <v>14</v>
      </c>
      <c r="E456" s="1" t="s">
        <v>12</v>
      </c>
      <c r="F456" s="1" t="s">
        <v>705</v>
      </c>
      <c r="G456" s="1" t="s">
        <v>706</v>
      </c>
      <c r="H456" s="2" t="s">
        <v>210</v>
      </c>
      <c r="I456" s="3">
        <v>46</v>
      </c>
      <c r="J456" s="4">
        <v>0</v>
      </c>
      <c r="K456" s="5">
        <v>0</v>
      </c>
      <c r="L456" s="7">
        <v>46</v>
      </c>
      <c r="M456" s="7"/>
      <c r="N456" s="6">
        <v>0</v>
      </c>
      <c r="O456" s="6">
        <v>0</v>
      </c>
      <c r="P456"/>
      <c r="Q456"/>
      <c r="R456"/>
    </row>
    <row r="457" spans="1:18" ht="14.25" hidden="1" customHeight="1">
      <c r="A457" s="8" t="s">
        <v>338</v>
      </c>
      <c r="B457" s="8" t="s">
        <v>14</v>
      </c>
      <c r="C457" s="8" t="s">
        <v>14</v>
      </c>
      <c r="D457" s="8" t="s">
        <v>14</v>
      </c>
      <c r="E457" s="8" t="s">
        <v>24</v>
      </c>
      <c r="F457" s="8" t="s">
        <v>705</v>
      </c>
      <c r="G457" s="8" t="s">
        <v>706</v>
      </c>
      <c r="H457" s="9" t="s">
        <v>210</v>
      </c>
      <c r="I457" s="3">
        <v>-9</v>
      </c>
      <c r="J457" s="10">
        <v>0</v>
      </c>
      <c r="K457" s="11">
        <v>0</v>
      </c>
      <c r="L457" s="13">
        <v>-9</v>
      </c>
      <c r="M457" s="13"/>
      <c r="N457" s="12">
        <v>0</v>
      </c>
      <c r="O457" s="12">
        <v>0</v>
      </c>
      <c r="P457"/>
      <c r="Q457"/>
      <c r="R457"/>
    </row>
    <row r="458" spans="1:18" ht="14.25" hidden="1" customHeight="1">
      <c r="A458" s="8" t="s">
        <v>338</v>
      </c>
      <c r="B458" s="8" t="s">
        <v>14</v>
      </c>
      <c r="C458" s="8" t="s">
        <v>14</v>
      </c>
      <c r="D458" s="8" t="s">
        <v>14</v>
      </c>
      <c r="E458" s="8" t="s">
        <v>24</v>
      </c>
      <c r="F458" s="8" t="s">
        <v>715</v>
      </c>
      <c r="G458" s="8" t="s">
        <v>716</v>
      </c>
      <c r="H458" s="9" t="s">
        <v>210</v>
      </c>
      <c r="I458" s="3">
        <v>-4</v>
      </c>
      <c r="J458" s="10">
        <v>0</v>
      </c>
      <c r="K458" s="11">
        <v>0</v>
      </c>
      <c r="L458" s="13">
        <v>-4</v>
      </c>
      <c r="M458" s="13"/>
      <c r="N458" s="12">
        <v>0</v>
      </c>
      <c r="O458" s="12">
        <v>0</v>
      </c>
      <c r="P458"/>
      <c r="Q458"/>
      <c r="R458"/>
    </row>
    <row r="459" spans="1:18" ht="14.25" hidden="1" customHeight="1">
      <c r="A459" s="8" t="s">
        <v>338</v>
      </c>
      <c r="B459" s="8" t="s">
        <v>14</v>
      </c>
      <c r="C459" s="8" t="s">
        <v>14</v>
      </c>
      <c r="D459" s="8" t="s">
        <v>14</v>
      </c>
      <c r="E459" s="8" t="s">
        <v>12</v>
      </c>
      <c r="F459" s="8" t="s">
        <v>719</v>
      </c>
      <c r="G459" s="8" t="s">
        <v>720</v>
      </c>
      <c r="H459" s="9" t="s">
        <v>210</v>
      </c>
      <c r="I459" s="3">
        <v>-37</v>
      </c>
      <c r="J459" s="10">
        <v>0</v>
      </c>
      <c r="K459" s="11">
        <v>0</v>
      </c>
      <c r="L459" s="13">
        <v>-37</v>
      </c>
      <c r="M459" s="13"/>
      <c r="N459" s="12">
        <v>0</v>
      </c>
      <c r="O459" s="12">
        <v>0</v>
      </c>
      <c r="P459"/>
      <c r="Q459"/>
      <c r="R459"/>
    </row>
    <row r="460" spans="1:18" ht="14.25" hidden="1" customHeight="1">
      <c r="A460" s="8" t="s">
        <v>338</v>
      </c>
      <c r="B460" s="8" t="s">
        <v>14</v>
      </c>
      <c r="C460" s="8" t="s">
        <v>14</v>
      </c>
      <c r="D460" s="8" t="s">
        <v>14</v>
      </c>
      <c r="E460" s="8" t="s">
        <v>198</v>
      </c>
      <c r="F460" s="8" t="s">
        <v>719</v>
      </c>
      <c r="G460" s="8" t="s">
        <v>720</v>
      </c>
      <c r="H460" s="9" t="s">
        <v>210</v>
      </c>
      <c r="I460" s="3">
        <v>-30</v>
      </c>
      <c r="J460" s="10">
        <v>35</v>
      </c>
      <c r="K460" s="11">
        <v>41</v>
      </c>
      <c r="L460" s="13">
        <v>-36</v>
      </c>
      <c r="M460" s="13"/>
      <c r="N460" s="12">
        <v>0</v>
      </c>
      <c r="O460" s="12">
        <v>0</v>
      </c>
      <c r="P460"/>
      <c r="Q460"/>
      <c r="R460"/>
    </row>
    <row r="461" spans="1:18" ht="14.25" hidden="1" customHeight="1">
      <c r="A461" s="1" t="s">
        <v>338</v>
      </c>
      <c r="B461" s="1" t="s">
        <v>14</v>
      </c>
      <c r="C461" s="1" t="s">
        <v>14</v>
      </c>
      <c r="D461" s="1" t="s">
        <v>14</v>
      </c>
      <c r="E461" s="1" t="s">
        <v>24</v>
      </c>
      <c r="F461" s="1" t="s">
        <v>719</v>
      </c>
      <c r="G461" s="1" t="s">
        <v>720</v>
      </c>
      <c r="H461" s="2" t="s">
        <v>210</v>
      </c>
      <c r="I461" s="3">
        <v>2415</v>
      </c>
      <c r="J461" s="4">
        <v>0</v>
      </c>
      <c r="K461" s="5">
        <v>0</v>
      </c>
      <c r="L461" s="7">
        <v>2415</v>
      </c>
      <c r="M461" s="7"/>
      <c r="N461" s="6">
        <v>0</v>
      </c>
      <c r="O461" s="6">
        <v>0</v>
      </c>
      <c r="P461"/>
      <c r="Q461"/>
      <c r="R461"/>
    </row>
    <row r="462" spans="1:18" ht="14.25" hidden="1" customHeight="1">
      <c r="A462" s="8" t="s">
        <v>338</v>
      </c>
      <c r="B462" s="8" t="s">
        <v>14</v>
      </c>
      <c r="C462" s="8" t="s">
        <v>14</v>
      </c>
      <c r="D462" s="8" t="s">
        <v>14</v>
      </c>
      <c r="E462" s="8" t="s">
        <v>24</v>
      </c>
      <c r="F462" s="8" t="s">
        <v>755</v>
      </c>
      <c r="G462" s="8" t="s">
        <v>756</v>
      </c>
      <c r="H462" s="9" t="s">
        <v>757</v>
      </c>
      <c r="I462" s="3">
        <v>-92</v>
      </c>
      <c r="J462" s="10">
        <v>0</v>
      </c>
      <c r="K462" s="11">
        <v>0</v>
      </c>
      <c r="L462" s="13">
        <v>-92</v>
      </c>
      <c r="M462" s="13"/>
      <c r="N462" s="12">
        <v>0</v>
      </c>
      <c r="O462" s="12">
        <v>0</v>
      </c>
      <c r="P462"/>
      <c r="Q462"/>
      <c r="R462"/>
    </row>
    <row r="463" spans="1:18" ht="14.25" hidden="1" customHeight="1">
      <c r="A463" s="8" t="s">
        <v>338</v>
      </c>
      <c r="B463" s="8" t="s">
        <v>193</v>
      </c>
      <c r="C463" s="8" t="s">
        <v>14</v>
      </c>
      <c r="D463" s="8" t="s">
        <v>14</v>
      </c>
      <c r="E463" s="8" t="s">
        <v>12</v>
      </c>
      <c r="F463" s="8" t="s">
        <v>711</v>
      </c>
      <c r="G463" s="8" t="s">
        <v>712</v>
      </c>
      <c r="H463" s="9" t="s">
        <v>210</v>
      </c>
      <c r="I463" s="3">
        <v>-4</v>
      </c>
      <c r="J463" s="10">
        <v>0</v>
      </c>
      <c r="K463" s="11">
        <v>0</v>
      </c>
      <c r="L463" s="13">
        <v>-4</v>
      </c>
      <c r="M463" s="13"/>
      <c r="N463" s="12">
        <v>0</v>
      </c>
      <c r="O463" s="12">
        <v>0</v>
      </c>
      <c r="P463"/>
      <c r="Q463"/>
      <c r="R463"/>
    </row>
    <row r="464" spans="1:18" ht="14.25" hidden="1" customHeight="1">
      <c r="A464" s="1" t="s">
        <v>338</v>
      </c>
      <c r="B464" s="1" t="s">
        <v>193</v>
      </c>
      <c r="C464" s="1" t="s">
        <v>14</v>
      </c>
      <c r="D464" s="1" t="s">
        <v>14</v>
      </c>
      <c r="E464" s="1" t="s">
        <v>24</v>
      </c>
      <c r="F464" s="1" t="s">
        <v>711</v>
      </c>
      <c r="G464" s="1" t="s">
        <v>712</v>
      </c>
      <c r="H464" s="2" t="s">
        <v>210</v>
      </c>
      <c r="I464" s="3">
        <v>193</v>
      </c>
      <c r="J464" s="4">
        <v>0</v>
      </c>
      <c r="K464" s="5">
        <v>0</v>
      </c>
      <c r="L464" s="7">
        <v>193</v>
      </c>
      <c r="M464" s="7"/>
      <c r="N464" s="6">
        <v>0</v>
      </c>
      <c r="O464" s="6">
        <v>0</v>
      </c>
      <c r="P464"/>
      <c r="Q464"/>
      <c r="R464"/>
    </row>
    <row r="465" spans="1:18" ht="14.25" hidden="1" customHeight="1">
      <c r="A465" s="8" t="s">
        <v>338</v>
      </c>
      <c r="B465" s="8" t="s">
        <v>193</v>
      </c>
      <c r="C465" s="8" t="s">
        <v>14</v>
      </c>
      <c r="D465" s="8" t="s">
        <v>14</v>
      </c>
      <c r="E465" s="8" t="s">
        <v>469</v>
      </c>
      <c r="F465" s="8" t="s">
        <v>713</v>
      </c>
      <c r="G465" s="8" t="s">
        <v>714</v>
      </c>
      <c r="H465" s="9" t="s">
        <v>210</v>
      </c>
      <c r="I465" s="3">
        <v>-1</v>
      </c>
      <c r="J465" s="10">
        <v>0</v>
      </c>
      <c r="K465" s="11">
        <v>0</v>
      </c>
      <c r="L465" s="13">
        <v>-1</v>
      </c>
      <c r="M465" s="13"/>
      <c r="N465" s="12">
        <v>0</v>
      </c>
      <c r="O465" s="12">
        <v>0</v>
      </c>
      <c r="P465"/>
      <c r="Q465"/>
      <c r="R465"/>
    </row>
    <row r="466" spans="1:18" ht="14.25" hidden="1" customHeight="1">
      <c r="A466" s="8" t="s">
        <v>338</v>
      </c>
      <c r="B466" s="8" t="s">
        <v>193</v>
      </c>
      <c r="C466" s="8" t="s">
        <v>14</v>
      </c>
      <c r="D466" s="8" t="s">
        <v>14</v>
      </c>
      <c r="E466" s="8" t="s">
        <v>12</v>
      </c>
      <c r="F466" s="8" t="s">
        <v>713</v>
      </c>
      <c r="G466" s="8" t="s">
        <v>714</v>
      </c>
      <c r="H466" s="9" t="s">
        <v>210</v>
      </c>
      <c r="I466" s="3">
        <v>-106</v>
      </c>
      <c r="J466" s="10">
        <v>0</v>
      </c>
      <c r="K466" s="11">
        <v>0</v>
      </c>
      <c r="L466" s="13">
        <v>-106</v>
      </c>
      <c r="M466" s="13"/>
      <c r="N466" s="12">
        <v>0</v>
      </c>
      <c r="O466" s="12">
        <v>0</v>
      </c>
      <c r="P466"/>
      <c r="Q466"/>
      <c r="R466"/>
    </row>
    <row r="467" spans="1:18" ht="14.25" hidden="1" customHeight="1">
      <c r="A467" s="8" t="s">
        <v>338</v>
      </c>
      <c r="B467" s="8" t="s">
        <v>193</v>
      </c>
      <c r="C467" s="8" t="s">
        <v>14</v>
      </c>
      <c r="D467" s="8" t="s">
        <v>14</v>
      </c>
      <c r="E467" s="8" t="s">
        <v>198</v>
      </c>
      <c r="F467" s="8" t="s">
        <v>713</v>
      </c>
      <c r="G467" s="8" t="s">
        <v>714</v>
      </c>
      <c r="H467" s="9" t="s">
        <v>210</v>
      </c>
      <c r="I467" s="3">
        <v>-12</v>
      </c>
      <c r="J467" s="10">
        <v>0</v>
      </c>
      <c r="K467" s="11">
        <v>11</v>
      </c>
      <c r="L467" s="13">
        <v>-23</v>
      </c>
      <c r="M467" s="13"/>
      <c r="N467" s="12">
        <v>0</v>
      </c>
      <c r="O467" s="12">
        <v>0</v>
      </c>
      <c r="P467"/>
      <c r="Q467"/>
      <c r="R467"/>
    </row>
    <row r="468" spans="1:18" ht="14.25" hidden="1" customHeight="1">
      <c r="A468" s="1" t="s">
        <v>338</v>
      </c>
      <c r="B468" s="1" t="s">
        <v>193</v>
      </c>
      <c r="C468" s="1" t="s">
        <v>14</v>
      </c>
      <c r="D468" s="1" t="s">
        <v>14</v>
      </c>
      <c r="E468" s="1" t="s">
        <v>24</v>
      </c>
      <c r="F468" s="1" t="s">
        <v>713</v>
      </c>
      <c r="G468" s="1" t="s">
        <v>714</v>
      </c>
      <c r="H468" s="2" t="s">
        <v>210</v>
      </c>
      <c r="I468" s="3">
        <v>3385</v>
      </c>
      <c r="J468" s="4">
        <v>0</v>
      </c>
      <c r="K468" s="5">
        <v>0</v>
      </c>
      <c r="L468" s="7">
        <v>3385</v>
      </c>
      <c r="M468" s="7"/>
      <c r="N468" s="6">
        <v>0</v>
      </c>
      <c r="O468" s="6">
        <v>0</v>
      </c>
      <c r="P468"/>
      <c r="Q468"/>
      <c r="R468"/>
    </row>
    <row r="469" spans="1:18" ht="14.25" hidden="1" customHeight="1">
      <c r="A469" s="8" t="s">
        <v>338</v>
      </c>
      <c r="B469" s="8" t="s">
        <v>193</v>
      </c>
      <c r="C469" s="8" t="s">
        <v>14</v>
      </c>
      <c r="D469" s="8" t="s">
        <v>14</v>
      </c>
      <c r="E469" s="8" t="s">
        <v>12</v>
      </c>
      <c r="F469" s="8" t="s">
        <v>338</v>
      </c>
      <c r="G469" s="8" t="s">
        <v>442</v>
      </c>
      <c r="H469" s="9" t="s">
        <v>210</v>
      </c>
      <c r="I469" s="3">
        <v>-500</v>
      </c>
      <c r="J469" s="10">
        <v>0</v>
      </c>
      <c r="K469" s="11">
        <v>0</v>
      </c>
      <c r="L469" s="13">
        <v>-500</v>
      </c>
      <c r="M469" s="13"/>
      <c r="N469" s="12">
        <v>0</v>
      </c>
      <c r="O469" s="12">
        <v>0</v>
      </c>
      <c r="P469"/>
      <c r="Q469"/>
      <c r="R469"/>
    </row>
    <row r="470" spans="1:18" ht="14.25" hidden="1" customHeight="1">
      <c r="A470" s="1" t="s">
        <v>338</v>
      </c>
      <c r="B470" s="1" t="s">
        <v>193</v>
      </c>
      <c r="C470" s="1" t="s">
        <v>14</v>
      </c>
      <c r="D470" s="1" t="s">
        <v>14</v>
      </c>
      <c r="E470" s="1" t="s">
        <v>24</v>
      </c>
      <c r="F470" s="1" t="s">
        <v>338</v>
      </c>
      <c r="G470" s="1" t="s">
        <v>442</v>
      </c>
      <c r="H470" s="2" t="s">
        <v>210</v>
      </c>
      <c r="I470" s="3">
        <v>980</v>
      </c>
      <c r="J470" s="4">
        <v>0</v>
      </c>
      <c r="K470" s="5">
        <v>0</v>
      </c>
      <c r="L470" s="7">
        <v>980</v>
      </c>
      <c r="M470" s="7"/>
      <c r="N470" s="6">
        <v>0</v>
      </c>
      <c r="O470" s="6">
        <v>0</v>
      </c>
      <c r="P470"/>
      <c r="Q470"/>
      <c r="R470"/>
    </row>
    <row r="471" spans="1:18" ht="14.25" hidden="1" customHeight="1">
      <c r="A471" s="8" t="s">
        <v>338</v>
      </c>
      <c r="B471" s="8" t="s">
        <v>357</v>
      </c>
      <c r="C471" s="8" t="s">
        <v>14</v>
      </c>
      <c r="D471" s="8" t="s">
        <v>14</v>
      </c>
      <c r="E471" s="8" t="s">
        <v>12</v>
      </c>
      <c r="F471" s="8" t="s">
        <v>581</v>
      </c>
      <c r="G471" s="8" t="s">
        <v>582</v>
      </c>
      <c r="H471" s="9" t="s">
        <v>50</v>
      </c>
      <c r="I471" s="3">
        <v>-21600</v>
      </c>
      <c r="J471" s="10">
        <v>0</v>
      </c>
      <c r="K471" s="11">
        <v>0</v>
      </c>
      <c r="L471" s="13">
        <v>-21600</v>
      </c>
      <c r="M471" s="13"/>
      <c r="N471" s="12">
        <v>0</v>
      </c>
      <c r="O471" s="12">
        <v>0</v>
      </c>
      <c r="P471"/>
      <c r="Q471"/>
      <c r="R471"/>
    </row>
    <row r="472" spans="1:18" ht="14.25" hidden="1" customHeight="1">
      <c r="A472" s="8" t="s">
        <v>338</v>
      </c>
      <c r="B472" s="8" t="s">
        <v>357</v>
      </c>
      <c r="C472" s="8" t="s">
        <v>14</v>
      </c>
      <c r="D472" s="8" t="s">
        <v>14</v>
      </c>
      <c r="E472" s="8" t="s">
        <v>12</v>
      </c>
      <c r="F472" s="8" t="s">
        <v>632</v>
      </c>
      <c r="G472" s="8" t="s">
        <v>633</v>
      </c>
      <c r="H472" s="9" t="s">
        <v>50</v>
      </c>
      <c r="I472" s="3">
        <v>-3600</v>
      </c>
      <c r="J472" s="10">
        <v>0</v>
      </c>
      <c r="K472" s="11">
        <v>0</v>
      </c>
      <c r="L472" s="13">
        <v>-3600</v>
      </c>
      <c r="M472" s="13"/>
      <c r="N472" s="12">
        <v>0</v>
      </c>
      <c r="O472" s="12">
        <v>0</v>
      </c>
      <c r="P472"/>
      <c r="Q472"/>
      <c r="R472"/>
    </row>
    <row r="473" spans="1:18" ht="14.25" hidden="1" customHeight="1">
      <c r="A473" s="8" t="s">
        <v>338</v>
      </c>
      <c r="B473" s="8" t="s">
        <v>357</v>
      </c>
      <c r="C473" s="8" t="s">
        <v>14</v>
      </c>
      <c r="D473" s="8" t="s">
        <v>14</v>
      </c>
      <c r="E473" s="8" t="s">
        <v>12</v>
      </c>
      <c r="F473" s="8" t="s">
        <v>634</v>
      </c>
      <c r="G473" s="8" t="s">
        <v>635</v>
      </c>
      <c r="H473" s="9" t="s">
        <v>50</v>
      </c>
      <c r="I473" s="3">
        <v>-13200</v>
      </c>
      <c r="J473" s="10">
        <v>0</v>
      </c>
      <c r="K473" s="11">
        <v>0</v>
      </c>
      <c r="L473" s="13">
        <v>-13200</v>
      </c>
      <c r="M473" s="13"/>
      <c r="N473" s="12">
        <v>0</v>
      </c>
      <c r="O473" s="12">
        <v>0</v>
      </c>
      <c r="P473"/>
      <c r="Q473"/>
      <c r="R473"/>
    </row>
    <row r="474" spans="1:18" ht="14.25" hidden="1" customHeight="1">
      <c r="A474" s="8" t="s">
        <v>356</v>
      </c>
      <c r="B474" s="8" t="s">
        <v>14</v>
      </c>
      <c r="C474" s="8" t="s">
        <v>14</v>
      </c>
      <c r="D474" s="8" t="s">
        <v>14</v>
      </c>
      <c r="E474" s="8" t="s">
        <v>12</v>
      </c>
      <c r="F474" s="8" t="s">
        <v>684</v>
      </c>
      <c r="G474" s="8" t="s">
        <v>685</v>
      </c>
      <c r="H474" s="9" t="s">
        <v>50</v>
      </c>
      <c r="I474" s="3">
        <v>-19200</v>
      </c>
      <c r="J474" s="10">
        <v>0</v>
      </c>
      <c r="K474" s="11">
        <v>0</v>
      </c>
      <c r="L474" s="13">
        <v>-19200</v>
      </c>
      <c r="M474" s="13"/>
      <c r="N474" s="12">
        <v>0</v>
      </c>
      <c r="O474" s="12">
        <v>0</v>
      </c>
      <c r="P474"/>
      <c r="Q474"/>
      <c r="R474"/>
    </row>
    <row r="475" spans="1:18" ht="14.25" hidden="1" customHeight="1">
      <c r="A475" s="8" t="s">
        <v>356</v>
      </c>
      <c r="B475" s="8" t="s">
        <v>14</v>
      </c>
      <c r="C475" s="8" t="s">
        <v>14</v>
      </c>
      <c r="D475" s="8" t="s">
        <v>14</v>
      </c>
      <c r="E475" s="8" t="s">
        <v>12</v>
      </c>
      <c r="F475" s="8" t="s">
        <v>765</v>
      </c>
      <c r="G475" s="8" t="s">
        <v>766</v>
      </c>
      <c r="H475" s="9" t="s">
        <v>50</v>
      </c>
      <c r="I475" s="3">
        <v>-30430</v>
      </c>
      <c r="J475" s="10">
        <v>0</v>
      </c>
      <c r="K475" s="11">
        <v>8160</v>
      </c>
      <c r="L475" s="13">
        <v>-38590</v>
      </c>
      <c r="M475" s="13"/>
      <c r="N475" s="12">
        <v>0</v>
      </c>
      <c r="O475" s="12">
        <v>0</v>
      </c>
      <c r="P475"/>
      <c r="Q475"/>
      <c r="R475"/>
    </row>
    <row r="476" spans="1:18" ht="14.25" hidden="1" customHeight="1">
      <c r="A476" s="8" t="s">
        <v>356</v>
      </c>
      <c r="B476" s="8" t="s">
        <v>14</v>
      </c>
      <c r="C476" s="8" t="s">
        <v>14</v>
      </c>
      <c r="D476" s="8" t="s">
        <v>14</v>
      </c>
      <c r="E476" s="8" t="s">
        <v>12</v>
      </c>
      <c r="F476" s="8" t="s">
        <v>577</v>
      </c>
      <c r="G476" s="8" t="s">
        <v>578</v>
      </c>
      <c r="H476" s="9" t="s">
        <v>50</v>
      </c>
      <c r="I476" s="3">
        <v>-21960</v>
      </c>
      <c r="J476" s="10">
        <v>0</v>
      </c>
      <c r="K476" s="11">
        <v>0</v>
      </c>
      <c r="L476" s="13">
        <v>-21960</v>
      </c>
      <c r="M476" s="13"/>
      <c r="N476" s="12">
        <v>0</v>
      </c>
      <c r="O476" s="12">
        <v>0</v>
      </c>
      <c r="P476"/>
      <c r="Q476"/>
      <c r="R476"/>
    </row>
    <row r="477" spans="1:18" ht="14.25" hidden="1" customHeight="1">
      <c r="A477" s="8" t="s">
        <v>356</v>
      </c>
      <c r="B477" s="8" t="s">
        <v>14</v>
      </c>
      <c r="C477" s="8" t="s">
        <v>14</v>
      </c>
      <c r="D477" s="8" t="s">
        <v>14</v>
      </c>
      <c r="E477" s="8" t="s">
        <v>12</v>
      </c>
      <c r="F477" s="8" t="s">
        <v>579</v>
      </c>
      <c r="G477" s="8" t="s">
        <v>580</v>
      </c>
      <c r="H477" s="9" t="s">
        <v>50</v>
      </c>
      <c r="I477" s="3">
        <v>-4800</v>
      </c>
      <c r="J477" s="10">
        <v>0</v>
      </c>
      <c r="K477" s="11">
        <v>0</v>
      </c>
      <c r="L477" s="13">
        <v>-4800</v>
      </c>
      <c r="M477" s="13"/>
      <c r="N477" s="12">
        <v>0</v>
      </c>
      <c r="O477" s="12">
        <v>0</v>
      </c>
      <c r="P477"/>
      <c r="Q477"/>
      <c r="R477"/>
    </row>
    <row r="478" spans="1:18" ht="14.25" hidden="1" customHeight="1">
      <c r="A478" s="8" t="s">
        <v>356</v>
      </c>
      <c r="B478" s="8" t="s">
        <v>14</v>
      </c>
      <c r="C478" s="8" t="s">
        <v>14</v>
      </c>
      <c r="D478" s="8" t="s">
        <v>14</v>
      </c>
      <c r="E478" s="8" t="s">
        <v>12</v>
      </c>
      <c r="F478" s="8" t="s">
        <v>575</v>
      </c>
      <c r="G478" s="8" t="s">
        <v>576</v>
      </c>
      <c r="H478" s="9" t="s">
        <v>50</v>
      </c>
      <c r="I478" s="3">
        <v>-336</v>
      </c>
      <c r="J478" s="10">
        <v>0</v>
      </c>
      <c r="K478" s="11">
        <v>0</v>
      </c>
      <c r="L478" s="13">
        <v>-336</v>
      </c>
      <c r="M478" s="13"/>
      <c r="N478" s="12">
        <v>0</v>
      </c>
      <c r="O478" s="12">
        <v>0</v>
      </c>
      <c r="P478"/>
      <c r="Q478"/>
      <c r="R478"/>
    </row>
    <row r="479" spans="1:18" ht="14.25" hidden="1" customHeight="1">
      <c r="A479" s="8" t="s">
        <v>356</v>
      </c>
      <c r="B479" s="8" t="s">
        <v>14</v>
      </c>
      <c r="C479" s="8" t="s">
        <v>14</v>
      </c>
      <c r="D479" s="8" t="s">
        <v>14</v>
      </c>
      <c r="E479" s="8" t="s">
        <v>12</v>
      </c>
      <c r="F479" s="8" t="s">
        <v>585</v>
      </c>
      <c r="G479" s="8" t="s">
        <v>586</v>
      </c>
      <c r="H479" s="9" t="s">
        <v>50</v>
      </c>
      <c r="I479" s="3">
        <v>-10464</v>
      </c>
      <c r="J479" s="10">
        <v>0</v>
      </c>
      <c r="K479" s="11">
        <v>0</v>
      </c>
      <c r="L479" s="13">
        <v>-10464</v>
      </c>
      <c r="M479" s="13"/>
      <c r="N479" s="12">
        <v>0</v>
      </c>
      <c r="O479" s="12">
        <v>0</v>
      </c>
      <c r="P479"/>
      <c r="Q479"/>
      <c r="R479"/>
    </row>
    <row r="480" spans="1:18" ht="14.25" hidden="1" customHeight="1">
      <c r="A480" s="8" t="s">
        <v>356</v>
      </c>
      <c r="B480" s="8" t="s">
        <v>14</v>
      </c>
      <c r="C480" s="8" t="s">
        <v>14</v>
      </c>
      <c r="D480" s="8" t="s">
        <v>14</v>
      </c>
      <c r="E480" s="8" t="s">
        <v>12</v>
      </c>
      <c r="F480" s="8" t="s">
        <v>587</v>
      </c>
      <c r="G480" s="8" t="s">
        <v>588</v>
      </c>
      <c r="H480" s="9" t="s">
        <v>50</v>
      </c>
      <c r="I480" s="3">
        <v>-13848</v>
      </c>
      <c r="J480" s="10">
        <v>0</v>
      </c>
      <c r="K480" s="11">
        <v>0</v>
      </c>
      <c r="L480" s="13">
        <v>-13848</v>
      </c>
      <c r="M480" s="13"/>
      <c r="N480" s="12">
        <v>0</v>
      </c>
      <c r="O480" s="12">
        <v>0</v>
      </c>
      <c r="P480"/>
      <c r="Q480"/>
      <c r="R480"/>
    </row>
    <row r="481" spans="1:18" ht="14.25" hidden="1" customHeight="1">
      <c r="A481" s="8" t="s">
        <v>356</v>
      </c>
      <c r="B481" s="8" t="s">
        <v>14</v>
      </c>
      <c r="C481" s="8" t="s">
        <v>14</v>
      </c>
      <c r="D481" s="8" t="s">
        <v>14</v>
      </c>
      <c r="E481" s="8" t="s">
        <v>12</v>
      </c>
      <c r="F481" s="8" t="s">
        <v>583</v>
      </c>
      <c r="G481" s="8" t="s">
        <v>584</v>
      </c>
      <c r="H481" s="9" t="s">
        <v>50</v>
      </c>
      <c r="I481" s="3">
        <v>-5340</v>
      </c>
      <c r="J481" s="10">
        <v>0</v>
      </c>
      <c r="K481" s="11">
        <v>0</v>
      </c>
      <c r="L481" s="13">
        <v>-5340</v>
      </c>
      <c r="M481" s="13"/>
      <c r="N481" s="12">
        <v>0</v>
      </c>
      <c r="O481" s="12">
        <v>0</v>
      </c>
      <c r="P481"/>
      <c r="Q481"/>
      <c r="R481"/>
    </row>
    <row r="482" spans="1:18" ht="14.25" hidden="1" customHeight="1">
      <c r="A482" s="8" t="s">
        <v>356</v>
      </c>
      <c r="B482" s="8" t="s">
        <v>14</v>
      </c>
      <c r="C482" s="8" t="s">
        <v>14</v>
      </c>
      <c r="D482" s="8" t="s">
        <v>14</v>
      </c>
      <c r="E482" s="8" t="s">
        <v>12</v>
      </c>
      <c r="F482" s="8" t="s">
        <v>767</v>
      </c>
      <c r="G482" s="8" t="s">
        <v>768</v>
      </c>
      <c r="H482" s="9" t="s">
        <v>50</v>
      </c>
      <c r="I482" s="3">
        <v>-13800</v>
      </c>
      <c r="J482" s="10">
        <v>0</v>
      </c>
      <c r="K482" s="11">
        <v>72</v>
      </c>
      <c r="L482" s="13">
        <v>-13872</v>
      </c>
      <c r="M482" s="13"/>
      <c r="N482" s="12">
        <v>0</v>
      </c>
      <c r="O482" s="12">
        <v>0</v>
      </c>
      <c r="P482"/>
      <c r="Q482"/>
      <c r="R482"/>
    </row>
    <row r="483" spans="1:18" ht="14.25" hidden="1" customHeight="1">
      <c r="A483" s="8" t="s">
        <v>356</v>
      </c>
      <c r="B483" s="8" t="s">
        <v>14</v>
      </c>
      <c r="C483" s="8" t="s">
        <v>14</v>
      </c>
      <c r="D483" s="8" t="s">
        <v>14</v>
      </c>
      <c r="E483" s="8" t="s">
        <v>12</v>
      </c>
      <c r="F483" s="8" t="s">
        <v>589</v>
      </c>
      <c r="G483" s="8" t="s">
        <v>590</v>
      </c>
      <c r="H483" s="9" t="s">
        <v>382</v>
      </c>
      <c r="I483" s="3">
        <v>-1196</v>
      </c>
      <c r="J483" s="10">
        <v>0</v>
      </c>
      <c r="K483" s="11">
        <v>0</v>
      </c>
      <c r="L483" s="13">
        <v>-1196</v>
      </c>
      <c r="M483" s="13"/>
      <c r="N483" s="12">
        <v>0</v>
      </c>
      <c r="O483" s="12">
        <v>0</v>
      </c>
      <c r="P483"/>
      <c r="Q483"/>
      <c r="R483"/>
    </row>
    <row r="484" spans="1:18" ht="14.25" hidden="1" customHeight="1">
      <c r="A484" s="8" t="s">
        <v>356</v>
      </c>
      <c r="B484" s="8" t="s">
        <v>14</v>
      </c>
      <c r="C484" s="8" t="s">
        <v>14</v>
      </c>
      <c r="D484" s="8" t="s">
        <v>14</v>
      </c>
      <c r="E484" s="8" t="s">
        <v>12</v>
      </c>
      <c r="F484" s="8" t="s">
        <v>380</v>
      </c>
      <c r="G484" s="8" t="s">
        <v>381</v>
      </c>
      <c r="H484" s="9" t="s">
        <v>382</v>
      </c>
      <c r="I484" s="3">
        <v>-686</v>
      </c>
      <c r="J484" s="10">
        <v>0</v>
      </c>
      <c r="K484" s="11">
        <v>35</v>
      </c>
      <c r="L484" s="13">
        <v>-721</v>
      </c>
      <c r="M484" s="13"/>
      <c r="N484" s="12">
        <v>0</v>
      </c>
      <c r="O484" s="12">
        <v>0</v>
      </c>
      <c r="P484"/>
      <c r="Q484"/>
      <c r="R484"/>
    </row>
    <row r="485" spans="1:18" ht="14.25" hidden="1" customHeight="1">
      <c r="A485" s="8" t="s">
        <v>356</v>
      </c>
      <c r="B485" s="8" t="s">
        <v>14</v>
      </c>
      <c r="C485" s="8" t="s">
        <v>14</v>
      </c>
      <c r="D485" s="8" t="s">
        <v>14</v>
      </c>
      <c r="E485" s="8" t="s">
        <v>12</v>
      </c>
      <c r="F485" s="8" t="s">
        <v>599</v>
      </c>
      <c r="G485" s="8" t="s">
        <v>600</v>
      </c>
      <c r="H485" s="9" t="s">
        <v>50</v>
      </c>
      <c r="I485" s="3">
        <v>-14400</v>
      </c>
      <c r="J485" s="10">
        <v>0</v>
      </c>
      <c r="K485" s="11">
        <v>0</v>
      </c>
      <c r="L485" s="13">
        <v>-14400</v>
      </c>
      <c r="M485" s="13"/>
      <c r="N485" s="12">
        <v>0</v>
      </c>
      <c r="O485" s="12">
        <v>0</v>
      </c>
      <c r="P485"/>
      <c r="Q485"/>
      <c r="R485"/>
    </row>
    <row r="486" spans="1:18" ht="14.25" hidden="1" customHeight="1">
      <c r="A486" s="8" t="s">
        <v>356</v>
      </c>
      <c r="B486" s="8" t="s">
        <v>14</v>
      </c>
      <c r="C486" s="8" t="s">
        <v>14</v>
      </c>
      <c r="D486" s="8" t="s">
        <v>14</v>
      </c>
      <c r="E486" s="8" t="s">
        <v>12</v>
      </c>
      <c r="F486" s="8" t="s">
        <v>601</v>
      </c>
      <c r="G486" s="8" t="s">
        <v>602</v>
      </c>
      <c r="H486" s="9" t="s">
        <v>50</v>
      </c>
      <c r="I486" s="3">
        <v>0</v>
      </c>
      <c r="J486" s="10">
        <v>0</v>
      </c>
      <c r="K486" s="11">
        <v>19200</v>
      </c>
      <c r="L486" s="13">
        <v>-19200</v>
      </c>
      <c r="M486" s="13"/>
      <c r="N486" s="12">
        <v>0</v>
      </c>
      <c r="O486" s="12">
        <v>0</v>
      </c>
      <c r="P486"/>
      <c r="Q486"/>
      <c r="R486"/>
    </row>
    <row r="487" spans="1:18" ht="14.25" hidden="1" customHeight="1">
      <c r="A487" s="8" t="s">
        <v>356</v>
      </c>
      <c r="B487" s="8" t="s">
        <v>14</v>
      </c>
      <c r="C487" s="8" t="s">
        <v>14</v>
      </c>
      <c r="D487" s="8" t="s">
        <v>14</v>
      </c>
      <c r="E487" s="8" t="s">
        <v>12</v>
      </c>
      <c r="F487" s="8" t="s">
        <v>760</v>
      </c>
      <c r="G487" s="8" t="s">
        <v>761</v>
      </c>
      <c r="H487" s="9" t="s">
        <v>762</v>
      </c>
      <c r="I487" s="3">
        <v>-660</v>
      </c>
      <c r="J487" s="10">
        <v>0</v>
      </c>
      <c r="K487" s="11">
        <v>10</v>
      </c>
      <c r="L487" s="13">
        <v>-670</v>
      </c>
      <c r="M487" s="13"/>
      <c r="N487" s="12">
        <v>0</v>
      </c>
      <c r="O487" s="12">
        <v>0</v>
      </c>
      <c r="P487"/>
      <c r="Q487"/>
      <c r="R487"/>
    </row>
    <row r="488" spans="1:18" ht="14.25" hidden="1" customHeight="1">
      <c r="A488" s="8" t="s">
        <v>356</v>
      </c>
      <c r="B488" s="8" t="s">
        <v>14</v>
      </c>
      <c r="C488" s="8" t="s">
        <v>14</v>
      </c>
      <c r="D488" s="8" t="s">
        <v>14</v>
      </c>
      <c r="E488" s="8" t="s">
        <v>12</v>
      </c>
      <c r="F488" s="8" t="s">
        <v>763</v>
      </c>
      <c r="G488" s="8" t="s">
        <v>764</v>
      </c>
      <c r="H488" s="9" t="s">
        <v>762</v>
      </c>
      <c r="I488" s="3">
        <v>-552</v>
      </c>
      <c r="J488" s="10">
        <v>0</v>
      </c>
      <c r="K488" s="11">
        <v>3</v>
      </c>
      <c r="L488" s="13">
        <v>-555</v>
      </c>
      <c r="M488" s="13"/>
      <c r="N488" s="12">
        <v>0</v>
      </c>
      <c r="O488" s="12">
        <v>0</v>
      </c>
      <c r="P488"/>
      <c r="Q488"/>
      <c r="R488"/>
    </row>
    <row r="489" spans="1:18" ht="14.25" hidden="1" customHeight="1">
      <c r="A489" s="1" t="s">
        <v>356</v>
      </c>
      <c r="B489" s="1" t="s">
        <v>14</v>
      </c>
      <c r="C489" s="1" t="s">
        <v>14</v>
      </c>
      <c r="D489" s="1" t="s">
        <v>14</v>
      </c>
      <c r="E489" s="1" t="s">
        <v>12</v>
      </c>
      <c r="F489" s="1" t="s">
        <v>758</v>
      </c>
      <c r="G489" s="1" t="s">
        <v>759</v>
      </c>
      <c r="H489" s="2" t="s">
        <v>50</v>
      </c>
      <c r="I489" s="3">
        <v>2567</v>
      </c>
      <c r="J489" s="4">
        <v>0</v>
      </c>
      <c r="K489" s="5">
        <v>0</v>
      </c>
      <c r="L489" s="7">
        <v>2567</v>
      </c>
      <c r="M489" s="7"/>
      <c r="N489" s="6">
        <v>0</v>
      </c>
      <c r="O489" s="6">
        <v>0</v>
      </c>
      <c r="P489"/>
      <c r="Q489"/>
      <c r="R489"/>
    </row>
    <row r="490" spans="1:18" ht="14.25" hidden="1" customHeight="1">
      <c r="A490" s="8" t="s">
        <v>356</v>
      </c>
      <c r="B490" s="8" t="s">
        <v>357</v>
      </c>
      <c r="C490" s="8" t="s">
        <v>14</v>
      </c>
      <c r="D490" s="8" t="s">
        <v>14</v>
      </c>
      <c r="E490" s="8" t="s">
        <v>12</v>
      </c>
      <c r="F490" s="8" t="s">
        <v>354</v>
      </c>
      <c r="G490" s="8" t="s">
        <v>355</v>
      </c>
      <c r="H490" s="9" t="s">
        <v>50</v>
      </c>
      <c r="I490" s="3">
        <v>-9600</v>
      </c>
      <c r="J490" s="10">
        <v>0</v>
      </c>
      <c r="K490" s="11">
        <v>0</v>
      </c>
      <c r="L490" s="13">
        <v>-9600</v>
      </c>
      <c r="M490" s="13"/>
      <c r="N490" s="12">
        <v>0</v>
      </c>
      <c r="O490" s="12">
        <v>0</v>
      </c>
      <c r="P490"/>
      <c r="Q490"/>
      <c r="R490"/>
    </row>
    <row r="491" spans="1:18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20"/>
    </row>
    <row r="492" spans="1:18">
      <c r="A492" s="15"/>
      <c r="B492" s="15"/>
      <c r="C492" s="15"/>
      <c r="D492" s="15"/>
      <c r="E492" s="15"/>
      <c r="F492" s="15"/>
      <c r="G492" s="15"/>
      <c r="H492" s="15"/>
      <c r="I492" s="16"/>
      <c r="J492" s="16"/>
      <c r="K492" s="16"/>
      <c r="L492" s="16"/>
      <c r="M492" s="16"/>
      <c r="N492" s="15"/>
      <c r="O492" s="21"/>
    </row>
  </sheetData>
  <autoFilter ref="A4:R490" xr:uid="{00000000-0009-0000-0000-000000000000}">
    <filterColumn colId="0">
      <filters>
        <filter val="AMERICAN"/>
        <filter val="AR"/>
        <filter val="AUSTRALIAN"/>
        <filter val="CHILEAN"/>
        <filter val="CLEAR"/>
        <filter val="CTYKHAC"/>
        <filter val="Estonia"/>
        <filter val="FRENCH"/>
        <filter val="Germany"/>
        <filter val="ITALIAN"/>
        <filter val="KHAC"/>
        <filter val="KK"/>
        <filter val="NE"/>
        <filter val="SING"/>
        <filter val="SPAIN"/>
      </filters>
    </filterColumn>
  </autoFilter>
  <sortState ref="A4:O489">
    <sortCondition ref="A5:A489"/>
    <sortCondition ref="B5:B489"/>
    <sortCondition ref="C5:C489"/>
    <sortCondition ref="D5:D489"/>
    <sortCondition ref="F5:F489"/>
  </sortState>
  <pageMargins left="0.75" right="0.75" top="1" bottom="1" header="0.5" footer="0.5"/>
  <pageSetup scale="74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5FD20-DAE5-4760-8011-24C1ADF2AEAF}">
  <dimension ref="A1:B331"/>
  <sheetViews>
    <sheetView topLeftCell="A307" workbookViewId="0">
      <selection activeCell="G19" sqref="G19"/>
    </sheetView>
  </sheetViews>
  <sheetFormatPr defaultRowHeight="12.75"/>
  <sheetData>
    <row r="1" spans="1:2">
      <c r="A1" s="77" t="s">
        <v>1</v>
      </c>
      <c r="B1" s="77" t="s">
        <v>11</v>
      </c>
    </row>
    <row r="2" spans="1:2">
      <c r="A2" s="1" t="s">
        <v>591</v>
      </c>
      <c r="B2" s="1" t="s">
        <v>60</v>
      </c>
    </row>
    <row r="3" spans="1:2">
      <c r="A3" s="1" t="s">
        <v>276</v>
      </c>
      <c r="B3" s="1" t="s">
        <v>978</v>
      </c>
    </row>
    <row r="4" spans="1:2">
      <c r="A4" s="1" t="s">
        <v>302</v>
      </c>
      <c r="B4" s="1" t="s">
        <v>979</v>
      </c>
    </row>
    <row r="5" spans="1:2">
      <c r="A5" s="1" t="s">
        <v>270</v>
      </c>
      <c r="B5" s="1" t="s">
        <v>980</v>
      </c>
    </row>
    <row r="6" spans="1:2">
      <c r="A6" s="1" t="s">
        <v>308</v>
      </c>
      <c r="B6" s="1" t="s">
        <v>981</v>
      </c>
    </row>
    <row r="7" spans="1:2">
      <c r="A7" s="8" t="s">
        <v>274</v>
      </c>
      <c r="B7" s="8" t="s">
        <v>981</v>
      </c>
    </row>
    <row r="8" spans="1:2">
      <c r="A8" s="8" t="s">
        <v>278</v>
      </c>
      <c r="B8" s="8" t="s">
        <v>981</v>
      </c>
    </row>
    <row r="9" spans="1:2">
      <c r="A9" s="1" t="s">
        <v>350</v>
      </c>
      <c r="B9" s="1" t="s">
        <v>982</v>
      </c>
    </row>
    <row r="10" spans="1:2">
      <c r="A10" s="1" t="s">
        <v>304</v>
      </c>
      <c r="B10" s="1" t="s">
        <v>983</v>
      </c>
    </row>
    <row r="11" spans="1:2">
      <c r="A11" s="1" t="s">
        <v>306</v>
      </c>
      <c r="B11" s="1" t="s">
        <v>984</v>
      </c>
    </row>
    <row r="12" spans="1:2">
      <c r="A12" s="1" t="s">
        <v>675</v>
      </c>
      <c r="B12" s="1" t="s">
        <v>985</v>
      </c>
    </row>
    <row r="13" spans="1:2">
      <c r="A13" s="1" t="s">
        <v>680</v>
      </c>
      <c r="B13" s="1" t="s">
        <v>985</v>
      </c>
    </row>
    <row r="14" spans="1:2">
      <c r="A14" s="1" t="s">
        <v>243</v>
      </c>
      <c r="B14" s="1" t="s">
        <v>985</v>
      </c>
    </row>
    <row r="15" spans="1:2">
      <c r="A15" s="1" t="s">
        <v>245</v>
      </c>
      <c r="B15" s="1" t="s">
        <v>985</v>
      </c>
    </row>
    <row r="16" spans="1:2">
      <c r="A16" s="1" t="s">
        <v>663</v>
      </c>
      <c r="B16" s="1" t="s">
        <v>986</v>
      </c>
    </row>
    <row r="17" spans="1:2">
      <c r="A17" s="1" t="s">
        <v>663</v>
      </c>
      <c r="B17" s="1" t="s">
        <v>986</v>
      </c>
    </row>
    <row r="18" spans="1:2">
      <c r="A18" s="1" t="s">
        <v>665</v>
      </c>
      <c r="B18" s="1" t="s">
        <v>54</v>
      </c>
    </row>
    <row r="19" spans="1:2">
      <c r="A19" s="1" t="s">
        <v>665</v>
      </c>
      <c r="B19" s="1" t="s">
        <v>54</v>
      </c>
    </row>
    <row r="20" spans="1:2">
      <c r="A20" s="1" t="s">
        <v>555</v>
      </c>
      <c r="B20" s="1" t="s">
        <v>979</v>
      </c>
    </row>
    <row r="21" spans="1:2">
      <c r="A21" s="1" t="s">
        <v>673</v>
      </c>
      <c r="B21" s="1" t="s">
        <v>987</v>
      </c>
    </row>
    <row r="22" spans="1:2">
      <c r="A22" s="1" t="s">
        <v>673</v>
      </c>
      <c r="B22" s="1" t="s">
        <v>987</v>
      </c>
    </row>
    <row r="23" spans="1:2">
      <c r="A23" s="1" t="s">
        <v>551</v>
      </c>
      <c r="B23" s="1" t="s">
        <v>988</v>
      </c>
    </row>
    <row r="24" spans="1:2">
      <c r="A24" s="1" t="s">
        <v>549</v>
      </c>
      <c r="B24" s="1" t="s">
        <v>989</v>
      </c>
    </row>
    <row r="25" spans="1:2">
      <c r="A25" s="1" t="s">
        <v>667</v>
      </c>
      <c r="B25" s="1" t="s">
        <v>990</v>
      </c>
    </row>
    <row r="26" spans="1:2">
      <c r="A26" s="1" t="s">
        <v>667</v>
      </c>
      <c r="B26" s="1" t="s">
        <v>990</v>
      </c>
    </row>
    <row r="27" spans="1:2">
      <c r="A27" s="1" t="s">
        <v>511</v>
      </c>
      <c r="B27" s="1" t="s">
        <v>991</v>
      </c>
    </row>
    <row r="28" spans="1:2">
      <c r="A28" s="1" t="s">
        <v>553</v>
      </c>
      <c r="B28" s="1" t="s">
        <v>992</v>
      </c>
    </row>
    <row r="29" spans="1:2">
      <c r="A29" s="1" t="s">
        <v>527</v>
      </c>
      <c r="B29" s="1" t="s">
        <v>993</v>
      </c>
    </row>
    <row r="30" spans="1:2">
      <c r="A30" s="1" t="s">
        <v>669</v>
      </c>
      <c r="B30" s="1" t="s">
        <v>993</v>
      </c>
    </row>
    <row r="31" spans="1:2">
      <c r="A31" s="1" t="s">
        <v>136</v>
      </c>
      <c r="B31" s="1" t="s">
        <v>993</v>
      </c>
    </row>
    <row r="32" spans="1:2">
      <c r="A32" s="1" t="s">
        <v>136</v>
      </c>
      <c r="B32" s="1" t="s">
        <v>993</v>
      </c>
    </row>
    <row r="33" spans="1:2">
      <c r="A33" s="8" t="s">
        <v>533</v>
      </c>
      <c r="B33" s="8" t="s">
        <v>994</v>
      </c>
    </row>
    <row r="34" spans="1:2">
      <c r="A34" s="1" t="s">
        <v>539</v>
      </c>
      <c r="B34" s="1" t="s">
        <v>995</v>
      </c>
    </row>
    <row r="35" spans="1:2">
      <c r="A35" s="1" t="s">
        <v>545</v>
      </c>
      <c r="B35" s="1" t="s">
        <v>995</v>
      </c>
    </row>
    <row r="36" spans="1:2">
      <c r="A36" s="1" t="s">
        <v>541</v>
      </c>
      <c r="B36" s="1" t="s">
        <v>995</v>
      </c>
    </row>
    <row r="37" spans="1:2">
      <c r="A37" s="1" t="s">
        <v>543</v>
      </c>
      <c r="B37" s="1" t="s">
        <v>995</v>
      </c>
    </row>
    <row r="38" spans="1:2">
      <c r="A38" s="1" t="s">
        <v>535</v>
      </c>
      <c r="B38" s="1" t="s">
        <v>996</v>
      </c>
    </row>
    <row r="39" spans="1:2">
      <c r="A39" s="1" t="s">
        <v>535</v>
      </c>
      <c r="B39" s="1" t="s">
        <v>996</v>
      </c>
    </row>
    <row r="40" spans="1:2">
      <c r="A40" s="1" t="s">
        <v>507</v>
      </c>
      <c r="B40" s="1" t="s">
        <v>997</v>
      </c>
    </row>
    <row r="41" spans="1:2">
      <c r="A41" s="1" t="s">
        <v>507</v>
      </c>
      <c r="B41" s="1" t="s">
        <v>997</v>
      </c>
    </row>
    <row r="42" spans="1:2">
      <c r="A42" s="1" t="s">
        <v>537</v>
      </c>
      <c r="B42" s="1" t="s">
        <v>998</v>
      </c>
    </row>
    <row r="43" spans="1:2">
      <c r="A43" s="1" t="s">
        <v>537</v>
      </c>
      <c r="B43" s="1" t="s">
        <v>998</v>
      </c>
    </row>
    <row r="44" spans="1:2">
      <c r="A44" s="1" t="s">
        <v>547</v>
      </c>
      <c r="B44" s="1" t="s">
        <v>999</v>
      </c>
    </row>
    <row r="45" spans="1:2">
      <c r="A45" s="1" t="s">
        <v>523</v>
      </c>
      <c r="B45" s="1" t="s">
        <v>999</v>
      </c>
    </row>
    <row r="46" spans="1:2">
      <c r="A46" s="8" t="s">
        <v>523</v>
      </c>
      <c r="B46" s="8" t="s">
        <v>999</v>
      </c>
    </row>
    <row r="47" spans="1:2">
      <c r="A47" s="1" t="s">
        <v>521</v>
      </c>
      <c r="B47" s="1" t="s">
        <v>1000</v>
      </c>
    </row>
    <row r="48" spans="1:2">
      <c r="A48" s="1" t="s">
        <v>521</v>
      </c>
      <c r="B48" s="1" t="s">
        <v>1000</v>
      </c>
    </row>
    <row r="49" spans="1:2">
      <c r="A49" s="1" t="s">
        <v>529</v>
      </c>
      <c r="B49" s="1" t="s">
        <v>1001</v>
      </c>
    </row>
    <row r="50" spans="1:2">
      <c r="A50" s="1" t="s">
        <v>529</v>
      </c>
      <c r="B50" s="1" t="s">
        <v>1001</v>
      </c>
    </row>
    <row r="51" spans="1:2">
      <c r="A51" s="1" t="s">
        <v>531</v>
      </c>
      <c r="B51" s="1" t="s">
        <v>1002</v>
      </c>
    </row>
    <row r="52" spans="1:2">
      <c r="A52" s="1" t="s">
        <v>531</v>
      </c>
      <c r="B52" s="1" t="s">
        <v>1002</v>
      </c>
    </row>
    <row r="53" spans="1:2">
      <c r="A53" s="1" t="s">
        <v>134</v>
      </c>
      <c r="B53" s="1" t="s">
        <v>1003</v>
      </c>
    </row>
    <row r="54" spans="1:2">
      <c r="A54" s="1" t="s">
        <v>134</v>
      </c>
      <c r="B54" s="1" t="s">
        <v>1003</v>
      </c>
    </row>
    <row r="55" spans="1:2">
      <c r="A55" s="1" t="s">
        <v>129</v>
      </c>
      <c r="B55" s="1" t="s">
        <v>1004</v>
      </c>
    </row>
    <row r="56" spans="1:2">
      <c r="A56" s="1" t="s">
        <v>129</v>
      </c>
      <c r="B56" s="1" t="s">
        <v>1004</v>
      </c>
    </row>
    <row r="57" spans="1:2">
      <c r="A57" s="1" t="s">
        <v>517</v>
      </c>
      <c r="B57" s="1" t="s">
        <v>1005</v>
      </c>
    </row>
    <row r="58" spans="1:2">
      <c r="A58" s="1" t="s">
        <v>517</v>
      </c>
      <c r="B58" s="1" t="s">
        <v>1005</v>
      </c>
    </row>
    <row r="59" spans="1:2">
      <c r="A59" s="1" t="s">
        <v>515</v>
      </c>
      <c r="B59" s="1" t="s">
        <v>1006</v>
      </c>
    </row>
    <row r="60" spans="1:2">
      <c r="A60" s="1" t="s">
        <v>515</v>
      </c>
      <c r="B60" s="1" t="s">
        <v>1006</v>
      </c>
    </row>
    <row r="61" spans="1:2">
      <c r="A61" s="1" t="s">
        <v>519</v>
      </c>
      <c r="B61" s="1" t="s">
        <v>1007</v>
      </c>
    </row>
    <row r="62" spans="1:2">
      <c r="A62" s="1" t="s">
        <v>519</v>
      </c>
      <c r="B62" s="1" t="s">
        <v>1007</v>
      </c>
    </row>
    <row r="63" spans="1:2">
      <c r="A63" s="1" t="s">
        <v>509</v>
      </c>
      <c r="B63" s="1" t="s">
        <v>1008</v>
      </c>
    </row>
    <row r="64" spans="1:2">
      <c r="A64" s="1" t="s">
        <v>647</v>
      </c>
      <c r="B64" s="1" t="s">
        <v>60</v>
      </c>
    </row>
    <row r="65" spans="1:2">
      <c r="A65" s="1" t="s">
        <v>649</v>
      </c>
      <c r="B65" s="1" t="s">
        <v>54</v>
      </c>
    </row>
    <row r="66" spans="1:2">
      <c r="A66" s="1" t="s">
        <v>649</v>
      </c>
      <c r="B66" s="1" t="s">
        <v>54</v>
      </c>
    </row>
    <row r="67" spans="1:2">
      <c r="A67" s="1" t="s">
        <v>513</v>
      </c>
      <c r="B67" s="1" t="s">
        <v>54</v>
      </c>
    </row>
    <row r="68" spans="1:2">
      <c r="A68" s="1" t="s">
        <v>525</v>
      </c>
      <c r="B68" s="1" t="s">
        <v>54</v>
      </c>
    </row>
    <row r="69" spans="1:2">
      <c r="A69" s="8" t="s">
        <v>678</v>
      </c>
      <c r="B69" s="8" t="s">
        <v>14</v>
      </c>
    </row>
    <row r="70" spans="1:2">
      <c r="A70" s="1" t="s">
        <v>959</v>
      </c>
      <c r="B70" s="1" t="s">
        <v>60</v>
      </c>
    </row>
    <row r="71" spans="1:2">
      <c r="A71" s="1" t="s">
        <v>167</v>
      </c>
      <c r="B71" s="1" t="s">
        <v>1009</v>
      </c>
    </row>
    <row r="72" spans="1:2">
      <c r="A72" s="1" t="s">
        <v>169</v>
      </c>
      <c r="B72" s="1" t="s">
        <v>1010</v>
      </c>
    </row>
    <row r="73" spans="1:2">
      <c r="A73" s="8" t="s">
        <v>810</v>
      </c>
      <c r="B73" s="8" t="s">
        <v>981</v>
      </c>
    </row>
    <row r="74" spans="1:2">
      <c r="A74" s="1" t="s">
        <v>164</v>
      </c>
      <c r="B74" s="1" t="s">
        <v>1011</v>
      </c>
    </row>
    <row r="75" spans="1:2">
      <c r="A75" s="1" t="s">
        <v>164</v>
      </c>
      <c r="B75" s="1" t="s">
        <v>1011</v>
      </c>
    </row>
    <row r="76" spans="1:2">
      <c r="A76" s="1" t="s">
        <v>91</v>
      </c>
      <c r="B76" s="1" t="s">
        <v>1012</v>
      </c>
    </row>
    <row r="77" spans="1:2">
      <c r="A77" s="1" t="s">
        <v>91</v>
      </c>
      <c r="B77" s="1" t="s">
        <v>1012</v>
      </c>
    </row>
    <row r="78" spans="1:2">
      <c r="A78" s="1" t="s">
        <v>569</v>
      </c>
      <c r="B78" s="1" t="s">
        <v>1013</v>
      </c>
    </row>
    <row r="79" spans="1:2">
      <c r="A79" s="1" t="s">
        <v>569</v>
      </c>
      <c r="B79" s="1" t="s">
        <v>1013</v>
      </c>
    </row>
    <row r="80" spans="1:2">
      <c r="A80" s="1" t="s">
        <v>156</v>
      </c>
      <c r="B80" s="1" t="s">
        <v>1014</v>
      </c>
    </row>
    <row r="81" spans="1:2">
      <c r="A81" s="1" t="s">
        <v>138</v>
      </c>
      <c r="B81" s="1" t="s">
        <v>1015</v>
      </c>
    </row>
    <row r="82" spans="1:2">
      <c r="A82" s="1" t="s">
        <v>138</v>
      </c>
      <c r="B82" s="1" t="s">
        <v>1015</v>
      </c>
    </row>
    <row r="83" spans="1:2">
      <c r="A83" s="1" t="s">
        <v>573</v>
      </c>
      <c r="B83" s="1" t="s">
        <v>1016</v>
      </c>
    </row>
    <row r="84" spans="1:2">
      <c r="A84" s="1" t="s">
        <v>573</v>
      </c>
      <c r="B84" s="1" t="s">
        <v>1016</v>
      </c>
    </row>
    <row r="85" spans="1:2">
      <c r="A85" s="1" t="s">
        <v>148</v>
      </c>
      <c r="B85" s="1" t="s">
        <v>1017</v>
      </c>
    </row>
    <row r="86" spans="1:2">
      <c r="A86" s="1" t="s">
        <v>148</v>
      </c>
      <c r="B86" s="1" t="s">
        <v>1017</v>
      </c>
    </row>
    <row r="87" spans="1:2">
      <c r="A87" s="1" t="s">
        <v>154</v>
      </c>
      <c r="B87" s="1" t="s">
        <v>1018</v>
      </c>
    </row>
    <row r="88" spans="1:2">
      <c r="A88" s="1" t="s">
        <v>154</v>
      </c>
      <c r="B88" s="1" t="s">
        <v>1018</v>
      </c>
    </row>
    <row r="89" spans="1:2">
      <c r="A89" s="1" t="s">
        <v>182</v>
      </c>
      <c r="B89" s="1" t="s">
        <v>1019</v>
      </c>
    </row>
    <row r="90" spans="1:2">
      <c r="A90" s="1" t="s">
        <v>182</v>
      </c>
      <c r="B90" s="1" t="s">
        <v>1019</v>
      </c>
    </row>
    <row r="91" spans="1:2">
      <c r="A91" s="1" t="s">
        <v>567</v>
      </c>
      <c r="B91" s="1" t="s">
        <v>1020</v>
      </c>
    </row>
    <row r="92" spans="1:2">
      <c r="A92" s="1" t="s">
        <v>567</v>
      </c>
      <c r="B92" s="1" t="s">
        <v>1020</v>
      </c>
    </row>
    <row r="93" spans="1:2">
      <c r="A93" s="1" t="s">
        <v>571</v>
      </c>
      <c r="B93" s="1" t="s">
        <v>1021</v>
      </c>
    </row>
    <row r="94" spans="1:2">
      <c r="A94" s="1" t="s">
        <v>152</v>
      </c>
      <c r="B94" s="1" t="s">
        <v>1022</v>
      </c>
    </row>
    <row r="95" spans="1:2">
      <c r="A95" s="1" t="s">
        <v>152</v>
      </c>
      <c r="B95" s="1" t="s">
        <v>1022</v>
      </c>
    </row>
    <row r="96" spans="1:2">
      <c r="A96" s="1" t="s">
        <v>140</v>
      </c>
      <c r="B96" s="1" t="s">
        <v>1023</v>
      </c>
    </row>
    <row r="97" spans="1:2">
      <c r="A97" s="1" t="s">
        <v>140</v>
      </c>
      <c r="B97" s="1" t="s">
        <v>1023</v>
      </c>
    </row>
    <row r="98" spans="1:2">
      <c r="A98" s="1" t="s">
        <v>150</v>
      </c>
      <c r="B98" s="1" t="s">
        <v>1024</v>
      </c>
    </row>
    <row r="99" spans="1:2">
      <c r="A99" s="1" t="s">
        <v>150</v>
      </c>
      <c r="B99" s="1" t="s">
        <v>1024</v>
      </c>
    </row>
    <row r="100" spans="1:2">
      <c r="A100" s="1" t="s">
        <v>61</v>
      </c>
      <c r="B100" s="1" t="s">
        <v>1025</v>
      </c>
    </row>
    <row r="101" spans="1:2">
      <c r="A101" s="1" t="s">
        <v>61</v>
      </c>
      <c r="B101" s="1" t="s">
        <v>1025</v>
      </c>
    </row>
    <row r="102" spans="1:2">
      <c r="A102" s="1" t="s">
        <v>146</v>
      </c>
      <c r="B102" s="1" t="s">
        <v>1026</v>
      </c>
    </row>
    <row r="103" spans="1:2">
      <c r="A103" s="1" t="s">
        <v>146</v>
      </c>
      <c r="B103" s="1" t="s">
        <v>1026</v>
      </c>
    </row>
    <row r="104" spans="1:2">
      <c r="A104" s="1" t="s">
        <v>142</v>
      </c>
      <c r="B104" s="1" t="s">
        <v>1027</v>
      </c>
    </row>
    <row r="105" spans="1:2">
      <c r="A105" s="1" t="s">
        <v>142</v>
      </c>
      <c r="B105" s="1" t="s">
        <v>1027</v>
      </c>
    </row>
    <row r="106" spans="1:2">
      <c r="A106" s="1" t="s">
        <v>144</v>
      </c>
      <c r="B106" s="1" t="s">
        <v>1028</v>
      </c>
    </row>
    <row r="107" spans="1:2">
      <c r="A107" s="1" t="s">
        <v>144</v>
      </c>
      <c r="B107" s="1" t="s">
        <v>1028</v>
      </c>
    </row>
    <row r="108" spans="1:2">
      <c r="A108" s="1" t="s">
        <v>63</v>
      </c>
      <c r="B108" s="1" t="s">
        <v>1029</v>
      </c>
    </row>
    <row r="109" spans="1:2">
      <c r="A109" s="1" t="s">
        <v>63</v>
      </c>
      <c r="B109" s="1" t="s">
        <v>1029</v>
      </c>
    </row>
    <row r="110" spans="1:2">
      <c r="A110" s="1" t="s">
        <v>290</v>
      </c>
      <c r="B110" s="1" t="s">
        <v>60</v>
      </c>
    </row>
    <row r="111" spans="1:2">
      <c r="A111" s="1" t="s">
        <v>310</v>
      </c>
      <c r="B111" s="1" t="s">
        <v>60</v>
      </c>
    </row>
    <row r="112" spans="1:2">
      <c r="A112" s="1" t="s">
        <v>229</v>
      </c>
      <c r="B112" s="1" t="s">
        <v>985</v>
      </c>
    </row>
    <row r="113" spans="1:2">
      <c r="A113" s="1" t="s">
        <v>227</v>
      </c>
      <c r="B113" s="1" t="s">
        <v>985</v>
      </c>
    </row>
    <row r="114" spans="1:2">
      <c r="A114" s="1" t="s">
        <v>231</v>
      </c>
      <c r="B114" s="1" t="s">
        <v>985</v>
      </c>
    </row>
    <row r="115" spans="1:2">
      <c r="A115" s="1" t="s">
        <v>56</v>
      </c>
      <c r="B115" s="1" t="s">
        <v>1030</v>
      </c>
    </row>
    <row r="116" spans="1:2">
      <c r="A116" s="1" t="s">
        <v>56</v>
      </c>
      <c r="B116" s="1" t="s">
        <v>1030</v>
      </c>
    </row>
    <row r="117" spans="1:2">
      <c r="A117" s="1" t="s">
        <v>117</v>
      </c>
      <c r="B117" s="1" t="s">
        <v>1031</v>
      </c>
    </row>
    <row r="118" spans="1:2">
      <c r="A118" s="1" t="s">
        <v>117</v>
      </c>
      <c r="B118" s="1" t="s">
        <v>1031</v>
      </c>
    </row>
    <row r="119" spans="1:2">
      <c r="A119" s="1" t="s">
        <v>111</v>
      </c>
      <c r="B119" s="1" t="s">
        <v>1032</v>
      </c>
    </row>
    <row r="120" spans="1:2">
      <c r="A120" s="1" t="s">
        <v>125</v>
      </c>
      <c r="B120" s="1" t="s">
        <v>981</v>
      </c>
    </row>
    <row r="121" spans="1:2">
      <c r="A121" s="1" t="s">
        <v>123</v>
      </c>
      <c r="B121" s="1" t="s">
        <v>981</v>
      </c>
    </row>
    <row r="122" spans="1:2">
      <c r="A122" s="1" t="s">
        <v>119</v>
      </c>
      <c r="B122" s="1" t="s">
        <v>1033</v>
      </c>
    </row>
    <row r="123" spans="1:2">
      <c r="A123" s="1" t="s">
        <v>119</v>
      </c>
      <c r="B123" s="1" t="s">
        <v>1033</v>
      </c>
    </row>
    <row r="124" spans="1:2">
      <c r="A124" s="8" t="s">
        <v>95</v>
      </c>
      <c r="B124" s="8" t="s">
        <v>1018</v>
      </c>
    </row>
    <row r="125" spans="1:2">
      <c r="A125" s="8" t="s">
        <v>95</v>
      </c>
      <c r="B125" s="8" t="s">
        <v>1018</v>
      </c>
    </row>
    <row r="126" spans="1:2">
      <c r="A126" s="1" t="s">
        <v>113</v>
      </c>
      <c r="B126" s="1" t="s">
        <v>1034</v>
      </c>
    </row>
    <row r="127" spans="1:2">
      <c r="A127" s="1" t="s">
        <v>113</v>
      </c>
      <c r="B127" s="1" t="s">
        <v>1034</v>
      </c>
    </row>
    <row r="128" spans="1:2">
      <c r="A128" s="1" t="s">
        <v>101</v>
      </c>
      <c r="B128" s="1" t="s">
        <v>1035</v>
      </c>
    </row>
    <row r="129" spans="1:2">
      <c r="A129" s="1" t="s">
        <v>101</v>
      </c>
      <c r="B129" s="1" t="s">
        <v>1035</v>
      </c>
    </row>
    <row r="130" spans="1:2">
      <c r="A130" s="1" t="s">
        <v>127</v>
      </c>
      <c r="B130" s="1" t="s">
        <v>1036</v>
      </c>
    </row>
    <row r="131" spans="1:2">
      <c r="A131" s="1" t="s">
        <v>127</v>
      </c>
      <c r="B131" s="1" t="s">
        <v>1036</v>
      </c>
    </row>
    <row r="132" spans="1:2">
      <c r="A132" s="1" t="s">
        <v>115</v>
      </c>
      <c r="B132" s="1" t="s">
        <v>1037</v>
      </c>
    </row>
    <row r="133" spans="1:2">
      <c r="A133" s="8" t="s">
        <v>115</v>
      </c>
      <c r="B133" s="8" t="s">
        <v>1037</v>
      </c>
    </row>
    <row r="134" spans="1:2">
      <c r="A134" s="1" t="s">
        <v>105</v>
      </c>
      <c r="B134" s="1" t="s">
        <v>1038</v>
      </c>
    </row>
    <row r="135" spans="1:2">
      <c r="A135" s="1" t="s">
        <v>105</v>
      </c>
      <c r="B135" s="1" t="s">
        <v>1038</v>
      </c>
    </row>
    <row r="136" spans="1:2">
      <c r="A136" s="1" t="s">
        <v>103</v>
      </c>
      <c r="B136" s="1" t="s">
        <v>1039</v>
      </c>
    </row>
    <row r="137" spans="1:2">
      <c r="A137" s="1" t="s">
        <v>103</v>
      </c>
      <c r="B137" s="1" t="s">
        <v>1039</v>
      </c>
    </row>
    <row r="138" spans="1:2">
      <c r="A138" s="1" t="s">
        <v>107</v>
      </c>
      <c r="B138" s="1" t="s">
        <v>1040</v>
      </c>
    </row>
    <row r="139" spans="1:2">
      <c r="A139" s="1" t="s">
        <v>107</v>
      </c>
      <c r="B139" s="1" t="s">
        <v>1040</v>
      </c>
    </row>
    <row r="140" spans="1:2">
      <c r="A140" s="1" t="s">
        <v>121</v>
      </c>
      <c r="B140" s="1" t="s">
        <v>1041</v>
      </c>
    </row>
    <row r="141" spans="1:2">
      <c r="A141" s="1" t="s">
        <v>121</v>
      </c>
      <c r="B141" s="1" t="s">
        <v>1041</v>
      </c>
    </row>
    <row r="142" spans="1:2">
      <c r="A142" s="1" t="s">
        <v>99</v>
      </c>
      <c r="B142" s="1" t="s">
        <v>1042</v>
      </c>
    </row>
    <row r="143" spans="1:2">
      <c r="A143" s="8" t="s">
        <v>99</v>
      </c>
      <c r="B143" s="8" t="s">
        <v>1042</v>
      </c>
    </row>
    <row r="144" spans="1:2">
      <c r="A144" s="8" t="s">
        <v>97</v>
      </c>
      <c r="B144" s="8" t="s">
        <v>1043</v>
      </c>
    </row>
    <row r="145" spans="1:2">
      <c r="A145" s="1" t="s">
        <v>97</v>
      </c>
      <c r="B145" s="1" t="s">
        <v>1043</v>
      </c>
    </row>
    <row r="146" spans="1:2">
      <c r="A146" s="1" t="s">
        <v>109</v>
      </c>
      <c r="B146" s="1" t="s">
        <v>1044</v>
      </c>
    </row>
    <row r="147" spans="1:2">
      <c r="A147" s="1" t="s">
        <v>109</v>
      </c>
      <c r="B147" s="1" t="s">
        <v>1044</v>
      </c>
    </row>
    <row r="148" spans="1:2">
      <c r="A148" s="1" t="s">
        <v>87</v>
      </c>
      <c r="B148" s="1" t="s">
        <v>1045</v>
      </c>
    </row>
    <row r="149" spans="1:2">
      <c r="A149" s="1" t="s">
        <v>87</v>
      </c>
      <c r="B149" s="1" t="s">
        <v>1045</v>
      </c>
    </row>
    <row r="150" spans="1:2">
      <c r="A150" s="8" t="s">
        <v>494</v>
      </c>
      <c r="B150" s="8" t="s">
        <v>60</v>
      </c>
    </row>
    <row r="151" spans="1:2">
      <c r="A151" s="1" t="s">
        <v>671</v>
      </c>
      <c r="B151" s="1" t="s">
        <v>985</v>
      </c>
    </row>
    <row r="152" spans="1:2">
      <c r="A152" s="1" t="s">
        <v>194</v>
      </c>
      <c r="B152" s="1" t="s">
        <v>14</v>
      </c>
    </row>
    <row r="153" spans="1:2">
      <c r="A153" s="1" t="s">
        <v>296</v>
      </c>
      <c r="B153" s="1" t="s">
        <v>14</v>
      </c>
    </row>
    <row r="154" spans="1:2">
      <c r="A154" s="1" t="s">
        <v>373</v>
      </c>
      <c r="B154" s="1" t="s">
        <v>14</v>
      </c>
    </row>
    <row r="155" spans="1:2">
      <c r="A155" s="1" t="s">
        <v>613</v>
      </c>
      <c r="B155" s="1" t="s">
        <v>14</v>
      </c>
    </row>
    <row r="156" spans="1:2">
      <c r="A156" s="1" t="s">
        <v>332</v>
      </c>
      <c r="B156" s="1" t="s">
        <v>14</v>
      </c>
    </row>
    <row r="157" spans="1:2">
      <c r="A157" s="1" t="s">
        <v>190</v>
      </c>
      <c r="B157" s="1" t="s">
        <v>1046</v>
      </c>
    </row>
    <row r="158" spans="1:2">
      <c r="A158" s="1" t="s">
        <v>334</v>
      </c>
      <c r="B158" s="1" t="s">
        <v>1046</v>
      </c>
    </row>
    <row r="159" spans="1:2">
      <c r="A159" s="1" t="s">
        <v>328</v>
      </c>
      <c r="B159" s="1" t="s">
        <v>1046</v>
      </c>
    </row>
    <row r="160" spans="1:2">
      <c r="A160" s="1" t="s">
        <v>751</v>
      </c>
      <c r="B160" s="1" t="s">
        <v>1047</v>
      </c>
    </row>
    <row r="161" spans="1:2">
      <c r="A161" s="1" t="s">
        <v>196</v>
      </c>
      <c r="B161" s="1" t="s">
        <v>14</v>
      </c>
    </row>
    <row r="162" spans="1:2">
      <c r="A162" s="1" t="s">
        <v>175</v>
      </c>
      <c r="B162" s="1" t="s">
        <v>14</v>
      </c>
    </row>
    <row r="163" spans="1:2">
      <c r="A163" s="1" t="s">
        <v>178</v>
      </c>
      <c r="B163" s="1" t="s">
        <v>14</v>
      </c>
    </row>
    <row r="164" spans="1:2">
      <c r="A164" s="1" t="s">
        <v>955</v>
      </c>
      <c r="B164" s="1" t="s">
        <v>14</v>
      </c>
    </row>
    <row r="165" spans="1:2">
      <c r="A165" s="1" t="s">
        <v>961</v>
      </c>
      <c r="B165" s="1" t="s">
        <v>14</v>
      </c>
    </row>
    <row r="166" spans="1:2">
      <c r="A166" s="1" t="s">
        <v>957</v>
      </c>
      <c r="B166" s="1" t="s">
        <v>1048</v>
      </c>
    </row>
    <row r="167" spans="1:2">
      <c r="A167" s="1" t="s">
        <v>294</v>
      </c>
      <c r="B167" s="1" t="s">
        <v>14</v>
      </c>
    </row>
    <row r="168" spans="1:2">
      <c r="A168" s="1" t="s">
        <v>835</v>
      </c>
      <c r="B168" s="1" t="s">
        <v>14</v>
      </c>
    </row>
    <row r="169" spans="1:2">
      <c r="A169" s="1" t="s">
        <v>615</v>
      </c>
      <c r="B169" s="1" t="s">
        <v>985</v>
      </c>
    </row>
    <row r="170" spans="1:2">
      <c r="A170" s="1" t="s">
        <v>362</v>
      </c>
      <c r="B170" s="1" t="s">
        <v>1049</v>
      </c>
    </row>
    <row r="171" spans="1:2">
      <c r="A171" s="1" t="s">
        <v>362</v>
      </c>
      <c r="B171" s="1" t="s">
        <v>1049</v>
      </c>
    </row>
    <row r="172" spans="1:2">
      <c r="A172" s="1" t="s">
        <v>358</v>
      </c>
      <c r="B172" s="1" t="s">
        <v>1050</v>
      </c>
    </row>
    <row r="173" spans="1:2">
      <c r="A173" s="1" t="s">
        <v>358</v>
      </c>
      <c r="B173" s="1" t="s">
        <v>1050</v>
      </c>
    </row>
    <row r="174" spans="1:2">
      <c r="A174" s="1" t="s">
        <v>258</v>
      </c>
      <c r="B174" s="1" t="s">
        <v>1051</v>
      </c>
    </row>
    <row r="175" spans="1:2">
      <c r="A175" s="8" t="s">
        <v>258</v>
      </c>
      <c r="B175" s="8" t="s">
        <v>1051</v>
      </c>
    </row>
    <row r="176" spans="1:2">
      <c r="A176" s="1" t="s">
        <v>963</v>
      </c>
      <c r="B176" s="1" t="s">
        <v>60</v>
      </c>
    </row>
    <row r="177" spans="1:2">
      <c r="A177" s="1" t="s">
        <v>65</v>
      </c>
      <c r="B177" s="1" t="s">
        <v>1052</v>
      </c>
    </row>
    <row r="178" spans="1:2">
      <c r="A178" s="1" t="s">
        <v>364</v>
      </c>
      <c r="B178" s="1" t="s">
        <v>981</v>
      </c>
    </row>
    <row r="179" spans="1:2">
      <c r="A179" s="1" t="s">
        <v>480</v>
      </c>
      <c r="B179" s="1" t="s">
        <v>60</v>
      </c>
    </row>
    <row r="180" spans="1:2">
      <c r="A180" s="1" t="s">
        <v>313</v>
      </c>
      <c r="B180" s="1" t="s">
        <v>60</v>
      </c>
    </row>
    <row r="181" spans="1:2">
      <c r="A181" s="8" t="s">
        <v>484</v>
      </c>
      <c r="B181" s="8" t="s">
        <v>54</v>
      </c>
    </row>
    <row r="182" spans="1:2">
      <c r="A182" s="1" t="s">
        <v>597</v>
      </c>
      <c r="B182" s="1" t="s">
        <v>985</v>
      </c>
    </row>
    <row r="183" spans="1:2">
      <c r="A183" s="1" t="s">
        <v>211</v>
      </c>
      <c r="B183" s="1" t="s">
        <v>1053</v>
      </c>
    </row>
    <row r="184" spans="1:2">
      <c r="A184" s="1" t="s">
        <v>388</v>
      </c>
      <c r="B184" s="1" t="s">
        <v>1054</v>
      </c>
    </row>
    <row r="185" spans="1:2">
      <c r="A185" s="1" t="s">
        <v>630</v>
      </c>
      <c r="B185" s="1" t="s">
        <v>1052</v>
      </c>
    </row>
    <row r="186" spans="1:2">
      <c r="A186" s="1" t="s">
        <v>390</v>
      </c>
      <c r="B186" s="1" t="s">
        <v>1055</v>
      </c>
    </row>
    <row r="187" spans="1:2">
      <c r="A187" s="1" t="s">
        <v>317</v>
      </c>
      <c r="B187" s="1" t="s">
        <v>1055</v>
      </c>
    </row>
    <row r="188" spans="1:2">
      <c r="A188" s="1" t="s">
        <v>557</v>
      </c>
      <c r="B188" s="1" t="s">
        <v>1056</v>
      </c>
    </row>
    <row r="189" spans="1:2">
      <c r="A189" s="1" t="s">
        <v>315</v>
      </c>
      <c r="B189" s="1" t="s">
        <v>1057</v>
      </c>
    </row>
    <row r="190" spans="1:2">
      <c r="A190" s="1" t="s">
        <v>655</v>
      </c>
      <c r="B190" s="1" t="s">
        <v>981</v>
      </c>
    </row>
    <row r="191" spans="1:2">
      <c r="A191" s="1" t="s">
        <v>75</v>
      </c>
      <c r="B191" s="1" t="s">
        <v>981</v>
      </c>
    </row>
    <row r="192" spans="1:2">
      <c r="A192" s="1" t="s">
        <v>219</v>
      </c>
      <c r="B192" s="1" t="s">
        <v>981</v>
      </c>
    </row>
    <row r="193" spans="1:2">
      <c r="A193" s="8" t="s">
        <v>486</v>
      </c>
      <c r="B193" s="8" t="s">
        <v>60</v>
      </c>
    </row>
    <row r="194" spans="1:2">
      <c r="A194" s="1" t="s">
        <v>93</v>
      </c>
      <c r="B194" s="1" t="s">
        <v>54</v>
      </c>
    </row>
    <row r="195" spans="1:2">
      <c r="A195" s="1" t="s">
        <v>319</v>
      </c>
      <c r="B195" s="1" t="s">
        <v>1058</v>
      </c>
    </row>
    <row r="196" spans="1:2">
      <c r="A196" s="1" t="s">
        <v>319</v>
      </c>
      <c r="B196" s="1" t="s">
        <v>1058</v>
      </c>
    </row>
    <row r="197" spans="1:2">
      <c r="A197" s="1" t="s">
        <v>326</v>
      </c>
      <c r="B197" s="1" t="s">
        <v>1059</v>
      </c>
    </row>
    <row r="198" spans="1:2">
      <c r="A198" s="1" t="s">
        <v>286</v>
      </c>
      <c r="B198" s="1" t="s">
        <v>1060</v>
      </c>
    </row>
    <row r="199" spans="1:2">
      <c r="A199" s="1" t="s">
        <v>288</v>
      </c>
      <c r="B199" s="1" t="s">
        <v>1061</v>
      </c>
    </row>
    <row r="200" spans="1:2">
      <c r="A200" s="1" t="s">
        <v>288</v>
      </c>
      <c r="B200" s="1" t="s">
        <v>1061</v>
      </c>
    </row>
    <row r="201" spans="1:2">
      <c r="A201" s="1" t="s">
        <v>323</v>
      </c>
      <c r="B201" s="1" t="s">
        <v>1062</v>
      </c>
    </row>
    <row r="202" spans="1:2">
      <c r="A202" s="8" t="s">
        <v>323</v>
      </c>
      <c r="B202" s="8" t="s">
        <v>1062</v>
      </c>
    </row>
    <row r="203" spans="1:2">
      <c r="A203" s="1" t="s">
        <v>321</v>
      </c>
      <c r="B203" s="1" t="s">
        <v>1063</v>
      </c>
    </row>
    <row r="204" spans="1:2">
      <c r="A204" s="1" t="s">
        <v>321</v>
      </c>
      <c r="B204" s="1" t="s">
        <v>1063</v>
      </c>
    </row>
    <row r="205" spans="1:2">
      <c r="A205" s="1" t="s">
        <v>282</v>
      </c>
      <c r="B205" s="1" t="s">
        <v>60</v>
      </c>
    </row>
    <row r="206" spans="1:2">
      <c r="A206" s="8" t="s">
        <v>282</v>
      </c>
      <c r="B206" s="8" t="s">
        <v>60</v>
      </c>
    </row>
    <row r="207" spans="1:2">
      <c r="A207" s="1" t="s">
        <v>241</v>
      </c>
      <c r="B207" s="1" t="s">
        <v>1064</v>
      </c>
    </row>
    <row r="208" spans="1:2">
      <c r="A208" s="1" t="s">
        <v>241</v>
      </c>
      <c r="B208" s="1" t="s">
        <v>1064</v>
      </c>
    </row>
    <row r="209" spans="1:2">
      <c r="A209" s="1" t="s">
        <v>235</v>
      </c>
      <c r="B209" s="1" t="s">
        <v>1057</v>
      </c>
    </row>
    <row r="210" spans="1:2">
      <c r="A210" s="1" t="s">
        <v>239</v>
      </c>
      <c r="B210" s="1" t="s">
        <v>1057</v>
      </c>
    </row>
    <row r="211" spans="1:2">
      <c r="A211" s="1" t="s">
        <v>250</v>
      </c>
      <c r="B211" s="1" t="s">
        <v>1065</v>
      </c>
    </row>
    <row r="212" spans="1:2">
      <c r="A212" s="1" t="s">
        <v>595</v>
      </c>
      <c r="B212" s="1" t="s">
        <v>1009</v>
      </c>
    </row>
    <row r="213" spans="1:2">
      <c r="A213" s="1" t="s">
        <v>595</v>
      </c>
      <c r="B213" s="1" t="s">
        <v>1009</v>
      </c>
    </row>
    <row r="214" spans="1:2">
      <c r="A214" s="1" t="s">
        <v>490</v>
      </c>
      <c r="B214" s="1" t="s">
        <v>1066</v>
      </c>
    </row>
    <row r="215" spans="1:2">
      <c r="A215" s="8" t="s">
        <v>490</v>
      </c>
      <c r="B215" s="8" t="s">
        <v>1066</v>
      </c>
    </row>
    <row r="216" spans="1:2">
      <c r="A216" s="1" t="s">
        <v>254</v>
      </c>
      <c r="B216" s="1" t="s">
        <v>1067</v>
      </c>
    </row>
    <row r="217" spans="1:2">
      <c r="A217" s="8" t="s">
        <v>254</v>
      </c>
      <c r="B217" s="8" t="s">
        <v>1067</v>
      </c>
    </row>
    <row r="218" spans="1:2">
      <c r="A218" s="1" t="s">
        <v>280</v>
      </c>
      <c r="B218" s="1" t="s">
        <v>1068</v>
      </c>
    </row>
    <row r="219" spans="1:2">
      <c r="A219" s="8" t="s">
        <v>280</v>
      </c>
      <c r="B219" s="8" t="s">
        <v>1068</v>
      </c>
    </row>
    <row r="220" spans="1:2">
      <c r="A220" s="1" t="s">
        <v>266</v>
      </c>
      <c r="B220" s="1" t="s">
        <v>1069</v>
      </c>
    </row>
    <row r="221" spans="1:2">
      <c r="A221" s="1" t="s">
        <v>266</v>
      </c>
      <c r="B221" s="1" t="s">
        <v>1069</v>
      </c>
    </row>
    <row r="222" spans="1:2">
      <c r="A222" s="1" t="s">
        <v>256</v>
      </c>
      <c r="B222" s="1" t="s">
        <v>1070</v>
      </c>
    </row>
    <row r="223" spans="1:2">
      <c r="A223" s="8" t="s">
        <v>256</v>
      </c>
      <c r="B223" s="8" t="s">
        <v>1070</v>
      </c>
    </row>
    <row r="224" spans="1:2">
      <c r="A224" s="1" t="s">
        <v>492</v>
      </c>
      <c r="B224" s="1" t="s">
        <v>60</v>
      </c>
    </row>
    <row r="225" spans="1:2">
      <c r="A225" s="1" t="s">
        <v>492</v>
      </c>
      <c r="B225" s="1" t="s">
        <v>60</v>
      </c>
    </row>
    <row r="226" spans="1:2">
      <c r="A226" s="1" t="s">
        <v>247</v>
      </c>
      <c r="B226" s="1" t="s">
        <v>60</v>
      </c>
    </row>
    <row r="227" spans="1:2">
      <c r="A227" s="8" t="s">
        <v>247</v>
      </c>
      <c r="B227" s="8" t="s">
        <v>60</v>
      </c>
    </row>
    <row r="228" spans="1:2">
      <c r="A228" s="1" t="s">
        <v>488</v>
      </c>
      <c r="B228" s="1" t="s">
        <v>60</v>
      </c>
    </row>
    <row r="229" spans="1:2">
      <c r="A229" s="8" t="s">
        <v>488</v>
      </c>
      <c r="B229" s="8" t="s">
        <v>60</v>
      </c>
    </row>
    <row r="230" spans="1:2">
      <c r="A230" s="1" t="s">
        <v>184</v>
      </c>
      <c r="B230" s="1" t="s">
        <v>1071</v>
      </c>
    </row>
    <row r="231" spans="1:2">
      <c r="A231" s="1" t="s">
        <v>184</v>
      </c>
      <c r="B231" s="1" t="s">
        <v>1071</v>
      </c>
    </row>
    <row r="232" spans="1:2">
      <c r="A232" s="1" t="s">
        <v>188</v>
      </c>
      <c r="B232" s="1" t="s">
        <v>1072</v>
      </c>
    </row>
    <row r="233" spans="1:2">
      <c r="A233" s="1" t="s">
        <v>188</v>
      </c>
      <c r="B233" s="1" t="s">
        <v>1072</v>
      </c>
    </row>
    <row r="234" spans="1:2">
      <c r="A234" s="1" t="s">
        <v>565</v>
      </c>
      <c r="B234" s="1" t="s">
        <v>985</v>
      </c>
    </row>
    <row r="235" spans="1:2">
      <c r="A235" s="1" t="s">
        <v>563</v>
      </c>
      <c r="B235" s="1" t="s">
        <v>238</v>
      </c>
    </row>
    <row r="236" spans="1:2">
      <c r="A236" s="1" t="s">
        <v>857</v>
      </c>
      <c r="B236" s="1" t="s">
        <v>238</v>
      </c>
    </row>
    <row r="237" spans="1:2">
      <c r="A237" s="1" t="s">
        <v>344</v>
      </c>
      <c r="B237" s="1" t="s">
        <v>238</v>
      </c>
    </row>
    <row r="238" spans="1:2">
      <c r="A238" s="1" t="s">
        <v>346</v>
      </c>
      <c r="B238" s="1" t="s">
        <v>238</v>
      </c>
    </row>
    <row r="239" spans="1:2">
      <c r="A239" s="1" t="s">
        <v>561</v>
      </c>
      <c r="B239" s="1" t="s">
        <v>238</v>
      </c>
    </row>
    <row r="240" spans="1:2">
      <c r="A240" s="1" t="s">
        <v>855</v>
      </c>
      <c r="B240" s="1" t="s">
        <v>238</v>
      </c>
    </row>
    <row r="241" spans="1:2">
      <c r="A241" s="1" t="s">
        <v>607</v>
      </c>
      <c r="B241" s="1" t="s">
        <v>325</v>
      </c>
    </row>
    <row r="242" spans="1:2">
      <c r="A242" s="1" t="s">
        <v>78</v>
      </c>
      <c r="B242" s="1" t="s">
        <v>1073</v>
      </c>
    </row>
    <row r="243" spans="1:2">
      <c r="A243" s="1" t="s">
        <v>78</v>
      </c>
      <c r="B243" s="1" t="s">
        <v>1073</v>
      </c>
    </row>
    <row r="244" spans="1:2">
      <c r="A244" s="1" t="s">
        <v>605</v>
      </c>
      <c r="B244" s="1" t="s">
        <v>1074</v>
      </c>
    </row>
    <row r="245" spans="1:2">
      <c r="A245" s="1" t="s">
        <v>609</v>
      </c>
      <c r="B245" s="1" t="s">
        <v>1075</v>
      </c>
    </row>
    <row r="246" spans="1:2">
      <c r="A246" s="8" t="s">
        <v>603</v>
      </c>
      <c r="B246" s="8" t="s">
        <v>325</v>
      </c>
    </row>
    <row r="247" spans="1:2">
      <c r="A247" s="1" t="s">
        <v>158</v>
      </c>
      <c r="B247" s="1" t="s">
        <v>54</v>
      </c>
    </row>
    <row r="248" spans="1:2">
      <c r="A248" s="1" t="s">
        <v>504</v>
      </c>
      <c r="B248" s="1" t="s">
        <v>985</v>
      </c>
    </row>
    <row r="249" spans="1:2">
      <c r="A249" s="1" t="s">
        <v>624</v>
      </c>
      <c r="B249" s="1" t="s">
        <v>1076</v>
      </c>
    </row>
    <row r="250" spans="1:2">
      <c r="A250" s="1" t="s">
        <v>626</v>
      </c>
      <c r="B250" s="1" t="s">
        <v>1056</v>
      </c>
    </row>
    <row r="251" spans="1:2">
      <c r="A251" s="1" t="s">
        <v>620</v>
      </c>
      <c r="B251" s="1" t="s">
        <v>623</v>
      </c>
    </row>
    <row r="252" spans="1:2">
      <c r="A252" s="1" t="s">
        <v>965</v>
      </c>
      <c r="B252" s="1" t="s">
        <v>1077</v>
      </c>
    </row>
    <row r="253" spans="1:2">
      <c r="A253" s="1" t="s">
        <v>965</v>
      </c>
      <c r="B253" s="1" t="s">
        <v>1077</v>
      </c>
    </row>
    <row r="254" spans="1:2">
      <c r="A254" s="1" t="s">
        <v>967</v>
      </c>
      <c r="B254" s="1" t="s">
        <v>1077</v>
      </c>
    </row>
    <row r="255" spans="1:2">
      <c r="A255" s="1" t="s">
        <v>967</v>
      </c>
      <c r="B255" s="1" t="s">
        <v>1077</v>
      </c>
    </row>
    <row r="256" spans="1:2">
      <c r="A256" s="1" t="s">
        <v>262</v>
      </c>
      <c r="B256" s="1" t="s">
        <v>1053</v>
      </c>
    </row>
    <row r="257" spans="1:2">
      <c r="A257" s="1" t="s">
        <v>215</v>
      </c>
      <c r="B257" s="1" t="s">
        <v>1078</v>
      </c>
    </row>
    <row r="258" spans="1:2">
      <c r="A258" s="1" t="s">
        <v>215</v>
      </c>
      <c r="B258" s="1" t="s">
        <v>1078</v>
      </c>
    </row>
    <row r="259" spans="1:2">
      <c r="A259" s="1" t="s">
        <v>81</v>
      </c>
      <c r="B259" s="1" t="s">
        <v>1079</v>
      </c>
    </row>
    <row r="260" spans="1:2">
      <c r="A260" s="1" t="s">
        <v>160</v>
      </c>
      <c r="B260" s="1" t="s">
        <v>1080</v>
      </c>
    </row>
    <row r="261" spans="1:2">
      <c r="A261" s="1" t="s">
        <v>160</v>
      </c>
      <c r="B261" s="1" t="s">
        <v>1080</v>
      </c>
    </row>
    <row r="262" spans="1:2">
      <c r="A262" s="1" t="s">
        <v>213</v>
      </c>
      <c r="B262" s="1" t="s">
        <v>1081</v>
      </c>
    </row>
    <row r="263" spans="1:2">
      <c r="A263" s="1" t="s">
        <v>213</v>
      </c>
      <c r="B263" s="1" t="s">
        <v>1081</v>
      </c>
    </row>
    <row r="264" spans="1:2">
      <c r="A264" s="1" t="s">
        <v>85</v>
      </c>
      <c r="B264" s="1" t="s">
        <v>1082</v>
      </c>
    </row>
    <row r="265" spans="1:2">
      <c r="A265" s="1" t="s">
        <v>85</v>
      </c>
      <c r="B265" s="1" t="s">
        <v>1082</v>
      </c>
    </row>
    <row r="266" spans="1:2">
      <c r="A266" s="1" t="s">
        <v>162</v>
      </c>
      <c r="B266" s="1" t="s">
        <v>1048</v>
      </c>
    </row>
    <row r="267" spans="1:2">
      <c r="A267" s="1" t="s">
        <v>162</v>
      </c>
      <c r="B267" s="1" t="s">
        <v>1048</v>
      </c>
    </row>
    <row r="268" spans="1:2">
      <c r="A268" s="1" t="s">
        <v>89</v>
      </c>
      <c r="B268" s="1" t="s">
        <v>1083</v>
      </c>
    </row>
    <row r="269" spans="1:2">
      <c r="A269" s="1" t="s">
        <v>89</v>
      </c>
      <c r="B269" s="1" t="s">
        <v>1083</v>
      </c>
    </row>
    <row r="270" spans="1:2">
      <c r="A270" s="1" t="s">
        <v>69</v>
      </c>
      <c r="B270" s="1" t="s">
        <v>1084</v>
      </c>
    </row>
    <row r="271" spans="1:2">
      <c r="A271" s="1" t="s">
        <v>69</v>
      </c>
      <c r="B271" s="1" t="s">
        <v>1084</v>
      </c>
    </row>
    <row r="272" spans="1:2">
      <c r="A272" s="1" t="s">
        <v>83</v>
      </c>
      <c r="B272" s="1" t="s">
        <v>1085</v>
      </c>
    </row>
    <row r="273" spans="1:2">
      <c r="A273" s="1" t="s">
        <v>83</v>
      </c>
      <c r="B273" s="1" t="s">
        <v>1085</v>
      </c>
    </row>
    <row r="274" spans="1:2">
      <c r="A274" s="1" t="s">
        <v>628</v>
      </c>
      <c r="B274" s="1" t="s">
        <v>1086</v>
      </c>
    </row>
    <row r="275" spans="1:2">
      <c r="A275" s="1" t="s">
        <v>217</v>
      </c>
      <c r="B275" s="1" t="s">
        <v>60</v>
      </c>
    </row>
    <row r="276" spans="1:2">
      <c r="A276" s="1" t="s">
        <v>217</v>
      </c>
      <c r="B276" s="1" t="s">
        <v>60</v>
      </c>
    </row>
    <row r="277" spans="1:2">
      <c r="A277" s="1" t="s">
        <v>260</v>
      </c>
      <c r="B277" s="1" t="s">
        <v>60</v>
      </c>
    </row>
    <row r="278" spans="1:2">
      <c r="A278" s="1" t="s">
        <v>268</v>
      </c>
      <c r="B278" s="1" t="s">
        <v>60</v>
      </c>
    </row>
    <row r="279" spans="1:2">
      <c r="A279" s="1" t="s">
        <v>368</v>
      </c>
      <c r="B279" s="1" t="s">
        <v>1087</v>
      </c>
    </row>
    <row r="280" spans="1:2">
      <c r="A280" s="1" t="s">
        <v>739</v>
      </c>
      <c r="B280" s="1" t="s">
        <v>14</v>
      </c>
    </row>
    <row r="281" spans="1:2">
      <c r="A281" s="8" t="s">
        <v>611</v>
      </c>
      <c r="B281" s="8" t="s">
        <v>1088</v>
      </c>
    </row>
    <row r="282" spans="1:2">
      <c r="A282" s="1" t="s">
        <v>180</v>
      </c>
      <c r="B282" s="1" t="s">
        <v>1089</v>
      </c>
    </row>
    <row r="283" spans="1:2">
      <c r="A283" s="1" t="s">
        <v>731</v>
      </c>
      <c r="B283" s="1" t="s">
        <v>1074</v>
      </c>
    </row>
    <row r="284" spans="1:2">
      <c r="A284" s="8" t="s">
        <v>731</v>
      </c>
      <c r="B284" s="8" t="s">
        <v>1074</v>
      </c>
    </row>
    <row r="285" spans="1:2">
      <c r="A285" s="1" t="s">
        <v>727</v>
      </c>
      <c r="B285" s="1" t="s">
        <v>1065</v>
      </c>
    </row>
    <row r="286" spans="1:2">
      <c r="A286" s="1" t="s">
        <v>729</v>
      </c>
      <c r="B286" s="1" t="s">
        <v>1090</v>
      </c>
    </row>
    <row r="287" spans="1:2">
      <c r="A287" s="1" t="s">
        <v>729</v>
      </c>
      <c r="B287" s="1" t="s">
        <v>1090</v>
      </c>
    </row>
    <row r="288" spans="1:2">
      <c r="A288" s="1" t="s">
        <v>735</v>
      </c>
      <c r="B288" s="1" t="s">
        <v>1091</v>
      </c>
    </row>
    <row r="289" spans="1:2">
      <c r="A289" s="1" t="s">
        <v>686</v>
      </c>
      <c r="B289" s="1" t="s">
        <v>1092</v>
      </c>
    </row>
    <row r="290" spans="1:2">
      <c r="A290" s="1" t="s">
        <v>686</v>
      </c>
      <c r="B290" s="1" t="s">
        <v>1092</v>
      </c>
    </row>
    <row r="291" spans="1:2">
      <c r="A291" s="1" t="s">
        <v>651</v>
      </c>
      <c r="B291" s="1" t="s">
        <v>981</v>
      </c>
    </row>
    <row r="292" spans="1:2">
      <c r="A292" s="1" t="s">
        <v>653</v>
      </c>
      <c r="B292" s="1" t="s">
        <v>1093</v>
      </c>
    </row>
    <row r="293" spans="1:2">
      <c r="A293" s="8" t="s">
        <v>682</v>
      </c>
      <c r="B293" s="8" t="s">
        <v>1094</v>
      </c>
    </row>
    <row r="294" spans="1:2">
      <c r="A294" s="8" t="s">
        <v>366</v>
      </c>
      <c r="B294" s="8" t="s">
        <v>238</v>
      </c>
    </row>
    <row r="295" spans="1:2">
      <c r="A295" s="1" t="s">
        <v>737</v>
      </c>
      <c r="B295" s="1" t="s">
        <v>60</v>
      </c>
    </row>
    <row r="296" spans="1:2">
      <c r="A296" s="1" t="s">
        <v>171</v>
      </c>
      <c r="B296" s="1" t="s">
        <v>60</v>
      </c>
    </row>
    <row r="297" spans="1:2">
      <c r="A297" s="8" t="s">
        <v>171</v>
      </c>
      <c r="B297" s="8" t="s">
        <v>60</v>
      </c>
    </row>
    <row r="298" spans="1:2">
      <c r="A298" s="1" t="s">
        <v>339</v>
      </c>
      <c r="B298" s="1" t="s">
        <v>1095</v>
      </c>
    </row>
    <row r="299" spans="1:2">
      <c r="A299" s="1" t="s">
        <v>617</v>
      </c>
      <c r="B299" s="1" t="s">
        <v>1046</v>
      </c>
    </row>
    <row r="300" spans="1:2">
      <c r="A300" s="1" t="s">
        <v>749</v>
      </c>
      <c r="B300" s="1" t="s">
        <v>981</v>
      </c>
    </row>
    <row r="301" spans="1:2">
      <c r="A301" s="8" t="s">
        <v>352</v>
      </c>
      <c r="B301" s="8" t="s">
        <v>14</v>
      </c>
    </row>
    <row r="302" spans="1:2">
      <c r="A302" s="1" t="s">
        <v>252</v>
      </c>
      <c r="B302" s="1" t="s">
        <v>14</v>
      </c>
    </row>
    <row r="303" spans="1:2">
      <c r="A303" s="1" t="s">
        <v>252</v>
      </c>
      <c r="B303" s="1" t="s">
        <v>14</v>
      </c>
    </row>
    <row r="304" spans="1:2">
      <c r="A304" s="1" t="s">
        <v>264</v>
      </c>
      <c r="B304" s="1" t="s">
        <v>14</v>
      </c>
    </row>
    <row r="305" spans="1:2">
      <c r="A305" s="1" t="s">
        <v>72</v>
      </c>
      <c r="B305" s="1" t="s">
        <v>14</v>
      </c>
    </row>
    <row r="306" spans="1:2">
      <c r="A306" s="1" t="s">
        <v>593</v>
      </c>
      <c r="B306" s="1" t="s">
        <v>14</v>
      </c>
    </row>
    <row r="307" spans="1:2">
      <c r="A307" s="1" t="s">
        <v>593</v>
      </c>
      <c r="B307" s="1" t="s">
        <v>14</v>
      </c>
    </row>
    <row r="308" spans="1:2">
      <c r="A308" s="1" t="s">
        <v>771</v>
      </c>
      <c r="B308" s="1" t="s">
        <v>14</v>
      </c>
    </row>
    <row r="309" spans="1:2">
      <c r="A309" s="1" t="s">
        <v>348</v>
      </c>
      <c r="B309" s="1" t="s">
        <v>14</v>
      </c>
    </row>
    <row r="310" spans="1:2">
      <c r="A310" s="1" t="s">
        <v>233</v>
      </c>
      <c r="B310" s="1" t="s">
        <v>14</v>
      </c>
    </row>
    <row r="311" spans="1:2">
      <c r="A311" s="8" t="s">
        <v>970</v>
      </c>
      <c r="B311" s="8" t="s">
        <v>14</v>
      </c>
    </row>
    <row r="312" spans="1:2">
      <c r="A312" s="1" t="s">
        <v>743</v>
      </c>
      <c r="B312" s="1" t="s">
        <v>14</v>
      </c>
    </row>
    <row r="313" spans="1:2">
      <c r="A313" s="1" t="s">
        <v>741</v>
      </c>
      <c r="B313" s="1" t="s">
        <v>14</v>
      </c>
    </row>
    <row r="314" spans="1:2">
      <c r="A314" s="1" t="s">
        <v>330</v>
      </c>
      <c r="B314" s="1" t="s">
        <v>14</v>
      </c>
    </row>
    <row r="315" spans="1:2">
      <c r="A315" s="1" t="s">
        <v>753</v>
      </c>
      <c r="B315" s="1" t="s">
        <v>1046</v>
      </c>
    </row>
    <row r="316" spans="1:2">
      <c r="A316" s="1" t="s">
        <v>221</v>
      </c>
      <c r="B316" s="1" t="s">
        <v>985</v>
      </c>
    </row>
    <row r="317" spans="1:2">
      <c r="A317" s="1" t="s">
        <v>225</v>
      </c>
      <c r="B317" s="1" t="s">
        <v>985</v>
      </c>
    </row>
    <row r="318" spans="1:2">
      <c r="A318" s="1" t="s">
        <v>375</v>
      </c>
      <c r="B318" s="1" t="s">
        <v>14</v>
      </c>
    </row>
    <row r="319" spans="1:2">
      <c r="A319" s="1" t="s">
        <v>745</v>
      </c>
      <c r="B319" s="1" t="s">
        <v>14</v>
      </c>
    </row>
    <row r="320" spans="1:2">
      <c r="A320" s="1" t="s">
        <v>378</v>
      </c>
      <c r="B320" s="1" t="s">
        <v>1054</v>
      </c>
    </row>
    <row r="321" spans="1:2">
      <c r="A321" s="1" t="s">
        <v>482</v>
      </c>
      <c r="B321" s="1" t="s">
        <v>1096</v>
      </c>
    </row>
    <row r="322" spans="1:2">
      <c r="A322" s="1" t="s">
        <v>482</v>
      </c>
      <c r="B322" s="1" t="s">
        <v>1096</v>
      </c>
    </row>
    <row r="323" spans="1:2">
      <c r="A323" s="1" t="s">
        <v>747</v>
      </c>
      <c r="B323" s="1" t="s">
        <v>1097</v>
      </c>
    </row>
    <row r="324" spans="1:2">
      <c r="A324" s="1" t="s">
        <v>643</v>
      </c>
      <c r="B324" s="1" t="s">
        <v>1098</v>
      </c>
    </row>
    <row r="325" spans="1:2">
      <c r="A325" s="1" t="s">
        <v>643</v>
      </c>
      <c r="B325" s="1" t="s">
        <v>1098</v>
      </c>
    </row>
    <row r="326" spans="1:2">
      <c r="A326" s="1" t="s">
        <v>645</v>
      </c>
      <c r="B326" s="1" t="s">
        <v>1099</v>
      </c>
    </row>
    <row r="327" spans="1:2">
      <c r="A327" s="1" t="s">
        <v>645</v>
      </c>
      <c r="B327" s="1" t="s">
        <v>1099</v>
      </c>
    </row>
    <row r="328" spans="1:2">
      <c r="A328" s="1" t="s">
        <v>641</v>
      </c>
      <c r="B328" s="1" t="s">
        <v>1100</v>
      </c>
    </row>
    <row r="329" spans="1:2">
      <c r="A329" s="1" t="s">
        <v>641</v>
      </c>
      <c r="B329" s="1" t="s">
        <v>1100</v>
      </c>
    </row>
    <row r="330" spans="1:2">
      <c r="A330" s="1" t="s">
        <v>636</v>
      </c>
      <c r="B330" s="1" t="s">
        <v>1101</v>
      </c>
    </row>
    <row r="331" spans="1:2">
      <c r="A331" s="1" t="s">
        <v>636</v>
      </c>
      <c r="B331" s="1" t="s">
        <v>1101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4"/>
  <sheetViews>
    <sheetView topLeftCell="A79" workbookViewId="0">
      <selection sqref="A1:D104"/>
    </sheetView>
  </sheetViews>
  <sheetFormatPr defaultRowHeight="12.75"/>
  <cols>
    <col min="2" max="2" width="48.28515625" customWidth="1"/>
    <col min="3" max="3" width="17.5703125" customWidth="1"/>
    <col min="4" max="4" width="12" customWidth="1"/>
  </cols>
  <sheetData>
    <row r="1" spans="1:5">
      <c r="A1" s="79" t="s">
        <v>1</v>
      </c>
      <c r="B1" s="79" t="s">
        <v>2</v>
      </c>
      <c r="C1" s="79" t="s">
        <v>5</v>
      </c>
      <c r="D1" s="79" t="s">
        <v>6</v>
      </c>
      <c r="E1" s="70" t="s">
        <v>0</v>
      </c>
    </row>
    <row r="2" spans="1:5">
      <c r="A2" s="1" t="s">
        <v>276</v>
      </c>
      <c r="B2" s="1" t="s">
        <v>277</v>
      </c>
      <c r="C2" s="4">
        <v>360</v>
      </c>
      <c r="D2" s="5">
        <v>0</v>
      </c>
      <c r="E2" s="69" t="s">
        <v>55</v>
      </c>
    </row>
    <row r="3" spans="1:5">
      <c r="A3" s="1" t="s">
        <v>270</v>
      </c>
      <c r="B3" s="1" t="s">
        <v>271</v>
      </c>
      <c r="C3" s="4">
        <v>480</v>
      </c>
      <c r="D3" s="5">
        <v>0</v>
      </c>
      <c r="E3" s="69" t="s">
        <v>55</v>
      </c>
    </row>
    <row r="4" spans="1:5">
      <c r="A4" s="1" t="s">
        <v>274</v>
      </c>
      <c r="B4" s="1" t="s">
        <v>275</v>
      </c>
      <c r="C4" s="4">
        <v>240</v>
      </c>
      <c r="D4" s="5">
        <v>0</v>
      </c>
      <c r="E4" s="69" t="s">
        <v>55</v>
      </c>
    </row>
    <row r="5" spans="1:5">
      <c r="A5" s="1" t="s">
        <v>278</v>
      </c>
      <c r="B5" s="1" t="s">
        <v>279</v>
      </c>
      <c r="C5" s="4">
        <v>1020</v>
      </c>
      <c r="D5" s="5">
        <v>0</v>
      </c>
      <c r="E5" s="69" t="s">
        <v>55</v>
      </c>
    </row>
    <row r="6" spans="1:5">
      <c r="A6" s="1" t="s">
        <v>350</v>
      </c>
      <c r="B6" s="1" t="s">
        <v>351</v>
      </c>
      <c r="C6" s="4">
        <v>240</v>
      </c>
      <c r="D6" s="5">
        <v>0</v>
      </c>
      <c r="E6" s="69" t="s">
        <v>55</v>
      </c>
    </row>
    <row r="7" spans="1:5">
      <c r="A7" s="1" t="s">
        <v>304</v>
      </c>
      <c r="B7" s="1" t="s">
        <v>305</v>
      </c>
      <c r="C7" s="4">
        <v>360</v>
      </c>
      <c r="D7" s="5">
        <v>0</v>
      </c>
      <c r="E7" s="69" t="s">
        <v>55</v>
      </c>
    </row>
    <row r="8" spans="1:5">
      <c r="A8" s="1" t="s">
        <v>306</v>
      </c>
      <c r="B8" s="1" t="s">
        <v>307</v>
      </c>
      <c r="C8" s="4">
        <v>360</v>
      </c>
      <c r="D8" s="5">
        <v>0</v>
      </c>
      <c r="E8" s="69" t="s">
        <v>55</v>
      </c>
    </row>
    <row r="9" spans="1:5">
      <c r="A9" s="1" t="s">
        <v>780</v>
      </c>
      <c r="B9" s="1" t="s">
        <v>781</v>
      </c>
      <c r="C9" s="4">
        <v>147</v>
      </c>
      <c r="D9" s="5">
        <v>0</v>
      </c>
      <c r="E9" s="69" t="s">
        <v>55</v>
      </c>
    </row>
    <row r="10" spans="1:5">
      <c r="A10" s="1" t="s">
        <v>663</v>
      </c>
      <c r="B10" s="1" t="s">
        <v>664</v>
      </c>
      <c r="C10" s="4">
        <v>0</v>
      </c>
      <c r="D10" s="5">
        <v>0</v>
      </c>
      <c r="E10" s="69" t="s">
        <v>55</v>
      </c>
    </row>
    <row r="11" spans="1:5">
      <c r="A11" s="1" t="s">
        <v>665</v>
      </c>
      <c r="B11" s="1" t="s">
        <v>666</v>
      </c>
      <c r="C11" s="4">
        <v>0</v>
      </c>
      <c r="D11" s="5">
        <v>0</v>
      </c>
      <c r="E11" s="69" t="s">
        <v>55</v>
      </c>
    </row>
    <row r="12" spans="1:5">
      <c r="A12" s="1" t="s">
        <v>673</v>
      </c>
      <c r="B12" s="1" t="s">
        <v>674</v>
      </c>
      <c r="C12" s="4">
        <v>0</v>
      </c>
      <c r="D12" s="5">
        <v>0</v>
      </c>
      <c r="E12" s="69" t="s">
        <v>55</v>
      </c>
    </row>
    <row r="13" spans="1:5">
      <c r="A13" s="1" t="s">
        <v>667</v>
      </c>
      <c r="B13" s="1" t="s">
        <v>668</v>
      </c>
      <c r="C13" s="4">
        <v>0</v>
      </c>
      <c r="D13" s="5">
        <v>60</v>
      </c>
      <c r="E13" s="69" t="s">
        <v>55</v>
      </c>
    </row>
    <row r="14" spans="1:5">
      <c r="A14" s="1" t="s">
        <v>136</v>
      </c>
      <c r="B14" s="1" t="s">
        <v>137</v>
      </c>
      <c r="C14" s="4">
        <v>0</v>
      </c>
      <c r="D14" s="5">
        <v>0</v>
      </c>
      <c r="E14" s="69" t="s">
        <v>55</v>
      </c>
    </row>
    <row r="15" spans="1:5">
      <c r="A15" s="1" t="s">
        <v>535</v>
      </c>
      <c r="B15" s="1" t="s">
        <v>536</v>
      </c>
      <c r="C15" s="4">
        <v>0</v>
      </c>
      <c r="D15" s="5">
        <v>120</v>
      </c>
      <c r="E15" s="69" t="s">
        <v>55</v>
      </c>
    </row>
    <row r="16" spans="1:5">
      <c r="A16" s="1" t="s">
        <v>507</v>
      </c>
      <c r="B16" s="1" t="s">
        <v>508</v>
      </c>
      <c r="C16" s="4">
        <v>0</v>
      </c>
      <c r="D16" s="5">
        <v>0</v>
      </c>
      <c r="E16" s="69" t="s">
        <v>55</v>
      </c>
    </row>
    <row r="17" spans="1:5">
      <c r="A17" s="1" t="s">
        <v>537</v>
      </c>
      <c r="B17" s="1" t="s">
        <v>538</v>
      </c>
      <c r="C17" s="4">
        <v>0</v>
      </c>
      <c r="D17" s="5">
        <v>0</v>
      </c>
      <c r="E17" s="69" t="s">
        <v>55</v>
      </c>
    </row>
    <row r="18" spans="1:5">
      <c r="A18" s="1" t="s">
        <v>523</v>
      </c>
      <c r="B18" s="1" t="s">
        <v>524</v>
      </c>
      <c r="C18" s="4">
        <v>0</v>
      </c>
      <c r="D18" s="5">
        <v>0</v>
      </c>
      <c r="E18" s="69" t="s">
        <v>55</v>
      </c>
    </row>
    <row r="19" spans="1:5">
      <c r="A19" s="1" t="s">
        <v>521</v>
      </c>
      <c r="B19" s="1" t="s">
        <v>522</v>
      </c>
      <c r="C19" s="4">
        <v>0</v>
      </c>
      <c r="D19" s="5">
        <v>72</v>
      </c>
      <c r="E19" s="69" t="s">
        <v>55</v>
      </c>
    </row>
    <row r="20" spans="1:5">
      <c r="A20" s="1" t="s">
        <v>529</v>
      </c>
      <c r="B20" s="1" t="s">
        <v>530</v>
      </c>
      <c r="C20" s="4">
        <v>0</v>
      </c>
      <c r="D20" s="5">
        <v>147</v>
      </c>
      <c r="E20" s="69" t="s">
        <v>55</v>
      </c>
    </row>
    <row r="21" spans="1:5">
      <c r="A21" s="1" t="s">
        <v>531</v>
      </c>
      <c r="B21" s="1" t="s">
        <v>532</v>
      </c>
      <c r="C21" s="4">
        <v>0</v>
      </c>
      <c r="D21" s="5">
        <v>120</v>
      </c>
      <c r="E21" s="69" t="s">
        <v>55</v>
      </c>
    </row>
    <row r="22" spans="1:5">
      <c r="A22" s="1" t="s">
        <v>134</v>
      </c>
      <c r="B22" s="1" t="s">
        <v>135</v>
      </c>
      <c r="C22" s="4">
        <v>0</v>
      </c>
      <c r="D22" s="5">
        <v>0</v>
      </c>
      <c r="E22" s="69" t="s">
        <v>55</v>
      </c>
    </row>
    <row r="23" spans="1:5">
      <c r="A23" s="1" t="s">
        <v>129</v>
      </c>
      <c r="B23" s="1" t="s">
        <v>130</v>
      </c>
      <c r="C23" s="4">
        <v>0</v>
      </c>
      <c r="D23" s="5">
        <v>0</v>
      </c>
      <c r="E23" s="69" t="s">
        <v>55</v>
      </c>
    </row>
    <row r="24" spans="1:5">
      <c r="A24" s="1" t="s">
        <v>517</v>
      </c>
      <c r="B24" s="1" t="s">
        <v>518</v>
      </c>
      <c r="C24" s="4">
        <v>0</v>
      </c>
      <c r="D24" s="5">
        <v>0</v>
      </c>
      <c r="E24" s="69" t="s">
        <v>55</v>
      </c>
    </row>
    <row r="25" spans="1:5">
      <c r="A25" s="1" t="s">
        <v>515</v>
      </c>
      <c r="B25" s="1" t="s">
        <v>516</v>
      </c>
      <c r="C25" s="4">
        <v>0</v>
      </c>
      <c r="D25" s="5">
        <v>0</v>
      </c>
      <c r="E25" s="69" t="s">
        <v>55</v>
      </c>
    </row>
    <row r="26" spans="1:5">
      <c r="A26" s="1" t="s">
        <v>519</v>
      </c>
      <c r="B26" s="1" t="s">
        <v>520</v>
      </c>
      <c r="C26" s="4">
        <v>0</v>
      </c>
      <c r="D26" s="5">
        <v>0</v>
      </c>
      <c r="E26" s="69" t="s">
        <v>55</v>
      </c>
    </row>
    <row r="27" spans="1:5">
      <c r="A27" s="1" t="s">
        <v>649</v>
      </c>
      <c r="B27" s="1" t="s">
        <v>650</v>
      </c>
      <c r="C27" s="4">
        <v>0</v>
      </c>
      <c r="D27" s="5">
        <v>0</v>
      </c>
      <c r="E27" s="69" t="s">
        <v>55</v>
      </c>
    </row>
    <row r="28" spans="1:5">
      <c r="A28" s="1" t="s">
        <v>164</v>
      </c>
      <c r="B28" s="1" t="s">
        <v>165</v>
      </c>
      <c r="C28" s="4">
        <v>0</v>
      </c>
      <c r="D28" s="5">
        <v>2760</v>
      </c>
      <c r="E28" s="69" t="s">
        <v>55</v>
      </c>
    </row>
    <row r="29" spans="1:5">
      <c r="A29" s="1" t="s">
        <v>91</v>
      </c>
      <c r="B29" s="1" t="s">
        <v>92</v>
      </c>
      <c r="C29" s="4">
        <v>0</v>
      </c>
      <c r="D29" s="5">
        <v>0</v>
      </c>
      <c r="E29" s="69" t="s">
        <v>55</v>
      </c>
    </row>
    <row r="30" spans="1:5">
      <c r="A30" s="1" t="s">
        <v>569</v>
      </c>
      <c r="B30" s="1" t="s">
        <v>570</v>
      </c>
      <c r="C30" s="4">
        <v>0</v>
      </c>
      <c r="D30" s="5">
        <v>0</v>
      </c>
      <c r="E30" s="69" t="s">
        <v>55</v>
      </c>
    </row>
    <row r="31" spans="1:5">
      <c r="A31" s="1" t="s">
        <v>138</v>
      </c>
      <c r="B31" s="1" t="s">
        <v>139</v>
      </c>
      <c r="C31" s="4">
        <v>6072</v>
      </c>
      <c r="D31" s="5">
        <v>4032</v>
      </c>
      <c r="E31" s="69" t="s">
        <v>55</v>
      </c>
    </row>
    <row r="32" spans="1:5">
      <c r="A32" s="1" t="s">
        <v>573</v>
      </c>
      <c r="B32" s="1" t="s">
        <v>574</v>
      </c>
      <c r="C32" s="4">
        <v>864</v>
      </c>
      <c r="D32" s="5">
        <v>240</v>
      </c>
      <c r="E32" s="69" t="s">
        <v>55</v>
      </c>
    </row>
    <row r="33" spans="1:5">
      <c r="A33" s="1" t="s">
        <v>148</v>
      </c>
      <c r="B33" s="1" t="s">
        <v>149</v>
      </c>
      <c r="C33" s="4">
        <v>0</v>
      </c>
      <c r="D33" s="5">
        <v>0</v>
      </c>
      <c r="E33" s="69" t="s">
        <v>55</v>
      </c>
    </row>
    <row r="34" spans="1:5">
      <c r="A34" s="1" t="s">
        <v>154</v>
      </c>
      <c r="B34" s="1" t="s">
        <v>155</v>
      </c>
      <c r="C34" s="4">
        <v>864</v>
      </c>
      <c r="D34" s="5">
        <v>600</v>
      </c>
      <c r="E34" s="69" t="s">
        <v>55</v>
      </c>
    </row>
    <row r="35" spans="1:5">
      <c r="A35" s="1" t="s">
        <v>182</v>
      </c>
      <c r="B35" s="1" t="s">
        <v>183</v>
      </c>
      <c r="C35" s="4">
        <v>0</v>
      </c>
      <c r="D35" s="5">
        <v>0</v>
      </c>
      <c r="E35" s="69" t="s">
        <v>55</v>
      </c>
    </row>
    <row r="36" spans="1:5">
      <c r="A36" s="1" t="s">
        <v>567</v>
      </c>
      <c r="B36" s="1" t="s">
        <v>568</v>
      </c>
      <c r="C36" s="4">
        <v>234</v>
      </c>
      <c r="D36" s="5">
        <v>0</v>
      </c>
      <c r="E36" s="69" t="s">
        <v>55</v>
      </c>
    </row>
    <row r="37" spans="1:5">
      <c r="A37" s="1" t="s">
        <v>152</v>
      </c>
      <c r="B37" s="1" t="s">
        <v>153</v>
      </c>
      <c r="C37" s="4">
        <v>0</v>
      </c>
      <c r="D37" s="5">
        <v>480</v>
      </c>
      <c r="E37" s="69" t="s">
        <v>55</v>
      </c>
    </row>
    <row r="38" spans="1:5">
      <c r="A38" s="1" t="s">
        <v>140</v>
      </c>
      <c r="B38" s="1" t="s">
        <v>141</v>
      </c>
      <c r="C38" s="4">
        <v>5400</v>
      </c>
      <c r="D38" s="5">
        <v>3120</v>
      </c>
      <c r="E38" s="69" t="s">
        <v>55</v>
      </c>
    </row>
    <row r="39" spans="1:5">
      <c r="A39" s="1" t="s">
        <v>150</v>
      </c>
      <c r="B39" s="1" t="s">
        <v>151</v>
      </c>
      <c r="C39" s="4">
        <v>1716</v>
      </c>
      <c r="D39" s="5">
        <v>1740</v>
      </c>
      <c r="E39" s="69" t="s">
        <v>55</v>
      </c>
    </row>
    <row r="40" spans="1:5">
      <c r="A40" s="1" t="s">
        <v>61</v>
      </c>
      <c r="B40" s="1" t="s">
        <v>62</v>
      </c>
      <c r="C40" s="4">
        <v>298</v>
      </c>
      <c r="D40" s="5">
        <v>1980</v>
      </c>
      <c r="E40" s="69" t="s">
        <v>55</v>
      </c>
    </row>
    <row r="41" spans="1:5">
      <c r="A41" s="1" t="s">
        <v>146</v>
      </c>
      <c r="B41" s="1" t="s">
        <v>147</v>
      </c>
      <c r="C41" s="4">
        <v>864</v>
      </c>
      <c r="D41" s="5">
        <v>564</v>
      </c>
      <c r="E41" s="69" t="s">
        <v>55</v>
      </c>
    </row>
    <row r="42" spans="1:5">
      <c r="A42" s="1" t="s">
        <v>142</v>
      </c>
      <c r="B42" s="1" t="s">
        <v>143</v>
      </c>
      <c r="C42" s="4">
        <v>1080</v>
      </c>
      <c r="D42" s="5">
        <v>1272</v>
      </c>
      <c r="E42" s="69" t="s">
        <v>55</v>
      </c>
    </row>
    <row r="43" spans="1:5">
      <c r="A43" s="1" t="s">
        <v>144</v>
      </c>
      <c r="B43" s="1" t="s">
        <v>145</v>
      </c>
      <c r="C43" s="4">
        <v>1077</v>
      </c>
      <c r="D43" s="5">
        <v>840</v>
      </c>
      <c r="E43" s="69" t="s">
        <v>55</v>
      </c>
    </row>
    <row r="44" spans="1:5">
      <c r="A44" s="1" t="s">
        <v>63</v>
      </c>
      <c r="B44" s="1" t="s">
        <v>64</v>
      </c>
      <c r="C44" s="4">
        <v>150</v>
      </c>
      <c r="D44" s="5">
        <v>0</v>
      </c>
      <c r="E44" s="69" t="s">
        <v>55</v>
      </c>
    </row>
    <row r="45" spans="1:5">
      <c r="A45" s="1" t="s">
        <v>56</v>
      </c>
      <c r="B45" s="1" t="s">
        <v>57</v>
      </c>
      <c r="C45" s="4">
        <v>0</v>
      </c>
      <c r="D45" s="5">
        <v>0</v>
      </c>
      <c r="E45" s="69" t="s">
        <v>55</v>
      </c>
    </row>
    <row r="46" spans="1:5">
      <c r="A46" s="1" t="s">
        <v>117</v>
      </c>
      <c r="B46" s="1" t="s">
        <v>118</v>
      </c>
      <c r="C46" s="4">
        <v>0</v>
      </c>
      <c r="D46" s="5">
        <v>0</v>
      </c>
      <c r="E46" s="69" t="s">
        <v>55</v>
      </c>
    </row>
    <row r="47" spans="1:5">
      <c r="A47" s="1" t="s">
        <v>119</v>
      </c>
      <c r="B47" s="1" t="s">
        <v>120</v>
      </c>
      <c r="C47" s="4">
        <v>0</v>
      </c>
      <c r="D47" s="5">
        <v>120</v>
      </c>
      <c r="E47" s="69" t="s">
        <v>55</v>
      </c>
    </row>
    <row r="48" spans="1:5">
      <c r="A48" s="1" t="s">
        <v>95</v>
      </c>
      <c r="B48" s="1" t="s">
        <v>96</v>
      </c>
      <c r="C48" s="4">
        <v>6178</v>
      </c>
      <c r="D48" s="5">
        <v>5439</v>
      </c>
      <c r="E48" s="69" t="s">
        <v>55</v>
      </c>
    </row>
    <row r="49" spans="1:5">
      <c r="A49" s="1" t="s">
        <v>113</v>
      </c>
      <c r="B49" s="1" t="s">
        <v>114</v>
      </c>
      <c r="C49" s="4">
        <v>0</v>
      </c>
      <c r="D49" s="5">
        <v>528</v>
      </c>
      <c r="E49" s="69" t="s">
        <v>55</v>
      </c>
    </row>
    <row r="50" spans="1:5">
      <c r="A50" s="1" t="s">
        <v>101</v>
      </c>
      <c r="B50" s="1" t="s">
        <v>102</v>
      </c>
      <c r="C50" s="4">
        <v>3094</v>
      </c>
      <c r="D50" s="5">
        <v>1211</v>
      </c>
      <c r="E50" s="69" t="s">
        <v>55</v>
      </c>
    </row>
    <row r="51" spans="1:5">
      <c r="A51" s="1" t="s">
        <v>127</v>
      </c>
      <c r="B51" s="1" t="s">
        <v>128</v>
      </c>
      <c r="C51" s="4">
        <v>0</v>
      </c>
      <c r="D51" s="5">
        <v>0</v>
      </c>
      <c r="E51" s="69" t="s">
        <v>55</v>
      </c>
    </row>
    <row r="52" spans="1:5">
      <c r="A52" s="1" t="s">
        <v>115</v>
      </c>
      <c r="B52" s="1" t="s">
        <v>116</v>
      </c>
      <c r="C52" s="4">
        <v>2454</v>
      </c>
      <c r="D52" s="5">
        <v>1212</v>
      </c>
      <c r="E52" s="69" t="s">
        <v>55</v>
      </c>
    </row>
    <row r="53" spans="1:5">
      <c r="A53" s="1" t="s">
        <v>105</v>
      </c>
      <c r="B53" s="1" t="s">
        <v>106</v>
      </c>
      <c r="C53" s="4">
        <v>0</v>
      </c>
      <c r="D53" s="5">
        <v>120</v>
      </c>
      <c r="E53" s="69" t="s">
        <v>55</v>
      </c>
    </row>
    <row r="54" spans="1:5">
      <c r="A54" s="1" t="s">
        <v>103</v>
      </c>
      <c r="B54" s="1" t="s">
        <v>104</v>
      </c>
      <c r="C54" s="4">
        <v>0</v>
      </c>
      <c r="D54" s="5">
        <v>1265</v>
      </c>
      <c r="E54" s="69" t="s">
        <v>55</v>
      </c>
    </row>
    <row r="55" spans="1:5">
      <c r="A55" s="1" t="s">
        <v>107</v>
      </c>
      <c r="B55" s="1" t="s">
        <v>108</v>
      </c>
      <c r="C55" s="4">
        <v>0</v>
      </c>
      <c r="D55" s="5">
        <v>0</v>
      </c>
      <c r="E55" s="69" t="s">
        <v>55</v>
      </c>
    </row>
    <row r="56" spans="1:5">
      <c r="A56" s="1" t="s">
        <v>121</v>
      </c>
      <c r="B56" s="1" t="s">
        <v>122</v>
      </c>
      <c r="C56" s="4">
        <v>0</v>
      </c>
      <c r="D56" s="5">
        <v>394</v>
      </c>
      <c r="E56" s="69" t="s">
        <v>55</v>
      </c>
    </row>
    <row r="57" spans="1:5">
      <c r="A57" s="1" t="s">
        <v>99</v>
      </c>
      <c r="B57" s="1" t="s">
        <v>100</v>
      </c>
      <c r="C57" s="4">
        <v>2688</v>
      </c>
      <c r="D57" s="5">
        <v>528</v>
      </c>
      <c r="E57" s="69" t="s">
        <v>55</v>
      </c>
    </row>
    <row r="58" spans="1:5">
      <c r="A58" s="1" t="s">
        <v>97</v>
      </c>
      <c r="B58" s="1" t="s">
        <v>98</v>
      </c>
      <c r="C58" s="4">
        <v>857</v>
      </c>
      <c r="D58" s="5">
        <v>480</v>
      </c>
      <c r="E58" s="69" t="s">
        <v>55</v>
      </c>
    </row>
    <row r="59" spans="1:5">
      <c r="A59" s="1" t="s">
        <v>109</v>
      </c>
      <c r="B59" s="1" t="s">
        <v>110</v>
      </c>
      <c r="C59" s="4">
        <v>1198</v>
      </c>
      <c r="D59" s="5">
        <v>480</v>
      </c>
      <c r="E59" s="69" t="s">
        <v>55</v>
      </c>
    </row>
    <row r="60" spans="1:5">
      <c r="A60" s="1" t="s">
        <v>87</v>
      </c>
      <c r="B60" s="1" t="s">
        <v>88</v>
      </c>
      <c r="C60" s="4">
        <v>90</v>
      </c>
      <c r="D60" s="5">
        <v>336</v>
      </c>
      <c r="E60" s="69" t="s">
        <v>55</v>
      </c>
    </row>
    <row r="61" spans="1:5">
      <c r="A61" s="1" t="s">
        <v>494</v>
      </c>
      <c r="B61" s="1" t="s">
        <v>495</v>
      </c>
      <c r="C61" s="4">
        <v>2688</v>
      </c>
      <c r="D61" s="5">
        <v>0</v>
      </c>
      <c r="E61" s="69" t="s">
        <v>55</v>
      </c>
    </row>
    <row r="62" spans="1:5">
      <c r="A62" s="1" t="s">
        <v>362</v>
      </c>
      <c r="B62" s="1" t="s">
        <v>363</v>
      </c>
      <c r="C62" s="4">
        <v>0</v>
      </c>
      <c r="D62" s="5">
        <v>0</v>
      </c>
      <c r="E62" s="69" t="s">
        <v>55</v>
      </c>
    </row>
    <row r="63" spans="1:5">
      <c r="A63" s="1" t="s">
        <v>358</v>
      </c>
      <c r="B63" s="1" t="s">
        <v>359</v>
      </c>
      <c r="C63" s="4">
        <v>0</v>
      </c>
      <c r="D63" s="5">
        <v>0</v>
      </c>
      <c r="E63" s="69" t="s">
        <v>55</v>
      </c>
    </row>
    <row r="64" spans="1:5">
      <c r="A64" s="1" t="s">
        <v>258</v>
      </c>
      <c r="B64" s="1" t="s">
        <v>259</v>
      </c>
      <c r="C64" s="4">
        <v>0</v>
      </c>
      <c r="D64" s="5">
        <v>0</v>
      </c>
      <c r="E64" s="69" t="s">
        <v>55</v>
      </c>
    </row>
    <row r="65" spans="1:5">
      <c r="A65" s="1" t="s">
        <v>319</v>
      </c>
      <c r="B65" s="1" t="s">
        <v>320</v>
      </c>
      <c r="C65" s="4">
        <v>0</v>
      </c>
      <c r="D65" s="5">
        <v>1586</v>
      </c>
      <c r="E65" s="69" t="s">
        <v>55</v>
      </c>
    </row>
    <row r="66" spans="1:5">
      <c r="A66" s="1" t="s">
        <v>288</v>
      </c>
      <c r="B66" s="1" t="s">
        <v>289</v>
      </c>
      <c r="C66" s="4">
        <v>0</v>
      </c>
      <c r="D66" s="5">
        <v>142</v>
      </c>
      <c r="E66" s="69" t="s">
        <v>55</v>
      </c>
    </row>
    <row r="67" spans="1:5">
      <c r="A67" s="1" t="s">
        <v>323</v>
      </c>
      <c r="B67" s="1" t="s">
        <v>324</v>
      </c>
      <c r="C67" s="4">
        <v>0</v>
      </c>
      <c r="D67" s="5">
        <v>0</v>
      </c>
      <c r="E67" s="69" t="s">
        <v>55</v>
      </c>
    </row>
    <row r="68" spans="1:5">
      <c r="A68" s="1" t="s">
        <v>321</v>
      </c>
      <c r="B68" s="1" t="s">
        <v>322</v>
      </c>
      <c r="C68" s="4">
        <v>0</v>
      </c>
      <c r="D68" s="5">
        <v>60</v>
      </c>
      <c r="E68" s="69" t="s">
        <v>55</v>
      </c>
    </row>
    <row r="69" spans="1:5">
      <c r="A69" s="1" t="s">
        <v>282</v>
      </c>
      <c r="B69" s="1" t="s">
        <v>283</v>
      </c>
      <c r="C69" s="4">
        <v>0</v>
      </c>
      <c r="D69" s="5">
        <v>1076</v>
      </c>
      <c r="E69" s="69" t="s">
        <v>55</v>
      </c>
    </row>
    <row r="70" spans="1:5">
      <c r="A70" s="1" t="s">
        <v>241</v>
      </c>
      <c r="B70" s="1" t="s">
        <v>242</v>
      </c>
      <c r="C70" s="4">
        <v>0</v>
      </c>
      <c r="D70" s="5">
        <v>120</v>
      </c>
      <c r="E70" s="69" t="s">
        <v>55</v>
      </c>
    </row>
    <row r="71" spans="1:5">
      <c r="A71" s="1" t="s">
        <v>595</v>
      </c>
      <c r="B71" s="1" t="s">
        <v>596</v>
      </c>
      <c r="C71" s="4">
        <v>0</v>
      </c>
      <c r="D71" s="5">
        <v>0</v>
      </c>
      <c r="E71" s="69" t="s">
        <v>55</v>
      </c>
    </row>
    <row r="72" spans="1:5">
      <c r="A72" s="1" t="s">
        <v>490</v>
      </c>
      <c r="B72" s="1" t="s">
        <v>491</v>
      </c>
      <c r="C72" s="4">
        <v>0</v>
      </c>
      <c r="D72" s="5">
        <v>0</v>
      </c>
      <c r="E72" s="69" t="s">
        <v>55</v>
      </c>
    </row>
    <row r="73" spans="1:5">
      <c r="A73" s="1" t="s">
        <v>254</v>
      </c>
      <c r="B73" s="1" t="s">
        <v>255</v>
      </c>
      <c r="C73" s="4">
        <v>0</v>
      </c>
      <c r="D73" s="5">
        <v>0</v>
      </c>
      <c r="E73" s="69" t="s">
        <v>55</v>
      </c>
    </row>
    <row r="74" spans="1:5">
      <c r="A74" s="1" t="s">
        <v>280</v>
      </c>
      <c r="B74" s="1" t="s">
        <v>281</v>
      </c>
      <c r="C74" s="4">
        <v>0</v>
      </c>
      <c r="D74" s="5">
        <v>0</v>
      </c>
      <c r="E74" s="69" t="s">
        <v>55</v>
      </c>
    </row>
    <row r="75" spans="1:5">
      <c r="A75" s="1" t="s">
        <v>266</v>
      </c>
      <c r="B75" s="1" t="s">
        <v>267</v>
      </c>
      <c r="C75" s="4">
        <v>0</v>
      </c>
      <c r="D75" s="5">
        <v>0</v>
      </c>
      <c r="E75" s="69" t="s">
        <v>55</v>
      </c>
    </row>
    <row r="76" spans="1:5">
      <c r="A76" s="1" t="s">
        <v>256</v>
      </c>
      <c r="B76" s="1" t="s">
        <v>257</v>
      </c>
      <c r="C76" s="4">
        <v>0</v>
      </c>
      <c r="D76" s="5">
        <v>0</v>
      </c>
      <c r="E76" s="69" t="s">
        <v>55</v>
      </c>
    </row>
    <row r="77" spans="1:5">
      <c r="A77" s="1" t="s">
        <v>492</v>
      </c>
      <c r="B77" s="1" t="s">
        <v>493</v>
      </c>
      <c r="C77" s="4">
        <v>0</v>
      </c>
      <c r="D77" s="5">
        <v>60</v>
      </c>
      <c r="E77" s="69" t="s">
        <v>55</v>
      </c>
    </row>
    <row r="78" spans="1:5">
      <c r="A78" s="1" t="s">
        <v>247</v>
      </c>
      <c r="B78" s="1" t="s">
        <v>248</v>
      </c>
      <c r="C78" s="4">
        <v>0</v>
      </c>
      <c r="D78" s="5">
        <v>0</v>
      </c>
      <c r="E78" s="69" t="s">
        <v>55</v>
      </c>
    </row>
    <row r="79" spans="1:5">
      <c r="A79" s="1" t="s">
        <v>488</v>
      </c>
      <c r="B79" s="1" t="s">
        <v>489</v>
      </c>
      <c r="C79" s="4">
        <v>0</v>
      </c>
      <c r="D79" s="5">
        <v>0</v>
      </c>
      <c r="E79" s="69" t="s">
        <v>55</v>
      </c>
    </row>
    <row r="80" spans="1:5">
      <c r="A80" s="1" t="s">
        <v>184</v>
      </c>
      <c r="B80" s="1" t="s">
        <v>185</v>
      </c>
      <c r="C80" s="4">
        <v>0</v>
      </c>
      <c r="D80" s="5">
        <v>660</v>
      </c>
      <c r="E80" s="69" t="s">
        <v>55</v>
      </c>
    </row>
    <row r="81" spans="1:5">
      <c r="A81" s="1" t="s">
        <v>188</v>
      </c>
      <c r="B81" s="1" t="s">
        <v>189</v>
      </c>
      <c r="C81" s="4">
        <v>0</v>
      </c>
      <c r="D81" s="5">
        <v>5460</v>
      </c>
      <c r="E81" s="69" t="s">
        <v>55</v>
      </c>
    </row>
    <row r="82" spans="1:5">
      <c r="A82" s="1" t="s">
        <v>78</v>
      </c>
      <c r="B82" s="1" t="s">
        <v>79</v>
      </c>
      <c r="C82" s="4">
        <v>0</v>
      </c>
      <c r="D82" s="5">
        <v>8</v>
      </c>
      <c r="E82" s="69" t="s">
        <v>55</v>
      </c>
    </row>
    <row r="83" spans="1:5">
      <c r="A83" s="1" t="s">
        <v>965</v>
      </c>
      <c r="B83" s="1" t="s">
        <v>966</v>
      </c>
      <c r="C83" s="4">
        <v>0</v>
      </c>
      <c r="D83" s="5">
        <v>60</v>
      </c>
      <c r="E83" s="69" t="s">
        <v>55</v>
      </c>
    </row>
    <row r="84" spans="1:5">
      <c r="A84" s="1" t="s">
        <v>967</v>
      </c>
      <c r="B84" s="1" t="s">
        <v>968</v>
      </c>
      <c r="C84" s="4">
        <v>0</v>
      </c>
      <c r="D84" s="5">
        <v>66</v>
      </c>
      <c r="E84" s="69" t="s">
        <v>55</v>
      </c>
    </row>
    <row r="85" spans="1:5">
      <c r="A85" s="1" t="s">
        <v>217</v>
      </c>
      <c r="B85" s="1" t="s">
        <v>218</v>
      </c>
      <c r="C85" s="4">
        <v>0</v>
      </c>
      <c r="D85" s="5">
        <v>120</v>
      </c>
      <c r="E85" s="69" t="s">
        <v>55</v>
      </c>
    </row>
    <row r="86" spans="1:5">
      <c r="A86" s="1" t="s">
        <v>215</v>
      </c>
      <c r="B86" s="1" t="s">
        <v>216</v>
      </c>
      <c r="C86" s="4">
        <v>0</v>
      </c>
      <c r="D86" s="5">
        <v>0</v>
      </c>
      <c r="E86" s="69" t="s">
        <v>55</v>
      </c>
    </row>
    <row r="87" spans="1:5">
      <c r="A87" s="1" t="s">
        <v>160</v>
      </c>
      <c r="B87" s="1" t="s">
        <v>161</v>
      </c>
      <c r="C87" s="4">
        <v>0</v>
      </c>
      <c r="D87" s="5">
        <v>1920</v>
      </c>
      <c r="E87" s="69" t="s">
        <v>55</v>
      </c>
    </row>
    <row r="88" spans="1:5">
      <c r="A88" s="1" t="s">
        <v>213</v>
      </c>
      <c r="B88" s="1" t="s">
        <v>214</v>
      </c>
      <c r="C88" s="4">
        <v>0</v>
      </c>
      <c r="D88" s="5">
        <v>480</v>
      </c>
      <c r="E88" s="69" t="s">
        <v>55</v>
      </c>
    </row>
    <row r="89" spans="1:5">
      <c r="A89" s="1" t="s">
        <v>85</v>
      </c>
      <c r="B89" s="1" t="s">
        <v>86</v>
      </c>
      <c r="C89" s="4">
        <v>0</v>
      </c>
      <c r="D89" s="5">
        <v>120</v>
      </c>
      <c r="E89" s="69" t="s">
        <v>55</v>
      </c>
    </row>
    <row r="90" spans="1:5">
      <c r="A90" s="1" t="s">
        <v>162</v>
      </c>
      <c r="B90" s="1" t="s">
        <v>163</v>
      </c>
      <c r="C90" s="4">
        <v>0</v>
      </c>
      <c r="D90" s="5">
        <v>60</v>
      </c>
      <c r="E90" s="69" t="s">
        <v>55</v>
      </c>
    </row>
    <row r="91" spans="1:5">
      <c r="A91" s="1" t="s">
        <v>89</v>
      </c>
      <c r="B91" s="1" t="s">
        <v>90</v>
      </c>
      <c r="C91" s="4">
        <v>0</v>
      </c>
      <c r="D91" s="5">
        <v>0</v>
      </c>
      <c r="E91" s="69" t="s">
        <v>55</v>
      </c>
    </row>
    <row r="92" spans="1:5">
      <c r="A92" s="1" t="s">
        <v>69</v>
      </c>
      <c r="B92" s="1" t="s">
        <v>70</v>
      </c>
      <c r="C92" s="4">
        <v>0</v>
      </c>
      <c r="D92" s="5">
        <v>1080</v>
      </c>
      <c r="E92" s="69" t="s">
        <v>55</v>
      </c>
    </row>
    <row r="93" spans="1:5">
      <c r="A93" s="1" t="s">
        <v>83</v>
      </c>
      <c r="B93" s="1" t="s">
        <v>84</v>
      </c>
      <c r="C93" s="4">
        <v>0</v>
      </c>
      <c r="D93" s="5">
        <v>1380</v>
      </c>
      <c r="E93" s="69" t="s">
        <v>55</v>
      </c>
    </row>
    <row r="94" spans="1:5">
      <c r="A94" s="1" t="s">
        <v>731</v>
      </c>
      <c r="B94" s="1" t="s">
        <v>732</v>
      </c>
      <c r="C94" s="4">
        <v>0</v>
      </c>
      <c r="D94" s="5">
        <v>240</v>
      </c>
      <c r="E94" s="69" t="s">
        <v>55</v>
      </c>
    </row>
    <row r="95" spans="1:5">
      <c r="A95" s="1" t="s">
        <v>729</v>
      </c>
      <c r="B95" s="1" t="s">
        <v>730</v>
      </c>
      <c r="C95" s="4">
        <v>0</v>
      </c>
      <c r="D95" s="5">
        <v>180</v>
      </c>
      <c r="E95" s="69"/>
    </row>
    <row r="96" spans="1:5">
      <c r="A96" s="1" t="s">
        <v>686</v>
      </c>
      <c r="B96" s="1" t="s">
        <v>687</v>
      </c>
      <c r="C96" s="4">
        <v>0</v>
      </c>
      <c r="D96" s="5">
        <v>0</v>
      </c>
      <c r="E96" s="69"/>
    </row>
    <row r="97" spans="1:4">
      <c r="A97" s="1" t="s">
        <v>171</v>
      </c>
      <c r="B97" s="1" t="s">
        <v>172</v>
      </c>
      <c r="C97" s="4">
        <v>0</v>
      </c>
      <c r="D97" s="5">
        <v>114</v>
      </c>
    </row>
    <row r="98" spans="1:4">
      <c r="A98" s="1" t="s">
        <v>252</v>
      </c>
      <c r="B98" s="1" t="s">
        <v>253</v>
      </c>
      <c r="C98" s="4">
        <v>0</v>
      </c>
      <c r="D98" s="5">
        <v>0</v>
      </c>
    </row>
    <row r="99" spans="1:4">
      <c r="A99" s="1" t="s">
        <v>593</v>
      </c>
      <c r="B99" s="1" t="s">
        <v>594</v>
      </c>
      <c r="C99" s="4">
        <v>0</v>
      </c>
      <c r="D99" s="5">
        <v>0</v>
      </c>
    </row>
    <row r="100" spans="1:4">
      <c r="A100" s="1" t="s">
        <v>482</v>
      </c>
      <c r="B100" s="1" t="s">
        <v>483</v>
      </c>
      <c r="C100" s="4">
        <v>0</v>
      </c>
      <c r="D100" s="5">
        <v>1680</v>
      </c>
    </row>
    <row r="101" spans="1:4">
      <c r="A101" s="1" t="s">
        <v>643</v>
      </c>
      <c r="B101" s="1" t="s">
        <v>644</v>
      </c>
      <c r="C101" s="4">
        <v>4806</v>
      </c>
      <c r="D101" s="5">
        <v>4108</v>
      </c>
    </row>
    <row r="102" spans="1:4">
      <c r="A102" s="1" t="s">
        <v>645</v>
      </c>
      <c r="B102" s="1" t="s">
        <v>646</v>
      </c>
      <c r="C102" s="4">
        <v>3606</v>
      </c>
      <c r="D102" s="5">
        <v>3662</v>
      </c>
    </row>
    <row r="103" spans="1:4">
      <c r="A103" s="1" t="s">
        <v>641</v>
      </c>
      <c r="B103" s="1" t="s">
        <v>642</v>
      </c>
      <c r="C103" s="4">
        <v>3613</v>
      </c>
      <c r="D103" s="5">
        <v>4094</v>
      </c>
    </row>
    <row r="104" spans="1:4">
      <c r="A104" s="1" t="s">
        <v>636</v>
      </c>
      <c r="B104" s="1" t="s">
        <v>637</v>
      </c>
      <c r="C104" s="4">
        <v>5978</v>
      </c>
      <c r="D104" s="5">
        <v>4783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40"/>
  <sheetViews>
    <sheetView topLeftCell="A218" workbookViewId="0">
      <selection activeCell="E15" sqref="E15"/>
    </sheetView>
  </sheetViews>
  <sheetFormatPr defaultRowHeight="12.75"/>
  <cols>
    <col min="1" max="1" width="11.42578125" customWidth="1"/>
    <col min="2" max="2" width="42.28515625" customWidth="1"/>
    <col min="3" max="3" width="12.7109375" customWidth="1"/>
    <col min="4" max="4" width="12" customWidth="1"/>
    <col min="5" max="5" width="10.140625" customWidth="1"/>
  </cols>
  <sheetData>
    <row r="1" spans="1:5">
      <c r="A1" s="79" t="s">
        <v>1</v>
      </c>
      <c r="B1" s="79" t="s">
        <v>2</v>
      </c>
      <c r="C1" s="79" t="s">
        <v>5</v>
      </c>
      <c r="D1" s="79" t="s">
        <v>6</v>
      </c>
      <c r="E1" s="70" t="s">
        <v>0</v>
      </c>
    </row>
    <row r="2" spans="1:5">
      <c r="A2" s="1" t="s">
        <v>591</v>
      </c>
      <c r="B2" s="1" t="s">
        <v>592</v>
      </c>
      <c r="C2" s="4">
        <v>0</v>
      </c>
      <c r="D2" s="5">
        <v>5</v>
      </c>
      <c r="E2" s="69" t="s">
        <v>12</v>
      </c>
    </row>
    <row r="3" spans="1:5">
      <c r="A3" s="1" t="s">
        <v>276</v>
      </c>
      <c r="B3" s="1" t="s">
        <v>277</v>
      </c>
      <c r="C3" s="4">
        <v>1</v>
      </c>
      <c r="D3" s="5">
        <v>16</v>
      </c>
      <c r="E3" s="69" t="s">
        <v>12</v>
      </c>
    </row>
    <row r="4" spans="1:5">
      <c r="A4" s="1" t="s">
        <v>302</v>
      </c>
      <c r="B4" s="1" t="s">
        <v>303</v>
      </c>
      <c r="C4" s="4">
        <v>4</v>
      </c>
      <c r="D4" s="5">
        <v>48</v>
      </c>
      <c r="E4" s="69" t="s">
        <v>12</v>
      </c>
    </row>
    <row r="5" spans="1:5">
      <c r="A5" s="1" t="s">
        <v>270</v>
      </c>
      <c r="B5" s="1" t="s">
        <v>271</v>
      </c>
      <c r="C5" s="4">
        <v>10</v>
      </c>
      <c r="D5" s="5">
        <v>38</v>
      </c>
      <c r="E5" s="69" t="s">
        <v>12</v>
      </c>
    </row>
    <row r="6" spans="1:5">
      <c r="A6" s="1" t="s">
        <v>308</v>
      </c>
      <c r="B6" s="1" t="s">
        <v>309</v>
      </c>
      <c r="C6" s="4">
        <v>0</v>
      </c>
      <c r="D6" s="5">
        <v>11</v>
      </c>
      <c r="E6" s="69" t="s">
        <v>12</v>
      </c>
    </row>
    <row r="7" spans="1:5">
      <c r="A7" s="1" t="s">
        <v>274</v>
      </c>
      <c r="B7" s="1" t="s">
        <v>275</v>
      </c>
      <c r="C7" s="4">
        <v>181</v>
      </c>
      <c r="D7" s="5">
        <v>10</v>
      </c>
      <c r="E7" s="69" t="s">
        <v>12</v>
      </c>
    </row>
    <row r="8" spans="1:5">
      <c r="A8" s="1" t="s">
        <v>278</v>
      </c>
      <c r="B8" s="1" t="s">
        <v>279</v>
      </c>
      <c r="C8" s="4">
        <v>304</v>
      </c>
      <c r="D8" s="5">
        <v>45</v>
      </c>
      <c r="E8" s="69" t="s">
        <v>12</v>
      </c>
    </row>
    <row r="9" spans="1:5">
      <c r="A9" s="1" t="s">
        <v>350</v>
      </c>
      <c r="B9" s="1" t="s">
        <v>351</v>
      </c>
      <c r="C9" s="4">
        <v>248</v>
      </c>
      <c r="D9" s="5">
        <v>182</v>
      </c>
      <c r="E9" s="69" t="s">
        <v>12</v>
      </c>
    </row>
    <row r="10" spans="1:5">
      <c r="A10" s="1" t="s">
        <v>304</v>
      </c>
      <c r="B10" s="1" t="s">
        <v>305</v>
      </c>
      <c r="C10" s="4">
        <v>120</v>
      </c>
      <c r="D10" s="5">
        <v>3</v>
      </c>
      <c r="E10" s="69" t="s">
        <v>12</v>
      </c>
    </row>
    <row r="11" spans="1:5">
      <c r="A11" s="1" t="s">
        <v>306</v>
      </c>
      <c r="B11" s="1" t="s">
        <v>307</v>
      </c>
      <c r="C11" s="4">
        <v>1</v>
      </c>
      <c r="D11" s="5">
        <v>22</v>
      </c>
      <c r="E11" s="69" t="s">
        <v>12</v>
      </c>
    </row>
    <row r="12" spans="1:5">
      <c r="A12" s="1" t="s">
        <v>780</v>
      </c>
      <c r="B12" s="1" t="s">
        <v>781</v>
      </c>
      <c r="C12" s="4">
        <v>120</v>
      </c>
      <c r="D12" s="5">
        <v>28</v>
      </c>
      <c r="E12" s="69" t="s">
        <v>12</v>
      </c>
    </row>
    <row r="13" spans="1:5">
      <c r="A13" s="1" t="s">
        <v>675</v>
      </c>
      <c r="B13" s="1" t="s">
        <v>676</v>
      </c>
      <c r="C13" s="4">
        <v>1</v>
      </c>
      <c r="D13" s="5">
        <v>6</v>
      </c>
      <c r="E13" s="69" t="s">
        <v>12</v>
      </c>
    </row>
    <row r="14" spans="1:5">
      <c r="A14" s="1" t="s">
        <v>680</v>
      </c>
      <c r="B14" s="1" t="s">
        <v>681</v>
      </c>
      <c r="C14" s="4">
        <v>7</v>
      </c>
      <c r="D14" s="5">
        <v>0</v>
      </c>
      <c r="E14" s="69" t="s">
        <v>12</v>
      </c>
    </row>
    <row r="15" spans="1:5">
      <c r="A15" s="1" t="s">
        <v>784</v>
      </c>
      <c r="B15" s="1" t="s">
        <v>785</v>
      </c>
      <c r="C15" s="4">
        <v>7</v>
      </c>
      <c r="D15" s="5">
        <v>0</v>
      </c>
      <c r="E15" s="69" t="s">
        <v>12</v>
      </c>
    </row>
    <row r="16" spans="1:5">
      <c r="A16" s="1" t="s">
        <v>243</v>
      </c>
      <c r="B16" s="1" t="s">
        <v>244</v>
      </c>
      <c r="C16" s="4">
        <v>0</v>
      </c>
      <c r="D16" s="5">
        <v>0</v>
      </c>
      <c r="E16" s="69" t="s">
        <v>12</v>
      </c>
    </row>
    <row r="17" spans="1:5">
      <c r="A17" s="1" t="s">
        <v>245</v>
      </c>
      <c r="B17" s="1" t="s">
        <v>246</v>
      </c>
      <c r="C17" s="4">
        <v>0</v>
      </c>
      <c r="D17" s="5">
        <v>0</v>
      </c>
      <c r="E17" s="69" t="s">
        <v>12</v>
      </c>
    </row>
    <row r="18" spans="1:5">
      <c r="A18" s="1" t="s">
        <v>663</v>
      </c>
      <c r="B18" s="1" t="s">
        <v>664</v>
      </c>
      <c r="C18" s="4">
        <v>104</v>
      </c>
      <c r="D18" s="5">
        <v>142</v>
      </c>
      <c r="E18" s="69" t="s">
        <v>12</v>
      </c>
    </row>
    <row r="19" spans="1:5">
      <c r="A19" s="1" t="s">
        <v>665</v>
      </c>
      <c r="B19" s="1" t="s">
        <v>666</v>
      </c>
      <c r="C19" s="4">
        <v>0</v>
      </c>
      <c r="D19" s="5">
        <v>5</v>
      </c>
      <c r="E19" s="69" t="s">
        <v>12</v>
      </c>
    </row>
    <row r="20" spans="1:5">
      <c r="A20" s="1" t="s">
        <v>555</v>
      </c>
      <c r="B20" s="1" t="s">
        <v>556</v>
      </c>
      <c r="C20" s="4">
        <v>0</v>
      </c>
      <c r="D20" s="5">
        <v>0</v>
      </c>
      <c r="E20" s="69" t="s">
        <v>12</v>
      </c>
    </row>
    <row r="21" spans="1:5">
      <c r="A21" s="1" t="s">
        <v>525</v>
      </c>
      <c r="B21" s="1" t="s">
        <v>526</v>
      </c>
      <c r="C21" s="4">
        <v>0</v>
      </c>
      <c r="D21" s="5">
        <v>0</v>
      </c>
      <c r="E21" s="69" t="s">
        <v>12</v>
      </c>
    </row>
    <row r="22" spans="1:5">
      <c r="A22" s="1" t="s">
        <v>673</v>
      </c>
      <c r="B22" s="1" t="s">
        <v>674</v>
      </c>
      <c r="C22" s="4">
        <v>78</v>
      </c>
      <c r="D22" s="5">
        <v>155</v>
      </c>
      <c r="E22" s="69" t="s">
        <v>12</v>
      </c>
    </row>
    <row r="23" spans="1:5">
      <c r="A23" s="1" t="s">
        <v>551</v>
      </c>
      <c r="B23" s="1" t="s">
        <v>552</v>
      </c>
      <c r="C23" s="4">
        <v>1</v>
      </c>
      <c r="D23" s="5">
        <v>1</v>
      </c>
      <c r="E23" s="69" t="s">
        <v>12</v>
      </c>
    </row>
    <row r="24" spans="1:5">
      <c r="A24" s="1" t="s">
        <v>549</v>
      </c>
      <c r="B24" s="1" t="s">
        <v>550</v>
      </c>
      <c r="C24" s="4">
        <v>1</v>
      </c>
      <c r="D24" s="5">
        <v>5</v>
      </c>
      <c r="E24" s="69" t="s">
        <v>12</v>
      </c>
    </row>
    <row r="25" spans="1:5">
      <c r="A25" s="1" t="s">
        <v>667</v>
      </c>
      <c r="B25" s="1" t="s">
        <v>668</v>
      </c>
      <c r="C25" s="4">
        <v>60</v>
      </c>
      <c r="D25" s="5">
        <v>51</v>
      </c>
      <c r="E25" s="69" t="s">
        <v>12</v>
      </c>
    </row>
    <row r="26" spans="1:5">
      <c r="A26" s="1" t="s">
        <v>511</v>
      </c>
      <c r="B26" s="1" t="s">
        <v>512</v>
      </c>
      <c r="C26" s="4">
        <v>79</v>
      </c>
      <c r="D26" s="5">
        <v>500</v>
      </c>
      <c r="E26" s="69" t="s">
        <v>12</v>
      </c>
    </row>
    <row r="27" spans="1:5">
      <c r="A27" s="1" t="s">
        <v>553</v>
      </c>
      <c r="B27" s="1" t="s">
        <v>554</v>
      </c>
      <c r="C27" s="4">
        <v>0</v>
      </c>
      <c r="D27" s="5">
        <v>0</v>
      </c>
      <c r="E27" s="69" t="s">
        <v>12</v>
      </c>
    </row>
    <row r="28" spans="1:5">
      <c r="A28" s="1" t="s">
        <v>527</v>
      </c>
      <c r="B28" s="1" t="s">
        <v>528</v>
      </c>
      <c r="C28" s="4">
        <v>1</v>
      </c>
      <c r="D28" s="5">
        <v>6</v>
      </c>
      <c r="E28" s="69" t="s">
        <v>12</v>
      </c>
    </row>
    <row r="29" spans="1:5">
      <c r="A29" s="1" t="s">
        <v>669</v>
      </c>
      <c r="B29" s="1" t="s">
        <v>670</v>
      </c>
      <c r="C29" s="4">
        <v>3</v>
      </c>
      <c r="D29" s="5">
        <v>5</v>
      </c>
      <c r="E29" s="69" t="s">
        <v>12</v>
      </c>
    </row>
    <row r="30" spans="1:5">
      <c r="A30" s="1" t="s">
        <v>136</v>
      </c>
      <c r="B30" s="1" t="s">
        <v>137</v>
      </c>
      <c r="C30" s="4">
        <v>60</v>
      </c>
      <c r="D30" s="5">
        <v>66</v>
      </c>
      <c r="E30" s="69" t="s">
        <v>12</v>
      </c>
    </row>
    <row r="31" spans="1:5">
      <c r="A31" s="1" t="s">
        <v>533</v>
      </c>
      <c r="B31" s="1" t="s">
        <v>534</v>
      </c>
      <c r="C31" s="4">
        <v>168</v>
      </c>
      <c r="D31" s="5">
        <v>213</v>
      </c>
      <c r="E31" s="69" t="s">
        <v>12</v>
      </c>
    </row>
    <row r="32" spans="1:5">
      <c r="A32" s="1" t="s">
        <v>539</v>
      </c>
      <c r="B32" s="1" t="s">
        <v>540</v>
      </c>
      <c r="C32" s="4">
        <v>0</v>
      </c>
      <c r="D32" s="5">
        <v>2</v>
      </c>
      <c r="E32" s="69" t="s">
        <v>12</v>
      </c>
    </row>
    <row r="33" spans="1:5">
      <c r="A33" s="1" t="s">
        <v>545</v>
      </c>
      <c r="B33" s="1" t="s">
        <v>546</v>
      </c>
      <c r="C33" s="4">
        <v>0</v>
      </c>
      <c r="D33" s="5">
        <v>3</v>
      </c>
      <c r="E33" s="69" t="s">
        <v>12</v>
      </c>
    </row>
    <row r="34" spans="1:5">
      <c r="A34" s="1" t="s">
        <v>541</v>
      </c>
      <c r="B34" s="1" t="s">
        <v>542</v>
      </c>
      <c r="C34" s="4">
        <v>0</v>
      </c>
      <c r="D34" s="5">
        <v>0</v>
      </c>
      <c r="E34" s="69" t="s">
        <v>12</v>
      </c>
    </row>
    <row r="35" spans="1:5">
      <c r="A35" s="1" t="s">
        <v>543</v>
      </c>
      <c r="B35" s="1" t="s">
        <v>544</v>
      </c>
      <c r="C35" s="4">
        <v>0</v>
      </c>
      <c r="D35" s="5">
        <v>0</v>
      </c>
      <c r="E35" s="69" t="s">
        <v>12</v>
      </c>
    </row>
    <row r="36" spans="1:5">
      <c r="A36" s="1" t="s">
        <v>535</v>
      </c>
      <c r="B36" s="1" t="s">
        <v>536</v>
      </c>
      <c r="C36" s="4">
        <v>246</v>
      </c>
      <c r="D36" s="5">
        <v>323</v>
      </c>
      <c r="E36" s="69" t="s">
        <v>12</v>
      </c>
    </row>
    <row r="37" spans="1:5">
      <c r="A37" s="1" t="s">
        <v>507</v>
      </c>
      <c r="B37" s="1" t="s">
        <v>508</v>
      </c>
      <c r="C37" s="4">
        <v>145</v>
      </c>
      <c r="D37" s="5">
        <v>289</v>
      </c>
      <c r="E37" s="69" t="s">
        <v>12</v>
      </c>
    </row>
    <row r="38" spans="1:5">
      <c r="A38" s="1" t="s">
        <v>537</v>
      </c>
      <c r="B38" s="1" t="s">
        <v>538</v>
      </c>
      <c r="C38" s="4">
        <v>201</v>
      </c>
      <c r="D38" s="5">
        <v>213</v>
      </c>
      <c r="E38" s="69" t="s">
        <v>12</v>
      </c>
    </row>
    <row r="39" spans="1:5">
      <c r="A39" s="1" t="s">
        <v>547</v>
      </c>
      <c r="B39" s="1" t="s">
        <v>548</v>
      </c>
      <c r="C39" s="4">
        <v>87</v>
      </c>
      <c r="D39" s="5">
        <v>411</v>
      </c>
      <c r="E39" s="69" t="s">
        <v>12</v>
      </c>
    </row>
    <row r="40" spans="1:5">
      <c r="A40" s="1" t="s">
        <v>523</v>
      </c>
      <c r="B40" s="1" t="s">
        <v>524</v>
      </c>
      <c r="C40" s="4">
        <v>63</v>
      </c>
      <c r="D40" s="5">
        <v>112</v>
      </c>
      <c r="E40" s="69" t="s">
        <v>12</v>
      </c>
    </row>
    <row r="41" spans="1:5">
      <c r="A41" s="1" t="s">
        <v>521</v>
      </c>
      <c r="B41" s="1" t="s">
        <v>522</v>
      </c>
      <c r="C41" s="4">
        <v>200</v>
      </c>
      <c r="D41" s="5">
        <v>125</v>
      </c>
      <c r="E41" s="69" t="s">
        <v>12</v>
      </c>
    </row>
    <row r="42" spans="1:5">
      <c r="A42" s="1" t="s">
        <v>529</v>
      </c>
      <c r="B42" s="1" t="s">
        <v>530</v>
      </c>
      <c r="C42" s="4">
        <v>156</v>
      </c>
      <c r="D42" s="5">
        <v>380</v>
      </c>
      <c r="E42" s="69" t="s">
        <v>12</v>
      </c>
    </row>
    <row r="43" spans="1:5">
      <c r="A43" s="1" t="s">
        <v>647</v>
      </c>
      <c r="B43" s="1" t="s">
        <v>648</v>
      </c>
      <c r="C43" s="4">
        <v>1</v>
      </c>
      <c r="D43" s="5">
        <v>1</v>
      </c>
      <c r="E43" s="69" t="s">
        <v>12</v>
      </c>
    </row>
    <row r="44" spans="1:5">
      <c r="A44" s="1" t="s">
        <v>531</v>
      </c>
      <c r="B44" s="1" t="s">
        <v>532</v>
      </c>
      <c r="C44" s="4">
        <v>251</v>
      </c>
      <c r="D44" s="5">
        <v>195</v>
      </c>
      <c r="E44" s="69" t="s">
        <v>12</v>
      </c>
    </row>
    <row r="45" spans="1:5">
      <c r="A45" s="1" t="s">
        <v>134</v>
      </c>
      <c r="B45" s="1" t="s">
        <v>135</v>
      </c>
      <c r="C45" s="4">
        <v>67</v>
      </c>
      <c r="D45" s="5">
        <v>21</v>
      </c>
      <c r="E45" s="69" t="s">
        <v>12</v>
      </c>
    </row>
    <row r="46" spans="1:5">
      <c r="A46" s="1" t="s">
        <v>129</v>
      </c>
      <c r="B46" s="1" t="s">
        <v>130</v>
      </c>
      <c r="C46" s="4">
        <v>187</v>
      </c>
      <c r="D46" s="5">
        <v>181</v>
      </c>
      <c r="E46" s="69" t="s">
        <v>12</v>
      </c>
    </row>
    <row r="47" spans="1:5">
      <c r="A47" s="1" t="s">
        <v>517</v>
      </c>
      <c r="B47" s="1" t="s">
        <v>518</v>
      </c>
      <c r="C47" s="4">
        <v>23</v>
      </c>
      <c r="D47" s="5">
        <v>55</v>
      </c>
      <c r="E47" s="69" t="s">
        <v>12</v>
      </c>
    </row>
    <row r="48" spans="1:5">
      <c r="A48" s="1" t="s">
        <v>515</v>
      </c>
      <c r="B48" s="1" t="s">
        <v>516</v>
      </c>
      <c r="C48" s="4">
        <v>0</v>
      </c>
      <c r="D48" s="5">
        <v>12</v>
      </c>
      <c r="E48" s="69" t="s">
        <v>12</v>
      </c>
    </row>
    <row r="49" spans="1:5">
      <c r="A49" s="1" t="s">
        <v>519</v>
      </c>
      <c r="B49" s="1" t="s">
        <v>520</v>
      </c>
      <c r="C49" s="4">
        <v>263</v>
      </c>
      <c r="D49" s="5">
        <v>207</v>
      </c>
      <c r="E49" s="69" t="s">
        <v>12</v>
      </c>
    </row>
    <row r="50" spans="1:5">
      <c r="A50" s="1" t="s">
        <v>509</v>
      </c>
      <c r="B50" s="1" t="s">
        <v>510</v>
      </c>
      <c r="C50" s="4">
        <v>1</v>
      </c>
      <c r="D50" s="5">
        <v>12</v>
      </c>
      <c r="E50" s="69" t="s">
        <v>12</v>
      </c>
    </row>
    <row r="51" spans="1:5">
      <c r="A51" s="1" t="s">
        <v>513</v>
      </c>
      <c r="B51" s="1" t="s">
        <v>514</v>
      </c>
      <c r="C51" s="4">
        <v>0</v>
      </c>
      <c r="D51" s="5">
        <v>11</v>
      </c>
      <c r="E51" s="69" t="s">
        <v>12</v>
      </c>
    </row>
    <row r="52" spans="1:5">
      <c r="A52" s="1" t="s">
        <v>649</v>
      </c>
      <c r="B52" s="1" t="s">
        <v>650</v>
      </c>
      <c r="C52" s="4">
        <v>2</v>
      </c>
      <c r="D52" s="5">
        <v>4</v>
      </c>
      <c r="E52" s="69" t="s">
        <v>12</v>
      </c>
    </row>
    <row r="53" spans="1:5">
      <c r="A53" s="1" t="s">
        <v>678</v>
      </c>
      <c r="B53" s="1" t="s">
        <v>679</v>
      </c>
      <c r="C53" s="4">
        <v>0</v>
      </c>
      <c r="D53" s="5">
        <v>0</v>
      </c>
      <c r="E53" s="69" t="s">
        <v>12</v>
      </c>
    </row>
    <row r="54" spans="1:5">
      <c r="A54" s="1" t="s">
        <v>959</v>
      </c>
      <c r="B54" s="1" t="s">
        <v>960</v>
      </c>
      <c r="C54" s="4">
        <v>0</v>
      </c>
      <c r="D54" s="5">
        <v>0</v>
      </c>
      <c r="E54" s="69" t="s">
        <v>12</v>
      </c>
    </row>
    <row r="55" spans="1:5">
      <c r="A55" s="1" t="s">
        <v>167</v>
      </c>
      <c r="B55" s="1" t="s">
        <v>168</v>
      </c>
      <c r="C55" s="4">
        <v>102</v>
      </c>
      <c r="D55" s="5">
        <v>109</v>
      </c>
      <c r="E55" s="69" t="s">
        <v>12</v>
      </c>
    </row>
    <row r="56" spans="1:5">
      <c r="A56" s="1" t="s">
        <v>169</v>
      </c>
      <c r="B56" s="1" t="s">
        <v>170</v>
      </c>
      <c r="C56" s="4">
        <v>522</v>
      </c>
      <c r="D56" s="5">
        <v>235</v>
      </c>
      <c r="E56" s="69" t="s">
        <v>12</v>
      </c>
    </row>
    <row r="57" spans="1:5">
      <c r="A57" s="1" t="s">
        <v>810</v>
      </c>
      <c r="B57" s="1" t="s">
        <v>811</v>
      </c>
      <c r="C57" s="4">
        <v>2</v>
      </c>
      <c r="D57" s="5">
        <v>0</v>
      </c>
      <c r="E57" s="69" t="s">
        <v>12</v>
      </c>
    </row>
    <row r="58" spans="1:5">
      <c r="A58" s="1" t="s">
        <v>164</v>
      </c>
      <c r="B58" s="1" t="s">
        <v>165</v>
      </c>
      <c r="C58" s="4">
        <v>4046</v>
      </c>
      <c r="D58" s="5">
        <v>4141</v>
      </c>
      <c r="E58" s="69" t="s">
        <v>12</v>
      </c>
    </row>
    <row r="59" spans="1:5">
      <c r="A59" s="1" t="s">
        <v>91</v>
      </c>
      <c r="B59" s="1" t="s">
        <v>92</v>
      </c>
      <c r="C59" s="4">
        <v>5</v>
      </c>
      <c r="D59" s="5">
        <v>43</v>
      </c>
      <c r="E59" s="69" t="s">
        <v>12</v>
      </c>
    </row>
    <row r="60" spans="1:5">
      <c r="A60" s="1" t="s">
        <v>569</v>
      </c>
      <c r="B60" s="1" t="s">
        <v>570</v>
      </c>
      <c r="C60" s="4">
        <v>70</v>
      </c>
      <c r="D60" s="5">
        <v>47</v>
      </c>
      <c r="E60" s="69" t="s">
        <v>12</v>
      </c>
    </row>
    <row r="61" spans="1:5">
      <c r="A61" s="1" t="s">
        <v>156</v>
      </c>
      <c r="B61" s="1" t="s">
        <v>157</v>
      </c>
      <c r="C61" s="4">
        <v>0</v>
      </c>
      <c r="D61" s="5">
        <v>9</v>
      </c>
      <c r="E61" s="69" t="s">
        <v>12</v>
      </c>
    </row>
    <row r="62" spans="1:5">
      <c r="A62" s="1" t="s">
        <v>138</v>
      </c>
      <c r="B62" s="1" t="s">
        <v>139</v>
      </c>
      <c r="C62" s="4">
        <v>4557</v>
      </c>
      <c r="D62" s="5">
        <v>4456</v>
      </c>
      <c r="E62" s="69" t="s">
        <v>12</v>
      </c>
    </row>
    <row r="63" spans="1:5">
      <c r="A63" s="1" t="s">
        <v>573</v>
      </c>
      <c r="B63" s="1" t="s">
        <v>574</v>
      </c>
      <c r="C63" s="4">
        <v>459</v>
      </c>
      <c r="D63" s="5">
        <v>478</v>
      </c>
      <c r="E63" s="69" t="s">
        <v>12</v>
      </c>
    </row>
    <row r="64" spans="1:5">
      <c r="A64" s="1" t="s">
        <v>148</v>
      </c>
      <c r="B64" s="1" t="s">
        <v>149</v>
      </c>
      <c r="C64" s="4">
        <v>159</v>
      </c>
      <c r="D64" s="5">
        <v>263</v>
      </c>
      <c r="E64" s="69" t="s">
        <v>12</v>
      </c>
    </row>
    <row r="65" spans="1:5">
      <c r="A65" s="1" t="s">
        <v>154</v>
      </c>
      <c r="B65" s="1" t="s">
        <v>155</v>
      </c>
      <c r="C65" s="4">
        <v>934</v>
      </c>
      <c r="D65" s="5">
        <v>933</v>
      </c>
      <c r="E65" s="69" t="s">
        <v>12</v>
      </c>
    </row>
    <row r="66" spans="1:5">
      <c r="A66" s="1" t="s">
        <v>182</v>
      </c>
      <c r="B66" s="1" t="s">
        <v>183</v>
      </c>
      <c r="C66" s="4">
        <v>43</v>
      </c>
      <c r="D66" s="5">
        <v>34</v>
      </c>
      <c r="E66" s="69" t="s">
        <v>12</v>
      </c>
    </row>
    <row r="67" spans="1:5">
      <c r="A67" s="1" t="s">
        <v>567</v>
      </c>
      <c r="B67" s="1" t="s">
        <v>568</v>
      </c>
      <c r="C67" s="4">
        <v>23</v>
      </c>
      <c r="D67" s="5">
        <v>42</v>
      </c>
      <c r="E67" s="69" t="s">
        <v>12</v>
      </c>
    </row>
    <row r="68" spans="1:5">
      <c r="A68" s="1" t="s">
        <v>571</v>
      </c>
      <c r="B68" s="1" t="s">
        <v>572</v>
      </c>
      <c r="C68" s="4">
        <v>1</v>
      </c>
      <c r="D68" s="5">
        <v>1</v>
      </c>
      <c r="E68" s="69" t="s">
        <v>12</v>
      </c>
    </row>
    <row r="69" spans="1:5">
      <c r="A69" s="1" t="s">
        <v>152</v>
      </c>
      <c r="B69" s="1" t="s">
        <v>153</v>
      </c>
      <c r="C69" s="4">
        <v>612</v>
      </c>
      <c r="D69" s="5">
        <v>683</v>
      </c>
      <c r="E69" s="69" t="s">
        <v>12</v>
      </c>
    </row>
    <row r="70" spans="1:5">
      <c r="A70" s="1" t="s">
        <v>140</v>
      </c>
      <c r="B70" s="1" t="s">
        <v>141</v>
      </c>
      <c r="C70" s="4">
        <v>3331</v>
      </c>
      <c r="D70" s="5">
        <v>3500</v>
      </c>
      <c r="E70" s="69" t="s">
        <v>12</v>
      </c>
    </row>
    <row r="71" spans="1:5">
      <c r="A71" s="1" t="s">
        <v>150</v>
      </c>
      <c r="B71" s="1" t="s">
        <v>151</v>
      </c>
      <c r="C71" s="4">
        <v>1912</v>
      </c>
      <c r="D71" s="5">
        <v>2210</v>
      </c>
      <c r="E71" s="69" t="s">
        <v>12</v>
      </c>
    </row>
    <row r="72" spans="1:5">
      <c r="A72" s="1" t="s">
        <v>61</v>
      </c>
      <c r="B72" s="1" t="s">
        <v>62</v>
      </c>
      <c r="C72" s="4">
        <v>2123</v>
      </c>
      <c r="D72" s="5">
        <v>2194</v>
      </c>
      <c r="E72" s="69" t="s">
        <v>12</v>
      </c>
    </row>
    <row r="73" spans="1:5">
      <c r="A73" s="1" t="s">
        <v>146</v>
      </c>
      <c r="B73" s="1" t="s">
        <v>147</v>
      </c>
      <c r="C73" s="4">
        <v>591</v>
      </c>
      <c r="D73" s="5">
        <v>600</v>
      </c>
      <c r="E73" s="69" t="s">
        <v>12</v>
      </c>
    </row>
    <row r="74" spans="1:5">
      <c r="A74" s="1" t="s">
        <v>142</v>
      </c>
      <c r="B74" s="1" t="s">
        <v>143</v>
      </c>
      <c r="C74" s="4">
        <v>1623</v>
      </c>
      <c r="D74" s="5">
        <v>1722</v>
      </c>
      <c r="E74" s="69" t="s">
        <v>12</v>
      </c>
    </row>
    <row r="75" spans="1:5">
      <c r="A75" s="1" t="s">
        <v>144</v>
      </c>
      <c r="B75" s="1" t="s">
        <v>145</v>
      </c>
      <c r="C75" s="4">
        <v>1063</v>
      </c>
      <c r="D75" s="5">
        <v>957</v>
      </c>
      <c r="E75" s="69" t="s">
        <v>12</v>
      </c>
    </row>
    <row r="76" spans="1:5">
      <c r="A76" s="1" t="s">
        <v>63</v>
      </c>
      <c r="B76" s="1" t="s">
        <v>64</v>
      </c>
      <c r="C76" s="4">
        <v>199</v>
      </c>
      <c r="D76" s="5">
        <v>149</v>
      </c>
      <c r="E76" s="69" t="s">
        <v>12</v>
      </c>
    </row>
    <row r="77" spans="1:5">
      <c r="A77" s="1" t="s">
        <v>290</v>
      </c>
      <c r="B77" s="1" t="s">
        <v>291</v>
      </c>
      <c r="C77" s="4">
        <v>0</v>
      </c>
      <c r="D77" s="5">
        <v>0</v>
      </c>
      <c r="E77" s="69" t="s">
        <v>12</v>
      </c>
    </row>
    <row r="78" spans="1:5">
      <c r="A78" s="1" t="s">
        <v>310</v>
      </c>
      <c r="B78" s="1" t="s">
        <v>311</v>
      </c>
      <c r="C78" s="4">
        <v>0</v>
      </c>
      <c r="D78" s="5">
        <v>0</v>
      </c>
      <c r="E78" s="69" t="s">
        <v>12</v>
      </c>
    </row>
    <row r="79" spans="1:5">
      <c r="A79" s="1" t="s">
        <v>229</v>
      </c>
      <c r="B79" s="1" t="s">
        <v>230</v>
      </c>
      <c r="C79" s="4">
        <v>0</v>
      </c>
      <c r="D79" s="5">
        <v>0</v>
      </c>
      <c r="E79" s="69" t="s">
        <v>12</v>
      </c>
    </row>
    <row r="80" spans="1:5">
      <c r="A80" s="1" t="s">
        <v>227</v>
      </c>
      <c r="B80" s="1" t="s">
        <v>228</v>
      </c>
      <c r="C80" s="4">
        <v>0</v>
      </c>
      <c r="D80" s="5">
        <v>0</v>
      </c>
      <c r="E80" s="69" t="s">
        <v>12</v>
      </c>
    </row>
    <row r="81" spans="1:5">
      <c r="A81" s="1" t="s">
        <v>231</v>
      </c>
      <c r="B81" s="1" t="s">
        <v>232</v>
      </c>
      <c r="C81" s="4">
        <v>0</v>
      </c>
      <c r="D81" s="5">
        <v>0</v>
      </c>
      <c r="E81" s="69" t="s">
        <v>12</v>
      </c>
    </row>
    <row r="82" spans="1:5">
      <c r="A82" s="1" t="s">
        <v>56</v>
      </c>
      <c r="B82" s="1" t="s">
        <v>57</v>
      </c>
      <c r="C82" s="4">
        <v>29</v>
      </c>
      <c r="D82" s="5">
        <v>44</v>
      </c>
      <c r="E82" s="69" t="s">
        <v>12</v>
      </c>
    </row>
    <row r="83" spans="1:5">
      <c r="A83" s="1" t="s">
        <v>117</v>
      </c>
      <c r="B83" s="1" t="s">
        <v>118</v>
      </c>
      <c r="C83" s="4">
        <v>0</v>
      </c>
      <c r="D83" s="5">
        <v>128</v>
      </c>
      <c r="E83" s="69" t="s">
        <v>12</v>
      </c>
    </row>
    <row r="84" spans="1:5">
      <c r="A84" s="1" t="s">
        <v>111</v>
      </c>
      <c r="B84" s="1" t="s">
        <v>112</v>
      </c>
      <c r="C84" s="4">
        <v>1</v>
      </c>
      <c r="D84" s="5">
        <v>14</v>
      </c>
      <c r="E84" s="69" t="s">
        <v>12</v>
      </c>
    </row>
    <row r="85" spans="1:5">
      <c r="A85" s="1" t="s">
        <v>125</v>
      </c>
      <c r="B85" s="1" t="s">
        <v>126</v>
      </c>
      <c r="C85" s="4">
        <v>11</v>
      </c>
      <c r="D85" s="5">
        <v>9</v>
      </c>
      <c r="E85" s="69" t="s">
        <v>12</v>
      </c>
    </row>
    <row r="86" spans="1:5">
      <c r="A86" s="1" t="s">
        <v>123</v>
      </c>
      <c r="B86" s="1" t="s">
        <v>124</v>
      </c>
      <c r="C86" s="4">
        <v>0</v>
      </c>
      <c r="D86" s="5">
        <v>15</v>
      </c>
      <c r="E86" s="69" t="s">
        <v>12</v>
      </c>
    </row>
    <row r="87" spans="1:5">
      <c r="A87" s="1" t="s">
        <v>119</v>
      </c>
      <c r="B87" s="1" t="s">
        <v>120</v>
      </c>
      <c r="C87" s="4">
        <v>121</v>
      </c>
      <c r="D87" s="5">
        <v>177</v>
      </c>
      <c r="E87" s="69" t="s">
        <v>12</v>
      </c>
    </row>
    <row r="88" spans="1:5">
      <c r="A88" s="1" t="s">
        <v>95</v>
      </c>
      <c r="B88" s="1" t="s">
        <v>96</v>
      </c>
      <c r="C88" s="4">
        <v>6571</v>
      </c>
      <c r="D88" s="5">
        <v>6661</v>
      </c>
      <c r="E88" s="69" t="s">
        <v>12</v>
      </c>
    </row>
    <row r="89" spans="1:5">
      <c r="A89" s="1" t="s">
        <v>113</v>
      </c>
      <c r="B89" s="1" t="s">
        <v>114</v>
      </c>
      <c r="C89" s="4">
        <v>566</v>
      </c>
      <c r="D89" s="5">
        <v>785</v>
      </c>
      <c r="E89" s="69" t="s">
        <v>12</v>
      </c>
    </row>
    <row r="90" spans="1:5">
      <c r="A90" s="1" t="s">
        <v>101</v>
      </c>
      <c r="B90" s="1" t="s">
        <v>102</v>
      </c>
      <c r="C90" s="4">
        <v>2320</v>
      </c>
      <c r="D90" s="5">
        <v>2155</v>
      </c>
      <c r="E90" s="69" t="s">
        <v>12</v>
      </c>
    </row>
    <row r="91" spans="1:5">
      <c r="A91" s="1" t="s">
        <v>127</v>
      </c>
      <c r="B91" s="1" t="s">
        <v>128</v>
      </c>
      <c r="C91" s="4">
        <v>488</v>
      </c>
      <c r="D91" s="5">
        <v>232</v>
      </c>
      <c r="E91" s="69" t="s">
        <v>12</v>
      </c>
    </row>
    <row r="92" spans="1:5">
      <c r="A92" s="1" t="s">
        <v>115</v>
      </c>
      <c r="B92" s="1" t="s">
        <v>116</v>
      </c>
      <c r="C92" s="4">
        <v>2566</v>
      </c>
      <c r="D92" s="5">
        <v>2489</v>
      </c>
      <c r="E92" s="69" t="s">
        <v>12</v>
      </c>
    </row>
    <row r="93" spans="1:5">
      <c r="A93" s="1" t="s">
        <v>105</v>
      </c>
      <c r="B93" s="1" t="s">
        <v>106</v>
      </c>
      <c r="C93" s="4">
        <v>139</v>
      </c>
      <c r="D93" s="5">
        <v>127</v>
      </c>
      <c r="E93" s="69" t="s">
        <v>12</v>
      </c>
    </row>
    <row r="94" spans="1:5">
      <c r="A94" s="1" t="s">
        <v>103</v>
      </c>
      <c r="B94" s="1" t="s">
        <v>104</v>
      </c>
      <c r="C94" s="4">
        <v>1540</v>
      </c>
      <c r="D94" s="5">
        <v>1230</v>
      </c>
      <c r="E94" s="69" t="s">
        <v>12</v>
      </c>
    </row>
    <row r="95" spans="1:5">
      <c r="A95" s="1" t="s">
        <v>107</v>
      </c>
      <c r="B95" s="1" t="s">
        <v>108</v>
      </c>
      <c r="C95" s="4">
        <v>12</v>
      </c>
      <c r="D95" s="5">
        <v>44</v>
      </c>
      <c r="E95" s="69" t="s">
        <v>12</v>
      </c>
    </row>
    <row r="96" spans="1:5">
      <c r="A96" s="1" t="s">
        <v>121</v>
      </c>
      <c r="B96" s="1" t="s">
        <v>122</v>
      </c>
      <c r="C96" s="4">
        <v>423</v>
      </c>
      <c r="D96" s="5">
        <v>609</v>
      </c>
      <c r="E96" s="69" t="s">
        <v>12</v>
      </c>
    </row>
    <row r="97" spans="1:5">
      <c r="A97" s="1" t="s">
        <v>99</v>
      </c>
      <c r="B97" s="1" t="s">
        <v>100</v>
      </c>
      <c r="C97" s="4">
        <v>640</v>
      </c>
      <c r="D97" s="5">
        <v>986</v>
      </c>
      <c r="E97" s="69" t="s">
        <v>12</v>
      </c>
    </row>
    <row r="98" spans="1:5">
      <c r="A98" s="1" t="s">
        <v>97</v>
      </c>
      <c r="B98" s="1" t="s">
        <v>98</v>
      </c>
      <c r="C98" s="4">
        <v>1233</v>
      </c>
      <c r="D98" s="5">
        <v>1418</v>
      </c>
      <c r="E98" s="69" t="s">
        <v>12</v>
      </c>
    </row>
    <row r="99" spans="1:5">
      <c r="A99" s="1" t="s">
        <v>109</v>
      </c>
      <c r="B99" s="1" t="s">
        <v>110</v>
      </c>
      <c r="C99" s="4">
        <v>618</v>
      </c>
      <c r="D99" s="5">
        <v>693</v>
      </c>
      <c r="E99" s="69" t="s">
        <v>12</v>
      </c>
    </row>
    <row r="100" spans="1:5">
      <c r="A100" s="1" t="s">
        <v>87</v>
      </c>
      <c r="B100" s="1" t="s">
        <v>88</v>
      </c>
      <c r="C100" s="4">
        <v>447</v>
      </c>
      <c r="D100" s="5">
        <v>368</v>
      </c>
      <c r="E100" s="69" t="s">
        <v>12</v>
      </c>
    </row>
    <row r="101" spans="1:5">
      <c r="A101" s="1" t="s">
        <v>494</v>
      </c>
      <c r="B101" s="1" t="s">
        <v>495</v>
      </c>
      <c r="C101" s="4">
        <v>1073</v>
      </c>
      <c r="D101" s="5">
        <v>1362</v>
      </c>
      <c r="E101" s="69" t="s">
        <v>12</v>
      </c>
    </row>
    <row r="102" spans="1:5">
      <c r="A102" s="1" t="s">
        <v>671</v>
      </c>
      <c r="B102" s="1" t="s">
        <v>672</v>
      </c>
      <c r="C102" s="4">
        <v>0</v>
      </c>
      <c r="D102" s="5">
        <v>0</v>
      </c>
      <c r="E102" s="69" t="s">
        <v>12</v>
      </c>
    </row>
    <row r="103" spans="1:5">
      <c r="A103" s="1" t="s">
        <v>194</v>
      </c>
      <c r="B103" s="1" t="s">
        <v>195</v>
      </c>
      <c r="C103" s="4">
        <v>0</v>
      </c>
      <c r="D103" s="5">
        <v>0</v>
      </c>
      <c r="E103" s="69" t="s">
        <v>12</v>
      </c>
    </row>
    <row r="104" spans="1:5">
      <c r="A104" s="1" t="s">
        <v>296</v>
      </c>
      <c r="B104" s="1" t="s">
        <v>297</v>
      </c>
      <c r="C104" s="4">
        <v>1</v>
      </c>
      <c r="D104" s="5">
        <v>2</v>
      </c>
      <c r="E104" s="69" t="s">
        <v>12</v>
      </c>
    </row>
    <row r="105" spans="1:5">
      <c r="A105" s="1" t="s">
        <v>613</v>
      </c>
      <c r="B105" s="1" t="s">
        <v>614</v>
      </c>
      <c r="C105" s="4">
        <v>0</v>
      </c>
      <c r="D105" s="5">
        <v>2</v>
      </c>
      <c r="E105" s="69" t="s">
        <v>12</v>
      </c>
    </row>
    <row r="106" spans="1:5">
      <c r="A106" s="1" t="s">
        <v>332</v>
      </c>
      <c r="B106" s="1" t="s">
        <v>333</v>
      </c>
      <c r="C106" s="4">
        <v>0</v>
      </c>
      <c r="D106" s="5">
        <v>4</v>
      </c>
      <c r="E106" s="69" t="s">
        <v>12</v>
      </c>
    </row>
    <row r="107" spans="1:5">
      <c r="A107" s="1" t="s">
        <v>373</v>
      </c>
      <c r="B107" s="1" t="s">
        <v>374</v>
      </c>
      <c r="C107" s="4">
        <v>0</v>
      </c>
      <c r="D107" s="5">
        <v>5</v>
      </c>
      <c r="E107" s="69" t="s">
        <v>12</v>
      </c>
    </row>
    <row r="108" spans="1:5">
      <c r="A108" s="1" t="s">
        <v>190</v>
      </c>
      <c r="B108" s="1" t="s">
        <v>191</v>
      </c>
      <c r="C108" s="4">
        <v>0</v>
      </c>
      <c r="D108" s="5">
        <v>0</v>
      </c>
      <c r="E108" s="69" t="s">
        <v>12</v>
      </c>
    </row>
    <row r="109" spans="1:5">
      <c r="A109" s="1" t="s">
        <v>334</v>
      </c>
      <c r="B109" s="1" t="s">
        <v>335</v>
      </c>
      <c r="C109" s="4">
        <v>0</v>
      </c>
      <c r="D109" s="5">
        <v>1</v>
      </c>
      <c r="E109" s="69" t="s">
        <v>12</v>
      </c>
    </row>
    <row r="110" spans="1:5">
      <c r="A110" s="1" t="s">
        <v>328</v>
      </c>
      <c r="B110" s="1" t="s">
        <v>329</v>
      </c>
      <c r="C110" s="4">
        <v>0</v>
      </c>
      <c r="D110" s="5">
        <v>0</v>
      </c>
      <c r="E110" s="69" t="s">
        <v>12</v>
      </c>
    </row>
    <row r="111" spans="1:5">
      <c r="A111" s="1" t="s">
        <v>751</v>
      </c>
      <c r="B111" s="1" t="s">
        <v>752</v>
      </c>
      <c r="C111" s="4">
        <v>0</v>
      </c>
      <c r="D111" s="5">
        <v>0</v>
      </c>
      <c r="E111" s="69" t="s">
        <v>12</v>
      </c>
    </row>
    <row r="112" spans="1:5">
      <c r="A112" s="1" t="s">
        <v>175</v>
      </c>
      <c r="B112" s="1" t="s">
        <v>176</v>
      </c>
      <c r="C112" s="4">
        <v>0</v>
      </c>
      <c r="D112" s="5">
        <v>0</v>
      </c>
      <c r="E112" s="69" t="s">
        <v>12</v>
      </c>
    </row>
    <row r="113" spans="1:5">
      <c r="A113" s="1" t="s">
        <v>178</v>
      </c>
      <c r="B113" s="1" t="s">
        <v>179</v>
      </c>
      <c r="C113" s="4">
        <v>0</v>
      </c>
      <c r="D113" s="5">
        <v>0</v>
      </c>
      <c r="E113" s="69" t="s">
        <v>12</v>
      </c>
    </row>
    <row r="114" spans="1:5">
      <c r="A114" s="1" t="s">
        <v>955</v>
      </c>
      <c r="B114" s="1" t="s">
        <v>956</v>
      </c>
      <c r="C114" s="4">
        <v>0</v>
      </c>
      <c r="D114" s="5">
        <v>0</v>
      </c>
      <c r="E114" s="69" t="s">
        <v>12</v>
      </c>
    </row>
    <row r="115" spans="1:5">
      <c r="A115" s="1" t="s">
        <v>961</v>
      </c>
      <c r="B115" s="1" t="s">
        <v>962</v>
      </c>
      <c r="C115" s="4">
        <v>0</v>
      </c>
      <c r="D115" s="5">
        <v>0</v>
      </c>
      <c r="E115" s="69" t="s">
        <v>12</v>
      </c>
    </row>
    <row r="116" spans="1:5">
      <c r="A116" s="1" t="s">
        <v>196</v>
      </c>
      <c r="B116" s="1" t="s">
        <v>197</v>
      </c>
      <c r="C116" s="4">
        <v>0</v>
      </c>
      <c r="D116" s="5">
        <v>8</v>
      </c>
      <c r="E116" s="69" t="s">
        <v>12</v>
      </c>
    </row>
    <row r="117" spans="1:5">
      <c r="A117" s="1" t="s">
        <v>957</v>
      </c>
      <c r="B117" s="1" t="s">
        <v>958</v>
      </c>
      <c r="C117" s="4">
        <v>120</v>
      </c>
      <c r="D117" s="5">
        <v>159</v>
      </c>
      <c r="E117" s="69" t="s">
        <v>12</v>
      </c>
    </row>
    <row r="118" spans="1:5">
      <c r="A118" s="1" t="s">
        <v>294</v>
      </c>
      <c r="B118" s="1" t="s">
        <v>295</v>
      </c>
      <c r="C118" s="4">
        <v>0</v>
      </c>
      <c r="D118" s="5">
        <v>1</v>
      </c>
      <c r="E118" s="69" t="s">
        <v>12</v>
      </c>
    </row>
    <row r="119" spans="1:5">
      <c r="A119" s="1" t="s">
        <v>835</v>
      </c>
      <c r="B119" s="1" t="s">
        <v>836</v>
      </c>
      <c r="C119" s="4">
        <v>0</v>
      </c>
      <c r="D119" s="5">
        <v>0</v>
      </c>
      <c r="E119" s="69" t="s">
        <v>12</v>
      </c>
    </row>
    <row r="120" spans="1:5">
      <c r="A120" s="1" t="s">
        <v>615</v>
      </c>
      <c r="B120" s="1" t="s">
        <v>616</v>
      </c>
      <c r="C120" s="4">
        <v>0</v>
      </c>
      <c r="D120" s="5">
        <v>0</v>
      </c>
      <c r="E120" s="69" t="s">
        <v>12</v>
      </c>
    </row>
    <row r="121" spans="1:5">
      <c r="A121" s="1" t="s">
        <v>362</v>
      </c>
      <c r="B121" s="1" t="s">
        <v>363</v>
      </c>
      <c r="C121" s="4">
        <v>245</v>
      </c>
      <c r="D121" s="5">
        <v>203</v>
      </c>
      <c r="E121" s="69" t="s">
        <v>12</v>
      </c>
    </row>
    <row r="122" spans="1:5">
      <c r="A122" s="1" t="s">
        <v>358</v>
      </c>
      <c r="B122" s="1" t="s">
        <v>359</v>
      </c>
      <c r="C122" s="4">
        <v>362</v>
      </c>
      <c r="D122" s="5">
        <v>136</v>
      </c>
      <c r="E122" s="69" t="s">
        <v>12</v>
      </c>
    </row>
    <row r="123" spans="1:5">
      <c r="A123" s="1" t="s">
        <v>258</v>
      </c>
      <c r="B123" s="1" t="s">
        <v>259</v>
      </c>
      <c r="C123" s="4">
        <v>0</v>
      </c>
      <c r="D123" s="5">
        <v>1</v>
      </c>
      <c r="E123" s="69" t="s">
        <v>12</v>
      </c>
    </row>
    <row r="124" spans="1:5">
      <c r="A124" s="1" t="s">
        <v>963</v>
      </c>
      <c r="B124" s="1" t="s">
        <v>964</v>
      </c>
      <c r="C124" s="4">
        <v>0</v>
      </c>
      <c r="D124" s="5">
        <v>0</v>
      </c>
      <c r="E124" s="69" t="s">
        <v>12</v>
      </c>
    </row>
    <row r="125" spans="1:5">
      <c r="A125" s="1" t="s">
        <v>65</v>
      </c>
      <c r="B125" s="1" t="s">
        <v>66</v>
      </c>
      <c r="C125" s="4">
        <v>6</v>
      </c>
      <c r="D125" s="5">
        <v>105</v>
      </c>
      <c r="E125" s="69" t="s">
        <v>12</v>
      </c>
    </row>
    <row r="126" spans="1:5">
      <c r="A126" s="1" t="s">
        <v>313</v>
      </c>
      <c r="B126" s="1" t="s">
        <v>314</v>
      </c>
      <c r="C126" s="4">
        <v>0</v>
      </c>
      <c r="D126" s="5">
        <v>25</v>
      </c>
      <c r="E126" s="69" t="s">
        <v>12</v>
      </c>
    </row>
    <row r="127" spans="1:5">
      <c r="A127" s="1" t="s">
        <v>364</v>
      </c>
      <c r="B127" s="1" t="s">
        <v>365</v>
      </c>
      <c r="C127" s="4">
        <v>3</v>
      </c>
      <c r="D127" s="5">
        <v>55</v>
      </c>
      <c r="E127" s="69" t="s">
        <v>12</v>
      </c>
    </row>
    <row r="128" spans="1:5">
      <c r="A128" s="1" t="s">
        <v>480</v>
      </c>
      <c r="B128" s="1" t="s">
        <v>481</v>
      </c>
      <c r="C128" s="4">
        <v>0</v>
      </c>
      <c r="D128" s="5">
        <v>6</v>
      </c>
      <c r="E128" s="69" t="s">
        <v>12</v>
      </c>
    </row>
    <row r="129" spans="1:5">
      <c r="A129" s="1" t="s">
        <v>484</v>
      </c>
      <c r="B129" s="1" t="s">
        <v>485</v>
      </c>
      <c r="C129" s="4">
        <v>32</v>
      </c>
      <c r="D129" s="5">
        <v>153</v>
      </c>
      <c r="E129" s="69" t="s">
        <v>12</v>
      </c>
    </row>
    <row r="130" spans="1:5">
      <c r="A130" s="1" t="s">
        <v>597</v>
      </c>
      <c r="B130" s="1" t="s">
        <v>598</v>
      </c>
      <c r="C130" s="4">
        <v>0</v>
      </c>
      <c r="D130" s="5">
        <v>0</v>
      </c>
      <c r="E130" s="69" t="s">
        <v>12</v>
      </c>
    </row>
    <row r="131" spans="1:5">
      <c r="A131" s="1" t="s">
        <v>93</v>
      </c>
      <c r="B131" s="1" t="s">
        <v>94</v>
      </c>
      <c r="C131" s="4">
        <v>14</v>
      </c>
      <c r="D131" s="5">
        <v>46</v>
      </c>
      <c r="E131" s="69" t="s">
        <v>12</v>
      </c>
    </row>
    <row r="132" spans="1:5">
      <c r="A132" s="1" t="s">
        <v>211</v>
      </c>
      <c r="B132" s="1" t="s">
        <v>212</v>
      </c>
      <c r="C132" s="4">
        <v>11</v>
      </c>
      <c r="D132" s="5">
        <v>28</v>
      </c>
      <c r="E132" s="69" t="s">
        <v>12</v>
      </c>
    </row>
    <row r="133" spans="1:5">
      <c r="A133" s="1" t="s">
        <v>388</v>
      </c>
      <c r="B133" s="1" t="s">
        <v>389</v>
      </c>
      <c r="C133" s="4">
        <v>9</v>
      </c>
      <c r="D133" s="5">
        <v>11</v>
      </c>
      <c r="E133" s="69" t="s">
        <v>12</v>
      </c>
    </row>
    <row r="134" spans="1:5">
      <c r="A134" s="1" t="s">
        <v>630</v>
      </c>
      <c r="B134" s="1" t="s">
        <v>631</v>
      </c>
      <c r="C134" s="4">
        <v>0</v>
      </c>
      <c r="D134" s="5">
        <v>0</v>
      </c>
      <c r="E134" s="69" t="s">
        <v>12</v>
      </c>
    </row>
    <row r="135" spans="1:5">
      <c r="A135" s="1" t="s">
        <v>390</v>
      </c>
      <c r="B135" s="1" t="s">
        <v>391</v>
      </c>
      <c r="C135" s="4">
        <v>0</v>
      </c>
      <c r="D135" s="5">
        <v>0</v>
      </c>
      <c r="E135" s="69" t="s">
        <v>12</v>
      </c>
    </row>
    <row r="136" spans="1:5">
      <c r="A136" s="1" t="s">
        <v>317</v>
      </c>
      <c r="B136" s="1" t="s">
        <v>318</v>
      </c>
      <c r="C136" s="4">
        <v>0</v>
      </c>
      <c r="D136" s="5">
        <v>0</v>
      </c>
      <c r="E136" s="69" t="s">
        <v>12</v>
      </c>
    </row>
    <row r="137" spans="1:5">
      <c r="A137" s="1" t="s">
        <v>557</v>
      </c>
      <c r="B137" s="1" t="s">
        <v>558</v>
      </c>
      <c r="C137" s="4">
        <v>12</v>
      </c>
      <c r="D137" s="5">
        <v>6</v>
      </c>
      <c r="E137" s="69" t="s">
        <v>12</v>
      </c>
    </row>
    <row r="138" spans="1:5">
      <c r="A138" s="1" t="s">
        <v>315</v>
      </c>
      <c r="B138" s="1" t="s">
        <v>316</v>
      </c>
      <c r="C138" s="4">
        <v>12</v>
      </c>
      <c r="D138" s="5">
        <v>20</v>
      </c>
      <c r="E138" s="69" t="s">
        <v>12</v>
      </c>
    </row>
    <row r="139" spans="1:5">
      <c r="A139" s="1" t="s">
        <v>655</v>
      </c>
      <c r="B139" s="1" t="s">
        <v>656</v>
      </c>
      <c r="C139" s="4">
        <v>0</v>
      </c>
      <c r="D139" s="5">
        <v>0</v>
      </c>
      <c r="E139" s="69" t="s">
        <v>12</v>
      </c>
    </row>
    <row r="140" spans="1:5">
      <c r="A140" s="1" t="s">
        <v>75</v>
      </c>
      <c r="B140" s="1" t="s">
        <v>76</v>
      </c>
      <c r="C140" s="4">
        <v>2</v>
      </c>
      <c r="D140" s="5">
        <v>0</v>
      </c>
      <c r="E140" s="69" t="s">
        <v>12</v>
      </c>
    </row>
    <row r="141" spans="1:5">
      <c r="A141" s="1" t="s">
        <v>219</v>
      </c>
      <c r="B141" s="1" t="s">
        <v>220</v>
      </c>
      <c r="C141" s="4">
        <v>0</v>
      </c>
      <c r="D141" s="5">
        <v>0</v>
      </c>
      <c r="E141" s="69" t="s">
        <v>12</v>
      </c>
    </row>
    <row r="142" spans="1:5">
      <c r="A142" s="1" t="s">
        <v>486</v>
      </c>
      <c r="B142" s="1" t="s">
        <v>487</v>
      </c>
      <c r="C142" s="4">
        <v>0</v>
      </c>
      <c r="D142" s="5">
        <v>0</v>
      </c>
      <c r="E142" s="69" t="s">
        <v>12</v>
      </c>
    </row>
    <row r="143" spans="1:5">
      <c r="A143" s="1" t="s">
        <v>319</v>
      </c>
      <c r="B143" s="1" t="s">
        <v>320</v>
      </c>
      <c r="C143" s="4">
        <v>1792</v>
      </c>
      <c r="D143" s="5">
        <v>1988</v>
      </c>
      <c r="E143" s="69" t="s">
        <v>12</v>
      </c>
    </row>
    <row r="144" spans="1:5">
      <c r="A144" s="1" t="s">
        <v>326</v>
      </c>
      <c r="B144" s="1" t="s">
        <v>327</v>
      </c>
      <c r="C144" s="4">
        <v>1</v>
      </c>
      <c r="D144" s="5">
        <v>11</v>
      </c>
      <c r="E144" s="69" t="s">
        <v>12</v>
      </c>
    </row>
    <row r="145" spans="1:5">
      <c r="A145" s="1" t="s">
        <v>286</v>
      </c>
      <c r="B145" s="1" t="s">
        <v>287</v>
      </c>
      <c r="C145" s="4">
        <v>7</v>
      </c>
      <c r="D145" s="5">
        <v>6</v>
      </c>
      <c r="E145" s="69" t="s">
        <v>12</v>
      </c>
    </row>
    <row r="146" spans="1:5">
      <c r="A146" s="1" t="s">
        <v>288</v>
      </c>
      <c r="B146" s="1" t="s">
        <v>289</v>
      </c>
      <c r="C146" s="4">
        <v>148</v>
      </c>
      <c r="D146" s="5">
        <v>215</v>
      </c>
      <c r="E146" s="69" t="s">
        <v>12</v>
      </c>
    </row>
    <row r="147" spans="1:5">
      <c r="A147" s="1" t="s">
        <v>323</v>
      </c>
      <c r="B147" s="1" t="s">
        <v>324</v>
      </c>
      <c r="C147" s="4">
        <v>0</v>
      </c>
      <c r="D147" s="5">
        <v>52</v>
      </c>
      <c r="E147" s="69" t="s">
        <v>12</v>
      </c>
    </row>
    <row r="148" spans="1:5">
      <c r="A148" s="1" t="s">
        <v>321</v>
      </c>
      <c r="B148" s="1" t="s">
        <v>322</v>
      </c>
      <c r="C148" s="4">
        <v>64</v>
      </c>
      <c r="D148" s="5">
        <v>237</v>
      </c>
      <c r="E148" s="69" t="s">
        <v>12</v>
      </c>
    </row>
    <row r="149" spans="1:5">
      <c r="A149" s="1" t="s">
        <v>282</v>
      </c>
      <c r="B149" s="1" t="s">
        <v>283</v>
      </c>
      <c r="C149" s="4">
        <v>1393</v>
      </c>
      <c r="D149" s="5">
        <v>1834</v>
      </c>
      <c r="E149" s="69" t="s">
        <v>12</v>
      </c>
    </row>
    <row r="150" spans="1:5">
      <c r="A150" s="1" t="s">
        <v>241</v>
      </c>
      <c r="B150" s="1" t="s">
        <v>242</v>
      </c>
      <c r="C150" s="4">
        <v>225</v>
      </c>
      <c r="D150" s="5">
        <v>319</v>
      </c>
      <c r="E150" s="69" t="s">
        <v>12</v>
      </c>
    </row>
    <row r="151" spans="1:5">
      <c r="A151" s="1" t="s">
        <v>235</v>
      </c>
      <c r="B151" s="1" t="s">
        <v>236</v>
      </c>
      <c r="C151" s="4">
        <v>0</v>
      </c>
      <c r="D151" s="5">
        <v>0</v>
      </c>
      <c r="E151" s="69" t="s">
        <v>12</v>
      </c>
    </row>
    <row r="152" spans="1:5">
      <c r="A152" s="1" t="s">
        <v>239</v>
      </c>
      <c r="B152" s="1" t="s">
        <v>240</v>
      </c>
      <c r="C152" s="4">
        <v>0</v>
      </c>
      <c r="D152" s="5">
        <v>0</v>
      </c>
      <c r="E152" s="69" t="s">
        <v>12</v>
      </c>
    </row>
    <row r="153" spans="1:5">
      <c r="A153" s="1" t="s">
        <v>250</v>
      </c>
      <c r="B153" s="1" t="s">
        <v>251</v>
      </c>
      <c r="C153" s="4">
        <v>4</v>
      </c>
      <c r="D153" s="5">
        <v>72</v>
      </c>
      <c r="E153" s="69" t="s">
        <v>12</v>
      </c>
    </row>
    <row r="154" spans="1:5">
      <c r="A154" s="1" t="s">
        <v>595</v>
      </c>
      <c r="B154" s="1" t="s">
        <v>596</v>
      </c>
      <c r="C154" s="4">
        <v>123</v>
      </c>
      <c r="D154" s="5">
        <v>117</v>
      </c>
      <c r="E154" s="69" t="s">
        <v>12</v>
      </c>
    </row>
    <row r="155" spans="1:5">
      <c r="A155" s="1" t="s">
        <v>490</v>
      </c>
      <c r="B155" s="1" t="s">
        <v>491</v>
      </c>
      <c r="C155" s="4">
        <v>8</v>
      </c>
      <c r="D155" s="5">
        <v>16</v>
      </c>
      <c r="E155" s="69" t="s">
        <v>12</v>
      </c>
    </row>
    <row r="156" spans="1:5">
      <c r="A156" s="1" t="s">
        <v>254</v>
      </c>
      <c r="B156" s="1" t="s">
        <v>255</v>
      </c>
      <c r="C156" s="4">
        <v>8</v>
      </c>
      <c r="D156" s="5">
        <v>18</v>
      </c>
      <c r="E156" s="69" t="s">
        <v>12</v>
      </c>
    </row>
    <row r="157" spans="1:5">
      <c r="A157" s="1" t="s">
        <v>280</v>
      </c>
      <c r="B157" s="1" t="s">
        <v>281</v>
      </c>
      <c r="C157" s="4">
        <v>1</v>
      </c>
      <c r="D157" s="5">
        <v>36</v>
      </c>
      <c r="E157" s="69" t="s">
        <v>12</v>
      </c>
    </row>
    <row r="158" spans="1:5">
      <c r="A158" s="1" t="s">
        <v>266</v>
      </c>
      <c r="B158" s="1" t="s">
        <v>267</v>
      </c>
      <c r="C158" s="4">
        <v>0</v>
      </c>
      <c r="D158" s="5">
        <v>8</v>
      </c>
      <c r="E158" s="69" t="s">
        <v>12</v>
      </c>
    </row>
    <row r="159" spans="1:5">
      <c r="A159" s="1" t="s">
        <v>256</v>
      </c>
      <c r="B159" s="1" t="s">
        <v>257</v>
      </c>
      <c r="C159" s="4">
        <v>4</v>
      </c>
      <c r="D159" s="5">
        <v>4</v>
      </c>
      <c r="E159" s="69" t="s">
        <v>12</v>
      </c>
    </row>
    <row r="160" spans="1:5">
      <c r="A160" s="1" t="s">
        <v>492</v>
      </c>
      <c r="B160" s="1" t="s">
        <v>493</v>
      </c>
      <c r="C160" s="4">
        <v>78</v>
      </c>
      <c r="D160" s="5">
        <v>94</v>
      </c>
      <c r="E160" s="69" t="s">
        <v>12</v>
      </c>
    </row>
    <row r="161" spans="1:5">
      <c r="A161" s="1" t="s">
        <v>247</v>
      </c>
      <c r="B161" s="1" t="s">
        <v>248</v>
      </c>
      <c r="C161" s="4">
        <v>1</v>
      </c>
      <c r="D161" s="5">
        <v>4</v>
      </c>
      <c r="E161" s="69" t="s">
        <v>12</v>
      </c>
    </row>
    <row r="162" spans="1:5">
      <c r="A162" s="1" t="s">
        <v>488</v>
      </c>
      <c r="B162" s="1" t="s">
        <v>489</v>
      </c>
      <c r="C162" s="4">
        <v>0</v>
      </c>
      <c r="D162" s="5">
        <v>4</v>
      </c>
      <c r="E162" s="69" t="s">
        <v>12</v>
      </c>
    </row>
    <row r="163" spans="1:5">
      <c r="A163" s="1" t="s">
        <v>184</v>
      </c>
      <c r="B163" s="1" t="s">
        <v>185</v>
      </c>
      <c r="C163" s="4">
        <v>1245</v>
      </c>
      <c r="D163" s="5">
        <v>1226</v>
      </c>
      <c r="E163" s="69" t="s">
        <v>12</v>
      </c>
    </row>
    <row r="164" spans="1:5">
      <c r="A164" s="1" t="s">
        <v>188</v>
      </c>
      <c r="B164" s="1" t="s">
        <v>189</v>
      </c>
      <c r="C164" s="4">
        <v>6537</v>
      </c>
      <c r="D164" s="5">
        <v>6305</v>
      </c>
      <c r="E164" s="69" t="s">
        <v>12</v>
      </c>
    </row>
    <row r="165" spans="1:5">
      <c r="A165" s="1" t="s">
        <v>346</v>
      </c>
      <c r="B165" s="1" t="s">
        <v>347</v>
      </c>
      <c r="C165" s="4">
        <v>0</v>
      </c>
      <c r="D165" s="5">
        <v>6</v>
      </c>
      <c r="E165" s="69" t="s">
        <v>12</v>
      </c>
    </row>
    <row r="166" spans="1:5">
      <c r="A166" s="1" t="s">
        <v>565</v>
      </c>
      <c r="B166" s="1" t="s">
        <v>566</v>
      </c>
      <c r="C166" s="4">
        <v>0</v>
      </c>
      <c r="D166" s="5">
        <v>8</v>
      </c>
      <c r="E166" s="69" t="s">
        <v>12</v>
      </c>
    </row>
    <row r="167" spans="1:5">
      <c r="A167" s="1" t="s">
        <v>563</v>
      </c>
      <c r="B167" s="1" t="s">
        <v>564</v>
      </c>
      <c r="C167" s="4">
        <v>17</v>
      </c>
      <c r="D167" s="5">
        <v>17</v>
      </c>
      <c r="E167" s="69" t="s">
        <v>12</v>
      </c>
    </row>
    <row r="168" spans="1:5">
      <c r="A168" s="1" t="s">
        <v>857</v>
      </c>
      <c r="B168" s="1" t="s">
        <v>858</v>
      </c>
      <c r="C168" s="4">
        <v>3</v>
      </c>
      <c r="D168" s="5">
        <v>3</v>
      </c>
      <c r="E168" s="69" t="s">
        <v>12</v>
      </c>
    </row>
    <row r="169" spans="1:5">
      <c r="A169" s="1" t="s">
        <v>344</v>
      </c>
      <c r="B169" s="1" t="s">
        <v>345</v>
      </c>
      <c r="C169" s="4">
        <v>1</v>
      </c>
      <c r="D169" s="5">
        <v>2</v>
      </c>
      <c r="E169" s="69" t="s">
        <v>12</v>
      </c>
    </row>
    <row r="170" spans="1:5">
      <c r="A170" s="1" t="s">
        <v>561</v>
      </c>
      <c r="B170" s="1" t="s">
        <v>562</v>
      </c>
      <c r="C170" s="4">
        <v>0</v>
      </c>
      <c r="D170" s="5">
        <v>2</v>
      </c>
      <c r="E170" s="69" t="s">
        <v>12</v>
      </c>
    </row>
    <row r="171" spans="1:5">
      <c r="A171" s="1" t="s">
        <v>855</v>
      </c>
      <c r="B171" s="1" t="s">
        <v>856</v>
      </c>
      <c r="C171" s="4">
        <v>2</v>
      </c>
      <c r="D171" s="5">
        <v>2</v>
      </c>
      <c r="E171" s="69" t="s">
        <v>12</v>
      </c>
    </row>
    <row r="172" spans="1:5">
      <c r="A172" s="1" t="s">
        <v>607</v>
      </c>
      <c r="B172" s="1" t="s">
        <v>608</v>
      </c>
      <c r="C172" s="4">
        <v>0</v>
      </c>
      <c r="D172" s="5">
        <v>1</v>
      </c>
      <c r="E172" s="69" t="s">
        <v>12</v>
      </c>
    </row>
    <row r="173" spans="1:5">
      <c r="A173" s="1" t="s">
        <v>78</v>
      </c>
      <c r="B173" s="1" t="s">
        <v>79</v>
      </c>
      <c r="C173" s="4">
        <v>41</v>
      </c>
      <c r="D173" s="5">
        <v>37</v>
      </c>
      <c r="E173" s="69" t="s">
        <v>12</v>
      </c>
    </row>
    <row r="174" spans="1:5">
      <c r="A174" s="1" t="s">
        <v>605</v>
      </c>
      <c r="B174" s="1" t="s">
        <v>606</v>
      </c>
      <c r="C174" s="4">
        <v>0</v>
      </c>
      <c r="D174" s="5">
        <v>1</v>
      </c>
      <c r="E174" s="69" t="s">
        <v>12</v>
      </c>
    </row>
    <row r="175" spans="1:5">
      <c r="A175" s="1" t="s">
        <v>609</v>
      </c>
      <c r="B175" s="1" t="s">
        <v>610</v>
      </c>
      <c r="C175" s="4">
        <v>0</v>
      </c>
      <c r="D175" s="5">
        <v>15</v>
      </c>
      <c r="E175" s="69" t="s">
        <v>12</v>
      </c>
    </row>
    <row r="176" spans="1:5">
      <c r="A176" s="1" t="s">
        <v>603</v>
      </c>
      <c r="B176" s="1" t="s">
        <v>604</v>
      </c>
      <c r="C176" s="4">
        <v>6</v>
      </c>
      <c r="D176" s="5">
        <v>34</v>
      </c>
      <c r="E176" s="69" t="s">
        <v>12</v>
      </c>
    </row>
    <row r="177" spans="1:5">
      <c r="A177" s="1" t="s">
        <v>158</v>
      </c>
      <c r="B177" s="1" t="s">
        <v>159</v>
      </c>
      <c r="C177" s="4">
        <v>0</v>
      </c>
      <c r="D177" s="5">
        <v>1</v>
      </c>
      <c r="E177" s="69" t="s">
        <v>12</v>
      </c>
    </row>
    <row r="178" spans="1:5">
      <c r="A178" s="1" t="s">
        <v>504</v>
      </c>
      <c r="B178" s="1" t="s">
        <v>505</v>
      </c>
      <c r="C178" s="4">
        <v>0</v>
      </c>
      <c r="D178" s="5">
        <v>0</v>
      </c>
      <c r="E178" s="69" t="s">
        <v>12</v>
      </c>
    </row>
    <row r="179" spans="1:5">
      <c r="A179" s="1" t="s">
        <v>620</v>
      </c>
      <c r="B179" s="1" t="s">
        <v>621</v>
      </c>
      <c r="C179" s="4">
        <v>1</v>
      </c>
      <c r="D179" s="5">
        <v>4</v>
      </c>
      <c r="E179" s="69" t="s">
        <v>12</v>
      </c>
    </row>
    <row r="180" spans="1:5">
      <c r="A180" s="1" t="s">
        <v>624</v>
      </c>
      <c r="B180" s="1" t="s">
        <v>625</v>
      </c>
      <c r="C180" s="4">
        <v>1</v>
      </c>
      <c r="D180" s="5">
        <v>1</v>
      </c>
      <c r="E180" s="69" t="s">
        <v>12</v>
      </c>
    </row>
    <row r="181" spans="1:5">
      <c r="A181" s="1" t="s">
        <v>626</v>
      </c>
      <c r="B181" s="1" t="s">
        <v>627</v>
      </c>
      <c r="C181" s="4">
        <v>1</v>
      </c>
      <c r="D181" s="5">
        <v>3</v>
      </c>
      <c r="E181" s="69" t="s">
        <v>12</v>
      </c>
    </row>
    <row r="182" spans="1:5">
      <c r="A182" s="1" t="s">
        <v>965</v>
      </c>
      <c r="B182" s="1" t="s">
        <v>966</v>
      </c>
      <c r="C182" s="4">
        <v>60</v>
      </c>
      <c r="D182" s="5">
        <v>0</v>
      </c>
      <c r="E182" s="69" t="s">
        <v>12</v>
      </c>
    </row>
    <row r="183" spans="1:5">
      <c r="A183" s="1" t="s">
        <v>967</v>
      </c>
      <c r="B183" s="1" t="s">
        <v>968</v>
      </c>
      <c r="C183" s="4">
        <v>66</v>
      </c>
      <c r="D183" s="5">
        <v>0</v>
      </c>
      <c r="E183" s="69" t="s">
        <v>12</v>
      </c>
    </row>
    <row r="184" spans="1:5">
      <c r="A184" s="1" t="s">
        <v>217</v>
      </c>
      <c r="B184" s="1" t="s">
        <v>218</v>
      </c>
      <c r="C184" s="4">
        <v>360</v>
      </c>
      <c r="D184" s="5">
        <v>456</v>
      </c>
      <c r="E184" s="69" t="s">
        <v>12</v>
      </c>
    </row>
    <row r="185" spans="1:5">
      <c r="A185" s="1" t="s">
        <v>262</v>
      </c>
      <c r="B185" s="1" t="s">
        <v>263</v>
      </c>
      <c r="C185" s="4">
        <v>0</v>
      </c>
      <c r="D185" s="5">
        <v>0</v>
      </c>
      <c r="E185" s="69" t="s">
        <v>12</v>
      </c>
    </row>
    <row r="186" spans="1:5">
      <c r="A186" s="1" t="s">
        <v>215</v>
      </c>
      <c r="B186" s="1" t="s">
        <v>216</v>
      </c>
      <c r="C186" s="4">
        <v>188</v>
      </c>
      <c r="D186" s="5">
        <v>364</v>
      </c>
      <c r="E186" s="69" t="s">
        <v>12</v>
      </c>
    </row>
    <row r="187" spans="1:5">
      <c r="A187" s="1" t="s">
        <v>81</v>
      </c>
      <c r="B187" s="1" t="s">
        <v>82</v>
      </c>
      <c r="C187" s="4">
        <v>18</v>
      </c>
      <c r="D187" s="5">
        <v>81</v>
      </c>
      <c r="E187" s="69" t="s">
        <v>12</v>
      </c>
    </row>
    <row r="188" spans="1:5">
      <c r="A188" s="1" t="s">
        <v>160</v>
      </c>
      <c r="B188" s="1" t="s">
        <v>161</v>
      </c>
      <c r="C188" s="4">
        <v>2159</v>
      </c>
      <c r="D188" s="5">
        <v>2530</v>
      </c>
      <c r="E188" s="69" t="s">
        <v>12</v>
      </c>
    </row>
    <row r="189" spans="1:5">
      <c r="A189" s="1" t="s">
        <v>213</v>
      </c>
      <c r="B189" s="1" t="s">
        <v>214</v>
      </c>
      <c r="C189" s="4">
        <v>584</v>
      </c>
      <c r="D189" s="5">
        <v>760</v>
      </c>
      <c r="E189" s="69" t="s">
        <v>12</v>
      </c>
    </row>
    <row r="190" spans="1:5">
      <c r="A190" s="1" t="s">
        <v>85</v>
      </c>
      <c r="B190" s="1" t="s">
        <v>86</v>
      </c>
      <c r="C190" s="4">
        <v>132</v>
      </c>
      <c r="D190" s="5">
        <v>206</v>
      </c>
      <c r="E190" s="69" t="s">
        <v>12</v>
      </c>
    </row>
    <row r="191" spans="1:5">
      <c r="A191" s="1" t="s">
        <v>162</v>
      </c>
      <c r="B191" s="1" t="s">
        <v>163</v>
      </c>
      <c r="C191" s="4">
        <v>306</v>
      </c>
      <c r="D191" s="5">
        <v>276</v>
      </c>
      <c r="E191" s="69" t="s">
        <v>12</v>
      </c>
    </row>
    <row r="192" spans="1:5">
      <c r="A192" s="1" t="s">
        <v>89</v>
      </c>
      <c r="B192" s="1" t="s">
        <v>90</v>
      </c>
      <c r="C192" s="4">
        <v>147</v>
      </c>
      <c r="D192" s="5">
        <v>216</v>
      </c>
      <c r="E192" s="69" t="s">
        <v>12</v>
      </c>
    </row>
    <row r="193" spans="1:5">
      <c r="A193" s="1" t="s">
        <v>69</v>
      </c>
      <c r="B193" s="1" t="s">
        <v>70</v>
      </c>
      <c r="C193" s="4">
        <v>1793</v>
      </c>
      <c r="D193" s="5">
        <v>1894</v>
      </c>
      <c r="E193" s="69" t="s">
        <v>12</v>
      </c>
    </row>
    <row r="194" spans="1:5">
      <c r="A194" s="1" t="s">
        <v>83</v>
      </c>
      <c r="B194" s="1" t="s">
        <v>84</v>
      </c>
      <c r="C194" s="4">
        <v>1774</v>
      </c>
      <c r="D194" s="5">
        <v>1907</v>
      </c>
      <c r="E194" s="69" t="s">
        <v>12</v>
      </c>
    </row>
    <row r="195" spans="1:5">
      <c r="A195" s="1" t="s">
        <v>628</v>
      </c>
      <c r="B195" s="1" t="s">
        <v>629</v>
      </c>
      <c r="C195" s="4">
        <v>18</v>
      </c>
      <c r="D195" s="5">
        <v>138</v>
      </c>
      <c r="E195" s="69" t="s">
        <v>12</v>
      </c>
    </row>
    <row r="196" spans="1:5">
      <c r="A196" s="1" t="s">
        <v>260</v>
      </c>
      <c r="B196" s="1" t="s">
        <v>261</v>
      </c>
      <c r="C196" s="4">
        <v>0</v>
      </c>
      <c r="D196" s="5">
        <v>0</v>
      </c>
      <c r="E196" s="69" t="s">
        <v>12</v>
      </c>
    </row>
    <row r="197" spans="1:5">
      <c r="A197" s="1" t="s">
        <v>268</v>
      </c>
      <c r="B197" s="1" t="s">
        <v>269</v>
      </c>
      <c r="C197" s="4">
        <v>0</v>
      </c>
      <c r="D197" s="5">
        <v>4</v>
      </c>
      <c r="E197" s="69" t="s">
        <v>12</v>
      </c>
    </row>
    <row r="198" spans="1:5">
      <c r="A198" s="1" t="s">
        <v>368</v>
      </c>
      <c r="B198" s="1" t="s">
        <v>369</v>
      </c>
      <c r="C198" s="4">
        <v>512</v>
      </c>
      <c r="D198" s="5">
        <v>560</v>
      </c>
      <c r="E198" s="69" t="s">
        <v>12</v>
      </c>
    </row>
    <row r="199" spans="1:5">
      <c r="A199" s="1" t="s">
        <v>739</v>
      </c>
      <c r="B199" s="1" t="s">
        <v>740</v>
      </c>
      <c r="C199" s="4">
        <v>0</v>
      </c>
      <c r="D199" s="5">
        <v>0</v>
      </c>
      <c r="E199" s="69" t="s">
        <v>12</v>
      </c>
    </row>
    <row r="200" spans="1:5">
      <c r="A200" s="1" t="s">
        <v>611</v>
      </c>
      <c r="B200" s="1" t="s">
        <v>612</v>
      </c>
      <c r="C200" s="4">
        <v>1275</v>
      </c>
      <c r="D200" s="5">
        <v>2684</v>
      </c>
      <c r="E200" s="69" t="s">
        <v>12</v>
      </c>
    </row>
    <row r="201" spans="1:5">
      <c r="A201" s="1" t="s">
        <v>180</v>
      </c>
      <c r="B201" s="1" t="s">
        <v>181</v>
      </c>
      <c r="C201" s="4">
        <v>12</v>
      </c>
      <c r="D201" s="5">
        <v>18</v>
      </c>
      <c r="E201" s="69" t="s">
        <v>12</v>
      </c>
    </row>
    <row r="202" spans="1:5">
      <c r="A202" s="1" t="s">
        <v>731</v>
      </c>
      <c r="B202" s="1" t="s">
        <v>732</v>
      </c>
      <c r="C202" s="4">
        <v>243</v>
      </c>
      <c r="D202" s="5">
        <v>252</v>
      </c>
      <c r="E202" s="69" t="s">
        <v>12</v>
      </c>
    </row>
    <row r="203" spans="1:5">
      <c r="A203" s="1" t="s">
        <v>727</v>
      </c>
      <c r="B203" s="1" t="s">
        <v>728</v>
      </c>
      <c r="C203" s="4">
        <v>0</v>
      </c>
      <c r="D203" s="5">
        <v>0</v>
      </c>
      <c r="E203" s="69" t="s">
        <v>12</v>
      </c>
    </row>
    <row r="204" spans="1:5">
      <c r="A204" s="1" t="s">
        <v>729</v>
      </c>
      <c r="B204" s="1" t="s">
        <v>730</v>
      </c>
      <c r="C204" s="4">
        <v>218</v>
      </c>
      <c r="D204" s="5">
        <v>213</v>
      </c>
      <c r="E204" s="69" t="s">
        <v>12</v>
      </c>
    </row>
    <row r="205" spans="1:5">
      <c r="A205" s="1" t="s">
        <v>735</v>
      </c>
      <c r="B205" s="1" t="s">
        <v>736</v>
      </c>
      <c r="C205" s="4">
        <v>0</v>
      </c>
      <c r="D205" s="5">
        <v>6</v>
      </c>
      <c r="E205" s="69" t="s">
        <v>12</v>
      </c>
    </row>
    <row r="206" spans="1:5">
      <c r="A206" s="1" t="s">
        <v>686</v>
      </c>
      <c r="B206" s="1" t="s">
        <v>687</v>
      </c>
      <c r="C206" s="4">
        <v>286</v>
      </c>
      <c r="D206" s="5">
        <v>404</v>
      </c>
      <c r="E206" s="69" t="s">
        <v>12</v>
      </c>
    </row>
    <row r="207" spans="1:5">
      <c r="A207" s="1" t="s">
        <v>651</v>
      </c>
      <c r="B207" s="1" t="s">
        <v>652</v>
      </c>
      <c r="C207" s="4">
        <v>218</v>
      </c>
      <c r="D207" s="5">
        <v>56</v>
      </c>
      <c r="E207" s="69" t="s">
        <v>12</v>
      </c>
    </row>
    <row r="208" spans="1:5">
      <c r="A208" s="1" t="s">
        <v>653</v>
      </c>
      <c r="B208" s="1" t="s">
        <v>654</v>
      </c>
      <c r="C208" s="4">
        <v>787</v>
      </c>
      <c r="D208" s="5">
        <v>451</v>
      </c>
      <c r="E208" s="69" t="s">
        <v>12</v>
      </c>
    </row>
    <row r="209" spans="1:5">
      <c r="A209" s="1" t="s">
        <v>682</v>
      </c>
      <c r="B209" s="1" t="s">
        <v>683</v>
      </c>
      <c r="C209" s="4">
        <v>653</v>
      </c>
      <c r="D209" s="5">
        <v>527</v>
      </c>
      <c r="E209" s="69" t="s">
        <v>12</v>
      </c>
    </row>
    <row r="210" spans="1:5">
      <c r="A210" s="1" t="s">
        <v>366</v>
      </c>
      <c r="B210" s="1" t="s">
        <v>367</v>
      </c>
      <c r="C210" s="4">
        <v>408</v>
      </c>
      <c r="D210" s="5">
        <v>283</v>
      </c>
      <c r="E210" s="69" t="s">
        <v>12</v>
      </c>
    </row>
    <row r="211" spans="1:5">
      <c r="A211" s="1" t="s">
        <v>737</v>
      </c>
      <c r="B211" s="1" t="s">
        <v>738</v>
      </c>
      <c r="C211" s="4">
        <v>6</v>
      </c>
      <c r="D211" s="5">
        <v>8</v>
      </c>
      <c r="E211" s="69" t="s">
        <v>12</v>
      </c>
    </row>
    <row r="212" spans="1:5">
      <c r="A212" s="1" t="s">
        <v>171</v>
      </c>
      <c r="B212" s="1" t="s">
        <v>172</v>
      </c>
      <c r="C212" s="4">
        <v>439</v>
      </c>
      <c r="D212" s="5">
        <v>551</v>
      </c>
      <c r="E212" s="69" t="s">
        <v>12</v>
      </c>
    </row>
    <row r="213" spans="1:5">
      <c r="A213" s="1" t="s">
        <v>339</v>
      </c>
      <c r="B213" s="1" t="s">
        <v>340</v>
      </c>
      <c r="C213" s="4">
        <v>272</v>
      </c>
      <c r="D213" s="5">
        <v>261</v>
      </c>
      <c r="E213" s="69" t="s">
        <v>12</v>
      </c>
    </row>
    <row r="214" spans="1:5">
      <c r="A214" s="1" t="s">
        <v>617</v>
      </c>
      <c r="B214" s="1" t="s">
        <v>618</v>
      </c>
      <c r="C214" s="4">
        <v>0</v>
      </c>
      <c r="D214" s="5">
        <v>0</v>
      </c>
      <c r="E214" s="69" t="s">
        <v>12</v>
      </c>
    </row>
    <row r="215" spans="1:5">
      <c r="A215" s="1" t="s">
        <v>749</v>
      </c>
      <c r="B215" s="1" t="s">
        <v>750</v>
      </c>
      <c r="C215" s="4">
        <v>120</v>
      </c>
      <c r="D215" s="5">
        <v>156</v>
      </c>
      <c r="E215" s="69" t="s">
        <v>12</v>
      </c>
    </row>
    <row r="216" spans="1:5">
      <c r="A216" s="1" t="s">
        <v>352</v>
      </c>
      <c r="B216" s="1" t="s">
        <v>353</v>
      </c>
      <c r="C216" s="4">
        <v>0</v>
      </c>
      <c r="D216" s="5">
        <v>0</v>
      </c>
      <c r="E216" s="69" t="s">
        <v>12</v>
      </c>
    </row>
    <row r="217" spans="1:5">
      <c r="A217" s="1" t="s">
        <v>252</v>
      </c>
      <c r="B217" s="1" t="s">
        <v>253</v>
      </c>
      <c r="C217" s="4">
        <v>0</v>
      </c>
      <c r="D217" s="5">
        <v>79</v>
      </c>
      <c r="E217" s="69" t="s">
        <v>12</v>
      </c>
    </row>
    <row r="218" spans="1:5">
      <c r="A218" s="1" t="s">
        <v>264</v>
      </c>
      <c r="B218" s="1" t="s">
        <v>265</v>
      </c>
      <c r="C218" s="4">
        <v>0</v>
      </c>
      <c r="D218" s="5">
        <v>19</v>
      </c>
      <c r="E218" s="69" t="s">
        <v>12</v>
      </c>
    </row>
    <row r="219" spans="1:5">
      <c r="A219" s="1" t="s">
        <v>72</v>
      </c>
      <c r="B219" s="1" t="s">
        <v>73</v>
      </c>
      <c r="C219" s="4">
        <v>0</v>
      </c>
      <c r="D219" s="5">
        <v>19</v>
      </c>
      <c r="E219" s="69" t="s">
        <v>12</v>
      </c>
    </row>
    <row r="220" spans="1:5">
      <c r="A220" s="1" t="s">
        <v>593</v>
      </c>
      <c r="B220" s="1" t="s">
        <v>594</v>
      </c>
      <c r="C220" s="4">
        <v>12</v>
      </c>
      <c r="D220" s="5">
        <v>192</v>
      </c>
      <c r="E220" s="69" t="s">
        <v>12</v>
      </c>
    </row>
    <row r="221" spans="1:5">
      <c r="A221" s="1" t="s">
        <v>771</v>
      </c>
      <c r="B221" s="1" t="s">
        <v>772</v>
      </c>
      <c r="C221" s="4">
        <v>0</v>
      </c>
      <c r="D221" s="5">
        <v>608</v>
      </c>
      <c r="E221" s="69" t="s">
        <v>12</v>
      </c>
    </row>
    <row r="222" spans="1:5">
      <c r="A222" s="1" t="s">
        <v>348</v>
      </c>
      <c r="B222" s="1" t="s">
        <v>349</v>
      </c>
      <c r="C222" s="4">
        <v>0</v>
      </c>
      <c r="D222" s="5">
        <v>39</v>
      </c>
      <c r="E222" s="69" t="s">
        <v>12</v>
      </c>
    </row>
    <row r="223" spans="1:5">
      <c r="A223" s="1" t="s">
        <v>233</v>
      </c>
      <c r="B223" s="1" t="s">
        <v>234</v>
      </c>
      <c r="C223" s="4">
        <v>0</v>
      </c>
      <c r="D223" s="5">
        <v>55</v>
      </c>
      <c r="E223" s="69" t="s">
        <v>12</v>
      </c>
    </row>
    <row r="224" spans="1:5">
      <c r="A224" s="1" t="s">
        <v>970</v>
      </c>
      <c r="B224" s="1" t="s">
        <v>971</v>
      </c>
      <c r="C224" s="4">
        <v>0</v>
      </c>
      <c r="D224" s="5">
        <v>22</v>
      </c>
      <c r="E224" s="69" t="s">
        <v>12</v>
      </c>
    </row>
    <row r="225" spans="1:5">
      <c r="A225" s="1" t="s">
        <v>743</v>
      </c>
      <c r="B225" s="1" t="s">
        <v>744</v>
      </c>
      <c r="C225" s="4">
        <v>0</v>
      </c>
      <c r="D225" s="5">
        <v>32</v>
      </c>
      <c r="E225" s="69" t="s">
        <v>12</v>
      </c>
    </row>
    <row r="226" spans="1:5">
      <c r="A226" s="1" t="s">
        <v>741</v>
      </c>
      <c r="B226" s="1" t="s">
        <v>742</v>
      </c>
      <c r="C226" s="4">
        <v>0</v>
      </c>
      <c r="D226" s="5">
        <v>44</v>
      </c>
      <c r="E226" s="69" t="s">
        <v>12</v>
      </c>
    </row>
    <row r="227" spans="1:5">
      <c r="A227" s="1" t="s">
        <v>330</v>
      </c>
      <c r="B227" s="1" t="s">
        <v>331</v>
      </c>
      <c r="C227" s="4">
        <v>0</v>
      </c>
      <c r="D227" s="5">
        <v>1</v>
      </c>
      <c r="E227" s="69" t="s">
        <v>12</v>
      </c>
    </row>
    <row r="228" spans="1:5">
      <c r="A228" s="1" t="s">
        <v>753</v>
      </c>
      <c r="B228" s="1" t="s">
        <v>754</v>
      </c>
      <c r="C228" s="4">
        <v>0</v>
      </c>
      <c r="D228" s="5">
        <v>10</v>
      </c>
      <c r="E228" s="69" t="s">
        <v>12</v>
      </c>
    </row>
    <row r="229" spans="1:5">
      <c r="A229" s="1" t="s">
        <v>1102</v>
      </c>
      <c r="B229" s="1" t="s">
        <v>1103</v>
      </c>
      <c r="C229" s="4">
        <v>0</v>
      </c>
      <c r="D229" s="5">
        <v>1</v>
      </c>
      <c r="E229" s="69" t="s">
        <v>12</v>
      </c>
    </row>
    <row r="230" spans="1:5">
      <c r="A230" s="1" t="s">
        <v>221</v>
      </c>
      <c r="B230" s="1" t="s">
        <v>222</v>
      </c>
      <c r="C230" s="4">
        <v>1</v>
      </c>
      <c r="D230" s="5">
        <v>0</v>
      </c>
      <c r="E230" s="69" t="s">
        <v>12</v>
      </c>
    </row>
    <row r="231" spans="1:5">
      <c r="A231" s="1" t="s">
        <v>225</v>
      </c>
      <c r="B231" s="1" t="s">
        <v>226</v>
      </c>
      <c r="C231" s="4">
        <v>1</v>
      </c>
      <c r="D231" s="5">
        <v>0</v>
      </c>
      <c r="E231" s="69" t="s">
        <v>12</v>
      </c>
    </row>
    <row r="232" spans="1:5">
      <c r="A232" s="1" t="s">
        <v>375</v>
      </c>
      <c r="B232" s="1" t="s">
        <v>376</v>
      </c>
      <c r="C232" s="4">
        <v>12</v>
      </c>
      <c r="D232" s="5">
        <v>12</v>
      </c>
      <c r="E232" s="69" t="s">
        <v>12</v>
      </c>
    </row>
    <row r="233" spans="1:5">
      <c r="A233" s="1" t="s">
        <v>745</v>
      </c>
      <c r="B233" s="1" t="s">
        <v>746</v>
      </c>
      <c r="C233" s="4">
        <v>24</v>
      </c>
      <c r="D233" s="5">
        <v>24</v>
      </c>
      <c r="E233" s="78"/>
    </row>
    <row r="234" spans="1:5">
      <c r="A234" s="1" t="s">
        <v>378</v>
      </c>
      <c r="B234" s="1" t="s">
        <v>379</v>
      </c>
      <c r="C234" s="4">
        <v>12</v>
      </c>
      <c r="D234" s="5">
        <v>38</v>
      </c>
      <c r="E234" s="78"/>
    </row>
    <row r="235" spans="1:5">
      <c r="A235" s="1" t="s">
        <v>482</v>
      </c>
      <c r="B235" s="1" t="s">
        <v>483</v>
      </c>
      <c r="C235" s="4">
        <v>2109</v>
      </c>
      <c r="D235" s="5">
        <v>1825</v>
      </c>
      <c r="E235" s="78"/>
    </row>
    <row r="236" spans="1:5">
      <c r="A236" s="1" t="s">
        <v>747</v>
      </c>
      <c r="B236" s="1" t="s">
        <v>748</v>
      </c>
      <c r="C236" s="4">
        <v>26</v>
      </c>
      <c r="D236" s="5">
        <v>42</v>
      </c>
      <c r="E236" s="78"/>
    </row>
    <row r="237" spans="1:5">
      <c r="A237" s="1" t="s">
        <v>643</v>
      </c>
      <c r="B237" s="1" t="s">
        <v>644</v>
      </c>
      <c r="C237" s="4">
        <v>4986</v>
      </c>
      <c r="D237" s="5">
        <v>5351</v>
      </c>
      <c r="E237" s="78"/>
    </row>
    <row r="238" spans="1:5">
      <c r="A238" s="1" t="s">
        <v>645</v>
      </c>
      <c r="B238" s="1" t="s">
        <v>646</v>
      </c>
      <c r="C238" s="4">
        <v>4157</v>
      </c>
      <c r="D238" s="5">
        <v>4283</v>
      </c>
      <c r="E238" s="78"/>
    </row>
    <row r="239" spans="1:5">
      <c r="A239" s="1" t="s">
        <v>641</v>
      </c>
      <c r="B239" s="1" t="s">
        <v>642</v>
      </c>
      <c r="C239" s="4">
        <v>4679</v>
      </c>
      <c r="D239" s="5">
        <v>4675</v>
      </c>
    </row>
    <row r="240" spans="1:5">
      <c r="A240" s="1" t="s">
        <v>636</v>
      </c>
      <c r="B240" s="1" t="s">
        <v>637</v>
      </c>
      <c r="C240" s="4">
        <v>5732</v>
      </c>
      <c r="D240" s="5">
        <v>6014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30"/>
  <sheetViews>
    <sheetView workbookViewId="0">
      <selection activeCell="G26" sqref="G26"/>
    </sheetView>
  </sheetViews>
  <sheetFormatPr defaultRowHeight="12.75"/>
  <cols>
    <col min="2" max="2" width="30.85546875" customWidth="1"/>
  </cols>
  <sheetData>
    <row r="1" spans="1:7" ht="63.75">
      <c r="A1" s="65" t="s">
        <v>1</v>
      </c>
      <c r="B1" s="65" t="s">
        <v>2</v>
      </c>
      <c r="C1" s="66" t="s">
        <v>973</v>
      </c>
      <c r="D1" s="66" t="s">
        <v>974</v>
      </c>
      <c r="E1" s="66" t="s">
        <v>975</v>
      </c>
      <c r="F1" s="66" t="s">
        <v>976</v>
      </c>
      <c r="G1" s="66" t="s">
        <v>977</v>
      </c>
    </row>
    <row r="2" spans="1:7">
      <c r="A2" s="57" t="s">
        <v>695</v>
      </c>
      <c r="B2" s="57" t="s">
        <v>696</v>
      </c>
      <c r="C2" s="58"/>
      <c r="D2" s="58"/>
      <c r="E2" s="58"/>
      <c r="F2" s="67"/>
      <c r="G2" s="58"/>
    </row>
    <row r="3" spans="1:7">
      <c r="A3" s="46" t="s">
        <v>591</v>
      </c>
      <c r="B3" s="46" t="s">
        <v>592</v>
      </c>
      <c r="C3" s="66" t="s">
        <v>14</v>
      </c>
      <c r="D3" s="66" t="s">
        <v>14</v>
      </c>
      <c r="E3" s="66" t="s">
        <v>14</v>
      </c>
      <c r="F3" s="66" t="s">
        <v>14</v>
      </c>
      <c r="G3" s="66" t="s">
        <v>14</v>
      </c>
    </row>
    <row r="4" spans="1:7">
      <c r="A4" s="46" t="s">
        <v>350</v>
      </c>
      <c r="B4" s="46" t="s">
        <v>351</v>
      </c>
      <c r="C4" s="66" t="s">
        <v>14</v>
      </c>
      <c r="D4" s="66" t="s">
        <v>14</v>
      </c>
      <c r="E4" s="66" t="s">
        <v>14</v>
      </c>
      <c r="F4" s="76">
        <v>240</v>
      </c>
      <c r="G4" s="66" t="s">
        <v>14</v>
      </c>
    </row>
    <row r="5" spans="1:7">
      <c r="A5" s="46" t="s">
        <v>308</v>
      </c>
      <c r="B5" s="46" t="s">
        <v>309</v>
      </c>
      <c r="C5" s="66" t="s">
        <v>14</v>
      </c>
      <c r="D5" s="66" t="s">
        <v>14</v>
      </c>
      <c r="E5" s="66" t="s">
        <v>14</v>
      </c>
      <c r="F5" s="66"/>
      <c r="G5" s="66" t="s">
        <v>14</v>
      </c>
    </row>
    <row r="6" spans="1:7">
      <c r="A6" s="46" t="s">
        <v>302</v>
      </c>
      <c r="B6" s="46" t="s">
        <v>303</v>
      </c>
      <c r="C6" s="66" t="s">
        <v>14</v>
      </c>
      <c r="D6" s="66" t="s">
        <v>14</v>
      </c>
      <c r="E6" s="66" t="s">
        <v>14</v>
      </c>
      <c r="F6" s="66"/>
      <c r="G6" s="66" t="s">
        <v>14</v>
      </c>
    </row>
    <row r="7" spans="1:7">
      <c r="A7" s="46" t="s">
        <v>306</v>
      </c>
      <c r="B7" s="46" t="s">
        <v>307</v>
      </c>
      <c r="C7" s="66" t="s">
        <v>14</v>
      </c>
      <c r="D7" s="66" t="s">
        <v>14</v>
      </c>
      <c r="E7" s="66" t="s">
        <v>14</v>
      </c>
      <c r="F7" s="76">
        <v>360</v>
      </c>
      <c r="G7" s="66" t="s">
        <v>14</v>
      </c>
    </row>
    <row r="8" spans="1:7">
      <c r="A8" s="46" t="s">
        <v>270</v>
      </c>
      <c r="B8" s="46" t="s">
        <v>271</v>
      </c>
      <c r="C8" s="66" t="s">
        <v>14</v>
      </c>
      <c r="D8" s="66" t="s">
        <v>14</v>
      </c>
      <c r="E8" s="66" t="s">
        <v>14</v>
      </c>
      <c r="F8" s="76">
        <v>480</v>
      </c>
      <c r="G8" s="66" t="s">
        <v>14</v>
      </c>
    </row>
    <row r="9" spans="1:7">
      <c r="A9" s="46" t="s">
        <v>276</v>
      </c>
      <c r="B9" s="46" t="s">
        <v>277</v>
      </c>
      <c r="C9" s="66" t="s">
        <v>14</v>
      </c>
      <c r="D9" s="66" t="s">
        <v>14</v>
      </c>
      <c r="E9" s="66" t="s">
        <v>14</v>
      </c>
      <c r="F9" s="76">
        <v>360</v>
      </c>
      <c r="G9" s="66" t="s">
        <v>14</v>
      </c>
    </row>
    <row r="10" spans="1:7">
      <c r="A10" s="46" t="s">
        <v>780</v>
      </c>
      <c r="B10" s="46" t="s">
        <v>781</v>
      </c>
      <c r="C10" s="66" t="s">
        <v>14</v>
      </c>
      <c r="D10" s="66" t="s">
        <v>14</v>
      </c>
      <c r="E10" s="66" t="s">
        <v>14</v>
      </c>
      <c r="F10" s="76">
        <v>150</v>
      </c>
      <c r="G10" s="66" t="s">
        <v>14</v>
      </c>
    </row>
    <row r="11" spans="1:7">
      <c r="A11" s="46" t="s">
        <v>304</v>
      </c>
      <c r="B11" s="46" t="s">
        <v>305</v>
      </c>
      <c r="C11" s="66" t="s">
        <v>14</v>
      </c>
      <c r="D11" s="66" t="s">
        <v>14</v>
      </c>
      <c r="E11" s="66" t="s">
        <v>14</v>
      </c>
      <c r="F11" s="76">
        <v>360</v>
      </c>
      <c r="G11" s="66" t="s">
        <v>14</v>
      </c>
    </row>
    <row r="12" spans="1:7">
      <c r="A12" s="46" t="s">
        <v>274</v>
      </c>
      <c r="B12" s="46" t="s">
        <v>275</v>
      </c>
      <c r="C12" s="66" t="s">
        <v>14</v>
      </c>
      <c r="D12" s="66" t="s">
        <v>14</v>
      </c>
      <c r="E12" s="66" t="s">
        <v>14</v>
      </c>
      <c r="F12" s="76">
        <v>240</v>
      </c>
      <c r="G12" s="66" t="s">
        <v>14</v>
      </c>
    </row>
    <row r="13" spans="1:7">
      <c r="A13" s="46" t="s">
        <v>278</v>
      </c>
      <c r="B13" s="46" t="s">
        <v>279</v>
      </c>
      <c r="C13" s="66" t="s">
        <v>14</v>
      </c>
      <c r="D13" s="66" t="s">
        <v>14</v>
      </c>
      <c r="E13" s="66" t="s">
        <v>14</v>
      </c>
      <c r="F13" s="76">
        <v>960</v>
      </c>
      <c r="G13" s="66" t="s">
        <v>14</v>
      </c>
    </row>
    <row r="14" spans="1:7">
      <c r="A14" s="46" t="s">
        <v>680</v>
      </c>
      <c r="B14" s="46" t="s">
        <v>681</v>
      </c>
      <c r="C14" s="66" t="s">
        <v>14</v>
      </c>
      <c r="D14" s="66" t="s">
        <v>14</v>
      </c>
      <c r="E14" s="66" t="s">
        <v>14</v>
      </c>
      <c r="F14" s="66" t="s">
        <v>14</v>
      </c>
      <c r="G14" s="66" t="s">
        <v>14</v>
      </c>
    </row>
    <row r="15" spans="1:7">
      <c r="A15" s="46" t="s">
        <v>675</v>
      </c>
      <c r="B15" s="46" t="s">
        <v>676</v>
      </c>
      <c r="C15" s="66" t="s">
        <v>14</v>
      </c>
      <c r="D15" s="66" t="s">
        <v>14</v>
      </c>
      <c r="E15" s="66" t="s">
        <v>14</v>
      </c>
      <c r="F15" s="66" t="s">
        <v>14</v>
      </c>
      <c r="G15" s="66" t="s">
        <v>14</v>
      </c>
    </row>
    <row r="16" spans="1:7">
      <c r="A16" s="46" t="s">
        <v>245</v>
      </c>
      <c r="B16" s="46" t="s">
        <v>246</v>
      </c>
      <c r="C16" s="66" t="s">
        <v>14</v>
      </c>
      <c r="D16" s="66" t="s">
        <v>14</v>
      </c>
      <c r="E16" s="66" t="s">
        <v>14</v>
      </c>
      <c r="F16" s="66" t="s">
        <v>14</v>
      </c>
      <c r="G16" s="66" t="s">
        <v>14</v>
      </c>
    </row>
    <row r="17" spans="1:7">
      <c r="A17" s="46" t="s">
        <v>243</v>
      </c>
      <c r="B17" s="46" t="s">
        <v>244</v>
      </c>
      <c r="C17" s="66" t="s">
        <v>14</v>
      </c>
      <c r="D17" s="66" t="s">
        <v>14</v>
      </c>
      <c r="E17" s="66" t="s">
        <v>14</v>
      </c>
      <c r="F17" s="66" t="s">
        <v>14</v>
      </c>
      <c r="G17" s="66" t="s">
        <v>14</v>
      </c>
    </row>
    <row r="18" spans="1:7">
      <c r="A18" s="46" t="s">
        <v>663</v>
      </c>
      <c r="B18" s="46" t="s">
        <v>664</v>
      </c>
      <c r="C18" s="66" t="s">
        <v>14</v>
      </c>
      <c r="D18" s="66" t="s">
        <v>14</v>
      </c>
      <c r="E18" s="66" t="s">
        <v>14</v>
      </c>
      <c r="F18" s="66" t="s">
        <v>14</v>
      </c>
      <c r="G18" s="66" t="s">
        <v>14</v>
      </c>
    </row>
    <row r="19" spans="1:7">
      <c r="A19" s="46" t="s">
        <v>665</v>
      </c>
      <c r="B19" s="46" t="s">
        <v>666</v>
      </c>
      <c r="C19" s="66" t="s">
        <v>14</v>
      </c>
      <c r="D19" s="66" t="s">
        <v>14</v>
      </c>
      <c r="E19" s="66" t="s">
        <v>14</v>
      </c>
      <c r="F19" s="66" t="s">
        <v>14</v>
      </c>
      <c r="G19" s="66" t="s">
        <v>14</v>
      </c>
    </row>
    <row r="20" spans="1:7">
      <c r="A20" s="46" t="s">
        <v>547</v>
      </c>
      <c r="B20" s="46" t="s">
        <v>548</v>
      </c>
      <c r="C20" s="66" t="s">
        <v>14</v>
      </c>
      <c r="D20" s="66" t="s">
        <v>14</v>
      </c>
      <c r="E20" s="66" t="s">
        <v>14</v>
      </c>
      <c r="F20" s="66" t="s">
        <v>14</v>
      </c>
      <c r="G20" s="66" t="s">
        <v>14</v>
      </c>
    </row>
    <row r="21" spans="1:7">
      <c r="A21" s="46" t="s">
        <v>551</v>
      </c>
      <c r="B21" s="46" t="s">
        <v>552</v>
      </c>
      <c r="C21" s="66" t="s">
        <v>14</v>
      </c>
      <c r="D21" s="66" t="s">
        <v>14</v>
      </c>
      <c r="E21" s="66" t="s">
        <v>14</v>
      </c>
      <c r="F21" s="66" t="s">
        <v>14</v>
      </c>
      <c r="G21" s="66" t="s">
        <v>14</v>
      </c>
    </row>
    <row r="22" spans="1:7">
      <c r="A22" s="46" t="s">
        <v>667</v>
      </c>
      <c r="B22" s="46" t="s">
        <v>668</v>
      </c>
      <c r="C22" s="66" t="s">
        <v>14</v>
      </c>
      <c r="D22" s="66" t="s">
        <v>14</v>
      </c>
      <c r="E22" s="66" t="s">
        <v>14</v>
      </c>
      <c r="F22" s="66" t="s">
        <v>14</v>
      </c>
      <c r="G22" s="66" t="s">
        <v>14</v>
      </c>
    </row>
    <row r="23" spans="1:7">
      <c r="A23" s="46" t="s">
        <v>647</v>
      </c>
      <c r="B23" s="46" t="s">
        <v>648</v>
      </c>
      <c r="C23" s="66" t="s">
        <v>14</v>
      </c>
      <c r="D23" s="66" t="s">
        <v>14</v>
      </c>
      <c r="E23" s="66" t="s">
        <v>14</v>
      </c>
      <c r="F23" s="66" t="s">
        <v>14</v>
      </c>
      <c r="G23" s="66" t="s">
        <v>14</v>
      </c>
    </row>
    <row r="24" spans="1:7">
      <c r="A24" s="46" t="s">
        <v>509</v>
      </c>
      <c r="B24" s="46" t="s">
        <v>510</v>
      </c>
      <c r="C24" s="66" t="s">
        <v>14</v>
      </c>
      <c r="D24" s="66" t="s">
        <v>14</v>
      </c>
      <c r="E24" s="66" t="s">
        <v>14</v>
      </c>
      <c r="F24" s="66" t="s">
        <v>14</v>
      </c>
      <c r="G24" s="66" t="s">
        <v>14</v>
      </c>
    </row>
    <row r="25" spans="1:7">
      <c r="A25" s="46" t="s">
        <v>555</v>
      </c>
      <c r="B25" s="46" t="s">
        <v>556</v>
      </c>
      <c r="C25" s="66" t="s">
        <v>14</v>
      </c>
      <c r="D25" s="66" t="s">
        <v>14</v>
      </c>
      <c r="E25" s="66" t="s">
        <v>14</v>
      </c>
      <c r="F25" s="66" t="s">
        <v>14</v>
      </c>
      <c r="G25" s="66" t="s">
        <v>14</v>
      </c>
    </row>
    <row r="26" spans="1:7">
      <c r="A26" s="46" t="s">
        <v>527</v>
      </c>
      <c r="B26" s="46" t="s">
        <v>528</v>
      </c>
      <c r="C26" s="66" t="s">
        <v>14</v>
      </c>
      <c r="D26" s="66" t="s">
        <v>14</v>
      </c>
      <c r="E26" s="66" t="s">
        <v>14</v>
      </c>
      <c r="F26" s="66" t="s">
        <v>14</v>
      </c>
      <c r="G26" s="66" t="s">
        <v>14</v>
      </c>
    </row>
    <row r="27" spans="1:7">
      <c r="A27" s="46" t="s">
        <v>549</v>
      </c>
      <c r="B27" s="46" t="s">
        <v>550</v>
      </c>
      <c r="C27" s="66" t="s">
        <v>14</v>
      </c>
      <c r="D27" s="66" t="s">
        <v>14</v>
      </c>
      <c r="E27" s="66" t="s">
        <v>14</v>
      </c>
      <c r="F27" s="66" t="s">
        <v>14</v>
      </c>
      <c r="G27" s="66" t="s">
        <v>14</v>
      </c>
    </row>
    <row r="28" spans="1:7">
      <c r="A28" s="46" t="s">
        <v>533</v>
      </c>
      <c r="B28" s="46" t="s">
        <v>534</v>
      </c>
      <c r="C28" s="66" t="s">
        <v>14</v>
      </c>
      <c r="D28" s="66" t="s">
        <v>14</v>
      </c>
      <c r="E28" s="66" t="s">
        <v>14</v>
      </c>
      <c r="F28" s="66" t="s">
        <v>14</v>
      </c>
      <c r="G28" s="66" t="s">
        <v>14</v>
      </c>
    </row>
    <row r="29" spans="1:7">
      <c r="A29" s="46" t="s">
        <v>669</v>
      </c>
      <c r="B29" s="46" t="s">
        <v>670</v>
      </c>
      <c r="C29" s="66" t="s">
        <v>14</v>
      </c>
      <c r="D29" s="66" t="s">
        <v>14</v>
      </c>
      <c r="E29" s="66" t="s">
        <v>14</v>
      </c>
      <c r="F29" s="66" t="s">
        <v>14</v>
      </c>
      <c r="G29" s="66" t="s">
        <v>14</v>
      </c>
    </row>
    <row r="30" spans="1:7">
      <c r="A30" s="46" t="s">
        <v>529</v>
      </c>
      <c r="B30" s="46" t="s">
        <v>530</v>
      </c>
      <c r="C30" s="66" t="s">
        <v>14</v>
      </c>
      <c r="D30" s="66" t="s">
        <v>14</v>
      </c>
      <c r="E30" s="66" t="s">
        <v>14</v>
      </c>
      <c r="F30" s="66" t="s">
        <v>14</v>
      </c>
      <c r="G30" s="66" t="s">
        <v>14</v>
      </c>
    </row>
    <row r="31" spans="1:7">
      <c r="A31" s="46" t="s">
        <v>539</v>
      </c>
      <c r="B31" s="46" t="s">
        <v>540</v>
      </c>
      <c r="C31" s="66" t="s">
        <v>14</v>
      </c>
      <c r="D31" s="66" t="s">
        <v>14</v>
      </c>
      <c r="E31" s="66" t="s">
        <v>14</v>
      </c>
      <c r="F31" s="66" t="s">
        <v>14</v>
      </c>
      <c r="G31" s="66" t="s">
        <v>14</v>
      </c>
    </row>
    <row r="32" spans="1:7">
      <c r="A32" s="46" t="s">
        <v>545</v>
      </c>
      <c r="B32" s="46" t="s">
        <v>546</v>
      </c>
      <c r="C32" s="66" t="s">
        <v>14</v>
      </c>
      <c r="D32" s="66" t="s">
        <v>14</v>
      </c>
      <c r="E32" s="66" t="s">
        <v>14</v>
      </c>
      <c r="F32" s="66" t="s">
        <v>14</v>
      </c>
      <c r="G32" s="66" t="s">
        <v>14</v>
      </c>
    </row>
    <row r="33" spans="1:7">
      <c r="A33" s="46" t="s">
        <v>537</v>
      </c>
      <c r="B33" s="46" t="s">
        <v>538</v>
      </c>
      <c r="C33" s="66" t="s">
        <v>14</v>
      </c>
      <c r="D33" s="66" t="s">
        <v>14</v>
      </c>
      <c r="E33" s="66" t="s">
        <v>14</v>
      </c>
      <c r="F33" s="66" t="s">
        <v>14</v>
      </c>
      <c r="G33" s="66" t="s">
        <v>14</v>
      </c>
    </row>
    <row r="34" spans="1:7">
      <c r="A34" s="46" t="s">
        <v>523</v>
      </c>
      <c r="B34" s="46" t="s">
        <v>524</v>
      </c>
      <c r="C34" s="66" t="s">
        <v>14</v>
      </c>
      <c r="D34" s="66" t="s">
        <v>14</v>
      </c>
      <c r="E34" s="66" t="s">
        <v>14</v>
      </c>
      <c r="F34" s="66" t="s">
        <v>14</v>
      </c>
      <c r="G34" s="66" t="s">
        <v>14</v>
      </c>
    </row>
    <row r="35" spans="1:7">
      <c r="A35" s="46" t="s">
        <v>519</v>
      </c>
      <c r="B35" s="46" t="s">
        <v>520</v>
      </c>
      <c r="C35" s="66" t="s">
        <v>14</v>
      </c>
      <c r="D35" s="66" t="s">
        <v>14</v>
      </c>
      <c r="E35" s="66" t="s">
        <v>14</v>
      </c>
      <c r="F35" s="66" t="s">
        <v>14</v>
      </c>
      <c r="G35" s="66" t="s">
        <v>14</v>
      </c>
    </row>
    <row r="36" spans="1:7">
      <c r="A36" s="46" t="s">
        <v>517</v>
      </c>
      <c r="B36" s="46" t="s">
        <v>518</v>
      </c>
      <c r="C36" s="66" t="s">
        <v>14</v>
      </c>
      <c r="D36" s="66" t="s">
        <v>14</v>
      </c>
      <c r="E36" s="66" t="s">
        <v>14</v>
      </c>
      <c r="F36" s="66" t="s">
        <v>14</v>
      </c>
      <c r="G36" s="66" t="s">
        <v>14</v>
      </c>
    </row>
    <row r="37" spans="1:7">
      <c r="A37" s="46" t="s">
        <v>511</v>
      </c>
      <c r="B37" s="46" t="s">
        <v>512</v>
      </c>
      <c r="C37" s="66" t="s">
        <v>14</v>
      </c>
      <c r="D37" s="66" t="s">
        <v>14</v>
      </c>
      <c r="E37" s="66" t="s">
        <v>14</v>
      </c>
      <c r="F37" s="66" t="s">
        <v>14</v>
      </c>
      <c r="G37" s="66" t="s">
        <v>14</v>
      </c>
    </row>
    <row r="38" spans="1:7">
      <c r="A38" s="46" t="s">
        <v>507</v>
      </c>
      <c r="B38" s="46" t="s">
        <v>508</v>
      </c>
      <c r="C38" s="66" t="s">
        <v>14</v>
      </c>
      <c r="D38" s="66" t="s">
        <v>14</v>
      </c>
      <c r="E38" s="66" t="s">
        <v>14</v>
      </c>
      <c r="F38" s="66" t="s">
        <v>14</v>
      </c>
      <c r="G38" s="66" t="s">
        <v>14</v>
      </c>
    </row>
    <row r="39" spans="1:7">
      <c r="A39" s="46" t="s">
        <v>673</v>
      </c>
      <c r="B39" s="46" t="s">
        <v>674</v>
      </c>
      <c r="C39" s="66" t="s">
        <v>14</v>
      </c>
      <c r="D39" s="66" t="s">
        <v>14</v>
      </c>
      <c r="E39" s="66" t="s">
        <v>14</v>
      </c>
      <c r="F39" s="66" t="s">
        <v>14</v>
      </c>
      <c r="G39" s="66" t="s">
        <v>14</v>
      </c>
    </row>
    <row r="40" spans="1:7">
      <c r="A40" s="46" t="s">
        <v>553</v>
      </c>
      <c r="B40" s="46" t="s">
        <v>554</v>
      </c>
      <c r="C40" s="66" t="s">
        <v>14</v>
      </c>
      <c r="D40" s="66" t="s">
        <v>14</v>
      </c>
      <c r="E40" s="66" t="s">
        <v>14</v>
      </c>
      <c r="F40" s="66" t="s">
        <v>14</v>
      </c>
      <c r="G40" s="66" t="s">
        <v>14</v>
      </c>
    </row>
    <row r="41" spans="1:7">
      <c r="A41" s="46" t="s">
        <v>649</v>
      </c>
      <c r="B41" s="46" t="s">
        <v>650</v>
      </c>
      <c r="C41" s="66" t="s">
        <v>14</v>
      </c>
      <c r="D41" s="66" t="s">
        <v>14</v>
      </c>
      <c r="E41" s="66" t="s">
        <v>14</v>
      </c>
      <c r="F41" s="66" t="s">
        <v>14</v>
      </c>
      <c r="G41" s="66" t="s">
        <v>14</v>
      </c>
    </row>
    <row r="42" spans="1:7">
      <c r="A42" s="46" t="s">
        <v>535</v>
      </c>
      <c r="B42" s="46" t="s">
        <v>536</v>
      </c>
      <c r="C42" s="66" t="s">
        <v>14</v>
      </c>
      <c r="D42" s="66" t="s">
        <v>14</v>
      </c>
      <c r="E42" s="66" t="s">
        <v>14</v>
      </c>
      <c r="F42" s="66" t="s">
        <v>14</v>
      </c>
      <c r="G42" s="66" t="s">
        <v>14</v>
      </c>
    </row>
    <row r="43" spans="1:7">
      <c r="A43" s="46" t="s">
        <v>513</v>
      </c>
      <c r="B43" s="46" t="s">
        <v>514</v>
      </c>
      <c r="C43" s="66" t="s">
        <v>14</v>
      </c>
      <c r="D43" s="66" t="s">
        <v>14</v>
      </c>
      <c r="E43" s="66" t="s">
        <v>14</v>
      </c>
      <c r="F43" s="66" t="s">
        <v>14</v>
      </c>
      <c r="G43" s="66" t="s">
        <v>14</v>
      </c>
    </row>
    <row r="44" spans="1:7">
      <c r="A44" s="46" t="s">
        <v>521</v>
      </c>
      <c r="B44" s="46" t="s">
        <v>522</v>
      </c>
      <c r="C44" s="66" t="s">
        <v>14</v>
      </c>
      <c r="D44" s="66" t="s">
        <v>14</v>
      </c>
      <c r="E44" s="66" t="s">
        <v>14</v>
      </c>
      <c r="F44" s="66" t="s">
        <v>14</v>
      </c>
      <c r="G44" s="66" t="s">
        <v>14</v>
      </c>
    </row>
    <row r="45" spans="1:7">
      <c r="A45" s="46" t="s">
        <v>541</v>
      </c>
      <c r="B45" s="46" t="s">
        <v>542</v>
      </c>
      <c r="C45" s="66" t="s">
        <v>14</v>
      </c>
      <c r="D45" s="66" t="s">
        <v>14</v>
      </c>
      <c r="E45" s="66" t="s">
        <v>14</v>
      </c>
      <c r="F45" s="66" t="s">
        <v>14</v>
      </c>
      <c r="G45" s="66" t="s">
        <v>14</v>
      </c>
    </row>
    <row r="46" spans="1:7">
      <c r="A46" s="46" t="s">
        <v>543</v>
      </c>
      <c r="B46" s="46" t="s">
        <v>544</v>
      </c>
      <c r="C46" s="66" t="s">
        <v>14</v>
      </c>
      <c r="D46" s="66" t="s">
        <v>14</v>
      </c>
      <c r="E46" s="66" t="s">
        <v>14</v>
      </c>
      <c r="F46" s="66" t="s">
        <v>14</v>
      </c>
      <c r="G46" s="66" t="s">
        <v>14</v>
      </c>
    </row>
    <row r="47" spans="1:7">
      <c r="A47" s="46" t="s">
        <v>531</v>
      </c>
      <c r="B47" s="46" t="s">
        <v>532</v>
      </c>
      <c r="C47" s="66" t="s">
        <v>14</v>
      </c>
      <c r="D47" s="66" t="s">
        <v>14</v>
      </c>
      <c r="E47" s="66" t="s">
        <v>14</v>
      </c>
      <c r="F47" s="66" t="s">
        <v>14</v>
      </c>
      <c r="G47" s="66" t="s">
        <v>14</v>
      </c>
    </row>
    <row r="48" spans="1:7">
      <c r="A48" s="46" t="s">
        <v>525</v>
      </c>
      <c r="B48" s="46" t="s">
        <v>526</v>
      </c>
      <c r="C48" s="66" t="s">
        <v>14</v>
      </c>
      <c r="D48" s="66" t="s">
        <v>14</v>
      </c>
      <c r="E48" s="66" t="s">
        <v>14</v>
      </c>
      <c r="F48" s="66" t="s">
        <v>14</v>
      </c>
      <c r="G48" s="66" t="s">
        <v>14</v>
      </c>
    </row>
    <row r="49" spans="1:7">
      <c r="A49" s="46" t="s">
        <v>515</v>
      </c>
      <c r="B49" s="46" t="s">
        <v>516</v>
      </c>
      <c r="C49" s="66" t="s">
        <v>14</v>
      </c>
      <c r="D49" s="66" t="s">
        <v>14</v>
      </c>
      <c r="E49" s="66" t="s">
        <v>14</v>
      </c>
      <c r="F49" s="66" t="s">
        <v>14</v>
      </c>
      <c r="G49" s="66" t="s">
        <v>14</v>
      </c>
    </row>
    <row r="50" spans="1:7">
      <c r="A50" s="46" t="s">
        <v>129</v>
      </c>
      <c r="B50" s="46" t="s">
        <v>130</v>
      </c>
      <c r="C50" s="66" t="s">
        <v>14</v>
      </c>
      <c r="D50" s="66" t="s">
        <v>14</v>
      </c>
      <c r="E50" s="66" t="s">
        <v>14</v>
      </c>
      <c r="F50" s="66" t="s">
        <v>14</v>
      </c>
      <c r="G50" s="66" t="s">
        <v>14</v>
      </c>
    </row>
    <row r="51" spans="1:7">
      <c r="A51" s="46" t="s">
        <v>134</v>
      </c>
      <c r="B51" s="46" t="s">
        <v>135</v>
      </c>
      <c r="C51" s="66" t="s">
        <v>14</v>
      </c>
      <c r="D51" s="66" t="s">
        <v>14</v>
      </c>
      <c r="E51" s="66" t="s">
        <v>14</v>
      </c>
      <c r="F51" s="66" t="s">
        <v>14</v>
      </c>
      <c r="G51" s="66" t="s">
        <v>14</v>
      </c>
    </row>
    <row r="52" spans="1:7">
      <c r="A52" s="46" t="s">
        <v>136</v>
      </c>
      <c r="B52" s="46" t="s">
        <v>137</v>
      </c>
      <c r="C52" s="66" t="s">
        <v>14</v>
      </c>
      <c r="D52" s="66" t="s">
        <v>14</v>
      </c>
      <c r="E52" s="66" t="s">
        <v>14</v>
      </c>
      <c r="F52" s="66" t="s">
        <v>14</v>
      </c>
      <c r="G52" s="66" t="s">
        <v>14</v>
      </c>
    </row>
    <row r="53" spans="1:7">
      <c r="A53" s="46" t="s">
        <v>678</v>
      </c>
      <c r="B53" s="46" t="s">
        <v>679</v>
      </c>
      <c r="C53" s="66" t="s">
        <v>14</v>
      </c>
      <c r="D53" s="66" t="s">
        <v>14</v>
      </c>
      <c r="E53" s="66" t="s">
        <v>14</v>
      </c>
      <c r="F53" s="66" t="s">
        <v>14</v>
      </c>
      <c r="G53" s="66" t="s">
        <v>14</v>
      </c>
    </row>
    <row r="54" spans="1:7">
      <c r="A54" s="46" t="s">
        <v>164</v>
      </c>
      <c r="B54" s="46" t="s">
        <v>165</v>
      </c>
      <c r="C54" s="66" t="s">
        <v>14</v>
      </c>
      <c r="D54" s="66" t="s">
        <v>14</v>
      </c>
      <c r="E54" s="66" t="s">
        <v>14</v>
      </c>
      <c r="F54" s="66" t="s">
        <v>14</v>
      </c>
      <c r="G54" s="66" t="s">
        <v>14</v>
      </c>
    </row>
    <row r="55" spans="1:7">
      <c r="A55" s="46" t="s">
        <v>810</v>
      </c>
      <c r="B55" s="46" t="s">
        <v>811</v>
      </c>
      <c r="C55" s="66" t="s">
        <v>14</v>
      </c>
      <c r="D55" s="66" t="s">
        <v>14</v>
      </c>
      <c r="E55" s="66" t="s">
        <v>14</v>
      </c>
      <c r="F55" s="66" t="s">
        <v>14</v>
      </c>
      <c r="G55" s="66" t="s">
        <v>14</v>
      </c>
    </row>
    <row r="56" spans="1:7">
      <c r="A56" s="46" t="s">
        <v>169</v>
      </c>
      <c r="B56" s="46" t="s">
        <v>170</v>
      </c>
      <c r="C56" s="66" t="s">
        <v>14</v>
      </c>
      <c r="D56" s="66" t="s">
        <v>14</v>
      </c>
      <c r="E56" s="66" t="s">
        <v>14</v>
      </c>
      <c r="F56" s="66" t="s">
        <v>14</v>
      </c>
      <c r="G56" s="66" t="s">
        <v>14</v>
      </c>
    </row>
    <row r="57" spans="1:7">
      <c r="A57" s="46" t="s">
        <v>167</v>
      </c>
      <c r="B57" s="46" t="s">
        <v>168</v>
      </c>
      <c r="C57" s="66" t="s">
        <v>14</v>
      </c>
      <c r="D57" s="66" t="s">
        <v>14</v>
      </c>
      <c r="E57" s="66" t="s">
        <v>14</v>
      </c>
      <c r="F57" s="66" t="s">
        <v>14</v>
      </c>
      <c r="G57" s="66" t="s">
        <v>14</v>
      </c>
    </row>
    <row r="58" spans="1:7">
      <c r="A58" s="46" t="s">
        <v>140</v>
      </c>
      <c r="B58" s="46" t="s">
        <v>141</v>
      </c>
      <c r="C58" s="66" t="s">
        <v>14</v>
      </c>
      <c r="D58" s="66" t="s">
        <v>14</v>
      </c>
      <c r="E58" s="66" t="s">
        <v>14</v>
      </c>
      <c r="F58" s="66" t="s">
        <v>14</v>
      </c>
      <c r="G58" s="66" t="s">
        <v>14</v>
      </c>
    </row>
    <row r="59" spans="1:7">
      <c r="A59" s="46" t="s">
        <v>154</v>
      </c>
      <c r="B59" s="46" t="s">
        <v>155</v>
      </c>
      <c r="C59" s="66" t="s">
        <v>14</v>
      </c>
      <c r="D59" s="66" t="s">
        <v>14</v>
      </c>
      <c r="E59" s="66" t="s">
        <v>14</v>
      </c>
      <c r="F59" s="66" t="s">
        <v>14</v>
      </c>
      <c r="G59" s="66" t="s">
        <v>14</v>
      </c>
    </row>
    <row r="60" spans="1:7">
      <c r="A60" s="46" t="s">
        <v>150</v>
      </c>
      <c r="B60" s="46" t="s">
        <v>151</v>
      </c>
      <c r="C60" s="66" t="s">
        <v>14</v>
      </c>
      <c r="D60" s="66" t="s">
        <v>14</v>
      </c>
      <c r="E60" s="66" t="s">
        <v>14</v>
      </c>
      <c r="F60" s="66" t="s">
        <v>14</v>
      </c>
      <c r="G60" s="66" t="s">
        <v>14</v>
      </c>
    </row>
    <row r="61" spans="1:7">
      <c r="A61" s="46" t="s">
        <v>152</v>
      </c>
      <c r="B61" s="46" t="s">
        <v>153</v>
      </c>
      <c r="C61" s="66" t="s">
        <v>14</v>
      </c>
      <c r="D61" s="66" t="s">
        <v>14</v>
      </c>
      <c r="E61" s="66" t="s">
        <v>14</v>
      </c>
      <c r="F61" s="66" t="s">
        <v>14</v>
      </c>
      <c r="G61" s="66" t="s">
        <v>14</v>
      </c>
    </row>
    <row r="62" spans="1:7">
      <c r="A62" s="46" t="s">
        <v>138</v>
      </c>
      <c r="B62" s="46" t="s">
        <v>139</v>
      </c>
      <c r="C62" s="66" t="s">
        <v>14</v>
      </c>
      <c r="D62" s="66" t="s">
        <v>14</v>
      </c>
      <c r="E62" s="66" t="s">
        <v>14</v>
      </c>
      <c r="F62" s="66" t="s">
        <v>14</v>
      </c>
      <c r="G62" s="66" t="s">
        <v>14</v>
      </c>
    </row>
    <row r="63" spans="1:7">
      <c r="A63" s="46" t="s">
        <v>61</v>
      </c>
      <c r="B63" s="46" t="s">
        <v>62</v>
      </c>
      <c r="C63" s="66" t="s">
        <v>14</v>
      </c>
      <c r="D63" s="66" t="s">
        <v>14</v>
      </c>
      <c r="E63" s="66" t="s">
        <v>14</v>
      </c>
      <c r="F63" s="66" t="s">
        <v>14</v>
      </c>
      <c r="G63" s="66" t="s">
        <v>14</v>
      </c>
    </row>
    <row r="64" spans="1:7">
      <c r="A64" s="46" t="s">
        <v>182</v>
      </c>
      <c r="B64" s="46" t="s">
        <v>183</v>
      </c>
      <c r="C64" s="66" t="s">
        <v>14</v>
      </c>
      <c r="D64" s="66" t="s">
        <v>14</v>
      </c>
      <c r="E64" s="66" t="s">
        <v>14</v>
      </c>
      <c r="F64" s="66" t="s">
        <v>14</v>
      </c>
      <c r="G64" s="66" t="s">
        <v>14</v>
      </c>
    </row>
    <row r="65" spans="1:7">
      <c r="A65" s="46" t="s">
        <v>63</v>
      </c>
      <c r="B65" s="46" t="s">
        <v>64</v>
      </c>
      <c r="C65" s="66" t="s">
        <v>14</v>
      </c>
      <c r="D65" s="66" t="s">
        <v>14</v>
      </c>
      <c r="E65" s="66" t="s">
        <v>14</v>
      </c>
      <c r="F65" s="66" t="s">
        <v>14</v>
      </c>
      <c r="G65" s="66" t="s">
        <v>14</v>
      </c>
    </row>
    <row r="66" spans="1:7">
      <c r="A66" s="46" t="s">
        <v>91</v>
      </c>
      <c r="B66" s="46" t="s">
        <v>92</v>
      </c>
      <c r="C66" s="66" t="s">
        <v>14</v>
      </c>
      <c r="D66" s="66" t="s">
        <v>14</v>
      </c>
      <c r="E66" s="66" t="s">
        <v>14</v>
      </c>
      <c r="F66" s="66" t="s">
        <v>14</v>
      </c>
      <c r="G66" s="66" t="s">
        <v>14</v>
      </c>
    </row>
    <row r="67" spans="1:7">
      <c r="A67" s="46" t="s">
        <v>156</v>
      </c>
      <c r="B67" s="46" t="s">
        <v>157</v>
      </c>
      <c r="C67" s="66" t="s">
        <v>14</v>
      </c>
      <c r="D67" s="66" t="s">
        <v>14</v>
      </c>
      <c r="E67" s="66" t="s">
        <v>14</v>
      </c>
      <c r="F67" s="66" t="s">
        <v>14</v>
      </c>
      <c r="G67" s="66" t="s">
        <v>14</v>
      </c>
    </row>
    <row r="68" spans="1:7">
      <c r="A68" s="46" t="s">
        <v>142</v>
      </c>
      <c r="B68" s="46" t="s">
        <v>143</v>
      </c>
      <c r="C68" s="66" t="s">
        <v>14</v>
      </c>
      <c r="D68" s="66" t="s">
        <v>14</v>
      </c>
      <c r="E68" s="66" t="s">
        <v>14</v>
      </c>
      <c r="F68" s="66" t="s">
        <v>14</v>
      </c>
      <c r="G68" s="66" t="s">
        <v>14</v>
      </c>
    </row>
    <row r="69" spans="1:7">
      <c r="A69" s="46" t="s">
        <v>569</v>
      </c>
      <c r="B69" s="46" t="s">
        <v>570</v>
      </c>
      <c r="C69" s="66" t="s">
        <v>14</v>
      </c>
      <c r="D69" s="66" t="s">
        <v>14</v>
      </c>
      <c r="E69" s="66" t="s">
        <v>14</v>
      </c>
      <c r="F69" s="66" t="s">
        <v>14</v>
      </c>
      <c r="G69" s="66" t="s">
        <v>14</v>
      </c>
    </row>
    <row r="70" spans="1:7">
      <c r="A70" s="46" t="s">
        <v>567</v>
      </c>
      <c r="B70" s="46" t="s">
        <v>568</v>
      </c>
      <c r="C70" s="66" t="s">
        <v>14</v>
      </c>
      <c r="D70" s="66" t="s">
        <v>14</v>
      </c>
      <c r="E70" s="66" t="s">
        <v>14</v>
      </c>
      <c r="F70" s="66" t="s">
        <v>14</v>
      </c>
      <c r="G70" s="66" t="s">
        <v>14</v>
      </c>
    </row>
    <row r="71" spans="1:7">
      <c r="A71" s="46" t="s">
        <v>144</v>
      </c>
      <c r="B71" s="46" t="s">
        <v>145</v>
      </c>
      <c r="C71" s="66" t="s">
        <v>14</v>
      </c>
      <c r="D71" s="66" t="s">
        <v>14</v>
      </c>
      <c r="E71" s="66" t="s">
        <v>14</v>
      </c>
      <c r="F71" s="66" t="s">
        <v>14</v>
      </c>
      <c r="G71" s="66" t="s">
        <v>14</v>
      </c>
    </row>
    <row r="72" spans="1:7">
      <c r="A72" s="46" t="s">
        <v>148</v>
      </c>
      <c r="B72" s="46" t="s">
        <v>149</v>
      </c>
      <c r="C72" s="66" t="s">
        <v>14</v>
      </c>
      <c r="D72" s="66" t="s">
        <v>14</v>
      </c>
      <c r="E72" s="66" t="s">
        <v>14</v>
      </c>
      <c r="F72" s="66" t="s">
        <v>14</v>
      </c>
      <c r="G72" s="66" t="s">
        <v>14</v>
      </c>
    </row>
    <row r="73" spans="1:7">
      <c r="A73" s="46" t="s">
        <v>48</v>
      </c>
      <c r="B73" s="46" t="s">
        <v>49</v>
      </c>
      <c r="C73" s="66" t="s">
        <v>14</v>
      </c>
      <c r="D73" s="66" t="s">
        <v>14</v>
      </c>
      <c r="E73" s="66" t="s">
        <v>14</v>
      </c>
      <c r="F73" s="66" t="s">
        <v>14</v>
      </c>
      <c r="G73" s="66" t="s">
        <v>14</v>
      </c>
    </row>
    <row r="74" spans="1:7">
      <c r="A74" s="46" t="s">
        <v>573</v>
      </c>
      <c r="B74" s="46" t="s">
        <v>574</v>
      </c>
      <c r="C74" s="66" t="s">
        <v>14</v>
      </c>
      <c r="D74" s="66" t="s">
        <v>14</v>
      </c>
      <c r="E74" s="66" t="s">
        <v>14</v>
      </c>
      <c r="F74" s="66" t="s">
        <v>14</v>
      </c>
      <c r="G74" s="66" t="s">
        <v>14</v>
      </c>
    </row>
    <row r="75" spans="1:7">
      <c r="A75" s="46" t="s">
        <v>571</v>
      </c>
      <c r="B75" s="46" t="s">
        <v>572</v>
      </c>
      <c r="C75" s="66" t="s">
        <v>14</v>
      </c>
      <c r="D75" s="66" t="s">
        <v>14</v>
      </c>
      <c r="E75" s="66" t="s">
        <v>14</v>
      </c>
      <c r="F75" s="66" t="s">
        <v>14</v>
      </c>
      <c r="G75" s="66" t="s">
        <v>14</v>
      </c>
    </row>
    <row r="76" spans="1:7">
      <c r="A76" s="46" t="s">
        <v>146</v>
      </c>
      <c r="B76" s="46" t="s">
        <v>147</v>
      </c>
      <c r="C76" s="66" t="s">
        <v>14</v>
      </c>
      <c r="D76" s="66" t="s">
        <v>14</v>
      </c>
      <c r="E76" s="66" t="s">
        <v>14</v>
      </c>
      <c r="F76" s="66" t="s">
        <v>14</v>
      </c>
      <c r="G76" s="66" t="s">
        <v>14</v>
      </c>
    </row>
    <row r="77" spans="1:7">
      <c r="A77" s="46" t="s">
        <v>290</v>
      </c>
      <c r="B77" s="46" t="s">
        <v>291</v>
      </c>
      <c r="C77" s="66" t="s">
        <v>14</v>
      </c>
      <c r="D77" s="66" t="s">
        <v>14</v>
      </c>
      <c r="E77" s="66" t="s">
        <v>14</v>
      </c>
      <c r="F77" s="66" t="s">
        <v>14</v>
      </c>
      <c r="G77" s="66" t="s">
        <v>14</v>
      </c>
    </row>
    <row r="78" spans="1:7">
      <c r="A78" s="46" t="s">
        <v>310</v>
      </c>
      <c r="B78" s="46" t="s">
        <v>311</v>
      </c>
      <c r="C78" s="66" t="s">
        <v>14</v>
      </c>
      <c r="D78" s="66" t="s">
        <v>14</v>
      </c>
      <c r="E78" s="66" t="s">
        <v>14</v>
      </c>
      <c r="F78" s="66" t="s">
        <v>14</v>
      </c>
      <c r="G78" s="66" t="s">
        <v>14</v>
      </c>
    </row>
    <row r="79" spans="1:7">
      <c r="A79" s="46" t="s">
        <v>229</v>
      </c>
      <c r="B79" s="46" t="s">
        <v>230</v>
      </c>
      <c r="C79" s="66" t="s">
        <v>14</v>
      </c>
      <c r="D79" s="66" t="s">
        <v>14</v>
      </c>
      <c r="E79" s="66" t="s">
        <v>14</v>
      </c>
      <c r="F79" s="66" t="s">
        <v>14</v>
      </c>
      <c r="G79" s="66" t="s">
        <v>14</v>
      </c>
    </row>
    <row r="80" spans="1:7">
      <c r="A80" s="46" t="s">
        <v>227</v>
      </c>
      <c r="B80" s="46" t="s">
        <v>228</v>
      </c>
      <c r="C80" s="66" t="s">
        <v>14</v>
      </c>
      <c r="D80" s="66" t="s">
        <v>14</v>
      </c>
      <c r="E80" s="66" t="s">
        <v>14</v>
      </c>
      <c r="F80" s="66" t="s">
        <v>14</v>
      </c>
      <c r="G80" s="66" t="s">
        <v>14</v>
      </c>
    </row>
    <row r="81" spans="1:7">
      <c r="A81" s="46" t="s">
        <v>231</v>
      </c>
      <c r="B81" s="46" t="s">
        <v>232</v>
      </c>
      <c r="C81" s="66" t="s">
        <v>14</v>
      </c>
      <c r="D81" s="66" t="s">
        <v>14</v>
      </c>
      <c r="E81" s="66" t="s">
        <v>14</v>
      </c>
      <c r="F81" s="66" t="s">
        <v>14</v>
      </c>
      <c r="G81" s="66" t="s">
        <v>14</v>
      </c>
    </row>
    <row r="82" spans="1:7">
      <c r="A82" s="46" t="s">
        <v>109</v>
      </c>
      <c r="B82" s="46" t="s">
        <v>110</v>
      </c>
      <c r="C82" s="66" t="s">
        <v>14</v>
      </c>
      <c r="D82" s="66">
        <v>1800</v>
      </c>
      <c r="E82" s="66">
        <v>1200</v>
      </c>
      <c r="F82" s="66" t="s">
        <v>14</v>
      </c>
      <c r="G82" s="66" t="s">
        <v>14</v>
      </c>
    </row>
    <row r="83" spans="1:7">
      <c r="A83" s="46" t="s">
        <v>111</v>
      </c>
      <c r="B83" s="46" t="s">
        <v>112</v>
      </c>
      <c r="C83" s="66" t="s">
        <v>14</v>
      </c>
      <c r="D83" s="66" t="s">
        <v>14</v>
      </c>
      <c r="E83" s="66" t="s">
        <v>14</v>
      </c>
      <c r="F83" s="66" t="s">
        <v>14</v>
      </c>
      <c r="G83" s="66" t="s">
        <v>14</v>
      </c>
    </row>
    <row r="84" spans="1:7">
      <c r="A84" s="46" t="s">
        <v>87</v>
      </c>
      <c r="B84" s="46" t="s">
        <v>88</v>
      </c>
      <c r="C84" s="66" t="s">
        <v>14</v>
      </c>
      <c r="D84" s="66">
        <v>240</v>
      </c>
      <c r="E84" s="66">
        <v>90</v>
      </c>
      <c r="F84" s="66" t="s">
        <v>14</v>
      </c>
      <c r="G84" s="66" t="s">
        <v>14</v>
      </c>
    </row>
    <row r="85" spans="1:7">
      <c r="A85" s="46" t="s">
        <v>127</v>
      </c>
      <c r="B85" s="46" t="s">
        <v>128</v>
      </c>
      <c r="C85" s="66" t="s">
        <v>14</v>
      </c>
      <c r="D85" s="66" t="s">
        <v>14</v>
      </c>
      <c r="E85" s="66" t="s">
        <v>14</v>
      </c>
      <c r="F85" s="66" t="s">
        <v>14</v>
      </c>
      <c r="G85" s="66" t="s">
        <v>14</v>
      </c>
    </row>
    <row r="86" spans="1:7">
      <c r="A86" s="46" t="s">
        <v>494</v>
      </c>
      <c r="B86" s="46" t="s">
        <v>495</v>
      </c>
      <c r="C86" s="66" t="s">
        <v>14</v>
      </c>
      <c r="D86" s="66"/>
      <c r="E86" s="66">
        <v>2688</v>
      </c>
      <c r="F86" s="66" t="s">
        <v>14</v>
      </c>
      <c r="G86" s="66" t="s">
        <v>14</v>
      </c>
    </row>
    <row r="87" spans="1:7">
      <c r="A87" s="46" t="s">
        <v>56</v>
      </c>
      <c r="B87" s="46" t="s">
        <v>57</v>
      </c>
      <c r="C87" s="66" t="s">
        <v>14</v>
      </c>
      <c r="D87" s="66" t="s">
        <v>14</v>
      </c>
      <c r="E87" s="66" t="s">
        <v>14</v>
      </c>
      <c r="F87" s="66" t="s">
        <v>14</v>
      </c>
      <c r="G87" s="66" t="s">
        <v>14</v>
      </c>
    </row>
    <row r="88" spans="1:7">
      <c r="A88" s="46" t="s">
        <v>95</v>
      </c>
      <c r="B88" s="46" t="s">
        <v>96</v>
      </c>
      <c r="C88" s="66" t="s">
        <v>14</v>
      </c>
      <c r="D88" s="66">
        <v>8400</v>
      </c>
      <c r="E88" s="66">
        <v>6000</v>
      </c>
      <c r="F88" s="66" t="s">
        <v>14</v>
      </c>
      <c r="G88" s="66" t="s">
        <v>14</v>
      </c>
    </row>
    <row r="89" spans="1:7">
      <c r="A89" s="46" t="s">
        <v>101</v>
      </c>
      <c r="B89" s="46" t="s">
        <v>102</v>
      </c>
      <c r="C89" s="66" t="s">
        <v>14</v>
      </c>
      <c r="D89" s="66">
        <v>4200</v>
      </c>
      <c r="E89" s="66">
        <v>3000</v>
      </c>
      <c r="F89" s="66" t="s">
        <v>14</v>
      </c>
      <c r="G89" s="66" t="s">
        <v>14</v>
      </c>
    </row>
    <row r="90" spans="1:7">
      <c r="A90" s="46" t="s">
        <v>113</v>
      </c>
      <c r="B90" s="46" t="s">
        <v>114</v>
      </c>
      <c r="C90" s="66" t="s">
        <v>14</v>
      </c>
      <c r="D90" s="66" t="s">
        <v>14</v>
      </c>
      <c r="E90" s="66" t="s">
        <v>14</v>
      </c>
      <c r="F90" s="66" t="s">
        <v>14</v>
      </c>
      <c r="G90" s="66" t="s">
        <v>14</v>
      </c>
    </row>
    <row r="91" spans="1:7">
      <c r="A91" s="46" t="s">
        <v>107</v>
      </c>
      <c r="B91" s="46" t="s">
        <v>108</v>
      </c>
      <c r="C91" s="66" t="s">
        <v>14</v>
      </c>
      <c r="D91" s="66" t="s">
        <v>14</v>
      </c>
      <c r="E91" s="66" t="s">
        <v>14</v>
      </c>
      <c r="F91" s="66" t="s">
        <v>14</v>
      </c>
      <c r="G91" s="66" t="s">
        <v>14</v>
      </c>
    </row>
    <row r="92" spans="1:7">
      <c r="A92" s="46" t="s">
        <v>115</v>
      </c>
      <c r="B92" s="46" t="s">
        <v>116</v>
      </c>
      <c r="C92" s="66" t="s">
        <v>14</v>
      </c>
      <c r="D92" s="66">
        <v>2400</v>
      </c>
      <c r="E92" s="66">
        <v>2400</v>
      </c>
      <c r="F92" s="66" t="s">
        <v>14</v>
      </c>
      <c r="G92" s="66" t="s">
        <v>14</v>
      </c>
    </row>
    <row r="93" spans="1:7">
      <c r="A93" s="46" t="s">
        <v>121</v>
      </c>
      <c r="B93" s="46" t="s">
        <v>122</v>
      </c>
      <c r="C93" s="66" t="s">
        <v>14</v>
      </c>
      <c r="D93" s="66">
        <v>660</v>
      </c>
      <c r="E93" s="66" t="s">
        <v>14</v>
      </c>
      <c r="F93" s="66" t="s">
        <v>14</v>
      </c>
      <c r="G93" s="66" t="s">
        <v>14</v>
      </c>
    </row>
    <row r="94" spans="1:7">
      <c r="A94" s="46" t="s">
        <v>105</v>
      </c>
      <c r="B94" s="46" t="s">
        <v>106</v>
      </c>
      <c r="C94" s="66" t="s">
        <v>14</v>
      </c>
      <c r="D94" s="66" t="s">
        <v>14</v>
      </c>
      <c r="E94" s="66" t="s">
        <v>14</v>
      </c>
      <c r="F94" s="66" t="s">
        <v>14</v>
      </c>
      <c r="G94" s="66" t="s">
        <v>14</v>
      </c>
    </row>
    <row r="95" spans="1:7">
      <c r="A95" s="46" t="s">
        <v>99</v>
      </c>
      <c r="B95" s="46" t="s">
        <v>100</v>
      </c>
      <c r="C95" s="66" t="s">
        <v>14</v>
      </c>
      <c r="D95" s="66"/>
      <c r="E95" s="66">
        <v>2688</v>
      </c>
      <c r="F95" s="66" t="s">
        <v>14</v>
      </c>
      <c r="G95" s="66" t="s">
        <v>14</v>
      </c>
    </row>
    <row r="96" spans="1:7">
      <c r="A96" s="46" t="s">
        <v>97</v>
      </c>
      <c r="B96" s="46" t="s">
        <v>98</v>
      </c>
      <c r="C96" s="66" t="s">
        <v>14</v>
      </c>
      <c r="D96" s="66">
        <v>1500</v>
      </c>
      <c r="E96" s="66">
        <v>840</v>
      </c>
      <c r="F96" s="66" t="s">
        <v>14</v>
      </c>
      <c r="G96" s="66" t="s">
        <v>14</v>
      </c>
    </row>
    <row r="97" spans="1:7">
      <c r="A97" s="46" t="s">
        <v>103</v>
      </c>
      <c r="B97" s="46" t="s">
        <v>104</v>
      </c>
      <c r="C97" s="66" t="s">
        <v>14</v>
      </c>
      <c r="D97" s="66">
        <v>1500</v>
      </c>
      <c r="E97" s="66" t="s">
        <v>14</v>
      </c>
      <c r="F97" s="66" t="s">
        <v>14</v>
      </c>
      <c r="G97" s="66" t="s">
        <v>14</v>
      </c>
    </row>
    <row r="98" spans="1:7">
      <c r="A98" s="46" t="s">
        <v>125</v>
      </c>
      <c r="B98" s="46" t="s">
        <v>126</v>
      </c>
      <c r="C98" s="66" t="s">
        <v>14</v>
      </c>
      <c r="D98" s="66" t="s">
        <v>14</v>
      </c>
      <c r="E98" s="66" t="s">
        <v>14</v>
      </c>
      <c r="F98" s="66" t="s">
        <v>14</v>
      </c>
      <c r="G98" s="66" t="s">
        <v>14</v>
      </c>
    </row>
    <row r="99" spans="1:7">
      <c r="A99" s="46" t="s">
        <v>117</v>
      </c>
      <c r="B99" s="46" t="s">
        <v>118</v>
      </c>
      <c r="C99" s="66" t="s">
        <v>14</v>
      </c>
      <c r="D99" s="66" t="s">
        <v>14</v>
      </c>
      <c r="E99" s="66" t="s">
        <v>14</v>
      </c>
      <c r="F99" s="66" t="s">
        <v>14</v>
      </c>
      <c r="G99" s="66" t="s">
        <v>14</v>
      </c>
    </row>
    <row r="100" spans="1:7">
      <c r="A100" s="46" t="s">
        <v>119</v>
      </c>
      <c r="B100" s="46" t="s">
        <v>120</v>
      </c>
      <c r="C100" s="66" t="s">
        <v>14</v>
      </c>
      <c r="D100" s="66" t="s">
        <v>14</v>
      </c>
      <c r="E100" s="66" t="s">
        <v>14</v>
      </c>
      <c r="F100" s="66" t="s">
        <v>14</v>
      </c>
      <c r="G100" s="66" t="s">
        <v>14</v>
      </c>
    </row>
    <row r="101" spans="1:7">
      <c r="A101" s="46" t="s">
        <v>123</v>
      </c>
      <c r="B101" s="46" t="s">
        <v>124</v>
      </c>
      <c r="C101" s="66" t="s">
        <v>14</v>
      </c>
      <c r="D101" s="66" t="s">
        <v>14</v>
      </c>
      <c r="E101" s="66" t="s">
        <v>14</v>
      </c>
      <c r="F101" s="66" t="s">
        <v>14</v>
      </c>
      <c r="G101" s="66" t="s">
        <v>14</v>
      </c>
    </row>
    <row r="102" spans="1:7">
      <c r="A102" s="46" t="s">
        <v>671</v>
      </c>
      <c r="B102" s="46" t="s">
        <v>672</v>
      </c>
      <c r="C102" s="66" t="s">
        <v>14</v>
      </c>
      <c r="D102" s="66" t="s">
        <v>14</v>
      </c>
      <c r="E102" s="66" t="s">
        <v>14</v>
      </c>
      <c r="F102" s="66" t="s">
        <v>14</v>
      </c>
      <c r="G102" s="66" t="s">
        <v>14</v>
      </c>
    </row>
    <row r="103" spans="1:7">
      <c r="A103" s="46" t="s">
        <v>751</v>
      </c>
      <c r="B103" s="46" t="s">
        <v>752</v>
      </c>
      <c r="C103" s="66" t="s">
        <v>14</v>
      </c>
      <c r="D103" s="66" t="s">
        <v>14</v>
      </c>
      <c r="E103" s="66" t="s">
        <v>14</v>
      </c>
      <c r="F103" s="66" t="s">
        <v>14</v>
      </c>
      <c r="G103" s="66" t="s">
        <v>14</v>
      </c>
    </row>
    <row r="104" spans="1:7">
      <c r="A104" s="46" t="s">
        <v>194</v>
      </c>
      <c r="B104" s="46" t="s">
        <v>195</v>
      </c>
      <c r="C104" s="66" t="s">
        <v>14</v>
      </c>
      <c r="D104" s="66" t="s">
        <v>14</v>
      </c>
      <c r="E104" s="66" t="s">
        <v>14</v>
      </c>
      <c r="F104" s="66" t="s">
        <v>14</v>
      </c>
      <c r="G104" s="66" t="s">
        <v>14</v>
      </c>
    </row>
    <row r="105" spans="1:7">
      <c r="A105" s="46" t="s">
        <v>296</v>
      </c>
      <c r="B105" s="46" t="s">
        <v>297</v>
      </c>
      <c r="C105" s="66" t="s">
        <v>14</v>
      </c>
      <c r="D105" s="66" t="s">
        <v>14</v>
      </c>
      <c r="E105" s="66" t="s">
        <v>14</v>
      </c>
      <c r="F105" s="66" t="s">
        <v>14</v>
      </c>
      <c r="G105" s="66" t="s">
        <v>14</v>
      </c>
    </row>
    <row r="106" spans="1:7">
      <c r="A106" s="46" t="s">
        <v>298</v>
      </c>
      <c r="B106" s="46" t="s">
        <v>299</v>
      </c>
      <c r="C106" s="66" t="s">
        <v>14</v>
      </c>
      <c r="D106" s="66" t="s">
        <v>14</v>
      </c>
      <c r="E106" s="66" t="s">
        <v>14</v>
      </c>
      <c r="F106" s="66" t="s">
        <v>14</v>
      </c>
      <c r="G106" s="66" t="s">
        <v>14</v>
      </c>
    </row>
    <row r="107" spans="1:7">
      <c r="A107" s="46" t="s">
        <v>373</v>
      </c>
      <c r="B107" s="46" t="s">
        <v>374</v>
      </c>
      <c r="C107" s="66" t="s">
        <v>14</v>
      </c>
      <c r="D107" s="66" t="s">
        <v>14</v>
      </c>
      <c r="E107" s="66" t="s">
        <v>14</v>
      </c>
      <c r="F107" s="66" t="s">
        <v>14</v>
      </c>
      <c r="G107" s="66" t="s">
        <v>14</v>
      </c>
    </row>
    <row r="108" spans="1:7">
      <c r="A108" s="46" t="s">
        <v>613</v>
      </c>
      <c r="B108" s="46" t="s">
        <v>614</v>
      </c>
      <c r="C108" s="66" t="s">
        <v>14</v>
      </c>
      <c r="D108" s="66" t="s">
        <v>14</v>
      </c>
      <c r="E108" s="66" t="s">
        <v>14</v>
      </c>
      <c r="F108" s="66" t="s">
        <v>14</v>
      </c>
      <c r="G108" s="66" t="s">
        <v>14</v>
      </c>
    </row>
    <row r="109" spans="1:7">
      <c r="A109" s="46" t="s">
        <v>190</v>
      </c>
      <c r="B109" s="46" t="s">
        <v>191</v>
      </c>
      <c r="C109" s="66" t="s">
        <v>14</v>
      </c>
      <c r="D109" s="66" t="s">
        <v>14</v>
      </c>
      <c r="E109" s="66" t="s">
        <v>14</v>
      </c>
      <c r="F109" s="66" t="s">
        <v>14</v>
      </c>
      <c r="G109" s="66" t="s">
        <v>14</v>
      </c>
    </row>
    <row r="110" spans="1:7">
      <c r="A110" s="46" t="s">
        <v>332</v>
      </c>
      <c r="B110" s="46" t="s">
        <v>333</v>
      </c>
      <c r="C110" s="66" t="s">
        <v>14</v>
      </c>
      <c r="D110" s="66" t="s">
        <v>14</v>
      </c>
      <c r="E110" s="66" t="s">
        <v>14</v>
      </c>
      <c r="F110" s="66" t="s">
        <v>14</v>
      </c>
      <c r="G110" s="66" t="s">
        <v>14</v>
      </c>
    </row>
    <row r="111" spans="1:7">
      <c r="A111" s="46" t="s">
        <v>334</v>
      </c>
      <c r="B111" s="46" t="s">
        <v>335</v>
      </c>
      <c r="C111" s="66" t="s">
        <v>14</v>
      </c>
      <c r="D111" s="66" t="s">
        <v>14</v>
      </c>
      <c r="E111" s="66" t="s">
        <v>14</v>
      </c>
      <c r="F111" s="66" t="s">
        <v>14</v>
      </c>
      <c r="G111" s="66" t="s">
        <v>14</v>
      </c>
    </row>
    <row r="112" spans="1:7">
      <c r="A112" s="46" t="s">
        <v>328</v>
      </c>
      <c r="B112" s="46" t="s">
        <v>329</v>
      </c>
      <c r="C112" s="66" t="s">
        <v>14</v>
      </c>
      <c r="D112" s="66" t="s">
        <v>14</v>
      </c>
      <c r="E112" s="66" t="s">
        <v>14</v>
      </c>
      <c r="F112" s="66" t="s">
        <v>14</v>
      </c>
      <c r="G112" s="66" t="s">
        <v>14</v>
      </c>
    </row>
    <row r="113" spans="1:7">
      <c r="A113" s="46" t="s">
        <v>175</v>
      </c>
      <c r="B113" s="46" t="s">
        <v>176</v>
      </c>
      <c r="C113" s="66" t="s">
        <v>14</v>
      </c>
      <c r="D113" s="66" t="s">
        <v>14</v>
      </c>
      <c r="E113" s="66" t="s">
        <v>14</v>
      </c>
      <c r="F113" s="66" t="s">
        <v>14</v>
      </c>
      <c r="G113" s="66" t="s">
        <v>14</v>
      </c>
    </row>
    <row r="114" spans="1:7">
      <c r="A114" s="46" t="s">
        <v>178</v>
      </c>
      <c r="B114" s="46" t="s">
        <v>179</v>
      </c>
      <c r="C114" s="66" t="s">
        <v>14</v>
      </c>
      <c r="D114" s="66" t="s">
        <v>14</v>
      </c>
      <c r="E114" s="66" t="s">
        <v>14</v>
      </c>
      <c r="F114" s="66" t="s">
        <v>14</v>
      </c>
      <c r="G114" s="66" t="s">
        <v>14</v>
      </c>
    </row>
    <row r="115" spans="1:7">
      <c r="A115" s="46" t="s">
        <v>955</v>
      </c>
      <c r="B115" s="46" t="s">
        <v>956</v>
      </c>
      <c r="C115" s="66" t="s">
        <v>14</v>
      </c>
      <c r="D115" s="66" t="s">
        <v>14</v>
      </c>
      <c r="E115" s="66" t="s">
        <v>14</v>
      </c>
      <c r="F115" s="66" t="s">
        <v>14</v>
      </c>
      <c r="G115" s="66" t="s">
        <v>14</v>
      </c>
    </row>
    <row r="116" spans="1:7">
      <c r="A116" s="46" t="s">
        <v>294</v>
      </c>
      <c r="B116" s="46" t="s">
        <v>295</v>
      </c>
      <c r="C116" s="66" t="s">
        <v>14</v>
      </c>
      <c r="D116" s="66" t="s">
        <v>14</v>
      </c>
      <c r="E116" s="66" t="s">
        <v>14</v>
      </c>
      <c r="F116" s="66" t="s">
        <v>14</v>
      </c>
      <c r="G116" s="66" t="s">
        <v>14</v>
      </c>
    </row>
    <row r="117" spans="1:7">
      <c r="A117" s="46" t="s">
        <v>615</v>
      </c>
      <c r="B117" s="46" t="s">
        <v>616</v>
      </c>
      <c r="C117" s="66" t="s">
        <v>14</v>
      </c>
      <c r="D117" s="66" t="s">
        <v>14</v>
      </c>
      <c r="E117" s="66" t="s">
        <v>14</v>
      </c>
      <c r="F117" s="66" t="s">
        <v>14</v>
      </c>
      <c r="G117" s="66" t="s">
        <v>14</v>
      </c>
    </row>
    <row r="118" spans="1:7">
      <c r="A118" s="46" t="s">
        <v>358</v>
      </c>
      <c r="B118" s="46" t="s">
        <v>359</v>
      </c>
      <c r="C118" s="66" t="s">
        <v>14</v>
      </c>
      <c r="D118" s="66" t="s">
        <v>14</v>
      </c>
      <c r="E118" s="66" t="s">
        <v>14</v>
      </c>
      <c r="F118" s="66" t="s">
        <v>14</v>
      </c>
      <c r="G118" s="66" t="s">
        <v>14</v>
      </c>
    </row>
    <row r="119" spans="1:7">
      <c r="A119" s="46" t="s">
        <v>362</v>
      </c>
      <c r="B119" s="46" t="s">
        <v>363</v>
      </c>
      <c r="C119" s="66" t="s">
        <v>14</v>
      </c>
      <c r="D119" s="66" t="s">
        <v>14</v>
      </c>
      <c r="E119" s="66" t="s">
        <v>14</v>
      </c>
      <c r="F119" s="66" t="s">
        <v>14</v>
      </c>
      <c r="G119" s="66" t="s">
        <v>14</v>
      </c>
    </row>
    <row r="120" spans="1:7">
      <c r="A120" s="46" t="s">
        <v>258</v>
      </c>
      <c r="B120" s="46" t="s">
        <v>259</v>
      </c>
      <c r="C120" s="66" t="s">
        <v>14</v>
      </c>
      <c r="D120" s="66" t="s">
        <v>14</v>
      </c>
      <c r="E120" s="66" t="s">
        <v>14</v>
      </c>
      <c r="F120" s="66" t="s">
        <v>14</v>
      </c>
      <c r="G120" s="66" t="s">
        <v>14</v>
      </c>
    </row>
    <row r="121" spans="1:7">
      <c r="A121" s="46" t="s">
        <v>364</v>
      </c>
      <c r="B121" s="46" t="s">
        <v>365</v>
      </c>
      <c r="C121" s="66" t="s">
        <v>14</v>
      </c>
      <c r="D121" s="66" t="s">
        <v>14</v>
      </c>
      <c r="E121" s="66" t="s">
        <v>14</v>
      </c>
      <c r="F121" s="66" t="s">
        <v>14</v>
      </c>
      <c r="G121" s="66" t="s">
        <v>14</v>
      </c>
    </row>
    <row r="122" spans="1:7">
      <c r="A122" s="46" t="s">
        <v>65</v>
      </c>
      <c r="B122" s="46" t="s">
        <v>66</v>
      </c>
      <c r="C122" s="66" t="s">
        <v>14</v>
      </c>
      <c r="D122" s="66" t="s">
        <v>14</v>
      </c>
      <c r="E122" s="66" t="s">
        <v>14</v>
      </c>
      <c r="F122" s="66" t="s">
        <v>14</v>
      </c>
      <c r="G122" s="66" t="s">
        <v>14</v>
      </c>
    </row>
    <row r="123" spans="1:7">
      <c r="A123" s="46" t="s">
        <v>480</v>
      </c>
      <c r="B123" s="46" t="s">
        <v>481</v>
      </c>
      <c r="C123" s="66" t="s">
        <v>14</v>
      </c>
      <c r="D123" s="66" t="s">
        <v>14</v>
      </c>
      <c r="E123" s="66" t="s">
        <v>14</v>
      </c>
      <c r="F123" s="66" t="s">
        <v>14</v>
      </c>
      <c r="G123" s="66" t="s">
        <v>14</v>
      </c>
    </row>
    <row r="124" spans="1:7">
      <c r="A124" s="46" t="s">
        <v>313</v>
      </c>
      <c r="B124" s="46" t="s">
        <v>314</v>
      </c>
      <c r="C124" s="66" t="s">
        <v>14</v>
      </c>
      <c r="D124" s="66" t="s">
        <v>14</v>
      </c>
      <c r="E124" s="66" t="s">
        <v>14</v>
      </c>
      <c r="F124" s="66" t="s">
        <v>14</v>
      </c>
      <c r="G124" s="66" t="s">
        <v>14</v>
      </c>
    </row>
    <row r="125" spans="1:7">
      <c r="A125" s="46" t="s">
        <v>484</v>
      </c>
      <c r="B125" s="46" t="s">
        <v>485</v>
      </c>
      <c r="C125" s="66" t="s">
        <v>14</v>
      </c>
      <c r="D125" s="66" t="s">
        <v>14</v>
      </c>
      <c r="E125" s="66" t="s">
        <v>14</v>
      </c>
      <c r="F125" s="66" t="s">
        <v>14</v>
      </c>
      <c r="G125" s="66" t="s">
        <v>14</v>
      </c>
    </row>
    <row r="126" spans="1:7">
      <c r="A126" s="46" t="s">
        <v>486</v>
      </c>
      <c r="B126" s="46" t="s">
        <v>487</v>
      </c>
      <c r="C126" s="66" t="s">
        <v>14</v>
      </c>
      <c r="D126" s="66" t="s">
        <v>14</v>
      </c>
      <c r="E126" s="66" t="s">
        <v>14</v>
      </c>
      <c r="F126" s="66" t="s">
        <v>14</v>
      </c>
      <c r="G126" s="66" t="s">
        <v>14</v>
      </c>
    </row>
    <row r="127" spans="1:7">
      <c r="A127" s="46" t="s">
        <v>390</v>
      </c>
      <c r="B127" s="46" t="s">
        <v>391</v>
      </c>
      <c r="C127" s="66" t="s">
        <v>14</v>
      </c>
      <c r="D127" s="66" t="s">
        <v>14</v>
      </c>
      <c r="E127" s="66" t="s">
        <v>14</v>
      </c>
      <c r="F127" s="66" t="s">
        <v>14</v>
      </c>
      <c r="G127" s="66" t="s">
        <v>14</v>
      </c>
    </row>
    <row r="128" spans="1:7">
      <c r="A128" s="46" t="s">
        <v>388</v>
      </c>
      <c r="B128" s="46" t="s">
        <v>389</v>
      </c>
      <c r="C128" s="66" t="s">
        <v>14</v>
      </c>
      <c r="D128" s="66" t="s">
        <v>14</v>
      </c>
      <c r="E128" s="66" t="s">
        <v>14</v>
      </c>
      <c r="F128" s="66" t="s">
        <v>14</v>
      </c>
      <c r="G128" s="66" t="s">
        <v>14</v>
      </c>
    </row>
    <row r="129" spans="1:7">
      <c r="A129" s="46" t="s">
        <v>655</v>
      </c>
      <c r="B129" s="46" t="s">
        <v>656</v>
      </c>
      <c r="C129" s="66" t="s">
        <v>14</v>
      </c>
      <c r="D129" s="66" t="s">
        <v>14</v>
      </c>
      <c r="E129" s="66" t="s">
        <v>14</v>
      </c>
      <c r="F129" s="66" t="s">
        <v>14</v>
      </c>
      <c r="G129" s="66" t="s">
        <v>14</v>
      </c>
    </row>
    <row r="130" spans="1:7">
      <c r="A130" s="46" t="s">
        <v>630</v>
      </c>
      <c r="B130" s="46" t="s">
        <v>631</v>
      </c>
      <c r="C130" s="66" t="s">
        <v>14</v>
      </c>
      <c r="D130" s="66" t="s">
        <v>14</v>
      </c>
      <c r="E130" s="66" t="s">
        <v>14</v>
      </c>
      <c r="F130" s="66" t="s">
        <v>14</v>
      </c>
      <c r="G130" s="66" t="s">
        <v>14</v>
      </c>
    </row>
    <row r="131" spans="1:7">
      <c r="A131" s="46" t="s">
        <v>597</v>
      </c>
      <c r="B131" s="46" t="s">
        <v>598</v>
      </c>
      <c r="C131" s="66" t="s">
        <v>14</v>
      </c>
      <c r="D131" s="66" t="s">
        <v>14</v>
      </c>
      <c r="E131" s="66" t="s">
        <v>14</v>
      </c>
      <c r="F131" s="66" t="s">
        <v>14</v>
      </c>
      <c r="G131" s="66" t="s">
        <v>14</v>
      </c>
    </row>
    <row r="132" spans="1:7">
      <c r="A132" s="46" t="s">
        <v>75</v>
      </c>
      <c r="B132" s="46" t="s">
        <v>76</v>
      </c>
      <c r="C132" s="66" t="s">
        <v>14</v>
      </c>
      <c r="D132" s="66" t="s">
        <v>14</v>
      </c>
      <c r="E132" s="66" t="s">
        <v>14</v>
      </c>
      <c r="F132" s="66" t="s">
        <v>14</v>
      </c>
      <c r="G132" s="66" t="s">
        <v>14</v>
      </c>
    </row>
    <row r="133" spans="1:7">
      <c r="A133" s="46" t="s">
        <v>317</v>
      </c>
      <c r="B133" s="46" t="s">
        <v>318</v>
      </c>
      <c r="C133" s="66" t="s">
        <v>14</v>
      </c>
      <c r="D133" s="66" t="s">
        <v>14</v>
      </c>
      <c r="E133" s="66" t="s">
        <v>14</v>
      </c>
      <c r="F133" s="66" t="s">
        <v>14</v>
      </c>
      <c r="G133" s="66" t="s">
        <v>14</v>
      </c>
    </row>
    <row r="134" spans="1:7">
      <c r="A134" s="46" t="s">
        <v>315</v>
      </c>
      <c r="B134" s="46" t="s">
        <v>316</v>
      </c>
      <c r="C134" s="66" t="s">
        <v>14</v>
      </c>
      <c r="D134" s="66" t="s">
        <v>14</v>
      </c>
      <c r="E134" s="66" t="s">
        <v>14</v>
      </c>
      <c r="F134" s="66" t="s">
        <v>14</v>
      </c>
      <c r="G134" s="66" t="s">
        <v>14</v>
      </c>
    </row>
    <row r="135" spans="1:7">
      <c r="A135" s="46" t="s">
        <v>219</v>
      </c>
      <c r="B135" s="46" t="s">
        <v>220</v>
      </c>
      <c r="C135" s="66" t="s">
        <v>14</v>
      </c>
      <c r="D135" s="66" t="s">
        <v>14</v>
      </c>
      <c r="E135" s="66" t="s">
        <v>14</v>
      </c>
      <c r="F135" s="66" t="s">
        <v>14</v>
      </c>
      <c r="G135" s="66" t="s">
        <v>14</v>
      </c>
    </row>
    <row r="136" spans="1:7">
      <c r="A136" s="46" t="s">
        <v>557</v>
      </c>
      <c r="B136" s="46" t="s">
        <v>558</v>
      </c>
      <c r="C136" s="66" t="s">
        <v>14</v>
      </c>
      <c r="D136" s="66" t="s">
        <v>14</v>
      </c>
      <c r="E136" s="66" t="s">
        <v>14</v>
      </c>
      <c r="F136" s="66" t="s">
        <v>14</v>
      </c>
      <c r="G136" s="66" t="s">
        <v>14</v>
      </c>
    </row>
    <row r="137" spans="1:7">
      <c r="A137" s="46" t="s">
        <v>93</v>
      </c>
      <c r="B137" s="46" t="s">
        <v>94</v>
      </c>
      <c r="C137" s="66" t="s">
        <v>14</v>
      </c>
      <c r="D137" s="66" t="s">
        <v>14</v>
      </c>
      <c r="E137" s="66" t="s">
        <v>14</v>
      </c>
      <c r="F137" s="66" t="s">
        <v>14</v>
      </c>
      <c r="G137" s="66" t="s">
        <v>14</v>
      </c>
    </row>
    <row r="138" spans="1:7">
      <c r="A138" s="46" t="s">
        <v>211</v>
      </c>
      <c r="B138" s="46" t="s">
        <v>212</v>
      </c>
      <c r="C138" s="66" t="s">
        <v>14</v>
      </c>
      <c r="D138" s="66" t="s">
        <v>14</v>
      </c>
      <c r="E138" s="66" t="s">
        <v>14</v>
      </c>
      <c r="F138" s="66" t="s">
        <v>14</v>
      </c>
      <c r="G138" s="66" t="s">
        <v>14</v>
      </c>
    </row>
    <row r="139" spans="1:7">
      <c r="A139" s="46" t="s">
        <v>319</v>
      </c>
      <c r="B139" s="46" t="s">
        <v>320</v>
      </c>
      <c r="C139" s="66" t="s">
        <v>14</v>
      </c>
      <c r="D139" s="66" t="s">
        <v>14</v>
      </c>
      <c r="E139" s="66" t="s">
        <v>14</v>
      </c>
      <c r="F139" s="66" t="s">
        <v>14</v>
      </c>
      <c r="G139" s="66" t="s">
        <v>14</v>
      </c>
    </row>
    <row r="140" spans="1:7">
      <c r="A140" s="46" t="s">
        <v>282</v>
      </c>
      <c r="B140" s="46" t="s">
        <v>283</v>
      </c>
      <c r="C140" s="66" t="s">
        <v>14</v>
      </c>
      <c r="D140" s="66" t="s">
        <v>14</v>
      </c>
      <c r="E140" s="66" t="s">
        <v>14</v>
      </c>
      <c r="F140" s="66" t="s">
        <v>14</v>
      </c>
      <c r="G140" s="66" t="s">
        <v>14</v>
      </c>
    </row>
    <row r="141" spans="1:7">
      <c r="A141" s="46" t="s">
        <v>288</v>
      </c>
      <c r="B141" s="46" t="s">
        <v>289</v>
      </c>
      <c r="C141" s="66" t="s">
        <v>14</v>
      </c>
      <c r="D141" s="66" t="s">
        <v>14</v>
      </c>
      <c r="E141" s="66" t="s">
        <v>14</v>
      </c>
      <c r="F141" s="66" t="s">
        <v>14</v>
      </c>
      <c r="G141" s="66" t="s">
        <v>14</v>
      </c>
    </row>
    <row r="142" spans="1:7">
      <c r="A142" s="46" t="s">
        <v>326</v>
      </c>
      <c r="B142" s="46" t="s">
        <v>327</v>
      </c>
      <c r="C142" s="66" t="s">
        <v>14</v>
      </c>
      <c r="D142" s="66" t="s">
        <v>14</v>
      </c>
      <c r="E142" s="66" t="s">
        <v>14</v>
      </c>
      <c r="F142" s="66" t="s">
        <v>14</v>
      </c>
      <c r="G142" s="66" t="s">
        <v>14</v>
      </c>
    </row>
    <row r="143" spans="1:7">
      <c r="A143" s="46" t="s">
        <v>286</v>
      </c>
      <c r="B143" s="46" t="s">
        <v>287</v>
      </c>
      <c r="C143" s="66" t="s">
        <v>14</v>
      </c>
      <c r="D143" s="66" t="s">
        <v>14</v>
      </c>
      <c r="E143" s="66" t="s">
        <v>14</v>
      </c>
      <c r="F143" s="66" t="s">
        <v>14</v>
      </c>
      <c r="G143" s="66" t="s">
        <v>14</v>
      </c>
    </row>
    <row r="144" spans="1:7">
      <c r="A144" s="46" t="s">
        <v>323</v>
      </c>
      <c r="B144" s="46" t="s">
        <v>324</v>
      </c>
      <c r="C144" s="66" t="s">
        <v>14</v>
      </c>
      <c r="D144" s="66" t="s">
        <v>14</v>
      </c>
      <c r="E144" s="66" t="s">
        <v>14</v>
      </c>
      <c r="F144" s="66" t="s">
        <v>14</v>
      </c>
      <c r="G144" s="66" t="s">
        <v>14</v>
      </c>
    </row>
    <row r="145" spans="1:7">
      <c r="A145" s="46" t="s">
        <v>321</v>
      </c>
      <c r="B145" s="46" t="s">
        <v>322</v>
      </c>
      <c r="C145" s="66" t="s">
        <v>14</v>
      </c>
      <c r="D145" s="66" t="s">
        <v>14</v>
      </c>
      <c r="E145" s="66" t="s">
        <v>14</v>
      </c>
      <c r="F145" s="66" t="s">
        <v>14</v>
      </c>
      <c r="G145" s="66" t="s">
        <v>14</v>
      </c>
    </row>
    <row r="146" spans="1:7">
      <c r="A146" s="46" t="s">
        <v>235</v>
      </c>
      <c r="B146" s="46" t="s">
        <v>236</v>
      </c>
      <c r="C146" s="66" t="s">
        <v>14</v>
      </c>
      <c r="D146" s="66" t="s">
        <v>14</v>
      </c>
      <c r="E146" s="66" t="s">
        <v>14</v>
      </c>
      <c r="F146" s="66" t="s">
        <v>14</v>
      </c>
      <c r="G146" s="66" t="s">
        <v>14</v>
      </c>
    </row>
    <row r="147" spans="1:7">
      <c r="A147" s="46" t="s">
        <v>239</v>
      </c>
      <c r="B147" s="46" t="s">
        <v>240</v>
      </c>
      <c r="C147" s="66" t="s">
        <v>14</v>
      </c>
      <c r="D147" s="66" t="s">
        <v>14</v>
      </c>
      <c r="E147" s="66" t="s">
        <v>14</v>
      </c>
      <c r="F147" s="66" t="s">
        <v>14</v>
      </c>
      <c r="G147" s="66" t="s">
        <v>14</v>
      </c>
    </row>
    <row r="148" spans="1:7">
      <c r="A148" s="46" t="s">
        <v>241</v>
      </c>
      <c r="B148" s="46" t="s">
        <v>242</v>
      </c>
      <c r="C148" s="66" t="s">
        <v>14</v>
      </c>
      <c r="D148" s="66" t="s">
        <v>14</v>
      </c>
      <c r="E148" s="66" t="s">
        <v>14</v>
      </c>
      <c r="F148" s="66" t="s">
        <v>14</v>
      </c>
      <c r="G148" s="66" t="s">
        <v>14</v>
      </c>
    </row>
    <row r="149" spans="1:7">
      <c r="A149" s="46" t="s">
        <v>492</v>
      </c>
      <c r="B149" s="46" t="s">
        <v>493</v>
      </c>
      <c r="C149" s="66" t="s">
        <v>14</v>
      </c>
      <c r="D149" s="66" t="s">
        <v>14</v>
      </c>
      <c r="E149" s="66" t="s">
        <v>14</v>
      </c>
      <c r="F149" s="66" t="s">
        <v>14</v>
      </c>
      <c r="G149" s="66" t="s">
        <v>14</v>
      </c>
    </row>
    <row r="150" spans="1:7">
      <c r="A150" s="46" t="s">
        <v>595</v>
      </c>
      <c r="B150" s="46" t="s">
        <v>596</v>
      </c>
      <c r="C150" s="66" t="s">
        <v>14</v>
      </c>
      <c r="D150" s="66" t="s">
        <v>14</v>
      </c>
      <c r="E150" s="66" t="s">
        <v>14</v>
      </c>
      <c r="F150" s="66" t="s">
        <v>14</v>
      </c>
      <c r="G150" s="66" t="s">
        <v>14</v>
      </c>
    </row>
    <row r="151" spans="1:7">
      <c r="A151" s="46" t="s">
        <v>256</v>
      </c>
      <c r="B151" s="46" t="s">
        <v>257</v>
      </c>
      <c r="C151" s="66" t="s">
        <v>14</v>
      </c>
      <c r="D151" s="66" t="s">
        <v>14</v>
      </c>
      <c r="E151" s="66" t="s">
        <v>14</v>
      </c>
      <c r="F151" s="66" t="s">
        <v>14</v>
      </c>
      <c r="G151" s="66" t="s">
        <v>14</v>
      </c>
    </row>
    <row r="152" spans="1:7">
      <c r="A152" s="46" t="s">
        <v>247</v>
      </c>
      <c r="B152" s="46" t="s">
        <v>248</v>
      </c>
      <c r="C152" s="66" t="s">
        <v>14</v>
      </c>
      <c r="D152" s="66" t="s">
        <v>14</v>
      </c>
      <c r="E152" s="66" t="s">
        <v>14</v>
      </c>
      <c r="F152" s="66" t="s">
        <v>14</v>
      </c>
      <c r="G152" s="66" t="s">
        <v>14</v>
      </c>
    </row>
    <row r="153" spans="1:7">
      <c r="A153" s="46" t="s">
        <v>488</v>
      </c>
      <c r="B153" s="46" t="s">
        <v>489</v>
      </c>
      <c r="C153" s="66" t="s">
        <v>14</v>
      </c>
      <c r="D153" s="66" t="s">
        <v>14</v>
      </c>
      <c r="E153" s="66" t="s">
        <v>14</v>
      </c>
      <c r="F153" s="66" t="s">
        <v>14</v>
      </c>
      <c r="G153" s="66" t="s">
        <v>14</v>
      </c>
    </row>
    <row r="154" spans="1:7">
      <c r="A154" s="46" t="s">
        <v>280</v>
      </c>
      <c r="B154" s="46" t="s">
        <v>281</v>
      </c>
      <c r="C154" s="66" t="s">
        <v>14</v>
      </c>
      <c r="D154" s="66" t="s">
        <v>14</v>
      </c>
      <c r="E154" s="66" t="s">
        <v>14</v>
      </c>
      <c r="F154" s="66" t="s">
        <v>14</v>
      </c>
      <c r="G154" s="66" t="s">
        <v>14</v>
      </c>
    </row>
    <row r="155" spans="1:7">
      <c r="A155" s="46" t="s">
        <v>250</v>
      </c>
      <c r="B155" s="46" t="s">
        <v>251</v>
      </c>
      <c r="C155" s="66" t="s">
        <v>14</v>
      </c>
      <c r="D155" s="66" t="s">
        <v>14</v>
      </c>
      <c r="E155" s="66" t="s">
        <v>14</v>
      </c>
      <c r="F155" s="66" t="s">
        <v>14</v>
      </c>
      <c r="G155" s="66" t="s">
        <v>14</v>
      </c>
    </row>
    <row r="156" spans="1:7">
      <c r="A156" s="46" t="s">
        <v>266</v>
      </c>
      <c r="B156" s="46" t="s">
        <v>267</v>
      </c>
      <c r="C156" s="66" t="s">
        <v>14</v>
      </c>
      <c r="D156" s="66" t="s">
        <v>14</v>
      </c>
      <c r="E156" s="66" t="s">
        <v>14</v>
      </c>
      <c r="F156" s="66" t="s">
        <v>14</v>
      </c>
      <c r="G156" s="66" t="s">
        <v>14</v>
      </c>
    </row>
    <row r="157" spans="1:7">
      <c r="A157" s="46" t="s">
        <v>490</v>
      </c>
      <c r="B157" s="46" t="s">
        <v>491</v>
      </c>
      <c r="C157" s="66" t="s">
        <v>14</v>
      </c>
      <c r="D157" s="66" t="s">
        <v>14</v>
      </c>
      <c r="E157" s="66" t="s">
        <v>14</v>
      </c>
      <c r="F157" s="66" t="s">
        <v>14</v>
      </c>
      <c r="G157" s="66" t="s">
        <v>14</v>
      </c>
    </row>
    <row r="158" spans="1:7">
      <c r="A158" s="46" t="s">
        <v>254</v>
      </c>
      <c r="B158" s="46" t="s">
        <v>255</v>
      </c>
      <c r="C158" s="66" t="s">
        <v>14</v>
      </c>
      <c r="D158" s="66" t="s">
        <v>14</v>
      </c>
      <c r="E158" s="66" t="s">
        <v>14</v>
      </c>
      <c r="F158" s="66" t="s">
        <v>14</v>
      </c>
      <c r="G158" s="66" t="s">
        <v>14</v>
      </c>
    </row>
    <row r="159" spans="1:7">
      <c r="A159" s="46" t="s">
        <v>188</v>
      </c>
      <c r="B159" s="46" t="s">
        <v>189</v>
      </c>
      <c r="C159" s="66" t="s">
        <v>14</v>
      </c>
      <c r="D159" s="66" t="s">
        <v>14</v>
      </c>
      <c r="E159" s="66" t="s">
        <v>14</v>
      </c>
      <c r="F159" s="66" t="s">
        <v>14</v>
      </c>
      <c r="G159" s="66">
        <v>15120</v>
      </c>
    </row>
    <row r="160" spans="1:7">
      <c r="A160" s="46" t="s">
        <v>184</v>
      </c>
      <c r="B160" s="46" t="s">
        <v>185</v>
      </c>
      <c r="C160" s="66" t="s">
        <v>14</v>
      </c>
      <c r="D160" s="66" t="s">
        <v>14</v>
      </c>
      <c r="E160" s="66" t="s">
        <v>14</v>
      </c>
      <c r="F160" s="66" t="s">
        <v>14</v>
      </c>
      <c r="G160" s="66" t="s">
        <v>14</v>
      </c>
    </row>
    <row r="161" spans="1:7">
      <c r="A161" s="46" t="s">
        <v>563</v>
      </c>
      <c r="B161" s="46" t="s">
        <v>564</v>
      </c>
      <c r="C161" s="66" t="s">
        <v>14</v>
      </c>
      <c r="D161" s="66" t="s">
        <v>14</v>
      </c>
      <c r="E161" s="66" t="s">
        <v>14</v>
      </c>
      <c r="F161" s="66" t="s">
        <v>14</v>
      </c>
      <c r="G161" s="66" t="s">
        <v>14</v>
      </c>
    </row>
    <row r="162" spans="1:7">
      <c r="A162" s="46" t="s">
        <v>344</v>
      </c>
      <c r="B162" s="46" t="s">
        <v>345</v>
      </c>
      <c r="C162" s="66" t="s">
        <v>14</v>
      </c>
      <c r="D162" s="66" t="s">
        <v>14</v>
      </c>
      <c r="E162" s="66" t="s">
        <v>14</v>
      </c>
      <c r="F162" s="66" t="s">
        <v>14</v>
      </c>
      <c r="G162" s="66" t="s">
        <v>14</v>
      </c>
    </row>
    <row r="163" spans="1:7">
      <c r="A163" s="46" t="s">
        <v>346</v>
      </c>
      <c r="B163" s="46" t="s">
        <v>347</v>
      </c>
      <c r="C163" s="66" t="s">
        <v>14</v>
      </c>
      <c r="D163" s="66" t="s">
        <v>14</v>
      </c>
      <c r="E163" s="66" t="s">
        <v>14</v>
      </c>
      <c r="F163" s="66" t="s">
        <v>14</v>
      </c>
      <c r="G163" s="66" t="s">
        <v>14</v>
      </c>
    </row>
    <row r="164" spans="1:7">
      <c r="A164" s="46" t="s">
        <v>565</v>
      </c>
      <c r="B164" s="46" t="s">
        <v>566</v>
      </c>
      <c r="C164" s="66" t="s">
        <v>14</v>
      </c>
      <c r="D164" s="66" t="s">
        <v>14</v>
      </c>
      <c r="E164" s="66" t="s">
        <v>14</v>
      </c>
      <c r="F164" s="66" t="s">
        <v>14</v>
      </c>
      <c r="G164" s="66" t="s">
        <v>14</v>
      </c>
    </row>
    <row r="165" spans="1:7">
      <c r="A165" s="46" t="s">
        <v>561</v>
      </c>
      <c r="B165" s="46" t="s">
        <v>562</v>
      </c>
      <c r="C165" s="66" t="s">
        <v>14</v>
      </c>
      <c r="D165" s="66" t="s">
        <v>14</v>
      </c>
      <c r="E165" s="66" t="s">
        <v>14</v>
      </c>
      <c r="F165" s="66" t="s">
        <v>14</v>
      </c>
      <c r="G165" s="66" t="s">
        <v>14</v>
      </c>
    </row>
    <row r="166" spans="1:7">
      <c r="A166" s="46" t="s">
        <v>607</v>
      </c>
      <c r="B166" s="46" t="s">
        <v>608</v>
      </c>
      <c r="C166" s="66" t="s">
        <v>14</v>
      </c>
      <c r="D166" s="66" t="s">
        <v>14</v>
      </c>
      <c r="E166" s="66" t="s">
        <v>14</v>
      </c>
      <c r="F166" s="66" t="s">
        <v>14</v>
      </c>
      <c r="G166" s="66" t="s">
        <v>14</v>
      </c>
    </row>
    <row r="167" spans="1:7">
      <c r="A167" s="46" t="s">
        <v>78</v>
      </c>
      <c r="B167" s="46" t="s">
        <v>79</v>
      </c>
      <c r="C167" s="66" t="s">
        <v>14</v>
      </c>
      <c r="D167" s="66" t="s">
        <v>14</v>
      </c>
      <c r="E167" s="66" t="s">
        <v>14</v>
      </c>
      <c r="F167" s="66" t="s">
        <v>14</v>
      </c>
      <c r="G167" s="66" t="s">
        <v>14</v>
      </c>
    </row>
    <row r="168" spans="1:7">
      <c r="A168" s="46" t="s">
        <v>603</v>
      </c>
      <c r="B168" s="46" t="s">
        <v>604</v>
      </c>
      <c r="C168" s="66" t="s">
        <v>14</v>
      </c>
      <c r="D168" s="66" t="s">
        <v>14</v>
      </c>
      <c r="E168" s="66" t="s">
        <v>14</v>
      </c>
      <c r="F168" s="66" t="s">
        <v>14</v>
      </c>
      <c r="G168" s="66" t="s">
        <v>14</v>
      </c>
    </row>
    <row r="169" spans="1:7">
      <c r="A169" s="46" t="s">
        <v>609</v>
      </c>
      <c r="B169" s="46" t="s">
        <v>610</v>
      </c>
      <c r="C169" s="66" t="s">
        <v>14</v>
      </c>
      <c r="D169" s="66" t="s">
        <v>14</v>
      </c>
      <c r="E169" s="66" t="s">
        <v>14</v>
      </c>
      <c r="F169" s="66" t="s">
        <v>14</v>
      </c>
      <c r="G169" s="66" t="s">
        <v>14</v>
      </c>
    </row>
    <row r="170" spans="1:7">
      <c r="A170" s="46" t="s">
        <v>605</v>
      </c>
      <c r="B170" s="46" t="s">
        <v>606</v>
      </c>
      <c r="C170" s="66" t="s">
        <v>14</v>
      </c>
      <c r="D170" s="66" t="s">
        <v>14</v>
      </c>
      <c r="E170" s="66" t="s">
        <v>14</v>
      </c>
      <c r="F170" s="66" t="s">
        <v>14</v>
      </c>
      <c r="G170" s="66" t="s">
        <v>14</v>
      </c>
    </row>
    <row r="171" spans="1:7">
      <c r="A171" s="46" t="s">
        <v>158</v>
      </c>
      <c r="B171" s="46" t="s">
        <v>159</v>
      </c>
      <c r="C171" s="66" t="s">
        <v>14</v>
      </c>
      <c r="D171" s="66" t="s">
        <v>14</v>
      </c>
      <c r="E171" s="66" t="s">
        <v>14</v>
      </c>
      <c r="F171" s="66" t="s">
        <v>14</v>
      </c>
      <c r="G171" s="66" t="s">
        <v>14</v>
      </c>
    </row>
    <row r="172" spans="1:7">
      <c r="A172" s="46" t="s">
        <v>504</v>
      </c>
      <c r="B172" s="46" t="s">
        <v>505</v>
      </c>
      <c r="C172" s="66" t="s">
        <v>14</v>
      </c>
      <c r="D172" s="66" t="s">
        <v>14</v>
      </c>
      <c r="E172" s="66" t="s">
        <v>14</v>
      </c>
      <c r="F172" s="66" t="s">
        <v>14</v>
      </c>
      <c r="G172" s="66" t="s">
        <v>14</v>
      </c>
    </row>
    <row r="173" spans="1:7">
      <c r="A173" s="46" t="s">
        <v>620</v>
      </c>
      <c r="B173" s="46" t="s">
        <v>621</v>
      </c>
      <c r="C173" s="66" t="s">
        <v>14</v>
      </c>
      <c r="D173" s="66" t="s">
        <v>14</v>
      </c>
      <c r="E173" s="66" t="s">
        <v>14</v>
      </c>
      <c r="F173" s="66" t="s">
        <v>14</v>
      </c>
      <c r="G173" s="66" t="s">
        <v>14</v>
      </c>
    </row>
    <row r="174" spans="1:7">
      <c r="A174" s="46" t="s">
        <v>624</v>
      </c>
      <c r="B174" s="46" t="s">
        <v>625</v>
      </c>
      <c r="C174" s="66" t="s">
        <v>14</v>
      </c>
      <c r="D174" s="66" t="s">
        <v>14</v>
      </c>
      <c r="E174" s="66" t="s">
        <v>14</v>
      </c>
      <c r="F174" s="66" t="s">
        <v>14</v>
      </c>
      <c r="G174" s="66" t="s">
        <v>14</v>
      </c>
    </row>
    <row r="175" spans="1:7">
      <c r="A175" s="46" t="s">
        <v>626</v>
      </c>
      <c r="B175" s="46" t="s">
        <v>627</v>
      </c>
      <c r="C175" s="66" t="s">
        <v>14</v>
      </c>
      <c r="D175" s="66" t="s">
        <v>14</v>
      </c>
      <c r="E175" s="66" t="s">
        <v>14</v>
      </c>
      <c r="F175" s="66" t="s">
        <v>14</v>
      </c>
      <c r="G175" s="66" t="s">
        <v>14</v>
      </c>
    </row>
    <row r="176" spans="1:7">
      <c r="A176" s="46" t="s">
        <v>160</v>
      </c>
      <c r="B176" s="46" t="s">
        <v>161</v>
      </c>
      <c r="C176" s="66">
        <v>4152</v>
      </c>
      <c r="D176" s="66" t="s">
        <v>14</v>
      </c>
      <c r="E176" s="66" t="s">
        <v>14</v>
      </c>
      <c r="F176" s="66" t="s">
        <v>14</v>
      </c>
      <c r="G176" s="66" t="s">
        <v>14</v>
      </c>
    </row>
    <row r="177" spans="1:7">
      <c r="A177" s="46" t="s">
        <v>69</v>
      </c>
      <c r="B177" s="46" t="s">
        <v>70</v>
      </c>
      <c r="C177" s="66">
        <v>2304</v>
      </c>
      <c r="D177" s="66" t="s">
        <v>14</v>
      </c>
      <c r="E177" s="66" t="s">
        <v>14</v>
      </c>
      <c r="F177" s="66" t="s">
        <v>14</v>
      </c>
      <c r="G177" s="66" t="s">
        <v>14</v>
      </c>
    </row>
    <row r="178" spans="1:7">
      <c r="A178" s="46" t="s">
        <v>213</v>
      </c>
      <c r="B178" s="46" t="s">
        <v>214</v>
      </c>
      <c r="C178" s="66">
        <v>1800</v>
      </c>
      <c r="D178" s="66" t="s">
        <v>14</v>
      </c>
      <c r="E178" s="66" t="s">
        <v>14</v>
      </c>
      <c r="F178" s="66" t="s">
        <v>14</v>
      </c>
      <c r="G178" s="66" t="s">
        <v>14</v>
      </c>
    </row>
    <row r="179" spans="1:7">
      <c r="A179" s="46" t="s">
        <v>81</v>
      </c>
      <c r="B179" s="46" t="s">
        <v>82</v>
      </c>
      <c r="C179" s="66" t="s">
        <v>14</v>
      </c>
      <c r="D179" s="66" t="s">
        <v>14</v>
      </c>
      <c r="E179" s="66" t="s">
        <v>14</v>
      </c>
      <c r="F179" s="66" t="s">
        <v>14</v>
      </c>
      <c r="G179" s="66" t="s">
        <v>14</v>
      </c>
    </row>
    <row r="180" spans="1:7">
      <c r="A180" s="46" t="s">
        <v>83</v>
      </c>
      <c r="B180" s="46" t="s">
        <v>84</v>
      </c>
      <c r="C180" s="66">
        <v>2700</v>
      </c>
      <c r="D180" s="66" t="s">
        <v>14</v>
      </c>
      <c r="E180" s="66" t="s">
        <v>14</v>
      </c>
      <c r="F180" s="66" t="s">
        <v>14</v>
      </c>
      <c r="G180" s="66" t="s">
        <v>14</v>
      </c>
    </row>
    <row r="181" spans="1:7">
      <c r="A181" s="46" t="s">
        <v>217</v>
      </c>
      <c r="B181" s="46" t="s">
        <v>218</v>
      </c>
      <c r="C181" s="66">
        <v>1200</v>
      </c>
      <c r="D181" s="66" t="s">
        <v>14</v>
      </c>
      <c r="E181" s="66" t="s">
        <v>14</v>
      </c>
      <c r="F181" s="66" t="s">
        <v>14</v>
      </c>
      <c r="G181" s="66" t="s">
        <v>14</v>
      </c>
    </row>
    <row r="182" spans="1:7">
      <c r="A182" s="46" t="s">
        <v>628</v>
      </c>
      <c r="B182" s="46" t="s">
        <v>629</v>
      </c>
      <c r="C182" s="66" t="s">
        <v>14</v>
      </c>
      <c r="D182" s="66" t="s">
        <v>14</v>
      </c>
      <c r="E182" s="66" t="s">
        <v>14</v>
      </c>
      <c r="F182" s="66" t="s">
        <v>14</v>
      </c>
      <c r="G182" s="66" t="s">
        <v>14</v>
      </c>
    </row>
    <row r="183" spans="1:7">
      <c r="A183" s="46" t="s">
        <v>268</v>
      </c>
      <c r="B183" s="46" t="s">
        <v>269</v>
      </c>
      <c r="C183" s="66" t="s">
        <v>14</v>
      </c>
      <c r="D183" s="66" t="s">
        <v>14</v>
      </c>
      <c r="E183" s="66" t="s">
        <v>14</v>
      </c>
      <c r="F183" s="66" t="s">
        <v>14</v>
      </c>
      <c r="G183" s="66" t="s">
        <v>14</v>
      </c>
    </row>
    <row r="184" spans="1:7">
      <c r="A184" s="46" t="s">
        <v>262</v>
      </c>
      <c r="B184" s="46" t="s">
        <v>263</v>
      </c>
      <c r="C184" s="66" t="s">
        <v>14</v>
      </c>
      <c r="D184" s="66" t="s">
        <v>14</v>
      </c>
      <c r="E184" s="66" t="s">
        <v>14</v>
      </c>
      <c r="F184" s="66" t="s">
        <v>14</v>
      </c>
      <c r="G184" s="66" t="s">
        <v>14</v>
      </c>
    </row>
    <row r="185" spans="1:7">
      <c r="A185" s="46" t="s">
        <v>215</v>
      </c>
      <c r="B185" s="46" t="s">
        <v>216</v>
      </c>
      <c r="C185" s="66">
        <v>804</v>
      </c>
      <c r="D185" s="66" t="s">
        <v>14</v>
      </c>
      <c r="E185" s="66" t="s">
        <v>14</v>
      </c>
      <c r="F185" s="66" t="s">
        <v>14</v>
      </c>
      <c r="G185" s="66" t="s">
        <v>14</v>
      </c>
    </row>
    <row r="186" spans="1:7">
      <c r="A186" s="46" t="s">
        <v>162</v>
      </c>
      <c r="B186" s="46" t="s">
        <v>163</v>
      </c>
      <c r="C186" s="66" t="s">
        <v>14</v>
      </c>
      <c r="D186" s="66" t="s">
        <v>14</v>
      </c>
      <c r="E186" s="66" t="s">
        <v>14</v>
      </c>
      <c r="F186" s="66" t="s">
        <v>14</v>
      </c>
      <c r="G186" s="66" t="s">
        <v>14</v>
      </c>
    </row>
    <row r="187" spans="1:7">
      <c r="A187" s="46" t="s">
        <v>89</v>
      </c>
      <c r="B187" s="46" t="s">
        <v>90</v>
      </c>
      <c r="C187" s="66">
        <v>360</v>
      </c>
      <c r="D187" s="66" t="s">
        <v>14</v>
      </c>
      <c r="E187" s="66" t="s">
        <v>14</v>
      </c>
      <c r="F187" s="66" t="s">
        <v>14</v>
      </c>
      <c r="G187" s="66" t="s">
        <v>14</v>
      </c>
    </row>
    <row r="188" spans="1:7">
      <c r="A188" s="46" t="s">
        <v>85</v>
      </c>
      <c r="B188" s="46" t="s">
        <v>86</v>
      </c>
      <c r="C188" s="66">
        <v>600</v>
      </c>
      <c r="D188" s="66" t="s">
        <v>14</v>
      </c>
      <c r="E188" s="66" t="s">
        <v>14</v>
      </c>
      <c r="F188" s="66" t="s">
        <v>14</v>
      </c>
      <c r="G188" s="66" t="s">
        <v>14</v>
      </c>
    </row>
    <row r="189" spans="1:7">
      <c r="A189" s="46" t="s">
        <v>368</v>
      </c>
      <c r="B189" s="46" t="s">
        <v>369</v>
      </c>
      <c r="C189" s="66" t="s">
        <v>14</v>
      </c>
      <c r="D189" s="66" t="s">
        <v>14</v>
      </c>
      <c r="E189" s="66" t="s">
        <v>14</v>
      </c>
      <c r="F189" s="66" t="s">
        <v>14</v>
      </c>
      <c r="G189" s="66" t="s">
        <v>14</v>
      </c>
    </row>
    <row r="190" spans="1:7">
      <c r="A190" s="46" t="s">
        <v>739</v>
      </c>
      <c r="B190" s="46" t="s">
        <v>740</v>
      </c>
      <c r="C190" s="66" t="s">
        <v>14</v>
      </c>
      <c r="D190" s="66" t="s">
        <v>14</v>
      </c>
      <c r="E190" s="66" t="s">
        <v>14</v>
      </c>
      <c r="F190" s="66" t="s">
        <v>14</v>
      </c>
      <c r="G190" s="66" t="s">
        <v>14</v>
      </c>
    </row>
    <row r="191" spans="1:7">
      <c r="A191" s="46" t="s">
        <v>366</v>
      </c>
      <c r="B191" s="46" t="s">
        <v>367</v>
      </c>
      <c r="C191" s="66" t="s">
        <v>14</v>
      </c>
      <c r="D191" s="66" t="s">
        <v>14</v>
      </c>
      <c r="E191" s="66" t="s">
        <v>14</v>
      </c>
      <c r="F191" s="66" t="s">
        <v>14</v>
      </c>
      <c r="G191" s="66" t="s">
        <v>14</v>
      </c>
    </row>
    <row r="192" spans="1:7">
      <c r="A192" s="46" t="s">
        <v>653</v>
      </c>
      <c r="B192" s="46" t="s">
        <v>654</v>
      </c>
      <c r="C192" s="66" t="s">
        <v>14</v>
      </c>
      <c r="D192" s="66" t="s">
        <v>14</v>
      </c>
      <c r="E192" s="66" t="s">
        <v>14</v>
      </c>
      <c r="F192" s="66" t="s">
        <v>14</v>
      </c>
      <c r="G192" s="66" t="s">
        <v>14</v>
      </c>
    </row>
    <row r="193" spans="1:7">
      <c r="A193" s="46" t="s">
        <v>611</v>
      </c>
      <c r="B193" s="46" t="s">
        <v>612</v>
      </c>
      <c r="C193" s="66" t="s">
        <v>14</v>
      </c>
      <c r="D193" s="66" t="s">
        <v>14</v>
      </c>
      <c r="E193" s="66" t="s">
        <v>14</v>
      </c>
      <c r="F193" s="66" t="s">
        <v>14</v>
      </c>
      <c r="G193" s="66" t="s">
        <v>14</v>
      </c>
    </row>
    <row r="194" spans="1:7">
      <c r="A194" s="46" t="s">
        <v>729</v>
      </c>
      <c r="B194" s="46" t="s">
        <v>730</v>
      </c>
      <c r="C194" s="66" t="s">
        <v>14</v>
      </c>
      <c r="D194" s="66" t="s">
        <v>14</v>
      </c>
      <c r="E194" s="66" t="s">
        <v>14</v>
      </c>
      <c r="F194" s="66" t="s">
        <v>14</v>
      </c>
      <c r="G194" s="66" t="s">
        <v>14</v>
      </c>
    </row>
    <row r="195" spans="1:7">
      <c r="A195" s="46" t="s">
        <v>733</v>
      </c>
      <c r="B195" s="46" t="s">
        <v>734</v>
      </c>
      <c r="C195" s="66" t="s">
        <v>14</v>
      </c>
      <c r="D195" s="66" t="s">
        <v>14</v>
      </c>
      <c r="E195" s="66" t="s">
        <v>14</v>
      </c>
      <c r="F195" s="66" t="s">
        <v>14</v>
      </c>
      <c r="G195" s="66" t="s">
        <v>14</v>
      </c>
    </row>
    <row r="196" spans="1:7">
      <c r="A196" s="46" t="s">
        <v>737</v>
      </c>
      <c r="B196" s="46" t="s">
        <v>738</v>
      </c>
      <c r="C196" s="66" t="s">
        <v>14</v>
      </c>
      <c r="D196" s="66" t="s">
        <v>14</v>
      </c>
      <c r="E196" s="66" t="s">
        <v>14</v>
      </c>
      <c r="F196" s="66" t="s">
        <v>14</v>
      </c>
      <c r="G196" s="66" t="s">
        <v>14</v>
      </c>
    </row>
    <row r="197" spans="1:7">
      <c r="A197" s="46" t="s">
        <v>686</v>
      </c>
      <c r="B197" s="46" t="s">
        <v>687</v>
      </c>
      <c r="C197" s="66" t="s">
        <v>14</v>
      </c>
      <c r="D197" s="66" t="s">
        <v>14</v>
      </c>
      <c r="E197" s="66" t="s">
        <v>14</v>
      </c>
      <c r="F197" s="66" t="s">
        <v>14</v>
      </c>
      <c r="G197" s="66" t="s">
        <v>14</v>
      </c>
    </row>
    <row r="198" spans="1:7">
      <c r="A198" s="46" t="s">
        <v>171</v>
      </c>
      <c r="B198" s="46" t="s">
        <v>172</v>
      </c>
      <c r="C198" s="66" t="s">
        <v>14</v>
      </c>
      <c r="D198" s="66" t="s">
        <v>14</v>
      </c>
      <c r="E198" s="66" t="s">
        <v>14</v>
      </c>
      <c r="F198" s="66" t="s">
        <v>14</v>
      </c>
      <c r="G198" s="66" t="s">
        <v>14</v>
      </c>
    </row>
    <row r="199" spans="1:7">
      <c r="A199" s="46" t="s">
        <v>180</v>
      </c>
      <c r="B199" s="46" t="s">
        <v>181</v>
      </c>
      <c r="C199" s="66" t="s">
        <v>14</v>
      </c>
      <c r="D199" s="66" t="s">
        <v>14</v>
      </c>
      <c r="E199" s="66" t="s">
        <v>14</v>
      </c>
      <c r="F199" s="66" t="s">
        <v>14</v>
      </c>
      <c r="G199" s="66" t="s">
        <v>14</v>
      </c>
    </row>
    <row r="200" spans="1:7">
      <c r="A200" s="46" t="s">
        <v>651</v>
      </c>
      <c r="B200" s="46" t="s">
        <v>652</v>
      </c>
      <c r="C200" s="66" t="s">
        <v>14</v>
      </c>
      <c r="D200" s="66" t="s">
        <v>14</v>
      </c>
      <c r="E200" s="66" t="s">
        <v>14</v>
      </c>
      <c r="F200" s="66" t="s">
        <v>14</v>
      </c>
      <c r="G200" s="66" t="s">
        <v>14</v>
      </c>
    </row>
    <row r="201" spans="1:7">
      <c r="A201" s="46" t="s">
        <v>682</v>
      </c>
      <c r="B201" s="46" t="s">
        <v>683</v>
      </c>
      <c r="C201" s="66" t="s">
        <v>14</v>
      </c>
      <c r="D201" s="66" t="s">
        <v>14</v>
      </c>
      <c r="E201" s="66" t="s">
        <v>14</v>
      </c>
      <c r="F201" s="66" t="s">
        <v>14</v>
      </c>
      <c r="G201" s="66" t="s">
        <v>14</v>
      </c>
    </row>
    <row r="202" spans="1:7">
      <c r="A202" s="46" t="s">
        <v>735</v>
      </c>
      <c r="B202" s="46" t="s">
        <v>736</v>
      </c>
      <c r="C202" s="66" t="s">
        <v>14</v>
      </c>
      <c r="D202" s="66" t="s">
        <v>14</v>
      </c>
      <c r="E202" s="66" t="s">
        <v>14</v>
      </c>
      <c r="F202" s="66" t="s">
        <v>14</v>
      </c>
      <c r="G202" s="66" t="s">
        <v>14</v>
      </c>
    </row>
    <row r="203" spans="1:7">
      <c r="A203" s="46" t="s">
        <v>727</v>
      </c>
      <c r="B203" s="46" t="s">
        <v>728</v>
      </c>
      <c r="C203" s="66" t="s">
        <v>14</v>
      </c>
      <c r="D203" s="66" t="s">
        <v>14</v>
      </c>
      <c r="E203" s="66" t="s">
        <v>14</v>
      </c>
      <c r="F203" s="66" t="s">
        <v>14</v>
      </c>
      <c r="G203" s="66" t="s">
        <v>14</v>
      </c>
    </row>
    <row r="204" spans="1:7">
      <c r="A204" s="46" t="s">
        <v>731</v>
      </c>
      <c r="B204" s="46" t="s">
        <v>732</v>
      </c>
      <c r="C204" s="66" t="s">
        <v>14</v>
      </c>
      <c r="D204" s="66" t="s">
        <v>14</v>
      </c>
      <c r="E204" s="66" t="s">
        <v>14</v>
      </c>
      <c r="F204" s="66" t="s">
        <v>14</v>
      </c>
      <c r="G204" s="66" t="s">
        <v>14</v>
      </c>
    </row>
    <row r="205" spans="1:7">
      <c r="A205" s="46" t="s">
        <v>339</v>
      </c>
      <c r="B205" s="46" t="s">
        <v>340</v>
      </c>
      <c r="C205" s="66" t="s">
        <v>14</v>
      </c>
      <c r="D205" s="66" t="s">
        <v>14</v>
      </c>
      <c r="E205" s="66" t="s">
        <v>14</v>
      </c>
      <c r="F205" s="66" t="s">
        <v>14</v>
      </c>
      <c r="G205" s="66" t="s">
        <v>14</v>
      </c>
    </row>
    <row r="206" spans="1:7">
      <c r="A206" s="46" t="s">
        <v>617</v>
      </c>
      <c r="B206" s="46" t="s">
        <v>618</v>
      </c>
      <c r="C206" s="66" t="s">
        <v>14</v>
      </c>
      <c r="D206" s="66" t="s">
        <v>14</v>
      </c>
      <c r="E206" s="66" t="s">
        <v>14</v>
      </c>
      <c r="F206" s="66" t="s">
        <v>14</v>
      </c>
      <c r="G206" s="66" t="s">
        <v>14</v>
      </c>
    </row>
    <row r="207" spans="1:7">
      <c r="A207" s="46" t="s">
        <v>749</v>
      </c>
      <c r="B207" s="46" t="s">
        <v>750</v>
      </c>
      <c r="C207" s="66" t="s">
        <v>14</v>
      </c>
      <c r="D207" s="66" t="s">
        <v>14</v>
      </c>
      <c r="E207" s="66" t="s">
        <v>14</v>
      </c>
      <c r="F207" s="66" t="s">
        <v>14</v>
      </c>
      <c r="G207" s="66" t="s">
        <v>14</v>
      </c>
    </row>
    <row r="208" spans="1:7">
      <c r="A208" s="46" t="s">
        <v>352</v>
      </c>
      <c r="B208" s="46" t="s">
        <v>353</v>
      </c>
      <c r="C208" s="66" t="s">
        <v>14</v>
      </c>
      <c r="D208" s="66" t="s">
        <v>14</v>
      </c>
      <c r="E208" s="66" t="s">
        <v>14</v>
      </c>
      <c r="F208" s="66" t="s">
        <v>14</v>
      </c>
      <c r="G208" s="66" t="s">
        <v>14</v>
      </c>
    </row>
    <row r="209" spans="1:7">
      <c r="A209" s="46" t="s">
        <v>252</v>
      </c>
      <c r="B209" s="46" t="s">
        <v>253</v>
      </c>
      <c r="C209" s="66" t="s">
        <v>14</v>
      </c>
      <c r="D209" s="66" t="s">
        <v>14</v>
      </c>
      <c r="E209" s="66" t="s">
        <v>14</v>
      </c>
      <c r="F209" s="66" t="s">
        <v>14</v>
      </c>
      <c r="G209" s="66" t="s">
        <v>14</v>
      </c>
    </row>
    <row r="210" spans="1:7">
      <c r="A210" s="46" t="s">
        <v>264</v>
      </c>
      <c r="B210" s="46" t="s">
        <v>265</v>
      </c>
      <c r="C210" s="66" t="s">
        <v>14</v>
      </c>
      <c r="D210" s="66" t="s">
        <v>14</v>
      </c>
      <c r="E210" s="66" t="s">
        <v>14</v>
      </c>
      <c r="F210" s="66" t="s">
        <v>14</v>
      </c>
      <c r="G210" s="66" t="s">
        <v>14</v>
      </c>
    </row>
    <row r="211" spans="1:7">
      <c r="A211" s="46" t="s">
        <v>72</v>
      </c>
      <c r="B211" s="46" t="s">
        <v>73</v>
      </c>
      <c r="C211" s="66" t="s">
        <v>14</v>
      </c>
      <c r="D211" s="66" t="s">
        <v>14</v>
      </c>
      <c r="E211" s="66" t="s">
        <v>14</v>
      </c>
      <c r="F211" s="66" t="s">
        <v>14</v>
      </c>
      <c r="G211" s="66" t="s">
        <v>14</v>
      </c>
    </row>
    <row r="212" spans="1:7">
      <c r="A212" s="46" t="s">
        <v>753</v>
      </c>
      <c r="B212" s="46" t="s">
        <v>754</v>
      </c>
      <c r="C212" s="66" t="s">
        <v>14</v>
      </c>
      <c r="D212" s="66" t="s">
        <v>14</v>
      </c>
      <c r="E212" s="66" t="s">
        <v>14</v>
      </c>
      <c r="F212" s="66" t="s">
        <v>14</v>
      </c>
      <c r="G212" s="66" t="s">
        <v>14</v>
      </c>
    </row>
    <row r="213" spans="1:7">
      <c r="A213" s="46" t="s">
        <v>593</v>
      </c>
      <c r="B213" s="46" t="s">
        <v>594</v>
      </c>
      <c r="C213" s="66" t="s">
        <v>14</v>
      </c>
      <c r="D213" s="66" t="s">
        <v>14</v>
      </c>
      <c r="E213" s="66" t="s">
        <v>14</v>
      </c>
      <c r="F213" s="66" t="s">
        <v>14</v>
      </c>
      <c r="G213" s="66" t="s">
        <v>14</v>
      </c>
    </row>
    <row r="214" spans="1:7">
      <c r="A214" s="46" t="s">
        <v>771</v>
      </c>
      <c r="B214" s="46" t="s">
        <v>772</v>
      </c>
      <c r="C214" s="66" t="s">
        <v>14</v>
      </c>
      <c r="D214" s="66" t="s">
        <v>14</v>
      </c>
      <c r="E214" s="66" t="s">
        <v>14</v>
      </c>
      <c r="F214" s="66" t="s">
        <v>14</v>
      </c>
      <c r="G214" s="66" t="s">
        <v>14</v>
      </c>
    </row>
    <row r="215" spans="1:7">
      <c r="A215" s="46" t="s">
        <v>348</v>
      </c>
      <c r="B215" s="46" t="s">
        <v>349</v>
      </c>
      <c r="C215" s="66" t="s">
        <v>14</v>
      </c>
      <c r="D215" s="66" t="s">
        <v>14</v>
      </c>
      <c r="E215" s="66" t="s">
        <v>14</v>
      </c>
      <c r="F215" s="66" t="s">
        <v>14</v>
      </c>
      <c r="G215" s="66" t="s">
        <v>14</v>
      </c>
    </row>
    <row r="216" spans="1:7">
      <c r="A216" s="46" t="s">
        <v>233</v>
      </c>
      <c r="B216" s="46" t="s">
        <v>234</v>
      </c>
      <c r="C216" s="66" t="s">
        <v>14</v>
      </c>
      <c r="D216" s="66" t="s">
        <v>14</v>
      </c>
      <c r="E216" s="66" t="s">
        <v>14</v>
      </c>
      <c r="F216" s="66" t="s">
        <v>14</v>
      </c>
      <c r="G216" s="66" t="s">
        <v>14</v>
      </c>
    </row>
    <row r="217" spans="1:7">
      <c r="A217" s="46" t="s">
        <v>743</v>
      </c>
      <c r="B217" s="46" t="s">
        <v>744</v>
      </c>
      <c r="C217" s="66" t="s">
        <v>14</v>
      </c>
      <c r="D217" s="66" t="s">
        <v>14</v>
      </c>
      <c r="E217" s="66" t="s">
        <v>14</v>
      </c>
      <c r="F217" s="66" t="s">
        <v>14</v>
      </c>
      <c r="G217" s="66" t="s">
        <v>14</v>
      </c>
    </row>
    <row r="218" spans="1:7">
      <c r="A218" s="46" t="s">
        <v>741</v>
      </c>
      <c r="B218" s="46" t="s">
        <v>742</v>
      </c>
      <c r="C218" s="66" t="s">
        <v>14</v>
      </c>
      <c r="D218" s="66" t="s">
        <v>14</v>
      </c>
      <c r="E218" s="66" t="s">
        <v>14</v>
      </c>
      <c r="F218" s="66" t="s">
        <v>14</v>
      </c>
      <c r="G218" s="66" t="s">
        <v>14</v>
      </c>
    </row>
    <row r="219" spans="1:7">
      <c r="A219" s="46" t="s">
        <v>330</v>
      </c>
      <c r="B219" s="46" t="s">
        <v>331</v>
      </c>
      <c r="C219" s="66" t="s">
        <v>14</v>
      </c>
      <c r="D219" s="66" t="s">
        <v>14</v>
      </c>
      <c r="E219" s="66" t="s">
        <v>14</v>
      </c>
      <c r="F219" s="66" t="s">
        <v>14</v>
      </c>
      <c r="G219" s="66" t="s">
        <v>14</v>
      </c>
    </row>
    <row r="220" spans="1:7">
      <c r="A220" s="46" t="s">
        <v>221</v>
      </c>
      <c r="B220" s="46" t="s">
        <v>222</v>
      </c>
      <c r="C220" s="66" t="s">
        <v>14</v>
      </c>
      <c r="D220" s="66" t="s">
        <v>14</v>
      </c>
      <c r="E220" s="66" t="s">
        <v>14</v>
      </c>
      <c r="F220" s="66" t="s">
        <v>14</v>
      </c>
      <c r="G220" s="66" t="s">
        <v>14</v>
      </c>
    </row>
    <row r="221" spans="1:7">
      <c r="A221" s="46" t="s">
        <v>225</v>
      </c>
      <c r="B221" s="46" t="s">
        <v>226</v>
      </c>
      <c r="C221" s="66" t="s">
        <v>14</v>
      </c>
      <c r="D221" s="66" t="s">
        <v>14</v>
      </c>
      <c r="E221" s="66" t="s">
        <v>14</v>
      </c>
      <c r="F221" s="66" t="s">
        <v>14</v>
      </c>
      <c r="G221" s="66" t="s">
        <v>14</v>
      </c>
    </row>
    <row r="222" spans="1:7">
      <c r="A222" s="46" t="s">
        <v>482</v>
      </c>
      <c r="B222" s="46" t="s">
        <v>483</v>
      </c>
      <c r="C222" s="66" t="s">
        <v>14</v>
      </c>
      <c r="D222" s="66" t="s">
        <v>14</v>
      </c>
      <c r="E222" s="66" t="s">
        <v>14</v>
      </c>
      <c r="F222" s="66" t="s">
        <v>14</v>
      </c>
      <c r="G222" s="66" t="s">
        <v>14</v>
      </c>
    </row>
    <row r="223" spans="1:7">
      <c r="A223" s="46" t="s">
        <v>375</v>
      </c>
      <c r="B223" s="46" t="s">
        <v>376</v>
      </c>
      <c r="C223" s="66" t="s">
        <v>14</v>
      </c>
      <c r="D223" s="66" t="s">
        <v>14</v>
      </c>
      <c r="E223" s="66" t="s">
        <v>14</v>
      </c>
      <c r="F223" s="66" t="s">
        <v>14</v>
      </c>
      <c r="G223" s="66" t="s">
        <v>14</v>
      </c>
    </row>
    <row r="224" spans="1:7">
      <c r="A224" s="46" t="s">
        <v>745</v>
      </c>
      <c r="B224" s="46" t="s">
        <v>746</v>
      </c>
      <c r="C224" s="66" t="s">
        <v>14</v>
      </c>
      <c r="D224" s="66" t="s">
        <v>14</v>
      </c>
      <c r="E224" s="66" t="s">
        <v>14</v>
      </c>
      <c r="F224" s="66" t="s">
        <v>14</v>
      </c>
      <c r="G224" s="66" t="s">
        <v>14</v>
      </c>
    </row>
    <row r="225" spans="1:7">
      <c r="A225" s="46" t="s">
        <v>378</v>
      </c>
      <c r="B225" s="46" t="s">
        <v>379</v>
      </c>
      <c r="C225" s="66" t="s">
        <v>14</v>
      </c>
      <c r="D225" s="66" t="s">
        <v>14</v>
      </c>
      <c r="E225" s="66" t="s">
        <v>14</v>
      </c>
      <c r="F225" s="66" t="s">
        <v>14</v>
      </c>
      <c r="G225" s="66" t="s">
        <v>14</v>
      </c>
    </row>
    <row r="226" spans="1:7">
      <c r="A226" s="46" t="s">
        <v>747</v>
      </c>
      <c r="B226" s="46" t="s">
        <v>748</v>
      </c>
      <c r="C226" s="66" t="s">
        <v>14</v>
      </c>
      <c r="D226" s="66" t="s">
        <v>14</v>
      </c>
      <c r="E226" s="66" t="s">
        <v>14</v>
      </c>
      <c r="F226" s="66" t="s">
        <v>14</v>
      </c>
      <c r="G226" s="66" t="s">
        <v>14</v>
      </c>
    </row>
    <row r="227" spans="1:7">
      <c r="A227" s="46" t="s">
        <v>645</v>
      </c>
      <c r="B227" s="46" t="s">
        <v>646</v>
      </c>
      <c r="C227" s="66" t="s">
        <v>14</v>
      </c>
      <c r="D227" s="66" t="s">
        <v>14</v>
      </c>
      <c r="E227" s="66" t="s">
        <v>14</v>
      </c>
      <c r="F227" s="66" t="s">
        <v>14</v>
      </c>
      <c r="G227" s="66" t="s">
        <v>14</v>
      </c>
    </row>
    <row r="228" spans="1:7">
      <c r="A228" s="46" t="s">
        <v>636</v>
      </c>
      <c r="B228" s="46" t="s">
        <v>637</v>
      </c>
      <c r="C228" s="66" t="s">
        <v>14</v>
      </c>
      <c r="D228" s="66" t="s">
        <v>14</v>
      </c>
      <c r="E228" s="66" t="s">
        <v>14</v>
      </c>
      <c r="F228" s="66" t="s">
        <v>14</v>
      </c>
      <c r="G228" s="66" t="s">
        <v>14</v>
      </c>
    </row>
    <row r="229" spans="1:7">
      <c r="A229" s="46" t="s">
        <v>643</v>
      </c>
      <c r="B229" s="46" t="s">
        <v>644</v>
      </c>
      <c r="C229" s="66" t="s">
        <v>14</v>
      </c>
      <c r="D229" s="66" t="s">
        <v>14</v>
      </c>
      <c r="E229" s="66" t="s">
        <v>14</v>
      </c>
      <c r="F229" s="66" t="s">
        <v>14</v>
      </c>
      <c r="G229" s="66" t="s">
        <v>14</v>
      </c>
    </row>
    <row r="230" spans="1:7">
      <c r="A230" s="46" t="s">
        <v>641</v>
      </c>
      <c r="B230" s="46" t="s">
        <v>642</v>
      </c>
      <c r="C230" s="66" t="s">
        <v>14</v>
      </c>
      <c r="D230" s="66" t="s">
        <v>14</v>
      </c>
      <c r="E230" s="66" t="s">
        <v>14</v>
      </c>
      <c r="F230" s="66" t="s">
        <v>14</v>
      </c>
      <c r="G230" s="66" t="s">
        <v>14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485"/>
  <sheetViews>
    <sheetView workbookViewId="0">
      <selection activeCell="G5" sqref="G5"/>
    </sheetView>
  </sheetViews>
  <sheetFormatPr defaultRowHeight="12.75"/>
  <sheetData>
    <row r="1" spans="1:3" ht="33.75">
      <c r="A1" s="54" t="s">
        <v>1</v>
      </c>
      <c r="B1" s="54" t="s">
        <v>2</v>
      </c>
      <c r="C1" s="54" t="s">
        <v>775</v>
      </c>
    </row>
    <row r="2" spans="1:3">
      <c r="A2" s="53" t="s">
        <v>498</v>
      </c>
      <c r="B2" s="53" t="s">
        <v>499</v>
      </c>
      <c r="C2" s="52">
        <v>706</v>
      </c>
    </row>
    <row r="3" spans="1:3">
      <c r="A3" s="51" t="s">
        <v>498</v>
      </c>
      <c r="B3" s="51" t="s">
        <v>499</v>
      </c>
      <c r="C3" s="50">
        <v>706</v>
      </c>
    </row>
    <row r="4" spans="1:3">
      <c r="A4" s="48" t="s">
        <v>208</v>
      </c>
      <c r="B4" s="48" t="s">
        <v>209</v>
      </c>
      <c r="C4" s="49">
        <v>0</v>
      </c>
    </row>
    <row r="5" spans="1:3">
      <c r="A5" s="53" t="s">
        <v>776</v>
      </c>
      <c r="B5" s="53" t="s">
        <v>777</v>
      </c>
      <c r="C5" s="52">
        <v>0</v>
      </c>
    </row>
    <row r="6" spans="1:3">
      <c r="A6" s="53" t="s">
        <v>778</v>
      </c>
      <c r="B6" s="53" t="s">
        <v>779</v>
      </c>
      <c r="C6" s="52">
        <v>1</v>
      </c>
    </row>
    <row r="7" spans="1:3">
      <c r="A7" s="53" t="s">
        <v>350</v>
      </c>
      <c r="B7" s="53" t="s">
        <v>351</v>
      </c>
      <c r="C7" s="52">
        <v>4</v>
      </c>
    </row>
    <row r="8" spans="1:3">
      <c r="A8" s="53" t="s">
        <v>308</v>
      </c>
      <c r="B8" s="53" t="s">
        <v>309</v>
      </c>
      <c r="C8" s="52">
        <v>22</v>
      </c>
    </row>
    <row r="9" spans="1:3">
      <c r="A9" s="53" t="s">
        <v>302</v>
      </c>
      <c r="B9" s="53" t="s">
        <v>303</v>
      </c>
      <c r="C9" s="52">
        <v>22</v>
      </c>
    </row>
    <row r="10" spans="1:3">
      <c r="A10" s="53" t="s">
        <v>306</v>
      </c>
      <c r="B10" s="53" t="s">
        <v>307</v>
      </c>
      <c r="C10" s="52">
        <v>21</v>
      </c>
    </row>
    <row r="11" spans="1:3">
      <c r="A11" s="53" t="s">
        <v>270</v>
      </c>
      <c r="B11" s="53" t="s">
        <v>271</v>
      </c>
      <c r="C11" s="52">
        <v>47</v>
      </c>
    </row>
    <row r="12" spans="1:3">
      <c r="A12" s="53" t="s">
        <v>276</v>
      </c>
      <c r="B12" s="53" t="s">
        <v>277</v>
      </c>
      <c r="C12" s="52">
        <v>21</v>
      </c>
    </row>
    <row r="13" spans="1:3">
      <c r="A13" s="53" t="s">
        <v>780</v>
      </c>
      <c r="B13" s="53" t="s">
        <v>781</v>
      </c>
      <c r="C13" s="52">
        <v>2</v>
      </c>
    </row>
    <row r="14" spans="1:3">
      <c r="A14" s="53" t="s">
        <v>304</v>
      </c>
      <c r="B14" s="53" t="s">
        <v>305</v>
      </c>
      <c r="C14" s="52">
        <v>21</v>
      </c>
    </row>
    <row r="15" spans="1:3">
      <c r="A15" s="53" t="s">
        <v>274</v>
      </c>
      <c r="B15" s="53" t="s">
        <v>275</v>
      </c>
      <c r="C15" s="52">
        <v>19</v>
      </c>
    </row>
    <row r="16" spans="1:3">
      <c r="A16" s="53" t="s">
        <v>278</v>
      </c>
      <c r="B16" s="53" t="s">
        <v>279</v>
      </c>
      <c r="C16" s="52">
        <v>66</v>
      </c>
    </row>
    <row r="17" spans="1:3">
      <c r="A17" s="53" t="s">
        <v>782</v>
      </c>
      <c r="B17" s="53" t="s">
        <v>783</v>
      </c>
      <c r="C17" s="52">
        <v>6</v>
      </c>
    </row>
    <row r="18" spans="1:3">
      <c r="A18" s="53" t="s">
        <v>675</v>
      </c>
      <c r="B18" s="53" t="s">
        <v>676</v>
      </c>
      <c r="C18" s="52">
        <v>5</v>
      </c>
    </row>
    <row r="19" spans="1:3">
      <c r="A19" s="53" t="s">
        <v>784</v>
      </c>
      <c r="B19" s="53" t="s">
        <v>785</v>
      </c>
      <c r="C19" s="52">
        <v>0</v>
      </c>
    </row>
    <row r="20" spans="1:3">
      <c r="A20" s="53" t="s">
        <v>786</v>
      </c>
      <c r="B20" s="53" t="s">
        <v>787</v>
      </c>
      <c r="C20" s="52">
        <v>38</v>
      </c>
    </row>
    <row r="21" spans="1:3">
      <c r="A21" s="53" t="s">
        <v>788</v>
      </c>
      <c r="B21" s="53" t="s">
        <v>789</v>
      </c>
      <c r="C21" s="52">
        <v>4</v>
      </c>
    </row>
    <row r="22" spans="1:3">
      <c r="A22" s="53" t="s">
        <v>680</v>
      </c>
      <c r="B22" s="53" t="s">
        <v>681</v>
      </c>
      <c r="C22" s="52">
        <v>0</v>
      </c>
    </row>
    <row r="23" spans="1:3">
      <c r="A23" s="53" t="s">
        <v>673</v>
      </c>
      <c r="B23" s="53" t="s">
        <v>674</v>
      </c>
      <c r="C23" s="52">
        <v>0</v>
      </c>
    </row>
    <row r="24" spans="1:3">
      <c r="A24" s="53" t="s">
        <v>673</v>
      </c>
      <c r="B24" s="53" t="s">
        <v>674</v>
      </c>
      <c r="C24" s="52">
        <v>0</v>
      </c>
    </row>
    <row r="25" spans="1:3">
      <c r="A25" s="53" t="s">
        <v>663</v>
      </c>
      <c r="B25" s="53" t="s">
        <v>664</v>
      </c>
      <c r="C25" s="52">
        <v>337</v>
      </c>
    </row>
    <row r="26" spans="1:3">
      <c r="A26" s="53" t="s">
        <v>663</v>
      </c>
      <c r="B26" s="53" t="s">
        <v>664</v>
      </c>
      <c r="C26" s="52">
        <v>337</v>
      </c>
    </row>
    <row r="27" spans="1:3">
      <c r="A27" s="53" t="s">
        <v>665</v>
      </c>
      <c r="B27" s="53" t="s">
        <v>666</v>
      </c>
      <c r="C27" s="52">
        <v>98</v>
      </c>
    </row>
    <row r="28" spans="1:3">
      <c r="A28" s="53" t="s">
        <v>665</v>
      </c>
      <c r="B28" s="53" t="s">
        <v>666</v>
      </c>
      <c r="C28" s="52">
        <v>98</v>
      </c>
    </row>
    <row r="29" spans="1:3">
      <c r="A29" s="53" t="s">
        <v>551</v>
      </c>
      <c r="B29" s="53" t="s">
        <v>790</v>
      </c>
      <c r="C29" s="52">
        <v>7</v>
      </c>
    </row>
    <row r="30" spans="1:3">
      <c r="A30" s="53" t="s">
        <v>647</v>
      </c>
      <c r="B30" s="53" t="s">
        <v>791</v>
      </c>
      <c r="C30" s="52">
        <v>244</v>
      </c>
    </row>
    <row r="31" spans="1:3">
      <c r="A31" s="53" t="s">
        <v>509</v>
      </c>
      <c r="B31" s="53" t="s">
        <v>510</v>
      </c>
      <c r="C31" s="52">
        <v>5</v>
      </c>
    </row>
    <row r="32" spans="1:3">
      <c r="A32" s="53" t="s">
        <v>555</v>
      </c>
      <c r="B32" s="53" t="s">
        <v>556</v>
      </c>
      <c r="C32" s="52">
        <v>7</v>
      </c>
    </row>
    <row r="33" spans="1:3">
      <c r="A33" s="53" t="s">
        <v>527</v>
      </c>
      <c r="B33" s="53" t="s">
        <v>528</v>
      </c>
      <c r="C33" s="52">
        <v>3</v>
      </c>
    </row>
    <row r="34" spans="1:3">
      <c r="A34" s="53" t="s">
        <v>549</v>
      </c>
      <c r="B34" s="53" t="s">
        <v>550</v>
      </c>
      <c r="C34" s="52">
        <v>5</v>
      </c>
    </row>
    <row r="35" spans="1:3">
      <c r="A35" s="53" t="s">
        <v>533</v>
      </c>
      <c r="B35" s="53" t="s">
        <v>792</v>
      </c>
      <c r="C35" s="52">
        <v>10</v>
      </c>
    </row>
    <row r="36" spans="1:3">
      <c r="A36" s="53" t="s">
        <v>533</v>
      </c>
      <c r="B36" s="53" t="s">
        <v>792</v>
      </c>
      <c r="C36" s="52">
        <v>10</v>
      </c>
    </row>
    <row r="37" spans="1:3">
      <c r="A37" s="53" t="s">
        <v>529</v>
      </c>
      <c r="B37" s="53" t="s">
        <v>793</v>
      </c>
      <c r="C37" s="52">
        <v>0</v>
      </c>
    </row>
    <row r="38" spans="1:3">
      <c r="A38" s="53" t="s">
        <v>529</v>
      </c>
      <c r="B38" s="53" t="s">
        <v>793</v>
      </c>
      <c r="C38" s="52">
        <v>0</v>
      </c>
    </row>
    <row r="39" spans="1:3">
      <c r="A39" s="53" t="s">
        <v>539</v>
      </c>
      <c r="B39" s="53" t="s">
        <v>540</v>
      </c>
      <c r="C39" s="52">
        <v>0</v>
      </c>
    </row>
    <row r="40" spans="1:3">
      <c r="A40" s="53" t="s">
        <v>545</v>
      </c>
      <c r="B40" s="53" t="s">
        <v>546</v>
      </c>
      <c r="C40" s="52">
        <v>0</v>
      </c>
    </row>
    <row r="41" spans="1:3">
      <c r="A41" s="53" t="s">
        <v>537</v>
      </c>
      <c r="B41" s="53" t="s">
        <v>794</v>
      </c>
      <c r="C41" s="52">
        <v>67</v>
      </c>
    </row>
    <row r="42" spans="1:3">
      <c r="A42" s="53" t="s">
        <v>537</v>
      </c>
      <c r="B42" s="53" t="s">
        <v>794</v>
      </c>
      <c r="C42" s="52">
        <v>67</v>
      </c>
    </row>
    <row r="43" spans="1:3">
      <c r="A43" s="53" t="s">
        <v>519</v>
      </c>
      <c r="B43" s="53" t="s">
        <v>795</v>
      </c>
      <c r="C43" s="52">
        <v>164</v>
      </c>
    </row>
    <row r="44" spans="1:3">
      <c r="A44" s="53" t="s">
        <v>519</v>
      </c>
      <c r="B44" s="53" t="s">
        <v>795</v>
      </c>
      <c r="C44" s="52">
        <v>164</v>
      </c>
    </row>
    <row r="45" spans="1:3">
      <c r="A45" s="53" t="s">
        <v>517</v>
      </c>
      <c r="B45" s="53" t="s">
        <v>796</v>
      </c>
      <c r="C45" s="52">
        <v>196</v>
      </c>
    </row>
    <row r="46" spans="1:3">
      <c r="A46" s="53" t="s">
        <v>517</v>
      </c>
      <c r="B46" s="53" t="s">
        <v>796</v>
      </c>
      <c r="C46" s="52">
        <v>196</v>
      </c>
    </row>
    <row r="47" spans="1:3">
      <c r="A47" s="53" t="s">
        <v>511</v>
      </c>
      <c r="B47" s="53" t="s">
        <v>797</v>
      </c>
      <c r="C47" s="52">
        <v>407</v>
      </c>
    </row>
    <row r="48" spans="1:3">
      <c r="A48" s="53" t="s">
        <v>511</v>
      </c>
      <c r="B48" s="53" t="s">
        <v>797</v>
      </c>
      <c r="C48" s="52">
        <v>407</v>
      </c>
    </row>
    <row r="49" spans="1:3">
      <c r="A49" s="53" t="s">
        <v>507</v>
      </c>
      <c r="B49" s="53" t="s">
        <v>798</v>
      </c>
      <c r="C49" s="52">
        <v>117</v>
      </c>
    </row>
    <row r="50" spans="1:3">
      <c r="A50" s="53" t="s">
        <v>507</v>
      </c>
      <c r="B50" s="53" t="s">
        <v>798</v>
      </c>
      <c r="C50" s="52">
        <v>117</v>
      </c>
    </row>
    <row r="51" spans="1:3">
      <c r="A51" s="53" t="s">
        <v>523</v>
      </c>
      <c r="B51" s="53" t="s">
        <v>799</v>
      </c>
      <c r="C51" s="52">
        <v>203</v>
      </c>
    </row>
    <row r="52" spans="1:3">
      <c r="A52" s="53" t="s">
        <v>523</v>
      </c>
      <c r="B52" s="53" t="s">
        <v>799</v>
      </c>
      <c r="C52" s="52">
        <v>203</v>
      </c>
    </row>
    <row r="53" spans="1:3">
      <c r="A53" s="53" t="s">
        <v>553</v>
      </c>
      <c r="B53" s="53" t="s">
        <v>554</v>
      </c>
      <c r="C53" s="52">
        <v>0</v>
      </c>
    </row>
    <row r="54" spans="1:3">
      <c r="A54" s="53" t="s">
        <v>649</v>
      </c>
      <c r="B54" s="53" t="s">
        <v>800</v>
      </c>
      <c r="C54" s="52">
        <v>31</v>
      </c>
    </row>
    <row r="55" spans="1:3">
      <c r="A55" s="53" t="s">
        <v>649</v>
      </c>
      <c r="B55" s="53" t="s">
        <v>800</v>
      </c>
      <c r="C55" s="52">
        <v>31</v>
      </c>
    </row>
    <row r="56" spans="1:3">
      <c r="A56" s="53" t="s">
        <v>535</v>
      </c>
      <c r="B56" s="53" t="s">
        <v>801</v>
      </c>
      <c r="C56" s="52">
        <v>26</v>
      </c>
    </row>
    <row r="57" spans="1:3">
      <c r="A57" s="53" t="s">
        <v>535</v>
      </c>
      <c r="B57" s="53" t="s">
        <v>801</v>
      </c>
      <c r="C57" s="52">
        <v>26</v>
      </c>
    </row>
    <row r="58" spans="1:3">
      <c r="A58" s="53" t="s">
        <v>513</v>
      </c>
      <c r="B58" s="53" t="s">
        <v>514</v>
      </c>
      <c r="C58" s="52">
        <v>13</v>
      </c>
    </row>
    <row r="59" spans="1:3">
      <c r="A59" s="53" t="s">
        <v>521</v>
      </c>
      <c r="B59" s="53" t="s">
        <v>522</v>
      </c>
      <c r="C59" s="52">
        <v>16</v>
      </c>
    </row>
    <row r="60" spans="1:3">
      <c r="A60" s="53" t="s">
        <v>521</v>
      </c>
      <c r="B60" s="53" t="s">
        <v>522</v>
      </c>
      <c r="C60" s="52">
        <v>16</v>
      </c>
    </row>
    <row r="61" spans="1:3">
      <c r="A61" s="53" t="s">
        <v>541</v>
      </c>
      <c r="B61" s="53" t="s">
        <v>542</v>
      </c>
      <c r="C61" s="52">
        <v>0</v>
      </c>
    </row>
    <row r="62" spans="1:3">
      <c r="A62" s="53" t="s">
        <v>543</v>
      </c>
      <c r="B62" s="53" t="s">
        <v>544</v>
      </c>
      <c r="C62" s="52">
        <v>0</v>
      </c>
    </row>
    <row r="63" spans="1:3">
      <c r="A63" s="53" t="s">
        <v>531</v>
      </c>
      <c r="B63" s="53" t="s">
        <v>802</v>
      </c>
      <c r="C63" s="52">
        <v>132</v>
      </c>
    </row>
    <row r="64" spans="1:3">
      <c r="A64" s="53" t="s">
        <v>531</v>
      </c>
      <c r="B64" s="53" t="s">
        <v>802</v>
      </c>
      <c r="C64" s="52">
        <v>132</v>
      </c>
    </row>
    <row r="65" spans="1:3">
      <c r="A65" s="53" t="s">
        <v>525</v>
      </c>
      <c r="B65" s="53" t="s">
        <v>803</v>
      </c>
      <c r="C65" s="52">
        <v>0</v>
      </c>
    </row>
    <row r="66" spans="1:3">
      <c r="A66" s="53" t="s">
        <v>515</v>
      </c>
      <c r="B66" s="53" t="s">
        <v>804</v>
      </c>
      <c r="C66" s="52">
        <v>60</v>
      </c>
    </row>
    <row r="67" spans="1:3">
      <c r="A67" s="53" t="s">
        <v>515</v>
      </c>
      <c r="B67" s="53" t="s">
        <v>804</v>
      </c>
      <c r="C67" s="52">
        <v>60</v>
      </c>
    </row>
    <row r="68" spans="1:3">
      <c r="A68" s="53" t="s">
        <v>129</v>
      </c>
      <c r="B68" s="53" t="s">
        <v>130</v>
      </c>
      <c r="C68" s="52">
        <v>107</v>
      </c>
    </row>
    <row r="69" spans="1:3">
      <c r="A69" s="53" t="s">
        <v>129</v>
      </c>
      <c r="B69" s="53" t="s">
        <v>130</v>
      </c>
      <c r="C69" s="52">
        <v>107</v>
      </c>
    </row>
    <row r="70" spans="1:3">
      <c r="A70" s="53" t="s">
        <v>134</v>
      </c>
      <c r="B70" s="53" t="s">
        <v>135</v>
      </c>
      <c r="C70" s="52">
        <v>76</v>
      </c>
    </row>
    <row r="71" spans="1:3">
      <c r="A71" s="53" t="s">
        <v>134</v>
      </c>
      <c r="B71" s="53" t="s">
        <v>135</v>
      </c>
      <c r="C71" s="52">
        <v>76</v>
      </c>
    </row>
    <row r="72" spans="1:3">
      <c r="A72" s="53" t="s">
        <v>136</v>
      </c>
      <c r="B72" s="53" t="s">
        <v>137</v>
      </c>
      <c r="C72" s="52">
        <v>2</v>
      </c>
    </row>
    <row r="73" spans="1:3">
      <c r="A73" s="53" t="s">
        <v>136</v>
      </c>
      <c r="B73" s="53" t="s">
        <v>137</v>
      </c>
      <c r="C73" s="52">
        <v>2</v>
      </c>
    </row>
    <row r="74" spans="1:3">
      <c r="A74" s="53" t="s">
        <v>547</v>
      </c>
      <c r="B74" s="53" t="s">
        <v>805</v>
      </c>
      <c r="C74" s="52">
        <v>52</v>
      </c>
    </row>
    <row r="75" spans="1:3">
      <c r="A75" s="53" t="s">
        <v>667</v>
      </c>
      <c r="B75" s="53" t="s">
        <v>668</v>
      </c>
      <c r="C75" s="52">
        <v>37</v>
      </c>
    </row>
    <row r="76" spans="1:3">
      <c r="A76" s="53" t="s">
        <v>667</v>
      </c>
      <c r="B76" s="53" t="s">
        <v>668</v>
      </c>
      <c r="C76" s="52">
        <v>37</v>
      </c>
    </row>
    <row r="77" spans="1:3">
      <c r="A77" s="53" t="s">
        <v>669</v>
      </c>
      <c r="B77" s="53" t="s">
        <v>670</v>
      </c>
      <c r="C77" s="52">
        <v>7</v>
      </c>
    </row>
    <row r="78" spans="1:3">
      <c r="A78" s="53" t="s">
        <v>806</v>
      </c>
      <c r="B78" s="53" t="s">
        <v>807</v>
      </c>
      <c r="C78" s="52">
        <v>6</v>
      </c>
    </row>
    <row r="79" spans="1:3">
      <c r="A79" s="53" t="s">
        <v>678</v>
      </c>
      <c r="B79" s="53" t="s">
        <v>679</v>
      </c>
      <c r="C79" s="52">
        <v>0</v>
      </c>
    </row>
    <row r="80" spans="1:3">
      <c r="A80" s="53" t="s">
        <v>221</v>
      </c>
      <c r="B80" s="53" t="s">
        <v>222</v>
      </c>
      <c r="C80" s="52">
        <v>0</v>
      </c>
    </row>
    <row r="81" spans="1:3">
      <c r="A81" s="53" t="s">
        <v>225</v>
      </c>
      <c r="B81" s="53" t="s">
        <v>226</v>
      </c>
      <c r="C81" s="52">
        <v>0</v>
      </c>
    </row>
    <row r="82" spans="1:3">
      <c r="A82" s="53" t="s">
        <v>245</v>
      </c>
      <c r="B82" s="53" t="s">
        <v>246</v>
      </c>
      <c r="C82" s="52">
        <v>0</v>
      </c>
    </row>
    <row r="83" spans="1:3">
      <c r="A83" s="53" t="s">
        <v>243</v>
      </c>
      <c r="B83" s="53" t="s">
        <v>244</v>
      </c>
      <c r="C83" s="52">
        <v>0</v>
      </c>
    </row>
    <row r="84" spans="1:3">
      <c r="A84" s="53" t="s">
        <v>808</v>
      </c>
      <c r="B84" s="53" t="s">
        <v>809</v>
      </c>
      <c r="C84" s="52">
        <v>0</v>
      </c>
    </row>
    <row r="85" spans="1:3">
      <c r="A85" s="53" t="s">
        <v>164</v>
      </c>
      <c r="B85" s="53" t="s">
        <v>165</v>
      </c>
      <c r="C85" s="52">
        <v>1685</v>
      </c>
    </row>
    <row r="86" spans="1:3">
      <c r="A86" s="53" t="s">
        <v>164</v>
      </c>
      <c r="B86" s="53" t="s">
        <v>165</v>
      </c>
      <c r="C86" s="52">
        <v>1685</v>
      </c>
    </row>
    <row r="87" spans="1:3">
      <c r="A87" s="53" t="s">
        <v>810</v>
      </c>
      <c r="B87" s="53" t="s">
        <v>811</v>
      </c>
      <c r="C87" s="52">
        <v>1814</v>
      </c>
    </row>
    <row r="88" spans="1:3">
      <c r="A88" s="53" t="s">
        <v>169</v>
      </c>
      <c r="B88" s="53" t="s">
        <v>170</v>
      </c>
      <c r="C88" s="52">
        <v>1</v>
      </c>
    </row>
    <row r="89" spans="1:3">
      <c r="A89" s="53" t="s">
        <v>169</v>
      </c>
      <c r="B89" s="53" t="s">
        <v>170</v>
      </c>
      <c r="C89" s="52">
        <v>1</v>
      </c>
    </row>
    <row r="90" spans="1:3">
      <c r="A90" s="53" t="s">
        <v>167</v>
      </c>
      <c r="B90" s="53" t="s">
        <v>168</v>
      </c>
      <c r="C90" s="52">
        <v>236</v>
      </c>
    </row>
    <row r="91" spans="1:3">
      <c r="A91" s="53" t="s">
        <v>140</v>
      </c>
      <c r="B91" s="53" t="s">
        <v>141</v>
      </c>
      <c r="C91" s="52">
        <v>2691</v>
      </c>
    </row>
    <row r="92" spans="1:3">
      <c r="A92" s="53" t="s">
        <v>140</v>
      </c>
      <c r="B92" s="53" t="s">
        <v>141</v>
      </c>
      <c r="C92" s="52">
        <v>2691</v>
      </c>
    </row>
    <row r="93" spans="1:3">
      <c r="A93" s="53" t="s">
        <v>154</v>
      </c>
      <c r="B93" s="53" t="s">
        <v>155</v>
      </c>
      <c r="C93" s="52">
        <v>340</v>
      </c>
    </row>
    <row r="94" spans="1:3">
      <c r="A94" s="53" t="s">
        <v>154</v>
      </c>
      <c r="B94" s="53" t="s">
        <v>155</v>
      </c>
      <c r="C94" s="52">
        <v>340</v>
      </c>
    </row>
    <row r="95" spans="1:3">
      <c r="A95" s="53" t="s">
        <v>150</v>
      </c>
      <c r="B95" s="53" t="s">
        <v>151</v>
      </c>
      <c r="C95" s="52">
        <v>1171</v>
      </c>
    </row>
    <row r="96" spans="1:3">
      <c r="A96" s="53" t="s">
        <v>150</v>
      </c>
      <c r="B96" s="53" t="s">
        <v>151</v>
      </c>
      <c r="C96" s="52">
        <v>1171</v>
      </c>
    </row>
    <row r="97" spans="1:3">
      <c r="A97" s="53" t="s">
        <v>152</v>
      </c>
      <c r="B97" s="53" t="s">
        <v>153</v>
      </c>
      <c r="C97" s="52">
        <v>684</v>
      </c>
    </row>
    <row r="98" spans="1:3">
      <c r="A98" s="53" t="s">
        <v>152</v>
      </c>
      <c r="B98" s="53" t="s">
        <v>153</v>
      </c>
      <c r="C98" s="52">
        <v>684</v>
      </c>
    </row>
    <row r="99" spans="1:3">
      <c r="A99" s="53" t="s">
        <v>138</v>
      </c>
      <c r="B99" s="53" t="s">
        <v>139</v>
      </c>
      <c r="C99" s="52">
        <v>1283</v>
      </c>
    </row>
    <row r="100" spans="1:3">
      <c r="A100" s="53" t="s">
        <v>138</v>
      </c>
      <c r="B100" s="53" t="s">
        <v>139</v>
      </c>
      <c r="C100" s="52">
        <v>1283</v>
      </c>
    </row>
    <row r="101" spans="1:3">
      <c r="A101" s="53" t="s">
        <v>61</v>
      </c>
      <c r="B101" s="53" t="s">
        <v>62</v>
      </c>
      <c r="C101" s="52">
        <v>603</v>
      </c>
    </row>
    <row r="102" spans="1:3">
      <c r="A102" s="53" t="s">
        <v>61</v>
      </c>
      <c r="B102" s="53" t="s">
        <v>62</v>
      </c>
      <c r="C102" s="52">
        <v>603</v>
      </c>
    </row>
    <row r="103" spans="1:3">
      <c r="A103" s="53" t="s">
        <v>182</v>
      </c>
      <c r="B103" s="53" t="s">
        <v>812</v>
      </c>
      <c r="C103" s="52">
        <v>79</v>
      </c>
    </row>
    <row r="104" spans="1:3">
      <c r="A104" s="53" t="s">
        <v>182</v>
      </c>
      <c r="B104" s="53" t="s">
        <v>812</v>
      </c>
      <c r="C104" s="52">
        <v>79</v>
      </c>
    </row>
    <row r="105" spans="1:3">
      <c r="A105" s="53" t="s">
        <v>63</v>
      </c>
      <c r="B105" s="53" t="s">
        <v>64</v>
      </c>
      <c r="C105" s="52">
        <v>98</v>
      </c>
    </row>
    <row r="106" spans="1:3">
      <c r="A106" s="53" t="s">
        <v>63</v>
      </c>
      <c r="B106" s="53" t="s">
        <v>64</v>
      </c>
      <c r="C106" s="52">
        <v>98</v>
      </c>
    </row>
    <row r="107" spans="1:3">
      <c r="A107" s="53" t="s">
        <v>91</v>
      </c>
      <c r="B107" s="53" t="s">
        <v>92</v>
      </c>
      <c r="C107" s="52">
        <v>14</v>
      </c>
    </row>
    <row r="108" spans="1:3">
      <c r="A108" s="53" t="s">
        <v>91</v>
      </c>
      <c r="B108" s="53" t="s">
        <v>92</v>
      </c>
      <c r="C108" s="52">
        <v>14</v>
      </c>
    </row>
    <row r="109" spans="1:3">
      <c r="A109" s="53" t="s">
        <v>156</v>
      </c>
      <c r="B109" s="53" t="s">
        <v>157</v>
      </c>
      <c r="C109" s="52">
        <v>1</v>
      </c>
    </row>
    <row r="110" spans="1:3">
      <c r="A110" s="53" t="s">
        <v>142</v>
      </c>
      <c r="B110" s="53" t="s">
        <v>143</v>
      </c>
      <c r="C110" s="52">
        <v>1305</v>
      </c>
    </row>
    <row r="111" spans="1:3">
      <c r="A111" s="53" t="s">
        <v>142</v>
      </c>
      <c r="B111" s="53" t="s">
        <v>143</v>
      </c>
      <c r="C111" s="52">
        <v>1305</v>
      </c>
    </row>
    <row r="112" spans="1:3">
      <c r="A112" s="53" t="s">
        <v>569</v>
      </c>
      <c r="B112" s="53" t="s">
        <v>570</v>
      </c>
      <c r="C112" s="52">
        <v>8</v>
      </c>
    </row>
    <row r="113" spans="1:3">
      <c r="A113" s="53" t="s">
        <v>569</v>
      </c>
      <c r="B113" s="53" t="s">
        <v>570</v>
      </c>
      <c r="C113" s="52">
        <v>8</v>
      </c>
    </row>
    <row r="114" spans="1:3">
      <c r="A114" s="53" t="s">
        <v>567</v>
      </c>
      <c r="B114" s="53" t="s">
        <v>568</v>
      </c>
      <c r="C114" s="52">
        <v>0</v>
      </c>
    </row>
    <row r="115" spans="1:3">
      <c r="A115" s="53" t="s">
        <v>144</v>
      </c>
      <c r="B115" s="53" t="s">
        <v>145</v>
      </c>
      <c r="C115" s="52">
        <v>492</v>
      </c>
    </row>
    <row r="116" spans="1:3">
      <c r="A116" s="53" t="s">
        <v>144</v>
      </c>
      <c r="B116" s="53" t="s">
        <v>145</v>
      </c>
      <c r="C116" s="52">
        <v>492</v>
      </c>
    </row>
    <row r="117" spans="1:3">
      <c r="A117" s="53" t="s">
        <v>148</v>
      </c>
      <c r="B117" s="53" t="s">
        <v>149</v>
      </c>
      <c r="C117" s="52">
        <v>231</v>
      </c>
    </row>
    <row r="118" spans="1:3">
      <c r="A118" s="53" t="s">
        <v>148</v>
      </c>
      <c r="B118" s="53" t="s">
        <v>149</v>
      </c>
      <c r="C118" s="52">
        <v>231</v>
      </c>
    </row>
    <row r="119" spans="1:3">
      <c r="A119" s="53" t="s">
        <v>48</v>
      </c>
      <c r="B119" s="53" t="s">
        <v>813</v>
      </c>
      <c r="C119" s="52">
        <v>3</v>
      </c>
    </row>
    <row r="120" spans="1:3">
      <c r="A120" s="53" t="s">
        <v>573</v>
      </c>
      <c r="B120" s="53" t="s">
        <v>574</v>
      </c>
      <c r="C120" s="52">
        <v>234</v>
      </c>
    </row>
    <row r="121" spans="1:3">
      <c r="A121" s="53" t="s">
        <v>573</v>
      </c>
      <c r="B121" s="53" t="s">
        <v>574</v>
      </c>
      <c r="C121" s="52">
        <v>234</v>
      </c>
    </row>
    <row r="122" spans="1:3">
      <c r="A122" s="53" t="s">
        <v>571</v>
      </c>
      <c r="B122" s="53" t="s">
        <v>572</v>
      </c>
      <c r="C122" s="52">
        <v>0</v>
      </c>
    </row>
    <row r="123" spans="1:3">
      <c r="A123" s="53" t="s">
        <v>146</v>
      </c>
      <c r="B123" s="53" t="s">
        <v>147</v>
      </c>
      <c r="C123" s="52">
        <v>383</v>
      </c>
    </row>
    <row r="124" spans="1:3">
      <c r="A124" s="53" t="s">
        <v>146</v>
      </c>
      <c r="B124" s="53" t="s">
        <v>147</v>
      </c>
      <c r="C124" s="52">
        <v>383</v>
      </c>
    </row>
    <row r="125" spans="1:3">
      <c r="A125" s="53" t="s">
        <v>290</v>
      </c>
      <c r="B125" s="53" t="s">
        <v>291</v>
      </c>
      <c r="C125" s="52">
        <v>6</v>
      </c>
    </row>
    <row r="126" spans="1:3">
      <c r="A126" s="53" t="s">
        <v>310</v>
      </c>
      <c r="B126" s="53" t="s">
        <v>311</v>
      </c>
      <c r="C126" s="52">
        <v>1258</v>
      </c>
    </row>
    <row r="127" spans="1:3">
      <c r="A127" s="53" t="s">
        <v>229</v>
      </c>
      <c r="B127" s="53" t="s">
        <v>230</v>
      </c>
      <c r="C127" s="52">
        <v>0</v>
      </c>
    </row>
    <row r="128" spans="1:3">
      <c r="A128" s="53" t="s">
        <v>227</v>
      </c>
      <c r="B128" s="53" t="s">
        <v>228</v>
      </c>
      <c r="C128" s="52">
        <v>9</v>
      </c>
    </row>
    <row r="129" spans="1:3">
      <c r="A129" s="53" t="s">
        <v>231</v>
      </c>
      <c r="B129" s="53" t="s">
        <v>232</v>
      </c>
      <c r="C129" s="52">
        <v>0</v>
      </c>
    </row>
    <row r="130" spans="1:3">
      <c r="A130" s="53" t="s">
        <v>109</v>
      </c>
      <c r="B130" s="53" t="s">
        <v>110</v>
      </c>
      <c r="C130" s="52">
        <v>76</v>
      </c>
    </row>
    <row r="131" spans="1:3">
      <c r="A131" s="53" t="s">
        <v>109</v>
      </c>
      <c r="B131" s="53" t="s">
        <v>110</v>
      </c>
      <c r="C131" s="52">
        <v>76</v>
      </c>
    </row>
    <row r="132" spans="1:3">
      <c r="A132" s="53" t="s">
        <v>111</v>
      </c>
      <c r="B132" s="53" t="s">
        <v>112</v>
      </c>
      <c r="C132" s="52">
        <v>13</v>
      </c>
    </row>
    <row r="133" spans="1:3">
      <c r="A133" s="53" t="s">
        <v>87</v>
      </c>
      <c r="B133" s="53" t="s">
        <v>88</v>
      </c>
      <c r="C133" s="52">
        <v>162</v>
      </c>
    </row>
    <row r="134" spans="1:3">
      <c r="A134" s="53" t="s">
        <v>87</v>
      </c>
      <c r="B134" s="53" t="s">
        <v>88</v>
      </c>
      <c r="C134" s="52">
        <v>162</v>
      </c>
    </row>
    <row r="135" spans="1:3">
      <c r="A135" s="53" t="s">
        <v>127</v>
      </c>
      <c r="B135" s="53" t="s">
        <v>128</v>
      </c>
      <c r="C135" s="52">
        <v>114</v>
      </c>
    </row>
    <row r="136" spans="1:3">
      <c r="A136" s="53" t="s">
        <v>127</v>
      </c>
      <c r="B136" s="53" t="s">
        <v>128</v>
      </c>
      <c r="C136" s="52">
        <v>114</v>
      </c>
    </row>
    <row r="137" spans="1:3">
      <c r="A137" s="53" t="s">
        <v>494</v>
      </c>
      <c r="B137" s="53" t="s">
        <v>495</v>
      </c>
      <c r="C137" s="52">
        <v>23</v>
      </c>
    </row>
    <row r="138" spans="1:3">
      <c r="A138" s="53" t="s">
        <v>56</v>
      </c>
      <c r="B138" s="53" t="s">
        <v>57</v>
      </c>
      <c r="C138" s="52">
        <v>20</v>
      </c>
    </row>
    <row r="139" spans="1:3">
      <c r="A139" s="53" t="s">
        <v>56</v>
      </c>
      <c r="B139" s="53" t="s">
        <v>57</v>
      </c>
      <c r="C139" s="52">
        <v>20</v>
      </c>
    </row>
    <row r="140" spans="1:3">
      <c r="A140" s="53" t="s">
        <v>95</v>
      </c>
      <c r="B140" s="53" t="s">
        <v>814</v>
      </c>
      <c r="C140" s="52">
        <v>243</v>
      </c>
    </row>
    <row r="141" spans="1:3">
      <c r="A141" s="53" t="s">
        <v>95</v>
      </c>
      <c r="B141" s="53" t="s">
        <v>814</v>
      </c>
      <c r="C141" s="52">
        <v>243</v>
      </c>
    </row>
    <row r="142" spans="1:3">
      <c r="A142" s="53" t="s">
        <v>101</v>
      </c>
      <c r="B142" s="53" t="s">
        <v>815</v>
      </c>
      <c r="C142" s="52">
        <v>59</v>
      </c>
    </row>
    <row r="143" spans="1:3">
      <c r="A143" s="53" t="s">
        <v>101</v>
      </c>
      <c r="B143" s="53" t="s">
        <v>815</v>
      </c>
      <c r="C143" s="52">
        <v>59</v>
      </c>
    </row>
    <row r="144" spans="1:3">
      <c r="A144" s="53" t="s">
        <v>113</v>
      </c>
      <c r="B144" s="53" t="s">
        <v>114</v>
      </c>
      <c r="C144" s="52">
        <v>960</v>
      </c>
    </row>
    <row r="145" spans="1:3">
      <c r="A145" s="53" t="s">
        <v>113</v>
      </c>
      <c r="B145" s="53" t="s">
        <v>114</v>
      </c>
      <c r="C145" s="52">
        <v>960</v>
      </c>
    </row>
    <row r="146" spans="1:3">
      <c r="A146" s="53" t="s">
        <v>107</v>
      </c>
      <c r="B146" s="53" t="s">
        <v>108</v>
      </c>
      <c r="C146" s="52">
        <v>136</v>
      </c>
    </row>
    <row r="147" spans="1:3">
      <c r="A147" s="53" t="s">
        <v>107</v>
      </c>
      <c r="B147" s="53" t="s">
        <v>108</v>
      </c>
      <c r="C147" s="52">
        <v>136</v>
      </c>
    </row>
    <row r="148" spans="1:3">
      <c r="A148" s="53" t="s">
        <v>115</v>
      </c>
      <c r="B148" s="53" t="s">
        <v>116</v>
      </c>
      <c r="C148" s="52">
        <v>121</v>
      </c>
    </row>
    <row r="149" spans="1:3">
      <c r="A149" s="53" t="s">
        <v>115</v>
      </c>
      <c r="B149" s="53" t="s">
        <v>116</v>
      </c>
      <c r="C149" s="52">
        <v>121</v>
      </c>
    </row>
    <row r="150" spans="1:3">
      <c r="A150" s="53" t="s">
        <v>121</v>
      </c>
      <c r="B150" s="53" t="s">
        <v>122</v>
      </c>
      <c r="C150" s="52">
        <v>36</v>
      </c>
    </row>
    <row r="151" spans="1:3">
      <c r="A151" s="53" t="s">
        <v>105</v>
      </c>
      <c r="B151" s="53" t="s">
        <v>106</v>
      </c>
      <c r="C151" s="52">
        <v>114</v>
      </c>
    </row>
    <row r="152" spans="1:3">
      <c r="A152" s="53" t="s">
        <v>105</v>
      </c>
      <c r="B152" s="53" t="s">
        <v>106</v>
      </c>
      <c r="C152" s="52">
        <v>114</v>
      </c>
    </row>
    <row r="153" spans="1:3">
      <c r="A153" s="53" t="s">
        <v>99</v>
      </c>
      <c r="B153" s="53" t="s">
        <v>100</v>
      </c>
      <c r="C153" s="52">
        <v>25</v>
      </c>
    </row>
    <row r="154" spans="1:3">
      <c r="A154" s="53" t="s">
        <v>97</v>
      </c>
      <c r="B154" s="53" t="s">
        <v>98</v>
      </c>
      <c r="C154" s="52">
        <v>296</v>
      </c>
    </row>
    <row r="155" spans="1:3">
      <c r="A155" s="53" t="s">
        <v>97</v>
      </c>
      <c r="B155" s="53" t="s">
        <v>98</v>
      </c>
      <c r="C155" s="52">
        <v>296</v>
      </c>
    </row>
    <row r="156" spans="1:3">
      <c r="A156" s="53" t="s">
        <v>103</v>
      </c>
      <c r="B156" s="53" t="s">
        <v>104</v>
      </c>
      <c r="C156" s="52">
        <v>165</v>
      </c>
    </row>
    <row r="157" spans="1:3">
      <c r="A157" s="53" t="s">
        <v>103</v>
      </c>
      <c r="B157" s="53" t="s">
        <v>104</v>
      </c>
      <c r="C157" s="52">
        <v>165</v>
      </c>
    </row>
    <row r="158" spans="1:3">
      <c r="A158" s="53" t="s">
        <v>125</v>
      </c>
      <c r="B158" s="53" t="s">
        <v>126</v>
      </c>
      <c r="C158" s="52">
        <v>60</v>
      </c>
    </row>
    <row r="159" spans="1:3">
      <c r="A159" s="53" t="s">
        <v>117</v>
      </c>
      <c r="B159" s="53" t="s">
        <v>118</v>
      </c>
      <c r="C159" s="52">
        <v>141</v>
      </c>
    </row>
    <row r="160" spans="1:3">
      <c r="A160" s="53" t="s">
        <v>117</v>
      </c>
      <c r="B160" s="53" t="s">
        <v>118</v>
      </c>
      <c r="C160" s="52">
        <v>141</v>
      </c>
    </row>
    <row r="161" spans="1:3">
      <c r="A161" s="53" t="s">
        <v>119</v>
      </c>
      <c r="B161" s="53" t="s">
        <v>120</v>
      </c>
      <c r="C161" s="52">
        <v>78</v>
      </c>
    </row>
    <row r="162" spans="1:3">
      <c r="A162" s="53" t="s">
        <v>119</v>
      </c>
      <c r="B162" s="53" t="s">
        <v>120</v>
      </c>
      <c r="C162" s="52">
        <v>78</v>
      </c>
    </row>
    <row r="163" spans="1:3">
      <c r="A163" s="53" t="s">
        <v>123</v>
      </c>
      <c r="B163" s="53" t="s">
        <v>124</v>
      </c>
      <c r="C163" s="52">
        <v>5</v>
      </c>
    </row>
    <row r="164" spans="1:3">
      <c r="A164" s="53" t="s">
        <v>348</v>
      </c>
      <c r="B164" s="53" t="s">
        <v>349</v>
      </c>
      <c r="C164" s="52">
        <v>0</v>
      </c>
    </row>
    <row r="165" spans="1:3">
      <c r="A165" s="53" t="s">
        <v>364</v>
      </c>
      <c r="B165" s="53" t="s">
        <v>365</v>
      </c>
      <c r="C165" s="52">
        <v>0</v>
      </c>
    </row>
    <row r="166" spans="1:3">
      <c r="A166" s="53" t="s">
        <v>671</v>
      </c>
      <c r="B166" s="53" t="s">
        <v>672</v>
      </c>
      <c r="C166" s="52">
        <v>1</v>
      </c>
    </row>
    <row r="167" spans="1:3">
      <c r="A167" s="53" t="s">
        <v>233</v>
      </c>
      <c r="B167" s="53" t="s">
        <v>234</v>
      </c>
      <c r="C167" s="52">
        <v>1</v>
      </c>
    </row>
    <row r="168" spans="1:3">
      <c r="A168" s="53" t="s">
        <v>816</v>
      </c>
      <c r="B168" s="53" t="s">
        <v>817</v>
      </c>
      <c r="C168" s="52">
        <v>0</v>
      </c>
    </row>
    <row r="169" spans="1:3">
      <c r="A169" s="53" t="s">
        <v>751</v>
      </c>
      <c r="B169" s="53" t="s">
        <v>752</v>
      </c>
      <c r="C169" s="52">
        <v>0</v>
      </c>
    </row>
    <row r="170" spans="1:3">
      <c r="A170" s="53" t="s">
        <v>352</v>
      </c>
      <c r="B170" s="53" t="s">
        <v>818</v>
      </c>
      <c r="C170" s="52">
        <v>0</v>
      </c>
    </row>
    <row r="171" spans="1:3">
      <c r="A171" s="53" t="s">
        <v>753</v>
      </c>
      <c r="B171" s="53" t="s">
        <v>754</v>
      </c>
      <c r="C171" s="52">
        <v>1</v>
      </c>
    </row>
    <row r="172" spans="1:3">
      <c r="A172" s="53" t="s">
        <v>593</v>
      </c>
      <c r="B172" s="53" t="s">
        <v>594</v>
      </c>
      <c r="C172" s="52">
        <v>8</v>
      </c>
    </row>
    <row r="173" spans="1:3">
      <c r="A173" s="53" t="s">
        <v>593</v>
      </c>
      <c r="B173" s="53" t="s">
        <v>594</v>
      </c>
      <c r="C173" s="52">
        <v>8</v>
      </c>
    </row>
    <row r="174" spans="1:3">
      <c r="A174" s="53" t="s">
        <v>771</v>
      </c>
      <c r="B174" s="53" t="s">
        <v>772</v>
      </c>
      <c r="C174" s="52">
        <v>0</v>
      </c>
    </row>
    <row r="175" spans="1:3">
      <c r="A175" s="53" t="s">
        <v>743</v>
      </c>
      <c r="B175" s="53" t="s">
        <v>744</v>
      </c>
      <c r="C175" s="52">
        <v>0</v>
      </c>
    </row>
    <row r="176" spans="1:3">
      <c r="A176" s="53" t="s">
        <v>741</v>
      </c>
      <c r="B176" s="53" t="s">
        <v>742</v>
      </c>
      <c r="C176" s="52">
        <v>0</v>
      </c>
    </row>
    <row r="177" spans="1:3">
      <c r="A177" s="53" t="s">
        <v>194</v>
      </c>
      <c r="B177" s="53" t="s">
        <v>195</v>
      </c>
      <c r="C177" s="52">
        <v>0</v>
      </c>
    </row>
    <row r="178" spans="1:3">
      <c r="A178" s="53" t="s">
        <v>296</v>
      </c>
      <c r="B178" s="53" t="s">
        <v>297</v>
      </c>
      <c r="C178" s="52">
        <v>0</v>
      </c>
    </row>
    <row r="179" spans="1:3">
      <c r="A179" s="53" t="s">
        <v>298</v>
      </c>
      <c r="B179" s="53" t="s">
        <v>299</v>
      </c>
      <c r="C179" s="52">
        <v>0</v>
      </c>
    </row>
    <row r="180" spans="1:3">
      <c r="A180" s="53" t="s">
        <v>330</v>
      </c>
      <c r="B180" s="53" t="s">
        <v>331</v>
      </c>
      <c r="C180" s="52">
        <v>2</v>
      </c>
    </row>
    <row r="181" spans="1:3">
      <c r="A181" s="53" t="s">
        <v>373</v>
      </c>
      <c r="B181" s="53" t="s">
        <v>374</v>
      </c>
      <c r="C181" s="52">
        <v>0</v>
      </c>
    </row>
    <row r="182" spans="1:3">
      <c r="A182" s="53" t="s">
        <v>613</v>
      </c>
      <c r="B182" s="53" t="s">
        <v>614</v>
      </c>
      <c r="C182" s="52">
        <v>28</v>
      </c>
    </row>
    <row r="183" spans="1:3">
      <c r="A183" s="53" t="s">
        <v>819</v>
      </c>
      <c r="B183" s="53" t="s">
        <v>820</v>
      </c>
      <c r="C183" s="52">
        <v>115</v>
      </c>
    </row>
    <row r="184" spans="1:3">
      <c r="A184" s="53" t="s">
        <v>821</v>
      </c>
      <c r="B184" s="53" t="s">
        <v>822</v>
      </c>
      <c r="C184" s="52">
        <v>76</v>
      </c>
    </row>
    <row r="185" spans="1:3">
      <c r="A185" s="53" t="s">
        <v>190</v>
      </c>
      <c r="B185" s="53" t="s">
        <v>191</v>
      </c>
      <c r="C185" s="52">
        <v>0</v>
      </c>
    </row>
    <row r="186" spans="1:3">
      <c r="A186" s="53" t="s">
        <v>332</v>
      </c>
      <c r="B186" s="53" t="s">
        <v>333</v>
      </c>
      <c r="C186" s="52">
        <v>0</v>
      </c>
    </row>
    <row r="187" spans="1:3">
      <c r="A187" s="53" t="s">
        <v>334</v>
      </c>
      <c r="B187" s="53" t="s">
        <v>335</v>
      </c>
      <c r="C187" s="52">
        <v>1</v>
      </c>
    </row>
    <row r="188" spans="1:3">
      <c r="A188" s="53" t="s">
        <v>328</v>
      </c>
      <c r="B188" s="53" t="s">
        <v>329</v>
      </c>
      <c r="C188" s="52">
        <v>0</v>
      </c>
    </row>
    <row r="189" spans="1:3">
      <c r="A189" s="53" t="s">
        <v>823</v>
      </c>
      <c r="B189" s="53" t="s">
        <v>824</v>
      </c>
      <c r="C189" s="52">
        <v>0</v>
      </c>
    </row>
    <row r="190" spans="1:3">
      <c r="A190" s="53" t="s">
        <v>825</v>
      </c>
      <c r="B190" s="53" t="s">
        <v>826</v>
      </c>
      <c r="C190" s="52">
        <v>0</v>
      </c>
    </row>
    <row r="191" spans="1:3">
      <c r="A191" s="53" t="s">
        <v>252</v>
      </c>
      <c r="B191" s="53" t="s">
        <v>253</v>
      </c>
      <c r="C191" s="52">
        <v>0</v>
      </c>
    </row>
    <row r="192" spans="1:3">
      <c r="A192" s="53" t="s">
        <v>252</v>
      </c>
      <c r="B192" s="53" t="s">
        <v>253</v>
      </c>
      <c r="C192" s="52">
        <v>0</v>
      </c>
    </row>
    <row r="193" spans="1:3">
      <c r="A193" s="53" t="s">
        <v>264</v>
      </c>
      <c r="B193" s="53" t="s">
        <v>265</v>
      </c>
      <c r="C193" s="52">
        <v>0</v>
      </c>
    </row>
    <row r="194" spans="1:3">
      <c r="A194" s="53" t="s">
        <v>72</v>
      </c>
      <c r="B194" s="53" t="s">
        <v>73</v>
      </c>
      <c r="C194" s="52">
        <v>0</v>
      </c>
    </row>
    <row r="195" spans="1:3">
      <c r="A195" s="53" t="s">
        <v>175</v>
      </c>
      <c r="B195" s="53" t="s">
        <v>176</v>
      </c>
      <c r="C195" s="52">
        <v>0</v>
      </c>
    </row>
    <row r="196" spans="1:3">
      <c r="A196" s="53" t="s">
        <v>827</v>
      </c>
      <c r="B196" s="53" t="s">
        <v>828</v>
      </c>
      <c r="C196" s="52">
        <v>0</v>
      </c>
    </row>
    <row r="197" spans="1:3">
      <c r="A197" s="53" t="s">
        <v>178</v>
      </c>
      <c r="B197" s="53" t="s">
        <v>179</v>
      </c>
      <c r="C197" s="52">
        <v>0</v>
      </c>
    </row>
    <row r="198" spans="1:3">
      <c r="A198" s="53" t="s">
        <v>615</v>
      </c>
      <c r="B198" s="53" t="s">
        <v>616</v>
      </c>
      <c r="C198" s="52">
        <v>0</v>
      </c>
    </row>
    <row r="199" spans="1:3">
      <c r="A199" s="53" t="s">
        <v>829</v>
      </c>
      <c r="B199" s="53" t="s">
        <v>830</v>
      </c>
      <c r="C199" s="52">
        <v>0</v>
      </c>
    </row>
    <row r="200" spans="1:3">
      <c r="A200" s="53" t="s">
        <v>294</v>
      </c>
      <c r="B200" s="53" t="s">
        <v>295</v>
      </c>
      <c r="C200" s="52">
        <v>1</v>
      </c>
    </row>
    <row r="201" spans="1:3">
      <c r="A201" s="53" t="s">
        <v>831</v>
      </c>
      <c r="B201" s="53" t="s">
        <v>832</v>
      </c>
      <c r="C201" s="52">
        <v>15</v>
      </c>
    </row>
    <row r="202" spans="1:3">
      <c r="A202" s="53" t="s">
        <v>833</v>
      </c>
      <c r="B202" s="53" t="s">
        <v>834</v>
      </c>
      <c r="C202" s="52">
        <v>15</v>
      </c>
    </row>
    <row r="203" spans="1:3">
      <c r="A203" s="53" t="s">
        <v>835</v>
      </c>
      <c r="B203" s="53" t="s">
        <v>836</v>
      </c>
      <c r="C203" s="52">
        <v>0</v>
      </c>
    </row>
    <row r="204" spans="1:3">
      <c r="A204" s="53" t="s">
        <v>837</v>
      </c>
      <c r="B204" s="53" t="s">
        <v>838</v>
      </c>
      <c r="C204" s="52">
        <v>0</v>
      </c>
    </row>
    <row r="205" spans="1:3">
      <c r="A205" s="53" t="s">
        <v>839</v>
      </c>
      <c r="B205" s="53" t="s">
        <v>840</v>
      </c>
      <c r="C205" s="52">
        <v>0</v>
      </c>
    </row>
    <row r="206" spans="1:3">
      <c r="A206" s="53" t="s">
        <v>841</v>
      </c>
      <c r="B206" s="53" t="s">
        <v>842</v>
      </c>
      <c r="C206" s="52">
        <v>0</v>
      </c>
    </row>
    <row r="207" spans="1:3">
      <c r="A207" s="53" t="s">
        <v>843</v>
      </c>
      <c r="B207" s="53" t="s">
        <v>844</v>
      </c>
      <c r="C207" s="52">
        <v>0</v>
      </c>
    </row>
    <row r="208" spans="1:3">
      <c r="A208" s="53" t="s">
        <v>845</v>
      </c>
      <c r="B208" s="53" t="s">
        <v>846</v>
      </c>
      <c r="C208" s="52">
        <v>0</v>
      </c>
    </row>
    <row r="209" spans="1:3">
      <c r="A209" s="53" t="s">
        <v>847</v>
      </c>
      <c r="B209" s="53" t="s">
        <v>848</v>
      </c>
      <c r="C209" s="52">
        <v>0</v>
      </c>
    </row>
    <row r="210" spans="1:3">
      <c r="A210" s="53" t="s">
        <v>591</v>
      </c>
      <c r="B210" s="53" t="s">
        <v>592</v>
      </c>
      <c r="C210" s="52">
        <v>0</v>
      </c>
    </row>
    <row r="211" spans="1:3">
      <c r="A211" s="53" t="s">
        <v>358</v>
      </c>
      <c r="B211" s="53" t="s">
        <v>849</v>
      </c>
      <c r="C211" s="52">
        <v>111</v>
      </c>
    </row>
    <row r="212" spans="1:3">
      <c r="A212" s="53" t="s">
        <v>358</v>
      </c>
      <c r="B212" s="53" t="s">
        <v>849</v>
      </c>
      <c r="C212" s="52">
        <v>111</v>
      </c>
    </row>
    <row r="213" spans="1:3">
      <c r="A213" s="53" t="s">
        <v>362</v>
      </c>
      <c r="B213" s="53" t="s">
        <v>850</v>
      </c>
      <c r="C213" s="52">
        <v>37</v>
      </c>
    </row>
    <row r="214" spans="1:3">
      <c r="A214" s="53" t="s">
        <v>362</v>
      </c>
      <c r="B214" s="53" t="s">
        <v>850</v>
      </c>
      <c r="C214" s="52">
        <v>37</v>
      </c>
    </row>
    <row r="215" spans="1:3">
      <c r="A215" s="53" t="s">
        <v>480</v>
      </c>
      <c r="B215" s="53" t="s">
        <v>481</v>
      </c>
      <c r="C215" s="52">
        <v>65</v>
      </c>
    </row>
    <row r="216" spans="1:3">
      <c r="A216" s="53" t="s">
        <v>313</v>
      </c>
      <c r="B216" s="53" t="s">
        <v>314</v>
      </c>
      <c r="C216" s="52">
        <v>2</v>
      </c>
    </row>
    <row r="217" spans="1:3">
      <c r="A217" s="53" t="s">
        <v>484</v>
      </c>
      <c r="B217" s="53" t="s">
        <v>485</v>
      </c>
      <c r="C217" s="52">
        <v>23</v>
      </c>
    </row>
    <row r="218" spans="1:3">
      <c r="A218" s="53" t="s">
        <v>486</v>
      </c>
      <c r="B218" s="53" t="s">
        <v>487</v>
      </c>
      <c r="C218" s="52">
        <v>45</v>
      </c>
    </row>
    <row r="219" spans="1:3">
      <c r="A219" s="53" t="s">
        <v>390</v>
      </c>
      <c r="B219" s="53" t="s">
        <v>391</v>
      </c>
      <c r="C219" s="52">
        <v>0</v>
      </c>
    </row>
    <row r="220" spans="1:3">
      <c r="A220" s="53" t="s">
        <v>388</v>
      </c>
      <c r="B220" s="53" t="s">
        <v>389</v>
      </c>
      <c r="C220" s="52">
        <v>4</v>
      </c>
    </row>
    <row r="221" spans="1:3">
      <c r="A221" s="53" t="s">
        <v>655</v>
      </c>
      <c r="B221" s="53" t="s">
        <v>656</v>
      </c>
      <c r="C221" s="52">
        <v>0</v>
      </c>
    </row>
    <row r="222" spans="1:3">
      <c r="A222" s="53" t="s">
        <v>630</v>
      </c>
      <c r="B222" s="53" t="s">
        <v>631</v>
      </c>
      <c r="C222" s="52">
        <v>13</v>
      </c>
    </row>
    <row r="223" spans="1:3">
      <c r="A223" s="53" t="s">
        <v>851</v>
      </c>
      <c r="B223" s="53" t="s">
        <v>852</v>
      </c>
      <c r="C223" s="52">
        <v>29</v>
      </c>
    </row>
    <row r="224" spans="1:3">
      <c r="A224" s="53" t="s">
        <v>597</v>
      </c>
      <c r="B224" s="53" t="s">
        <v>853</v>
      </c>
      <c r="C224" s="52">
        <v>1</v>
      </c>
    </row>
    <row r="225" spans="1:3">
      <c r="A225" s="53" t="s">
        <v>81</v>
      </c>
      <c r="B225" s="53" t="s">
        <v>82</v>
      </c>
      <c r="C225" s="52">
        <v>54</v>
      </c>
    </row>
    <row r="226" spans="1:3">
      <c r="A226" s="53" t="s">
        <v>65</v>
      </c>
      <c r="B226" s="53" t="s">
        <v>66</v>
      </c>
      <c r="C226" s="52">
        <v>12</v>
      </c>
    </row>
    <row r="227" spans="1:3">
      <c r="A227" s="53" t="s">
        <v>317</v>
      </c>
      <c r="B227" s="53" t="s">
        <v>318</v>
      </c>
      <c r="C227" s="52">
        <v>19</v>
      </c>
    </row>
    <row r="228" spans="1:3">
      <c r="A228" s="53" t="s">
        <v>315</v>
      </c>
      <c r="B228" s="53" t="s">
        <v>316</v>
      </c>
      <c r="C228" s="52">
        <v>13</v>
      </c>
    </row>
    <row r="229" spans="1:3">
      <c r="A229" s="53" t="s">
        <v>219</v>
      </c>
      <c r="B229" s="53" t="s">
        <v>220</v>
      </c>
      <c r="C229" s="52">
        <v>16</v>
      </c>
    </row>
    <row r="230" spans="1:3">
      <c r="A230" s="53" t="s">
        <v>557</v>
      </c>
      <c r="B230" s="53" t="s">
        <v>558</v>
      </c>
      <c r="C230" s="52">
        <v>7</v>
      </c>
    </row>
    <row r="231" spans="1:3">
      <c r="A231" s="53" t="s">
        <v>93</v>
      </c>
      <c r="B231" s="53" t="s">
        <v>94</v>
      </c>
      <c r="C231" s="52">
        <v>3</v>
      </c>
    </row>
    <row r="232" spans="1:3">
      <c r="A232" s="53" t="s">
        <v>211</v>
      </c>
      <c r="B232" s="53" t="s">
        <v>212</v>
      </c>
      <c r="C232" s="52">
        <v>0</v>
      </c>
    </row>
    <row r="233" spans="1:3">
      <c r="A233" s="53" t="s">
        <v>319</v>
      </c>
      <c r="B233" s="53" t="s">
        <v>320</v>
      </c>
      <c r="C233" s="52">
        <v>805</v>
      </c>
    </row>
    <row r="234" spans="1:3">
      <c r="A234" s="53" t="s">
        <v>319</v>
      </c>
      <c r="B234" s="53" t="s">
        <v>320</v>
      </c>
      <c r="C234" s="52">
        <v>805</v>
      </c>
    </row>
    <row r="235" spans="1:3">
      <c r="A235" s="53" t="s">
        <v>282</v>
      </c>
      <c r="B235" s="53" t="s">
        <v>283</v>
      </c>
      <c r="C235" s="52">
        <v>926</v>
      </c>
    </row>
    <row r="236" spans="1:3">
      <c r="A236" s="53" t="s">
        <v>288</v>
      </c>
      <c r="B236" s="53" t="s">
        <v>289</v>
      </c>
      <c r="C236" s="52">
        <v>16</v>
      </c>
    </row>
    <row r="237" spans="1:3">
      <c r="A237" s="53" t="s">
        <v>288</v>
      </c>
      <c r="B237" s="53" t="s">
        <v>289</v>
      </c>
      <c r="C237" s="52">
        <v>16</v>
      </c>
    </row>
    <row r="238" spans="1:3">
      <c r="A238" s="53" t="s">
        <v>326</v>
      </c>
      <c r="B238" s="53" t="s">
        <v>327</v>
      </c>
      <c r="C238" s="52">
        <v>39</v>
      </c>
    </row>
    <row r="239" spans="1:3">
      <c r="A239" s="53" t="s">
        <v>286</v>
      </c>
      <c r="B239" s="53" t="s">
        <v>854</v>
      </c>
      <c r="C239" s="52">
        <v>33</v>
      </c>
    </row>
    <row r="240" spans="1:3">
      <c r="A240" s="53" t="s">
        <v>323</v>
      </c>
      <c r="B240" s="53" t="s">
        <v>324</v>
      </c>
      <c r="C240" s="52">
        <v>0</v>
      </c>
    </row>
    <row r="241" spans="1:3">
      <c r="A241" s="53" t="s">
        <v>321</v>
      </c>
      <c r="B241" s="53" t="s">
        <v>322</v>
      </c>
      <c r="C241" s="52">
        <v>0</v>
      </c>
    </row>
    <row r="242" spans="1:3">
      <c r="A242" s="53" t="s">
        <v>321</v>
      </c>
      <c r="B242" s="53" t="s">
        <v>322</v>
      </c>
      <c r="C242" s="52">
        <v>0</v>
      </c>
    </row>
    <row r="243" spans="1:3">
      <c r="A243" s="53" t="s">
        <v>241</v>
      </c>
      <c r="B243" s="53" t="s">
        <v>242</v>
      </c>
      <c r="C243" s="52">
        <v>124</v>
      </c>
    </row>
    <row r="244" spans="1:3">
      <c r="A244" s="53" t="s">
        <v>241</v>
      </c>
      <c r="B244" s="53" t="s">
        <v>242</v>
      </c>
      <c r="C244" s="52">
        <v>124</v>
      </c>
    </row>
    <row r="245" spans="1:3">
      <c r="A245" s="53" t="s">
        <v>235</v>
      </c>
      <c r="B245" s="53" t="s">
        <v>236</v>
      </c>
      <c r="C245" s="52">
        <v>0</v>
      </c>
    </row>
    <row r="246" spans="1:3">
      <c r="A246" s="53" t="s">
        <v>239</v>
      </c>
      <c r="B246" s="53" t="s">
        <v>240</v>
      </c>
      <c r="C246" s="52">
        <v>6</v>
      </c>
    </row>
    <row r="247" spans="1:3">
      <c r="A247" s="53" t="s">
        <v>188</v>
      </c>
      <c r="B247" s="53" t="s">
        <v>189</v>
      </c>
      <c r="C247" s="52">
        <v>1807</v>
      </c>
    </row>
    <row r="248" spans="1:3">
      <c r="A248" s="53" t="s">
        <v>188</v>
      </c>
      <c r="B248" s="53" t="s">
        <v>189</v>
      </c>
      <c r="C248" s="52">
        <v>1807</v>
      </c>
    </row>
    <row r="249" spans="1:3">
      <c r="A249" s="53" t="s">
        <v>184</v>
      </c>
      <c r="B249" s="53" t="s">
        <v>185</v>
      </c>
      <c r="C249" s="52">
        <v>374</v>
      </c>
    </row>
    <row r="250" spans="1:3">
      <c r="A250" s="53" t="s">
        <v>184</v>
      </c>
      <c r="B250" s="53" t="s">
        <v>185</v>
      </c>
      <c r="C250" s="52">
        <v>374</v>
      </c>
    </row>
    <row r="251" spans="1:3">
      <c r="A251" s="53" t="s">
        <v>563</v>
      </c>
      <c r="B251" s="53" t="s">
        <v>564</v>
      </c>
      <c r="C251" s="52">
        <v>16</v>
      </c>
    </row>
    <row r="252" spans="1:3">
      <c r="A252" s="53" t="s">
        <v>565</v>
      </c>
      <c r="B252" s="53" t="s">
        <v>566</v>
      </c>
      <c r="C252" s="52">
        <v>6</v>
      </c>
    </row>
    <row r="253" spans="1:3">
      <c r="A253" s="53" t="s">
        <v>561</v>
      </c>
      <c r="B253" s="53" t="s">
        <v>562</v>
      </c>
      <c r="C253" s="52">
        <v>0</v>
      </c>
    </row>
    <row r="254" spans="1:3">
      <c r="A254" s="53" t="s">
        <v>855</v>
      </c>
      <c r="B254" s="53" t="s">
        <v>856</v>
      </c>
      <c r="C254" s="52">
        <v>16</v>
      </c>
    </row>
    <row r="255" spans="1:3">
      <c r="A255" s="53" t="s">
        <v>857</v>
      </c>
      <c r="B255" s="53" t="s">
        <v>858</v>
      </c>
      <c r="C255" s="52">
        <v>5</v>
      </c>
    </row>
    <row r="256" spans="1:3">
      <c r="A256" s="53" t="s">
        <v>346</v>
      </c>
      <c r="B256" s="53" t="s">
        <v>347</v>
      </c>
      <c r="C256" s="52">
        <v>0</v>
      </c>
    </row>
    <row r="257" spans="1:3">
      <c r="A257" s="53" t="s">
        <v>344</v>
      </c>
      <c r="B257" s="53" t="s">
        <v>345</v>
      </c>
      <c r="C257" s="52">
        <v>1</v>
      </c>
    </row>
    <row r="258" spans="1:3">
      <c r="A258" s="53" t="s">
        <v>78</v>
      </c>
      <c r="B258" s="53" t="s">
        <v>79</v>
      </c>
      <c r="C258" s="52">
        <v>203</v>
      </c>
    </row>
    <row r="259" spans="1:3">
      <c r="A259" s="53" t="s">
        <v>78</v>
      </c>
      <c r="B259" s="53" t="s">
        <v>79</v>
      </c>
      <c r="C259" s="52">
        <v>203</v>
      </c>
    </row>
    <row r="260" spans="1:3">
      <c r="A260" s="53" t="s">
        <v>603</v>
      </c>
      <c r="B260" s="53" t="s">
        <v>604</v>
      </c>
      <c r="C260" s="52">
        <v>15</v>
      </c>
    </row>
    <row r="261" spans="1:3">
      <c r="A261" s="53" t="s">
        <v>609</v>
      </c>
      <c r="B261" s="53" t="s">
        <v>610</v>
      </c>
      <c r="C261" s="52">
        <v>145</v>
      </c>
    </row>
    <row r="262" spans="1:3">
      <c r="A262" s="53" t="s">
        <v>605</v>
      </c>
      <c r="B262" s="53" t="s">
        <v>606</v>
      </c>
      <c r="C262" s="52">
        <v>2</v>
      </c>
    </row>
    <row r="263" spans="1:3">
      <c r="A263" s="53" t="s">
        <v>607</v>
      </c>
      <c r="B263" s="53" t="s">
        <v>608</v>
      </c>
      <c r="C263" s="52">
        <v>1</v>
      </c>
    </row>
    <row r="264" spans="1:3">
      <c r="A264" s="53" t="s">
        <v>158</v>
      </c>
      <c r="B264" s="53" t="s">
        <v>159</v>
      </c>
      <c r="C264" s="52">
        <v>6</v>
      </c>
    </row>
    <row r="265" spans="1:3">
      <c r="A265" s="53" t="s">
        <v>504</v>
      </c>
      <c r="B265" s="53" t="s">
        <v>505</v>
      </c>
      <c r="C265" s="52">
        <v>0</v>
      </c>
    </row>
    <row r="266" spans="1:3">
      <c r="A266" s="53" t="s">
        <v>620</v>
      </c>
      <c r="B266" s="53" t="s">
        <v>621</v>
      </c>
      <c r="C266" s="52">
        <v>15</v>
      </c>
    </row>
    <row r="267" spans="1:3">
      <c r="A267" s="53" t="s">
        <v>624</v>
      </c>
      <c r="B267" s="53" t="s">
        <v>625</v>
      </c>
      <c r="C267" s="52">
        <v>14</v>
      </c>
    </row>
    <row r="268" spans="1:3">
      <c r="A268" s="53" t="s">
        <v>626</v>
      </c>
      <c r="B268" s="53" t="s">
        <v>627</v>
      </c>
      <c r="C268" s="52">
        <v>5</v>
      </c>
    </row>
    <row r="269" spans="1:3">
      <c r="A269" s="53" t="s">
        <v>160</v>
      </c>
      <c r="B269" s="53" t="s">
        <v>161</v>
      </c>
      <c r="C269" s="52">
        <v>909</v>
      </c>
    </row>
    <row r="270" spans="1:3">
      <c r="A270" s="53" t="s">
        <v>160</v>
      </c>
      <c r="B270" s="53" t="s">
        <v>161</v>
      </c>
      <c r="C270" s="52">
        <v>909</v>
      </c>
    </row>
    <row r="271" spans="1:3">
      <c r="A271" s="53" t="s">
        <v>69</v>
      </c>
      <c r="B271" s="53" t="s">
        <v>70</v>
      </c>
      <c r="C271" s="52">
        <v>517</v>
      </c>
    </row>
    <row r="272" spans="1:3">
      <c r="A272" s="53" t="s">
        <v>69</v>
      </c>
      <c r="B272" s="53" t="s">
        <v>70</v>
      </c>
      <c r="C272" s="52">
        <v>517</v>
      </c>
    </row>
    <row r="273" spans="1:3">
      <c r="A273" s="53" t="s">
        <v>213</v>
      </c>
      <c r="B273" s="53" t="s">
        <v>214</v>
      </c>
      <c r="C273" s="52">
        <v>757</v>
      </c>
    </row>
    <row r="274" spans="1:3">
      <c r="A274" s="53" t="s">
        <v>83</v>
      </c>
      <c r="B274" s="53" t="s">
        <v>84</v>
      </c>
      <c r="C274" s="52">
        <v>804</v>
      </c>
    </row>
    <row r="275" spans="1:3">
      <c r="A275" s="53" t="s">
        <v>83</v>
      </c>
      <c r="B275" s="53" t="s">
        <v>84</v>
      </c>
      <c r="C275" s="52">
        <v>804</v>
      </c>
    </row>
    <row r="276" spans="1:3">
      <c r="A276" s="53" t="s">
        <v>217</v>
      </c>
      <c r="B276" s="53" t="s">
        <v>218</v>
      </c>
      <c r="C276" s="52">
        <v>775</v>
      </c>
    </row>
    <row r="277" spans="1:3">
      <c r="A277" s="53" t="s">
        <v>217</v>
      </c>
      <c r="B277" s="53" t="s">
        <v>218</v>
      </c>
      <c r="C277" s="52">
        <v>775</v>
      </c>
    </row>
    <row r="278" spans="1:3">
      <c r="A278" s="53" t="s">
        <v>628</v>
      </c>
      <c r="B278" s="53" t="s">
        <v>629</v>
      </c>
      <c r="C278" s="52">
        <v>25</v>
      </c>
    </row>
    <row r="279" spans="1:3">
      <c r="A279" s="53" t="s">
        <v>260</v>
      </c>
      <c r="B279" s="53" t="s">
        <v>261</v>
      </c>
      <c r="C279" s="52">
        <v>0</v>
      </c>
    </row>
    <row r="280" spans="1:3">
      <c r="A280" s="53" t="s">
        <v>215</v>
      </c>
      <c r="B280" s="53" t="s">
        <v>216</v>
      </c>
      <c r="C280" s="52">
        <v>186</v>
      </c>
    </row>
    <row r="281" spans="1:3">
      <c r="A281" s="53" t="s">
        <v>215</v>
      </c>
      <c r="B281" s="53" t="s">
        <v>216</v>
      </c>
      <c r="C281" s="52">
        <v>186</v>
      </c>
    </row>
    <row r="282" spans="1:3">
      <c r="A282" s="53" t="s">
        <v>89</v>
      </c>
      <c r="B282" s="53" t="s">
        <v>90</v>
      </c>
      <c r="C282" s="52">
        <v>115</v>
      </c>
    </row>
    <row r="283" spans="1:3">
      <c r="A283" s="53" t="s">
        <v>85</v>
      </c>
      <c r="B283" s="53" t="s">
        <v>86</v>
      </c>
      <c r="C283" s="52">
        <v>117</v>
      </c>
    </row>
    <row r="284" spans="1:3">
      <c r="A284" s="53" t="s">
        <v>268</v>
      </c>
      <c r="B284" s="53" t="s">
        <v>269</v>
      </c>
      <c r="C284" s="52">
        <v>0</v>
      </c>
    </row>
    <row r="285" spans="1:3">
      <c r="A285" s="53" t="s">
        <v>262</v>
      </c>
      <c r="B285" s="53" t="s">
        <v>263</v>
      </c>
      <c r="C285" s="52">
        <v>9</v>
      </c>
    </row>
    <row r="286" spans="1:3">
      <c r="A286" s="53" t="s">
        <v>368</v>
      </c>
      <c r="B286" s="53" t="s">
        <v>369</v>
      </c>
      <c r="C286" s="52">
        <v>501</v>
      </c>
    </row>
    <row r="287" spans="1:3">
      <c r="A287" s="53" t="s">
        <v>859</v>
      </c>
      <c r="B287" s="53" t="s">
        <v>860</v>
      </c>
      <c r="C287" s="52">
        <v>0</v>
      </c>
    </row>
    <row r="288" spans="1:3">
      <c r="A288" s="53" t="s">
        <v>366</v>
      </c>
      <c r="B288" s="53" t="s">
        <v>367</v>
      </c>
      <c r="C288" s="52">
        <v>439</v>
      </c>
    </row>
    <row r="289" spans="1:3">
      <c r="A289" s="53" t="s">
        <v>653</v>
      </c>
      <c r="B289" s="53" t="s">
        <v>654</v>
      </c>
      <c r="C289" s="52">
        <v>430</v>
      </c>
    </row>
    <row r="290" spans="1:3">
      <c r="A290" s="53" t="s">
        <v>611</v>
      </c>
      <c r="B290" s="53" t="s">
        <v>612</v>
      </c>
      <c r="C290" s="52">
        <v>1758</v>
      </c>
    </row>
    <row r="291" spans="1:3">
      <c r="A291" s="53" t="s">
        <v>729</v>
      </c>
      <c r="B291" s="53" t="s">
        <v>861</v>
      </c>
      <c r="C291" s="52">
        <v>79</v>
      </c>
    </row>
    <row r="292" spans="1:3">
      <c r="A292" s="53" t="s">
        <v>729</v>
      </c>
      <c r="B292" s="53" t="s">
        <v>861</v>
      </c>
      <c r="C292" s="52">
        <v>79</v>
      </c>
    </row>
    <row r="293" spans="1:3">
      <c r="A293" s="53" t="s">
        <v>733</v>
      </c>
      <c r="B293" s="53" t="s">
        <v>734</v>
      </c>
      <c r="C293" s="52">
        <v>22</v>
      </c>
    </row>
    <row r="294" spans="1:3">
      <c r="A294" s="53" t="s">
        <v>737</v>
      </c>
      <c r="B294" s="53" t="s">
        <v>738</v>
      </c>
      <c r="C294" s="52">
        <v>19</v>
      </c>
    </row>
    <row r="295" spans="1:3">
      <c r="A295" s="53" t="s">
        <v>686</v>
      </c>
      <c r="B295" s="53" t="s">
        <v>687</v>
      </c>
      <c r="C295" s="52">
        <v>163</v>
      </c>
    </row>
    <row r="296" spans="1:3">
      <c r="A296" s="53" t="s">
        <v>686</v>
      </c>
      <c r="B296" s="53" t="s">
        <v>687</v>
      </c>
      <c r="C296" s="52">
        <v>163</v>
      </c>
    </row>
    <row r="297" spans="1:3">
      <c r="A297" s="53" t="s">
        <v>171</v>
      </c>
      <c r="B297" s="53" t="s">
        <v>172</v>
      </c>
      <c r="C297" s="52">
        <v>171</v>
      </c>
    </row>
    <row r="298" spans="1:3">
      <c r="A298" s="53" t="s">
        <v>180</v>
      </c>
      <c r="B298" s="53" t="s">
        <v>181</v>
      </c>
      <c r="C298" s="52">
        <v>29</v>
      </c>
    </row>
    <row r="299" spans="1:3">
      <c r="A299" s="53" t="s">
        <v>682</v>
      </c>
      <c r="B299" s="53" t="s">
        <v>683</v>
      </c>
      <c r="C299" s="52">
        <v>406</v>
      </c>
    </row>
    <row r="300" spans="1:3">
      <c r="A300" s="53" t="s">
        <v>735</v>
      </c>
      <c r="B300" s="53" t="s">
        <v>736</v>
      </c>
      <c r="C300" s="52">
        <v>10</v>
      </c>
    </row>
    <row r="301" spans="1:3">
      <c r="A301" s="53" t="s">
        <v>727</v>
      </c>
      <c r="B301" s="53" t="s">
        <v>728</v>
      </c>
      <c r="C301" s="52">
        <v>2</v>
      </c>
    </row>
    <row r="302" spans="1:3">
      <c r="A302" s="53" t="s">
        <v>739</v>
      </c>
      <c r="B302" s="53" t="s">
        <v>740</v>
      </c>
      <c r="C302" s="52">
        <v>0</v>
      </c>
    </row>
    <row r="303" spans="1:3">
      <c r="A303" s="53" t="s">
        <v>731</v>
      </c>
      <c r="B303" s="53" t="s">
        <v>732</v>
      </c>
      <c r="C303" s="52">
        <v>86</v>
      </c>
    </row>
    <row r="304" spans="1:3">
      <c r="A304" s="53" t="s">
        <v>339</v>
      </c>
      <c r="B304" s="53" t="s">
        <v>340</v>
      </c>
      <c r="C304" s="52">
        <v>625</v>
      </c>
    </row>
    <row r="305" spans="1:3">
      <c r="A305" s="53" t="s">
        <v>617</v>
      </c>
      <c r="B305" s="53" t="s">
        <v>618</v>
      </c>
      <c r="C305" s="52">
        <v>0</v>
      </c>
    </row>
    <row r="306" spans="1:3">
      <c r="A306" s="53" t="s">
        <v>749</v>
      </c>
      <c r="B306" s="53" t="s">
        <v>750</v>
      </c>
      <c r="C306" s="52">
        <v>12</v>
      </c>
    </row>
    <row r="307" spans="1:3">
      <c r="A307" s="53" t="s">
        <v>862</v>
      </c>
      <c r="B307" s="53" t="s">
        <v>863</v>
      </c>
      <c r="C307" s="52">
        <v>1</v>
      </c>
    </row>
    <row r="308" spans="1:3">
      <c r="A308" s="53" t="s">
        <v>864</v>
      </c>
      <c r="B308" s="53" t="s">
        <v>865</v>
      </c>
      <c r="C308" s="52">
        <v>2</v>
      </c>
    </row>
    <row r="309" spans="1:3">
      <c r="A309" s="51" t="s">
        <v>428</v>
      </c>
      <c r="B309" s="51" t="s">
        <v>866</v>
      </c>
      <c r="C309" s="50">
        <v>0</v>
      </c>
    </row>
    <row r="310" spans="1:3">
      <c r="A310" s="48" t="s">
        <v>428</v>
      </c>
      <c r="B310" s="48" t="s">
        <v>866</v>
      </c>
      <c r="C310" s="49">
        <v>0</v>
      </c>
    </row>
    <row r="311" spans="1:3">
      <c r="A311" s="48" t="s">
        <v>13</v>
      </c>
      <c r="B311" s="48" t="s">
        <v>867</v>
      </c>
      <c r="C311" s="49">
        <v>0</v>
      </c>
    </row>
    <row r="312" spans="1:3">
      <c r="A312" s="48" t="s">
        <v>13</v>
      </c>
      <c r="B312" s="48" t="s">
        <v>867</v>
      </c>
      <c r="C312" s="49">
        <v>0</v>
      </c>
    </row>
    <row r="313" spans="1:3">
      <c r="A313" s="48" t="s">
        <v>15</v>
      </c>
      <c r="B313" s="48" t="s">
        <v>868</v>
      </c>
      <c r="C313" s="49">
        <v>0</v>
      </c>
    </row>
    <row r="314" spans="1:3">
      <c r="A314" s="48" t="s">
        <v>15</v>
      </c>
      <c r="B314" s="48" t="s">
        <v>868</v>
      </c>
      <c r="C314" s="49">
        <v>0</v>
      </c>
    </row>
    <row r="315" spans="1:3">
      <c r="A315" s="48" t="s">
        <v>16</v>
      </c>
      <c r="B315" s="48" t="s">
        <v>869</v>
      </c>
      <c r="C315" s="49">
        <v>0</v>
      </c>
    </row>
    <row r="316" spans="1:3">
      <c r="A316" s="48" t="s">
        <v>16</v>
      </c>
      <c r="B316" s="48" t="s">
        <v>869</v>
      </c>
      <c r="C316" s="49">
        <v>0</v>
      </c>
    </row>
    <row r="317" spans="1:3">
      <c r="A317" s="48" t="s">
        <v>204</v>
      </c>
      <c r="B317" s="48" t="s">
        <v>870</v>
      </c>
      <c r="C317" s="49">
        <v>0</v>
      </c>
    </row>
    <row r="318" spans="1:3">
      <c r="A318" s="48" t="s">
        <v>204</v>
      </c>
      <c r="B318" s="48" t="s">
        <v>870</v>
      </c>
      <c r="C318" s="49">
        <v>0</v>
      </c>
    </row>
    <row r="319" spans="1:3">
      <c r="A319" s="48" t="s">
        <v>206</v>
      </c>
      <c r="B319" s="48" t="s">
        <v>871</v>
      </c>
      <c r="C319" s="49">
        <v>0</v>
      </c>
    </row>
    <row r="320" spans="1:3">
      <c r="A320" s="48" t="s">
        <v>206</v>
      </c>
      <c r="B320" s="48" t="s">
        <v>871</v>
      </c>
      <c r="C320" s="49">
        <v>0</v>
      </c>
    </row>
    <row r="321" spans="1:3">
      <c r="A321" s="48" t="s">
        <v>17</v>
      </c>
      <c r="B321" s="48" t="s">
        <v>872</v>
      </c>
      <c r="C321" s="49">
        <v>0</v>
      </c>
    </row>
    <row r="322" spans="1:3">
      <c r="A322" s="48" t="s">
        <v>17</v>
      </c>
      <c r="B322" s="48" t="s">
        <v>872</v>
      </c>
      <c r="C322" s="49">
        <v>0</v>
      </c>
    </row>
    <row r="323" spans="1:3">
      <c r="A323" s="48" t="s">
        <v>19</v>
      </c>
      <c r="B323" s="48" t="s">
        <v>873</v>
      </c>
      <c r="C323" s="49">
        <v>0</v>
      </c>
    </row>
    <row r="324" spans="1:3">
      <c r="A324" s="48" t="s">
        <v>19</v>
      </c>
      <c r="B324" s="48" t="s">
        <v>873</v>
      </c>
      <c r="C324" s="49">
        <v>0</v>
      </c>
    </row>
    <row r="325" spans="1:3">
      <c r="A325" s="48" t="s">
        <v>21</v>
      </c>
      <c r="B325" s="48" t="s">
        <v>874</v>
      </c>
      <c r="C325" s="49">
        <v>0</v>
      </c>
    </row>
    <row r="326" spans="1:3">
      <c r="A326" s="48" t="s">
        <v>21</v>
      </c>
      <c r="B326" s="48" t="s">
        <v>874</v>
      </c>
      <c r="C326" s="49">
        <v>0</v>
      </c>
    </row>
    <row r="327" spans="1:3">
      <c r="A327" s="48" t="s">
        <v>22</v>
      </c>
      <c r="B327" s="48" t="s">
        <v>875</v>
      </c>
      <c r="C327" s="49">
        <v>0</v>
      </c>
    </row>
    <row r="328" spans="1:3">
      <c r="A328" s="48" t="s">
        <v>22</v>
      </c>
      <c r="B328" s="48" t="s">
        <v>875</v>
      </c>
      <c r="C328" s="49">
        <v>0</v>
      </c>
    </row>
    <row r="329" spans="1:3">
      <c r="A329" s="48" t="s">
        <v>876</v>
      </c>
      <c r="B329" s="48" t="s">
        <v>877</v>
      </c>
      <c r="C329" s="49">
        <v>0</v>
      </c>
    </row>
    <row r="330" spans="1:3">
      <c r="A330" s="48" t="s">
        <v>878</v>
      </c>
      <c r="B330" s="48" t="s">
        <v>879</v>
      </c>
      <c r="C330" s="49">
        <v>0</v>
      </c>
    </row>
    <row r="331" spans="1:3">
      <c r="A331" s="48" t="s">
        <v>41</v>
      </c>
      <c r="B331" s="48" t="s">
        <v>880</v>
      </c>
      <c r="C331" s="49">
        <v>0</v>
      </c>
    </row>
    <row r="332" spans="1:3">
      <c r="A332" s="48" t="s">
        <v>559</v>
      </c>
      <c r="B332" s="48" t="s">
        <v>559</v>
      </c>
      <c r="C332" s="49">
        <v>7</v>
      </c>
    </row>
    <row r="333" spans="1:3">
      <c r="A333" s="48" t="s">
        <v>755</v>
      </c>
      <c r="B333" s="48" t="s">
        <v>756</v>
      </c>
      <c r="C333" s="49">
        <v>0</v>
      </c>
    </row>
    <row r="334" spans="1:3">
      <c r="A334" s="53" t="s">
        <v>482</v>
      </c>
      <c r="B334" s="53" t="s">
        <v>483</v>
      </c>
      <c r="C334" s="52">
        <v>863</v>
      </c>
    </row>
    <row r="335" spans="1:3">
      <c r="A335" s="53" t="s">
        <v>482</v>
      </c>
      <c r="B335" s="53" t="s">
        <v>483</v>
      </c>
      <c r="C335" s="52">
        <v>863</v>
      </c>
    </row>
    <row r="336" spans="1:3">
      <c r="A336" s="53" t="s">
        <v>375</v>
      </c>
      <c r="B336" s="53" t="s">
        <v>376</v>
      </c>
      <c r="C336" s="52">
        <v>692</v>
      </c>
    </row>
    <row r="337" spans="1:3">
      <c r="A337" s="53" t="s">
        <v>745</v>
      </c>
      <c r="B337" s="53" t="s">
        <v>746</v>
      </c>
      <c r="C337" s="52">
        <v>581</v>
      </c>
    </row>
    <row r="338" spans="1:3">
      <c r="A338" s="53" t="s">
        <v>378</v>
      </c>
      <c r="B338" s="53" t="s">
        <v>379</v>
      </c>
      <c r="C338" s="52">
        <v>109</v>
      </c>
    </row>
    <row r="339" spans="1:3">
      <c r="A339" s="53" t="s">
        <v>747</v>
      </c>
      <c r="B339" s="53" t="s">
        <v>748</v>
      </c>
      <c r="C339" s="52">
        <v>100</v>
      </c>
    </row>
    <row r="340" spans="1:3">
      <c r="A340" s="53" t="s">
        <v>645</v>
      </c>
      <c r="B340" s="53" t="s">
        <v>646</v>
      </c>
      <c r="C340" s="52">
        <v>1664</v>
      </c>
    </row>
    <row r="341" spans="1:3">
      <c r="A341" s="53" t="s">
        <v>645</v>
      </c>
      <c r="B341" s="53" t="s">
        <v>646</v>
      </c>
      <c r="C341" s="52">
        <v>1664</v>
      </c>
    </row>
    <row r="342" spans="1:3">
      <c r="A342" s="53" t="s">
        <v>636</v>
      </c>
      <c r="B342" s="53" t="s">
        <v>637</v>
      </c>
      <c r="C342" s="52">
        <v>1623</v>
      </c>
    </row>
    <row r="343" spans="1:3">
      <c r="A343" s="53" t="s">
        <v>636</v>
      </c>
      <c r="B343" s="53" t="s">
        <v>637</v>
      </c>
      <c r="C343" s="52">
        <v>1623</v>
      </c>
    </row>
    <row r="344" spans="1:3">
      <c r="A344" s="53" t="s">
        <v>643</v>
      </c>
      <c r="B344" s="53" t="s">
        <v>644</v>
      </c>
      <c r="C344" s="52">
        <v>1499</v>
      </c>
    </row>
    <row r="345" spans="1:3">
      <c r="A345" s="53" t="s">
        <v>643</v>
      </c>
      <c r="B345" s="53" t="s">
        <v>644</v>
      </c>
      <c r="C345" s="52">
        <v>1499</v>
      </c>
    </row>
    <row r="346" spans="1:3">
      <c r="A346" s="53" t="s">
        <v>641</v>
      </c>
      <c r="B346" s="53" t="s">
        <v>642</v>
      </c>
      <c r="C346" s="52">
        <v>1660</v>
      </c>
    </row>
    <row r="347" spans="1:3">
      <c r="A347" s="53" t="s">
        <v>641</v>
      </c>
      <c r="B347" s="53" t="s">
        <v>642</v>
      </c>
      <c r="C347" s="52">
        <v>1660</v>
      </c>
    </row>
    <row r="348" spans="1:3">
      <c r="A348" s="51" t="s">
        <v>25</v>
      </c>
      <c r="B348" s="51" t="s">
        <v>881</v>
      </c>
      <c r="C348" s="50">
        <v>0</v>
      </c>
    </row>
    <row r="349" spans="1:3">
      <c r="A349" s="48" t="s">
        <v>476</v>
      </c>
      <c r="B349" s="48" t="s">
        <v>477</v>
      </c>
      <c r="C349" s="49">
        <v>0</v>
      </c>
    </row>
    <row r="350" spans="1:3">
      <c r="A350" s="48" t="s">
        <v>411</v>
      </c>
      <c r="B350" s="48" t="s">
        <v>412</v>
      </c>
      <c r="C350" s="49">
        <v>0</v>
      </c>
    </row>
    <row r="351" spans="1:3">
      <c r="A351" s="48" t="s">
        <v>470</v>
      </c>
      <c r="B351" s="48" t="s">
        <v>471</v>
      </c>
      <c r="C351" s="49">
        <v>0</v>
      </c>
    </row>
    <row r="352" spans="1:3">
      <c r="A352" s="48" t="s">
        <v>470</v>
      </c>
      <c r="B352" s="48" t="s">
        <v>471</v>
      </c>
      <c r="C352" s="49">
        <v>0</v>
      </c>
    </row>
    <row r="353" spans="1:3">
      <c r="A353" s="48" t="s">
        <v>470</v>
      </c>
      <c r="B353" s="48" t="s">
        <v>471</v>
      </c>
      <c r="C353" s="49">
        <v>0</v>
      </c>
    </row>
    <row r="354" spans="1:3">
      <c r="A354" s="48" t="s">
        <v>29</v>
      </c>
      <c r="B354" s="48" t="s">
        <v>882</v>
      </c>
      <c r="C354" s="49">
        <v>0</v>
      </c>
    </row>
    <row r="355" spans="1:3">
      <c r="A355" s="48" t="s">
        <v>30</v>
      </c>
      <c r="B355" s="48" t="s">
        <v>883</v>
      </c>
      <c r="C355" s="49">
        <v>0</v>
      </c>
    </row>
    <row r="356" spans="1:3">
      <c r="A356" s="48" t="s">
        <v>478</v>
      </c>
      <c r="B356" s="48" t="s">
        <v>884</v>
      </c>
      <c r="C356" s="49">
        <v>0</v>
      </c>
    </row>
    <row r="357" spans="1:3">
      <c r="A357" s="48" t="s">
        <v>478</v>
      </c>
      <c r="B357" s="48" t="s">
        <v>884</v>
      </c>
      <c r="C357" s="49">
        <v>0</v>
      </c>
    </row>
    <row r="358" spans="1:3">
      <c r="A358" s="48" t="s">
        <v>40</v>
      </c>
      <c r="B358" s="48" t="s">
        <v>885</v>
      </c>
      <c r="C358" s="49">
        <v>0</v>
      </c>
    </row>
    <row r="359" spans="1:3">
      <c r="A359" s="48" t="s">
        <v>725</v>
      </c>
      <c r="B359" s="48" t="s">
        <v>726</v>
      </c>
      <c r="C359" s="49">
        <v>0</v>
      </c>
    </row>
    <row r="360" spans="1:3">
      <c r="A360" s="48" t="s">
        <v>725</v>
      </c>
      <c r="B360" s="48" t="s">
        <v>726</v>
      </c>
      <c r="C360" s="49">
        <v>0</v>
      </c>
    </row>
    <row r="361" spans="1:3">
      <c r="A361" s="48" t="s">
        <v>43</v>
      </c>
      <c r="B361" s="48" t="s">
        <v>886</v>
      </c>
      <c r="C361" s="49">
        <v>0</v>
      </c>
    </row>
    <row r="362" spans="1:3">
      <c r="A362" s="48" t="s">
        <v>695</v>
      </c>
      <c r="B362" s="48" t="s">
        <v>887</v>
      </c>
      <c r="C362" s="49">
        <v>0</v>
      </c>
    </row>
    <row r="363" spans="1:3">
      <c r="A363" s="48" t="s">
        <v>695</v>
      </c>
      <c r="B363" s="48" t="s">
        <v>887</v>
      </c>
      <c r="C363" s="49">
        <v>0</v>
      </c>
    </row>
    <row r="364" spans="1:3">
      <c r="A364" s="48" t="s">
        <v>44</v>
      </c>
      <c r="B364" s="48" t="s">
        <v>888</v>
      </c>
      <c r="C364" s="49">
        <v>0</v>
      </c>
    </row>
    <row r="365" spans="1:3">
      <c r="A365" s="48" t="s">
        <v>719</v>
      </c>
      <c r="B365" s="48" t="s">
        <v>720</v>
      </c>
      <c r="C365" s="49">
        <v>0</v>
      </c>
    </row>
    <row r="366" spans="1:3">
      <c r="A366" s="48" t="s">
        <v>719</v>
      </c>
      <c r="B366" s="48" t="s">
        <v>720</v>
      </c>
      <c r="C366" s="49">
        <v>0</v>
      </c>
    </row>
    <row r="367" spans="1:3">
      <c r="A367" s="48" t="s">
        <v>889</v>
      </c>
      <c r="B367" s="48" t="s">
        <v>890</v>
      </c>
      <c r="C367" s="49">
        <v>0</v>
      </c>
    </row>
    <row r="368" spans="1:3">
      <c r="A368" s="48" t="s">
        <v>202</v>
      </c>
      <c r="B368" s="48" t="s">
        <v>891</v>
      </c>
      <c r="C368" s="49">
        <v>0</v>
      </c>
    </row>
    <row r="369" spans="1:3">
      <c r="A369" s="48" t="s">
        <v>202</v>
      </c>
      <c r="B369" s="48" t="s">
        <v>891</v>
      </c>
      <c r="C369" s="49">
        <v>0</v>
      </c>
    </row>
    <row r="370" spans="1:3">
      <c r="A370" s="48" t="s">
        <v>27</v>
      </c>
      <c r="B370" s="48" t="s">
        <v>892</v>
      </c>
      <c r="C370" s="49">
        <v>0</v>
      </c>
    </row>
    <row r="371" spans="1:3">
      <c r="A371" s="48" t="s">
        <v>447</v>
      </c>
      <c r="B371" s="48" t="s">
        <v>448</v>
      </c>
      <c r="C371" s="49">
        <v>0</v>
      </c>
    </row>
    <row r="372" spans="1:3">
      <c r="A372" s="48" t="s">
        <v>447</v>
      </c>
      <c r="B372" s="48" t="s">
        <v>448</v>
      </c>
      <c r="C372" s="49">
        <v>0</v>
      </c>
    </row>
    <row r="373" spans="1:3">
      <c r="A373" s="48" t="s">
        <v>31</v>
      </c>
      <c r="B373" s="48" t="s">
        <v>893</v>
      </c>
      <c r="C373" s="49">
        <v>0</v>
      </c>
    </row>
    <row r="374" spans="1:3">
      <c r="A374" s="48" t="s">
        <v>32</v>
      </c>
      <c r="B374" s="48" t="s">
        <v>894</v>
      </c>
      <c r="C374" s="49">
        <v>0</v>
      </c>
    </row>
    <row r="375" spans="1:3">
      <c r="A375" s="48" t="s">
        <v>33</v>
      </c>
      <c r="B375" s="48" t="s">
        <v>895</v>
      </c>
      <c r="C375" s="49">
        <v>0</v>
      </c>
    </row>
    <row r="376" spans="1:3">
      <c r="A376" s="48" t="s">
        <v>34</v>
      </c>
      <c r="B376" s="48" t="s">
        <v>896</v>
      </c>
      <c r="C376" s="49">
        <v>0</v>
      </c>
    </row>
    <row r="377" spans="1:3">
      <c r="A377" s="48" t="s">
        <v>35</v>
      </c>
      <c r="B377" s="48" t="s">
        <v>897</v>
      </c>
      <c r="C377" s="49">
        <v>0</v>
      </c>
    </row>
    <row r="378" spans="1:3">
      <c r="A378" s="48" t="s">
        <v>36</v>
      </c>
      <c r="B378" s="48" t="s">
        <v>898</v>
      </c>
      <c r="C378" s="49">
        <v>0</v>
      </c>
    </row>
    <row r="379" spans="1:3">
      <c r="A379" s="48" t="s">
        <v>899</v>
      </c>
      <c r="B379" s="48" t="s">
        <v>900</v>
      </c>
      <c r="C379" s="49">
        <v>0</v>
      </c>
    </row>
    <row r="380" spans="1:3">
      <c r="A380" s="48" t="s">
        <v>901</v>
      </c>
      <c r="B380" s="48" t="s">
        <v>902</v>
      </c>
      <c r="C380" s="49">
        <v>0</v>
      </c>
    </row>
    <row r="381" spans="1:3">
      <c r="A381" s="48" t="s">
        <v>20</v>
      </c>
      <c r="B381" s="48" t="s">
        <v>903</v>
      </c>
      <c r="C381" s="49">
        <v>0</v>
      </c>
    </row>
    <row r="382" spans="1:3">
      <c r="A382" s="48" t="s">
        <v>20</v>
      </c>
      <c r="B382" s="48" t="s">
        <v>903</v>
      </c>
      <c r="C382" s="49">
        <v>0</v>
      </c>
    </row>
    <row r="383" spans="1:3">
      <c r="A383" s="48" t="s">
        <v>38</v>
      </c>
      <c r="B383" s="48" t="s">
        <v>904</v>
      </c>
      <c r="C383" s="49">
        <v>0</v>
      </c>
    </row>
    <row r="384" spans="1:3">
      <c r="A384" s="48" t="s">
        <v>39</v>
      </c>
      <c r="B384" s="48" t="s">
        <v>905</v>
      </c>
      <c r="C384" s="49">
        <v>0</v>
      </c>
    </row>
    <row r="385" spans="1:3">
      <c r="A385" s="48" t="s">
        <v>906</v>
      </c>
      <c r="B385" s="48" t="s">
        <v>907</v>
      </c>
      <c r="C385" s="49">
        <v>0</v>
      </c>
    </row>
    <row r="386" spans="1:3">
      <c r="A386" s="48" t="s">
        <v>908</v>
      </c>
      <c r="B386" s="48" t="s">
        <v>909</v>
      </c>
      <c r="C386" s="49">
        <v>0</v>
      </c>
    </row>
    <row r="387" spans="1:3">
      <c r="A387" s="48" t="s">
        <v>910</v>
      </c>
      <c r="B387" s="48" t="s">
        <v>911</v>
      </c>
      <c r="C387" s="49">
        <v>0</v>
      </c>
    </row>
    <row r="388" spans="1:3">
      <c r="A388" s="48" t="s">
        <v>912</v>
      </c>
      <c r="B388" s="48" t="s">
        <v>913</v>
      </c>
      <c r="C388" s="49">
        <v>0</v>
      </c>
    </row>
    <row r="389" spans="1:3">
      <c r="A389" s="48" t="s">
        <v>711</v>
      </c>
      <c r="B389" s="48" t="s">
        <v>712</v>
      </c>
      <c r="C389" s="49">
        <v>0</v>
      </c>
    </row>
    <row r="390" spans="1:3">
      <c r="A390" s="48" t="s">
        <v>713</v>
      </c>
      <c r="B390" s="48" t="s">
        <v>714</v>
      </c>
      <c r="C390" s="49">
        <v>0</v>
      </c>
    </row>
    <row r="391" spans="1:3">
      <c r="A391" s="48" t="s">
        <v>713</v>
      </c>
      <c r="B391" s="48" t="s">
        <v>714</v>
      </c>
      <c r="C391" s="49">
        <v>0</v>
      </c>
    </row>
    <row r="392" spans="1:3">
      <c r="A392" s="48" t="s">
        <v>47</v>
      </c>
      <c r="B392" s="48" t="s">
        <v>914</v>
      </c>
      <c r="C392" s="49">
        <v>0</v>
      </c>
    </row>
    <row r="393" spans="1:3">
      <c r="A393" s="48" t="s">
        <v>341</v>
      </c>
      <c r="B393" s="48" t="s">
        <v>342</v>
      </c>
      <c r="C393" s="49">
        <v>90</v>
      </c>
    </row>
    <row r="394" spans="1:3">
      <c r="A394" s="48" t="s">
        <v>341</v>
      </c>
      <c r="B394" s="48" t="s">
        <v>342</v>
      </c>
      <c r="C394" s="49">
        <v>90</v>
      </c>
    </row>
    <row r="395" spans="1:3">
      <c r="A395" s="48" t="s">
        <v>336</v>
      </c>
      <c r="B395" s="48" t="s">
        <v>337</v>
      </c>
      <c r="C395" s="49">
        <v>4</v>
      </c>
    </row>
    <row r="396" spans="1:3">
      <c r="A396" s="48" t="s">
        <v>449</v>
      </c>
      <c r="B396" s="48" t="s">
        <v>915</v>
      </c>
      <c r="C396" s="49">
        <v>136</v>
      </c>
    </row>
    <row r="397" spans="1:3">
      <c r="A397" s="48" t="s">
        <v>449</v>
      </c>
      <c r="B397" s="48" t="s">
        <v>915</v>
      </c>
      <c r="C397" s="49">
        <v>136</v>
      </c>
    </row>
    <row r="398" spans="1:3">
      <c r="A398" s="48" t="s">
        <v>397</v>
      </c>
      <c r="B398" s="48" t="s">
        <v>916</v>
      </c>
      <c r="C398" s="49">
        <v>0</v>
      </c>
    </row>
    <row r="399" spans="1:3">
      <c r="A399" s="48" t="s">
        <v>392</v>
      </c>
      <c r="B399" s="48" t="s">
        <v>393</v>
      </c>
      <c r="C399" s="49">
        <v>4</v>
      </c>
    </row>
    <row r="400" spans="1:3">
      <c r="A400" s="48" t="s">
        <v>395</v>
      </c>
      <c r="B400" s="48" t="s">
        <v>396</v>
      </c>
      <c r="C400" s="49">
        <v>0</v>
      </c>
    </row>
    <row r="401" spans="1:3">
      <c r="A401" s="48" t="s">
        <v>395</v>
      </c>
      <c r="B401" s="48" t="s">
        <v>396</v>
      </c>
      <c r="C401" s="49">
        <v>0</v>
      </c>
    </row>
    <row r="402" spans="1:3">
      <c r="A402" s="48" t="s">
        <v>399</v>
      </c>
      <c r="B402" s="48" t="s">
        <v>400</v>
      </c>
      <c r="C402" s="49">
        <v>0</v>
      </c>
    </row>
    <row r="403" spans="1:3">
      <c r="A403" s="48" t="s">
        <v>418</v>
      </c>
      <c r="B403" s="48" t="s">
        <v>917</v>
      </c>
      <c r="C403" s="49">
        <v>2</v>
      </c>
    </row>
    <row r="404" spans="1:3">
      <c r="A404" s="48" t="s">
        <v>424</v>
      </c>
      <c r="B404" s="48" t="s">
        <v>425</v>
      </c>
      <c r="C404" s="49">
        <v>1</v>
      </c>
    </row>
    <row r="405" spans="1:3">
      <c r="A405" s="48" t="s">
        <v>426</v>
      </c>
      <c r="B405" s="48" t="s">
        <v>427</v>
      </c>
      <c r="C405" s="49">
        <v>0</v>
      </c>
    </row>
    <row r="406" spans="1:3">
      <c r="A406" s="48" t="s">
        <v>407</v>
      </c>
      <c r="B406" s="48" t="s">
        <v>918</v>
      </c>
      <c r="C406" s="49">
        <v>0</v>
      </c>
    </row>
    <row r="407" spans="1:3">
      <c r="A407" s="48" t="s">
        <v>455</v>
      </c>
      <c r="B407" s="48" t="s">
        <v>919</v>
      </c>
      <c r="C407" s="49">
        <v>21</v>
      </c>
    </row>
    <row r="408" spans="1:3">
      <c r="A408" s="48" t="s">
        <v>455</v>
      </c>
      <c r="B408" s="48" t="s">
        <v>919</v>
      </c>
      <c r="C408" s="49">
        <v>21</v>
      </c>
    </row>
    <row r="409" spans="1:3">
      <c r="A409" s="48" t="s">
        <v>434</v>
      </c>
      <c r="B409" s="48" t="s">
        <v>920</v>
      </c>
      <c r="C409" s="49">
        <v>1</v>
      </c>
    </row>
    <row r="410" spans="1:3">
      <c r="A410" s="48" t="s">
        <v>453</v>
      </c>
      <c r="B410" s="48" t="s">
        <v>454</v>
      </c>
      <c r="C410" s="49">
        <v>4</v>
      </c>
    </row>
    <row r="411" spans="1:3">
      <c r="A411" s="48" t="s">
        <v>28</v>
      </c>
      <c r="B411" s="48" t="s">
        <v>921</v>
      </c>
      <c r="C411" s="49">
        <v>0</v>
      </c>
    </row>
    <row r="412" spans="1:3">
      <c r="A412" s="48" t="s">
        <v>436</v>
      </c>
      <c r="B412" s="48" t="s">
        <v>437</v>
      </c>
      <c r="C412" s="49">
        <v>4</v>
      </c>
    </row>
    <row r="413" spans="1:3">
      <c r="A413" s="48" t="s">
        <v>436</v>
      </c>
      <c r="B413" s="48" t="s">
        <v>437</v>
      </c>
      <c r="C413" s="49">
        <v>4</v>
      </c>
    </row>
    <row r="414" spans="1:3">
      <c r="A414" s="48" t="s">
        <v>443</v>
      </c>
      <c r="B414" s="48" t="s">
        <v>444</v>
      </c>
      <c r="C414" s="49">
        <v>42</v>
      </c>
    </row>
    <row r="415" spans="1:3">
      <c r="A415" s="48" t="s">
        <v>401</v>
      </c>
      <c r="B415" s="48" t="s">
        <v>402</v>
      </c>
      <c r="C415" s="49">
        <v>0</v>
      </c>
    </row>
    <row r="416" spans="1:3">
      <c r="A416" s="48" t="s">
        <v>403</v>
      </c>
      <c r="B416" s="48" t="s">
        <v>404</v>
      </c>
      <c r="C416" s="49">
        <v>1</v>
      </c>
    </row>
    <row r="417" spans="1:3">
      <c r="A417" s="48" t="s">
        <v>18</v>
      </c>
      <c r="B417" s="48" t="s">
        <v>922</v>
      </c>
      <c r="C417" s="49">
        <v>0</v>
      </c>
    </row>
    <row r="418" spans="1:3">
      <c r="A418" s="48" t="s">
        <v>18</v>
      </c>
      <c r="B418" s="48" t="s">
        <v>922</v>
      </c>
      <c r="C418" s="49">
        <v>0</v>
      </c>
    </row>
    <row r="419" spans="1:3">
      <c r="A419" s="48" t="s">
        <v>414</v>
      </c>
      <c r="B419" s="48" t="s">
        <v>923</v>
      </c>
      <c r="C419" s="49">
        <v>0</v>
      </c>
    </row>
    <row r="420" spans="1:3">
      <c r="A420" s="48" t="s">
        <v>459</v>
      </c>
      <c r="B420" s="48" t="s">
        <v>460</v>
      </c>
      <c r="C420" s="49">
        <v>7</v>
      </c>
    </row>
    <row r="421" spans="1:3">
      <c r="A421" s="48" t="s">
        <v>459</v>
      </c>
      <c r="B421" s="48" t="s">
        <v>460</v>
      </c>
      <c r="C421" s="49">
        <v>7</v>
      </c>
    </row>
    <row r="422" spans="1:3">
      <c r="A422" s="48" t="s">
        <v>461</v>
      </c>
      <c r="B422" s="48" t="s">
        <v>462</v>
      </c>
      <c r="C422" s="49">
        <v>4</v>
      </c>
    </row>
    <row r="423" spans="1:3">
      <c r="A423" s="48" t="s">
        <v>461</v>
      </c>
      <c r="B423" s="48" t="s">
        <v>462</v>
      </c>
      <c r="C423" s="49">
        <v>4</v>
      </c>
    </row>
    <row r="424" spans="1:3">
      <c r="A424" s="48" t="s">
        <v>405</v>
      </c>
      <c r="B424" s="48" t="s">
        <v>406</v>
      </c>
      <c r="C424" s="49">
        <v>2</v>
      </c>
    </row>
    <row r="425" spans="1:3">
      <c r="A425" s="48" t="s">
        <v>405</v>
      </c>
      <c r="B425" s="48" t="s">
        <v>406</v>
      </c>
      <c r="C425" s="49">
        <v>2</v>
      </c>
    </row>
    <row r="426" spans="1:3">
      <c r="A426" s="48" t="s">
        <v>416</v>
      </c>
      <c r="B426" s="48" t="s">
        <v>417</v>
      </c>
      <c r="C426" s="49">
        <v>0</v>
      </c>
    </row>
    <row r="427" spans="1:3">
      <c r="A427" s="48" t="s">
        <v>432</v>
      </c>
      <c r="B427" s="48" t="s">
        <v>433</v>
      </c>
      <c r="C427" s="49">
        <v>0</v>
      </c>
    </row>
    <row r="428" spans="1:3">
      <c r="A428" s="48" t="s">
        <v>409</v>
      </c>
      <c r="B428" s="48" t="s">
        <v>924</v>
      </c>
      <c r="C428" s="49">
        <v>0</v>
      </c>
    </row>
    <row r="429" spans="1:3">
      <c r="A429" s="48" t="s">
        <v>467</v>
      </c>
      <c r="B429" s="48" t="s">
        <v>468</v>
      </c>
      <c r="C429" s="49">
        <v>2</v>
      </c>
    </row>
    <row r="430" spans="1:3">
      <c r="A430" s="48" t="s">
        <v>467</v>
      </c>
      <c r="B430" s="48" t="s">
        <v>468</v>
      </c>
      <c r="C430" s="49">
        <v>2</v>
      </c>
    </row>
    <row r="431" spans="1:3">
      <c r="A431" s="48" t="s">
        <v>472</v>
      </c>
      <c r="B431" s="48" t="s">
        <v>473</v>
      </c>
      <c r="C431" s="49">
        <v>0</v>
      </c>
    </row>
    <row r="432" spans="1:3">
      <c r="A432" s="48" t="s">
        <v>472</v>
      </c>
      <c r="B432" s="48" t="s">
        <v>473</v>
      </c>
      <c r="C432" s="49">
        <v>0</v>
      </c>
    </row>
    <row r="433" spans="1:3">
      <c r="A433" s="48" t="s">
        <v>474</v>
      </c>
      <c r="B433" s="48" t="s">
        <v>475</v>
      </c>
      <c r="C433" s="49">
        <v>42</v>
      </c>
    </row>
    <row r="434" spans="1:3">
      <c r="A434" s="48" t="s">
        <v>474</v>
      </c>
      <c r="B434" s="48" t="s">
        <v>475</v>
      </c>
      <c r="C434" s="49">
        <v>42</v>
      </c>
    </row>
    <row r="435" spans="1:3">
      <c r="A435" s="48" t="s">
        <v>500</v>
      </c>
      <c r="B435" s="48" t="s">
        <v>501</v>
      </c>
      <c r="C435" s="49">
        <v>167</v>
      </c>
    </row>
    <row r="436" spans="1:3">
      <c r="A436" s="48" t="s">
        <v>500</v>
      </c>
      <c r="B436" s="48" t="s">
        <v>501</v>
      </c>
      <c r="C436" s="49">
        <v>167</v>
      </c>
    </row>
    <row r="437" spans="1:3">
      <c r="A437" s="48" t="s">
        <v>502</v>
      </c>
      <c r="B437" s="48" t="s">
        <v>503</v>
      </c>
      <c r="C437" s="49">
        <v>44</v>
      </c>
    </row>
    <row r="438" spans="1:3">
      <c r="A438" s="48" t="s">
        <v>496</v>
      </c>
      <c r="B438" s="48" t="s">
        <v>497</v>
      </c>
      <c r="C438" s="49">
        <v>17</v>
      </c>
    </row>
    <row r="439" spans="1:3">
      <c r="A439" s="48" t="s">
        <v>37</v>
      </c>
      <c r="B439" s="48" t="s">
        <v>925</v>
      </c>
      <c r="C439" s="49">
        <v>1</v>
      </c>
    </row>
    <row r="440" spans="1:3">
      <c r="A440" s="48" t="s">
        <v>659</v>
      </c>
      <c r="B440" s="48" t="s">
        <v>926</v>
      </c>
      <c r="C440" s="49">
        <v>0</v>
      </c>
    </row>
    <row r="441" spans="1:3">
      <c r="A441" s="48" t="s">
        <v>697</v>
      </c>
      <c r="B441" s="48" t="s">
        <v>698</v>
      </c>
      <c r="C441" s="49">
        <v>0</v>
      </c>
    </row>
    <row r="442" spans="1:3">
      <c r="A442" s="48" t="s">
        <v>42</v>
      </c>
      <c r="B442" s="48" t="s">
        <v>927</v>
      </c>
      <c r="C442" s="49">
        <v>0</v>
      </c>
    </row>
    <row r="443" spans="1:3">
      <c r="A443" s="48" t="s">
        <v>688</v>
      </c>
      <c r="B443" s="48" t="s">
        <v>689</v>
      </c>
      <c r="C443" s="49">
        <v>0</v>
      </c>
    </row>
    <row r="444" spans="1:3">
      <c r="A444" s="48" t="s">
        <v>693</v>
      </c>
      <c r="B444" s="48" t="s">
        <v>694</v>
      </c>
      <c r="C444" s="49">
        <v>0</v>
      </c>
    </row>
    <row r="445" spans="1:3">
      <c r="A445" s="48" t="s">
        <v>690</v>
      </c>
      <c r="B445" s="48" t="s">
        <v>691</v>
      </c>
      <c r="C445" s="49">
        <v>0</v>
      </c>
    </row>
    <row r="446" spans="1:3">
      <c r="A446" s="48" t="s">
        <v>45</v>
      </c>
      <c r="B446" s="48" t="s">
        <v>928</v>
      </c>
      <c r="C446" s="49">
        <v>19</v>
      </c>
    </row>
    <row r="447" spans="1:3">
      <c r="A447" s="48" t="s">
        <v>46</v>
      </c>
      <c r="B447" s="48" t="s">
        <v>929</v>
      </c>
      <c r="C447" s="49">
        <v>2</v>
      </c>
    </row>
    <row r="448" spans="1:3">
      <c r="A448" s="48" t="s">
        <v>709</v>
      </c>
      <c r="B448" s="48" t="s">
        <v>930</v>
      </c>
      <c r="C448" s="49">
        <v>29</v>
      </c>
    </row>
    <row r="449" spans="1:3">
      <c r="A449" s="48" t="s">
        <v>709</v>
      </c>
      <c r="B449" s="48" t="s">
        <v>930</v>
      </c>
      <c r="C449" s="49">
        <v>29</v>
      </c>
    </row>
    <row r="450" spans="1:3">
      <c r="A450" s="48" t="s">
        <v>707</v>
      </c>
      <c r="B450" s="48" t="s">
        <v>931</v>
      </c>
      <c r="C450" s="49">
        <v>0</v>
      </c>
    </row>
    <row r="451" spans="1:3">
      <c r="A451" s="48" t="s">
        <v>707</v>
      </c>
      <c r="B451" s="48" t="s">
        <v>931</v>
      </c>
      <c r="C451" s="49">
        <v>0</v>
      </c>
    </row>
    <row r="452" spans="1:3">
      <c r="A452" s="48" t="s">
        <v>717</v>
      </c>
      <c r="B452" s="48" t="s">
        <v>932</v>
      </c>
      <c r="C452" s="49">
        <v>10</v>
      </c>
    </row>
    <row r="453" spans="1:3">
      <c r="A453" s="48" t="s">
        <v>703</v>
      </c>
      <c r="B453" s="48" t="s">
        <v>933</v>
      </c>
      <c r="C453" s="49">
        <v>0</v>
      </c>
    </row>
    <row r="454" spans="1:3">
      <c r="A454" s="48" t="s">
        <v>705</v>
      </c>
      <c r="B454" s="48" t="s">
        <v>706</v>
      </c>
      <c r="C454" s="49">
        <v>0</v>
      </c>
    </row>
    <row r="455" spans="1:3">
      <c r="A455" s="48" t="s">
        <v>705</v>
      </c>
      <c r="B455" s="48" t="s">
        <v>706</v>
      </c>
      <c r="C455" s="49">
        <v>0</v>
      </c>
    </row>
    <row r="456" spans="1:3">
      <c r="A456" s="48" t="s">
        <v>23</v>
      </c>
      <c r="B456" s="48" t="s">
        <v>934</v>
      </c>
      <c r="C456" s="49">
        <v>0</v>
      </c>
    </row>
    <row r="457" spans="1:3">
      <c r="A457" s="48" t="s">
        <v>23</v>
      </c>
      <c r="B457" s="48" t="s">
        <v>934</v>
      </c>
      <c r="C457" s="49">
        <v>0</v>
      </c>
    </row>
    <row r="458" spans="1:3">
      <c r="A458" s="48" t="s">
        <v>715</v>
      </c>
      <c r="B458" s="48" t="s">
        <v>935</v>
      </c>
      <c r="C458" s="49">
        <v>10</v>
      </c>
    </row>
    <row r="459" spans="1:3">
      <c r="A459" s="48" t="s">
        <v>338</v>
      </c>
      <c r="B459" s="48" t="s">
        <v>442</v>
      </c>
      <c r="C459" s="49">
        <v>0</v>
      </c>
    </row>
    <row r="460" spans="1:3">
      <c r="A460" s="48" t="s">
        <v>338</v>
      </c>
      <c r="B460" s="48" t="s">
        <v>442</v>
      </c>
      <c r="C460" s="49">
        <v>0</v>
      </c>
    </row>
    <row r="461" spans="1:3">
      <c r="A461" s="48" t="s">
        <v>769</v>
      </c>
      <c r="B461" s="48" t="s">
        <v>770</v>
      </c>
      <c r="C461" s="49">
        <v>0</v>
      </c>
    </row>
    <row r="462" spans="1:3">
      <c r="A462" s="48" t="s">
        <v>26</v>
      </c>
      <c r="B462" s="48" t="s">
        <v>936</v>
      </c>
      <c r="C462" s="49">
        <v>0</v>
      </c>
    </row>
    <row r="463" spans="1:3">
      <c r="A463" s="48" t="s">
        <v>632</v>
      </c>
      <c r="B463" s="48" t="s">
        <v>633</v>
      </c>
      <c r="C463" s="49">
        <v>0</v>
      </c>
    </row>
    <row r="464" spans="1:3">
      <c r="A464" s="48" t="s">
        <v>634</v>
      </c>
      <c r="B464" s="48" t="s">
        <v>635</v>
      </c>
      <c r="C464" s="49">
        <v>0</v>
      </c>
    </row>
    <row r="465" spans="1:3">
      <c r="A465" s="48" t="s">
        <v>581</v>
      </c>
      <c r="B465" s="48" t="s">
        <v>582</v>
      </c>
      <c r="C465" s="49">
        <v>7800</v>
      </c>
    </row>
    <row r="466" spans="1:3">
      <c r="A466" s="48" t="s">
        <v>577</v>
      </c>
      <c r="B466" s="48" t="s">
        <v>578</v>
      </c>
      <c r="C466" s="49">
        <v>0</v>
      </c>
    </row>
    <row r="467" spans="1:3">
      <c r="A467" s="48" t="s">
        <v>579</v>
      </c>
      <c r="B467" s="48" t="s">
        <v>580</v>
      </c>
      <c r="C467" s="49">
        <v>0</v>
      </c>
    </row>
    <row r="468" spans="1:3">
      <c r="A468" s="48" t="s">
        <v>937</v>
      </c>
      <c r="B468" s="48" t="s">
        <v>938</v>
      </c>
      <c r="C468" s="49">
        <v>0</v>
      </c>
    </row>
    <row r="469" spans="1:3">
      <c r="A469" s="48" t="s">
        <v>575</v>
      </c>
      <c r="B469" s="48" t="s">
        <v>576</v>
      </c>
      <c r="C469" s="49">
        <v>0</v>
      </c>
    </row>
    <row r="470" spans="1:3">
      <c r="A470" s="48" t="s">
        <v>585</v>
      </c>
      <c r="B470" s="48" t="s">
        <v>586</v>
      </c>
      <c r="C470" s="49">
        <v>0</v>
      </c>
    </row>
    <row r="471" spans="1:3">
      <c r="A471" s="48" t="s">
        <v>587</v>
      </c>
      <c r="B471" s="48" t="s">
        <v>588</v>
      </c>
      <c r="C471" s="49">
        <v>0</v>
      </c>
    </row>
    <row r="472" spans="1:3">
      <c r="A472" s="48" t="s">
        <v>583</v>
      </c>
      <c r="B472" s="48" t="s">
        <v>584</v>
      </c>
      <c r="C472" s="49">
        <v>0</v>
      </c>
    </row>
    <row r="473" spans="1:3">
      <c r="A473" s="48" t="s">
        <v>589</v>
      </c>
      <c r="B473" s="48" t="s">
        <v>590</v>
      </c>
      <c r="C473" s="49">
        <v>0</v>
      </c>
    </row>
    <row r="474" spans="1:3">
      <c r="A474" s="48" t="s">
        <v>599</v>
      </c>
      <c r="B474" s="48" t="s">
        <v>600</v>
      </c>
      <c r="C474" s="49">
        <v>0</v>
      </c>
    </row>
    <row r="475" spans="1:3">
      <c r="A475" s="48" t="s">
        <v>380</v>
      </c>
      <c r="B475" s="48" t="s">
        <v>381</v>
      </c>
      <c r="C475" s="49">
        <v>0</v>
      </c>
    </row>
    <row r="476" spans="1:3">
      <c r="A476" s="48" t="s">
        <v>354</v>
      </c>
      <c r="B476" s="48" t="s">
        <v>355</v>
      </c>
      <c r="C476" s="49">
        <v>0</v>
      </c>
    </row>
    <row r="477" spans="1:3">
      <c r="A477" s="48" t="s">
        <v>765</v>
      </c>
      <c r="B477" s="48" t="s">
        <v>766</v>
      </c>
      <c r="C477" s="49">
        <v>22257</v>
      </c>
    </row>
    <row r="478" spans="1:3">
      <c r="A478" s="48" t="s">
        <v>939</v>
      </c>
      <c r="B478" s="48" t="s">
        <v>940</v>
      </c>
      <c r="C478" s="49">
        <v>603</v>
      </c>
    </row>
    <row r="479" spans="1:3">
      <c r="A479" s="48" t="s">
        <v>767</v>
      </c>
      <c r="B479" s="48" t="s">
        <v>768</v>
      </c>
      <c r="C479" s="49">
        <v>31929</v>
      </c>
    </row>
    <row r="480" spans="1:3">
      <c r="A480" s="48" t="s">
        <v>760</v>
      </c>
      <c r="B480" s="48" t="s">
        <v>761</v>
      </c>
      <c r="C480" s="49">
        <v>890</v>
      </c>
    </row>
    <row r="481" spans="1:3">
      <c r="A481" s="48" t="s">
        <v>763</v>
      </c>
      <c r="B481" s="48" t="s">
        <v>764</v>
      </c>
      <c r="C481" s="49">
        <v>520</v>
      </c>
    </row>
    <row r="482" spans="1:3">
      <c r="A482" s="48" t="s">
        <v>758</v>
      </c>
      <c r="B482" s="48" t="s">
        <v>759</v>
      </c>
      <c r="C482" s="49">
        <v>3167</v>
      </c>
    </row>
    <row r="483" spans="1:3">
      <c r="A483" s="48" t="s">
        <v>941</v>
      </c>
      <c r="B483" s="48" t="s">
        <v>942</v>
      </c>
      <c r="C483" s="49">
        <v>14720</v>
      </c>
    </row>
    <row r="484" spans="1:3">
      <c r="A484" s="48" t="s">
        <v>943</v>
      </c>
      <c r="B484" s="48" t="s">
        <v>944</v>
      </c>
      <c r="C484" s="49">
        <v>18760</v>
      </c>
    </row>
    <row r="485" spans="1:3">
      <c r="A485" s="48" t="s">
        <v>945</v>
      </c>
      <c r="B485" s="48" t="s">
        <v>946</v>
      </c>
      <c r="C485" s="49">
        <v>2760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93"/>
  <sheetViews>
    <sheetView workbookViewId="0">
      <selection activeCell="B53" sqref="B53"/>
    </sheetView>
  </sheetViews>
  <sheetFormatPr defaultRowHeight="12.75"/>
  <cols>
    <col min="2" max="2" width="39" customWidth="1"/>
  </cols>
  <sheetData>
    <row r="1" spans="1:3">
      <c r="A1" s="47" t="s">
        <v>1</v>
      </c>
      <c r="B1" s="47" t="s">
        <v>2</v>
      </c>
      <c r="C1" s="47" t="s">
        <v>773</v>
      </c>
    </row>
    <row r="2" spans="1:3">
      <c r="A2" s="46" t="s">
        <v>663</v>
      </c>
      <c r="B2" s="46" t="s">
        <v>664</v>
      </c>
      <c r="C2" s="45">
        <v>0</v>
      </c>
    </row>
    <row r="3" spans="1:3">
      <c r="A3" s="46" t="s">
        <v>665</v>
      </c>
      <c r="B3" s="46" t="s">
        <v>666</v>
      </c>
      <c r="C3" s="45">
        <v>0</v>
      </c>
    </row>
    <row r="4" spans="1:3">
      <c r="A4" s="46" t="s">
        <v>667</v>
      </c>
      <c r="B4" s="46" t="s">
        <v>668</v>
      </c>
      <c r="C4" s="45">
        <v>60</v>
      </c>
    </row>
    <row r="5" spans="1:3">
      <c r="A5" s="46" t="s">
        <v>529</v>
      </c>
      <c r="B5" s="46" t="s">
        <v>530</v>
      </c>
      <c r="C5" s="45">
        <v>148</v>
      </c>
    </row>
    <row r="6" spans="1:3">
      <c r="A6" s="46" t="s">
        <v>537</v>
      </c>
      <c r="B6" s="46" t="s">
        <v>538</v>
      </c>
      <c r="C6" s="45">
        <v>0</v>
      </c>
    </row>
    <row r="7" spans="1:3">
      <c r="A7" s="46" t="s">
        <v>523</v>
      </c>
      <c r="B7" s="46" t="s">
        <v>524</v>
      </c>
      <c r="C7" s="45">
        <v>0</v>
      </c>
    </row>
    <row r="8" spans="1:3">
      <c r="A8" s="46" t="s">
        <v>519</v>
      </c>
      <c r="B8" s="46" t="s">
        <v>520</v>
      </c>
      <c r="C8" s="45">
        <v>765</v>
      </c>
    </row>
    <row r="9" spans="1:3">
      <c r="A9" s="46" t="s">
        <v>517</v>
      </c>
      <c r="B9" s="46" t="s">
        <v>518</v>
      </c>
      <c r="C9" s="45">
        <v>0</v>
      </c>
    </row>
    <row r="10" spans="1:3">
      <c r="A10" s="46" t="s">
        <v>511</v>
      </c>
      <c r="B10" s="46" t="s">
        <v>512</v>
      </c>
      <c r="C10" s="45">
        <v>0</v>
      </c>
    </row>
    <row r="11" spans="1:3">
      <c r="A11" s="46" t="s">
        <v>507</v>
      </c>
      <c r="B11" s="46" t="s">
        <v>508</v>
      </c>
      <c r="C11" s="45">
        <v>408</v>
      </c>
    </row>
    <row r="12" spans="1:3">
      <c r="A12" s="46" t="s">
        <v>673</v>
      </c>
      <c r="B12" s="46" t="s">
        <v>674</v>
      </c>
      <c r="C12" s="45">
        <v>0</v>
      </c>
    </row>
    <row r="13" spans="1:3">
      <c r="A13" s="46" t="s">
        <v>649</v>
      </c>
      <c r="B13" s="46" t="s">
        <v>650</v>
      </c>
      <c r="C13" s="45">
        <v>2</v>
      </c>
    </row>
    <row r="14" spans="1:3">
      <c r="A14" s="46" t="s">
        <v>535</v>
      </c>
      <c r="B14" s="46" t="s">
        <v>536</v>
      </c>
      <c r="C14" s="45">
        <v>480</v>
      </c>
    </row>
    <row r="15" spans="1:3">
      <c r="A15" s="46" t="s">
        <v>521</v>
      </c>
      <c r="B15" s="46" t="s">
        <v>522</v>
      </c>
      <c r="C15" s="45">
        <v>196</v>
      </c>
    </row>
    <row r="16" spans="1:3">
      <c r="A16" s="46" t="s">
        <v>531</v>
      </c>
      <c r="B16" s="46" t="s">
        <v>532</v>
      </c>
      <c r="C16" s="45">
        <v>564</v>
      </c>
    </row>
    <row r="17" spans="1:3">
      <c r="A17" s="46" t="s">
        <v>515</v>
      </c>
      <c r="B17" s="46" t="s">
        <v>516</v>
      </c>
      <c r="C17" s="45">
        <v>170</v>
      </c>
    </row>
    <row r="18" spans="1:3">
      <c r="A18" s="46" t="s">
        <v>129</v>
      </c>
      <c r="B18" s="46" t="s">
        <v>130</v>
      </c>
      <c r="C18" s="45">
        <v>220</v>
      </c>
    </row>
    <row r="19" spans="1:3">
      <c r="A19" s="46" t="s">
        <v>134</v>
      </c>
      <c r="B19" s="46" t="s">
        <v>135</v>
      </c>
      <c r="C19" s="45">
        <v>391</v>
      </c>
    </row>
    <row r="20" spans="1:3">
      <c r="A20" s="46" t="s">
        <v>136</v>
      </c>
      <c r="B20" s="46" t="s">
        <v>137</v>
      </c>
      <c r="C20" s="45">
        <v>126</v>
      </c>
    </row>
    <row r="21" spans="1:3">
      <c r="A21" s="46" t="s">
        <v>164</v>
      </c>
      <c r="B21" s="46" t="s">
        <v>165</v>
      </c>
      <c r="C21" s="45">
        <v>4133</v>
      </c>
    </row>
    <row r="22" spans="1:3">
      <c r="A22" s="46" t="s">
        <v>169</v>
      </c>
      <c r="B22" s="46" t="s">
        <v>170</v>
      </c>
      <c r="C22" s="45">
        <v>0</v>
      </c>
    </row>
    <row r="23" spans="1:3">
      <c r="A23" s="46" t="s">
        <v>152</v>
      </c>
      <c r="B23" s="46" t="s">
        <v>153</v>
      </c>
      <c r="C23" s="45">
        <v>998</v>
      </c>
    </row>
    <row r="24" spans="1:3">
      <c r="A24" s="46" t="s">
        <v>138</v>
      </c>
      <c r="B24" s="46" t="s">
        <v>139</v>
      </c>
      <c r="C24" s="45">
        <v>6348</v>
      </c>
    </row>
    <row r="25" spans="1:3">
      <c r="A25" s="46" t="s">
        <v>61</v>
      </c>
      <c r="B25" s="46" t="s">
        <v>62</v>
      </c>
      <c r="C25" s="45">
        <v>2159</v>
      </c>
    </row>
    <row r="26" spans="1:3">
      <c r="A26" s="46" t="s">
        <v>182</v>
      </c>
      <c r="B26" s="46" t="s">
        <v>183</v>
      </c>
      <c r="C26" s="45">
        <v>0</v>
      </c>
    </row>
    <row r="27" spans="1:3">
      <c r="A27" s="46" t="s">
        <v>63</v>
      </c>
      <c r="B27" s="46" t="s">
        <v>64</v>
      </c>
      <c r="C27" s="45">
        <v>1128</v>
      </c>
    </row>
    <row r="28" spans="1:3">
      <c r="A28" s="46" t="s">
        <v>91</v>
      </c>
      <c r="B28" s="46" t="s">
        <v>92</v>
      </c>
      <c r="C28" s="45">
        <v>768</v>
      </c>
    </row>
    <row r="29" spans="1:3">
      <c r="A29" s="46" t="s">
        <v>569</v>
      </c>
      <c r="B29" s="46" t="s">
        <v>570</v>
      </c>
      <c r="C29" s="45">
        <v>176</v>
      </c>
    </row>
    <row r="30" spans="1:3">
      <c r="A30" s="46" t="s">
        <v>144</v>
      </c>
      <c r="B30" s="46" t="s">
        <v>145</v>
      </c>
      <c r="C30" s="45">
        <v>360</v>
      </c>
    </row>
    <row r="31" spans="1:3">
      <c r="A31" s="46" t="s">
        <v>148</v>
      </c>
      <c r="B31" s="46" t="s">
        <v>149</v>
      </c>
      <c r="C31" s="45">
        <v>892</v>
      </c>
    </row>
    <row r="32" spans="1:3">
      <c r="A32" s="46" t="s">
        <v>573</v>
      </c>
      <c r="B32" s="46" t="s">
        <v>574</v>
      </c>
      <c r="C32" s="45">
        <v>1612</v>
      </c>
    </row>
    <row r="33" spans="1:3">
      <c r="A33" s="46" t="s">
        <v>146</v>
      </c>
      <c r="B33" s="46" t="s">
        <v>147</v>
      </c>
      <c r="C33" s="45">
        <v>324</v>
      </c>
    </row>
    <row r="34" spans="1:3">
      <c r="A34" s="46" t="s">
        <v>109</v>
      </c>
      <c r="B34" s="46" t="s">
        <v>110</v>
      </c>
      <c r="C34" s="45">
        <v>780</v>
      </c>
    </row>
    <row r="35" spans="1:3">
      <c r="A35" s="46" t="s">
        <v>87</v>
      </c>
      <c r="B35" s="46" t="s">
        <v>88</v>
      </c>
      <c r="C35" s="45">
        <v>420</v>
      </c>
    </row>
    <row r="36" spans="1:3">
      <c r="A36" s="46" t="s">
        <v>127</v>
      </c>
      <c r="B36" s="46" t="s">
        <v>128</v>
      </c>
      <c r="C36" s="45">
        <v>504</v>
      </c>
    </row>
    <row r="37" spans="1:3">
      <c r="A37" s="46" t="s">
        <v>494</v>
      </c>
      <c r="B37" s="46" t="s">
        <v>495</v>
      </c>
      <c r="C37" s="45">
        <v>0</v>
      </c>
    </row>
    <row r="38" spans="1:3">
      <c r="A38" s="46" t="s">
        <v>56</v>
      </c>
      <c r="B38" s="46" t="s">
        <v>57</v>
      </c>
      <c r="C38" s="45">
        <v>241</v>
      </c>
    </row>
    <row r="39" spans="1:3">
      <c r="A39" s="46" t="s">
        <v>95</v>
      </c>
      <c r="B39" s="46" t="s">
        <v>96</v>
      </c>
      <c r="C39" s="45">
        <v>5415</v>
      </c>
    </row>
    <row r="40" spans="1:3">
      <c r="A40" s="46" t="s">
        <v>101</v>
      </c>
      <c r="B40" s="46" t="s">
        <v>102</v>
      </c>
      <c r="C40" s="45">
        <v>1221</v>
      </c>
    </row>
    <row r="41" spans="1:3">
      <c r="A41" s="46" t="s">
        <v>113</v>
      </c>
      <c r="B41" s="46" t="s">
        <v>114</v>
      </c>
      <c r="C41" s="45">
        <v>531</v>
      </c>
    </row>
    <row r="42" spans="1:3">
      <c r="A42" s="46" t="s">
        <v>107</v>
      </c>
      <c r="B42" s="46" t="s">
        <v>108</v>
      </c>
      <c r="C42" s="45">
        <v>1402</v>
      </c>
    </row>
    <row r="43" spans="1:3">
      <c r="A43" s="46" t="s">
        <v>115</v>
      </c>
      <c r="B43" s="46" t="s">
        <v>116</v>
      </c>
      <c r="C43" s="45">
        <v>1212</v>
      </c>
    </row>
    <row r="44" spans="1:3">
      <c r="A44" s="46" t="s">
        <v>121</v>
      </c>
      <c r="B44" s="46" t="s">
        <v>122</v>
      </c>
      <c r="C44" s="45">
        <v>394</v>
      </c>
    </row>
    <row r="45" spans="1:3">
      <c r="A45" s="46" t="s">
        <v>105</v>
      </c>
      <c r="B45" s="46" t="s">
        <v>106</v>
      </c>
      <c r="C45" s="45">
        <v>814</v>
      </c>
    </row>
    <row r="46" spans="1:3">
      <c r="A46" s="46" t="s">
        <v>99</v>
      </c>
      <c r="B46" s="46" t="s">
        <v>100</v>
      </c>
      <c r="C46" s="45">
        <v>528</v>
      </c>
    </row>
    <row r="47" spans="1:3">
      <c r="A47" s="46" t="s">
        <v>97</v>
      </c>
      <c r="B47" s="46" t="s">
        <v>98</v>
      </c>
      <c r="C47" s="45">
        <v>468</v>
      </c>
    </row>
    <row r="48" spans="1:3">
      <c r="A48" s="46" t="s">
        <v>103</v>
      </c>
      <c r="B48" s="46" t="s">
        <v>104</v>
      </c>
      <c r="C48" s="45">
        <v>1272</v>
      </c>
    </row>
    <row r="49" spans="1:3">
      <c r="A49" s="46" t="s">
        <v>117</v>
      </c>
      <c r="B49" s="46" t="s">
        <v>118</v>
      </c>
      <c r="C49" s="45">
        <v>822</v>
      </c>
    </row>
    <row r="50" spans="1:3">
      <c r="A50" s="46" t="s">
        <v>119</v>
      </c>
      <c r="B50" s="46" t="s">
        <v>120</v>
      </c>
      <c r="C50" s="45">
        <v>527</v>
      </c>
    </row>
    <row r="51" spans="1:3">
      <c r="A51" s="46" t="s">
        <v>358</v>
      </c>
      <c r="B51" s="46" t="s">
        <v>359</v>
      </c>
      <c r="C51" s="45">
        <v>1</v>
      </c>
    </row>
    <row r="52" spans="1:3">
      <c r="A52" s="46" t="s">
        <v>362</v>
      </c>
      <c r="B52" s="46" t="s">
        <v>363</v>
      </c>
      <c r="C52" s="45">
        <v>244</v>
      </c>
    </row>
    <row r="53" spans="1:3">
      <c r="A53" s="74" t="s">
        <v>967</v>
      </c>
      <c r="B53" s="46" t="s">
        <v>968</v>
      </c>
      <c r="C53" s="45">
        <v>66</v>
      </c>
    </row>
    <row r="54" spans="1:3">
      <c r="A54" s="46" t="s">
        <v>258</v>
      </c>
      <c r="B54" s="46" t="s">
        <v>259</v>
      </c>
      <c r="C54" s="45">
        <v>330</v>
      </c>
    </row>
    <row r="55" spans="1:3">
      <c r="A55" s="74" t="s">
        <v>965</v>
      </c>
      <c r="B55" s="74" t="s">
        <v>966</v>
      </c>
      <c r="C55" s="45">
        <v>126</v>
      </c>
    </row>
    <row r="56" spans="1:3">
      <c r="A56" s="46" t="s">
        <v>319</v>
      </c>
      <c r="B56" s="46" t="s">
        <v>320</v>
      </c>
      <c r="C56" s="45">
        <v>1586</v>
      </c>
    </row>
    <row r="57" spans="1:3">
      <c r="A57" s="46" t="s">
        <v>282</v>
      </c>
      <c r="B57" s="46" t="s">
        <v>283</v>
      </c>
      <c r="C57" s="45">
        <v>1076</v>
      </c>
    </row>
    <row r="58" spans="1:3">
      <c r="A58" s="46" t="s">
        <v>288</v>
      </c>
      <c r="B58" s="46" t="s">
        <v>289</v>
      </c>
      <c r="C58" s="45">
        <v>143</v>
      </c>
    </row>
    <row r="59" spans="1:3">
      <c r="A59" s="46" t="s">
        <v>323</v>
      </c>
      <c r="B59" s="46" t="s">
        <v>324</v>
      </c>
      <c r="C59" s="45">
        <v>11</v>
      </c>
    </row>
    <row r="60" spans="1:3">
      <c r="A60" s="46" t="s">
        <v>321</v>
      </c>
      <c r="B60" s="46" t="s">
        <v>322</v>
      </c>
      <c r="C60" s="45">
        <v>210</v>
      </c>
    </row>
    <row r="61" spans="1:3">
      <c r="A61" s="46" t="s">
        <v>241</v>
      </c>
      <c r="B61" s="46" t="s">
        <v>242</v>
      </c>
      <c r="C61" s="45">
        <v>420</v>
      </c>
    </row>
    <row r="62" spans="1:3">
      <c r="A62" s="46" t="s">
        <v>492</v>
      </c>
      <c r="B62" s="46" t="s">
        <v>493</v>
      </c>
      <c r="C62" s="45">
        <v>898</v>
      </c>
    </row>
    <row r="63" spans="1:3">
      <c r="A63" s="46" t="s">
        <v>595</v>
      </c>
      <c r="B63" s="46" t="s">
        <v>596</v>
      </c>
      <c r="C63" s="45">
        <v>210</v>
      </c>
    </row>
    <row r="64" spans="1:3">
      <c r="A64" s="46" t="s">
        <v>256</v>
      </c>
      <c r="B64" s="46" t="s">
        <v>257</v>
      </c>
      <c r="C64" s="45">
        <v>210</v>
      </c>
    </row>
    <row r="65" spans="1:3">
      <c r="A65" s="46" t="s">
        <v>247</v>
      </c>
      <c r="B65" s="46" t="s">
        <v>248</v>
      </c>
      <c r="C65" s="45">
        <v>330</v>
      </c>
    </row>
    <row r="66" spans="1:3">
      <c r="A66" s="46" t="s">
        <v>488</v>
      </c>
      <c r="B66" s="46" t="s">
        <v>489</v>
      </c>
      <c r="C66" s="45">
        <v>210</v>
      </c>
    </row>
    <row r="67" spans="1:3">
      <c r="A67" s="46" t="s">
        <v>280</v>
      </c>
      <c r="B67" s="46" t="s">
        <v>281</v>
      </c>
      <c r="C67" s="45">
        <v>210</v>
      </c>
    </row>
    <row r="68" spans="1:3">
      <c r="A68" s="46" t="s">
        <v>250</v>
      </c>
      <c r="B68" s="46" t="s">
        <v>251</v>
      </c>
      <c r="C68" s="45">
        <v>0</v>
      </c>
    </row>
    <row r="69" spans="1:3">
      <c r="A69" s="46" t="s">
        <v>266</v>
      </c>
      <c r="B69" s="46" t="s">
        <v>267</v>
      </c>
      <c r="C69" s="45">
        <v>101</v>
      </c>
    </row>
    <row r="70" spans="1:3">
      <c r="A70" s="46" t="s">
        <v>490</v>
      </c>
      <c r="B70" s="46" t="s">
        <v>491</v>
      </c>
      <c r="C70" s="45">
        <v>342</v>
      </c>
    </row>
    <row r="71" spans="1:3">
      <c r="A71" s="46" t="s">
        <v>254</v>
      </c>
      <c r="B71" s="46" t="s">
        <v>255</v>
      </c>
      <c r="C71" s="45">
        <v>210</v>
      </c>
    </row>
    <row r="72" spans="1:3">
      <c r="A72" s="46" t="s">
        <v>188</v>
      </c>
      <c r="B72" s="46" t="s">
        <v>189</v>
      </c>
      <c r="C72" s="45">
        <v>6158</v>
      </c>
    </row>
    <row r="73" spans="1:3">
      <c r="A73" s="46" t="s">
        <v>184</v>
      </c>
      <c r="B73" s="46" t="s">
        <v>185</v>
      </c>
      <c r="C73" s="45">
        <v>1612</v>
      </c>
    </row>
    <row r="74" spans="1:3">
      <c r="A74" s="46" t="s">
        <v>78</v>
      </c>
      <c r="B74" s="46" t="s">
        <v>79</v>
      </c>
      <c r="C74" s="45">
        <v>12</v>
      </c>
    </row>
    <row r="75" spans="1:3">
      <c r="A75" s="46" t="s">
        <v>160</v>
      </c>
      <c r="B75" s="46" t="s">
        <v>161</v>
      </c>
      <c r="C75" s="45">
        <v>1920</v>
      </c>
    </row>
    <row r="76" spans="1:3">
      <c r="A76" s="46" t="s">
        <v>83</v>
      </c>
      <c r="B76" s="46" t="s">
        <v>84</v>
      </c>
      <c r="C76" s="45">
        <v>1738</v>
      </c>
    </row>
    <row r="77" spans="1:3">
      <c r="A77" s="46" t="s">
        <v>217</v>
      </c>
      <c r="B77" s="46" t="s">
        <v>218</v>
      </c>
      <c r="C77" s="45">
        <v>726</v>
      </c>
    </row>
    <row r="78" spans="1:3">
      <c r="A78" s="46" t="s">
        <v>215</v>
      </c>
      <c r="B78" s="46" t="s">
        <v>216</v>
      </c>
      <c r="C78" s="45">
        <v>480</v>
      </c>
    </row>
    <row r="79" spans="1:3">
      <c r="A79" s="46" t="s">
        <v>366</v>
      </c>
      <c r="B79" s="46" t="s">
        <v>367</v>
      </c>
      <c r="C79" s="45">
        <v>0</v>
      </c>
    </row>
    <row r="80" spans="1:3">
      <c r="A80" s="46" t="s">
        <v>653</v>
      </c>
      <c r="B80" s="46" t="s">
        <v>654</v>
      </c>
      <c r="C80" s="45">
        <v>0</v>
      </c>
    </row>
    <row r="81" spans="1:3">
      <c r="A81" s="46" t="s">
        <v>611</v>
      </c>
      <c r="B81" s="46" t="s">
        <v>612</v>
      </c>
      <c r="C81" s="45">
        <v>0</v>
      </c>
    </row>
    <row r="82" spans="1:3">
      <c r="A82" s="46" t="s">
        <v>729</v>
      </c>
      <c r="B82" s="46" t="s">
        <v>730</v>
      </c>
      <c r="C82" s="45">
        <v>1195</v>
      </c>
    </row>
    <row r="83" spans="1:3">
      <c r="A83" s="46" t="s">
        <v>686</v>
      </c>
      <c r="B83" s="46" t="s">
        <v>687</v>
      </c>
      <c r="C83" s="45">
        <v>723</v>
      </c>
    </row>
    <row r="84" spans="1:3">
      <c r="A84" s="46" t="s">
        <v>171</v>
      </c>
      <c r="B84" s="46" t="s">
        <v>172</v>
      </c>
      <c r="C84" s="45">
        <v>114</v>
      </c>
    </row>
    <row r="85" spans="1:3">
      <c r="A85" s="46" t="s">
        <v>682</v>
      </c>
      <c r="B85" s="46" t="s">
        <v>683</v>
      </c>
      <c r="C85" s="45">
        <v>0</v>
      </c>
    </row>
    <row r="86" spans="1:3">
      <c r="A86" s="46" t="s">
        <v>731</v>
      </c>
      <c r="B86" s="46" t="s">
        <v>732</v>
      </c>
      <c r="C86" s="45">
        <v>360</v>
      </c>
    </row>
    <row r="87" spans="1:3">
      <c r="A87" s="46" t="s">
        <v>252</v>
      </c>
      <c r="B87" s="46" t="s">
        <v>253</v>
      </c>
      <c r="C87" s="45">
        <v>12</v>
      </c>
    </row>
    <row r="88" spans="1:3">
      <c r="A88" s="46" t="s">
        <v>593</v>
      </c>
      <c r="B88" s="46" t="s">
        <v>594</v>
      </c>
      <c r="C88" s="45">
        <v>212</v>
      </c>
    </row>
    <row r="89" spans="1:3">
      <c r="A89" s="46" t="s">
        <v>482</v>
      </c>
      <c r="B89" s="46" t="s">
        <v>483</v>
      </c>
      <c r="C89" s="45">
        <v>2086</v>
      </c>
    </row>
    <row r="90" spans="1:3">
      <c r="A90" s="46" t="s">
        <v>645</v>
      </c>
      <c r="B90" s="46" t="s">
        <v>646</v>
      </c>
      <c r="C90" s="45">
        <v>3132</v>
      </c>
    </row>
    <row r="91" spans="1:3">
      <c r="A91" s="46" t="s">
        <v>636</v>
      </c>
      <c r="B91" s="46" t="s">
        <v>637</v>
      </c>
      <c r="C91" s="45">
        <v>419</v>
      </c>
    </row>
    <row r="92" spans="1:3">
      <c r="A92" s="46" t="s">
        <v>643</v>
      </c>
      <c r="B92" s="46" t="s">
        <v>644</v>
      </c>
      <c r="C92" s="45">
        <v>690</v>
      </c>
    </row>
    <row r="93" spans="1:3">
      <c r="A93" s="46" t="s">
        <v>641</v>
      </c>
      <c r="B93" s="46" t="s">
        <v>642</v>
      </c>
      <c r="C93" s="45">
        <v>5910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226"/>
  <sheetViews>
    <sheetView workbookViewId="0">
      <selection activeCell="C197" sqref="C197"/>
    </sheetView>
  </sheetViews>
  <sheetFormatPr defaultRowHeight="12.75"/>
  <cols>
    <col min="2" max="2" width="55.42578125" customWidth="1"/>
  </cols>
  <sheetData>
    <row r="1" spans="1:3">
      <c r="A1" s="19" t="s">
        <v>1</v>
      </c>
      <c r="B1" s="19" t="s">
        <v>2</v>
      </c>
      <c r="C1" s="19" t="s">
        <v>773</v>
      </c>
    </row>
    <row r="2" spans="1:3">
      <c r="A2" s="18" t="s">
        <v>591</v>
      </c>
      <c r="B2" s="18" t="s">
        <v>592</v>
      </c>
      <c r="C2" s="17">
        <v>5</v>
      </c>
    </row>
    <row r="3" spans="1:3">
      <c r="A3" s="18" t="s">
        <v>350</v>
      </c>
      <c r="B3" s="18" t="s">
        <v>351</v>
      </c>
      <c r="C3" s="17">
        <v>86</v>
      </c>
    </row>
    <row r="4" spans="1:3">
      <c r="A4" s="18" t="s">
        <v>308</v>
      </c>
      <c r="B4" s="18" t="s">
        <v>309</v>
      </c>
      <c r="C4" s="17">
        <v>314</v>
      </c>
    </row>
    <row r="5" spans="1:3">
      <c r="A5" s="18" t="s">
        <v>302</v>
      </c>
      <c r="B5" s="18" t="s">
        <v>303</v>
      </c>
      <c r="C5" s="17">
        <v>491</v>
      </c>
    </row>
    <row r="6" spans="1:3">
      <c r="A6" s="18" t="s">
        <v>306</v>
      </c>
      <c r="B6" s="18" t="s">
        <v>307</v>
      </c>
      <c r="C6" s="17">
        <v>300</v>
      </c>
    </row>
    <row r="7" spans="1:3">
      <c r="A7" s="18" t="s">
        <v>270</v>
      </c>
      <c r="B7" s="18" t="s">
        <v>271</v>
      </c>
      <c r="C7" s="17">
        <v>171</v>
      </c>
    </row>
    <row r="8" spans="1:3">
      <c r="A8" s="18" t="s">
        <v>276</v>
      </c>
      <c r="B8" s="18" t="s">
        <v>277</v>
      </c>
      <c r="C8" s="17">
        <v>292</v>
      </c>
    </row>
    <row r="9" spans="1:3">
      <c r="A9" s="18" t="s">
        <v>304</v>
      </c>
      <c r="B9" s="18" t="s">
        <v>305</v>
      </c>
      <c r="C9" s="17">
        <v>124</v>
      </c>
    </row>
    <row r="10" spans="1:3">
      <c r="A10" s="18" t="s">
        <v>274</v>
      </c>
      <c r="B10" s="18" t="s">
        <v>275</v>
      </c>
      <c r="C10" s="17">
        <v>11</v>
      </c>
    </row>
    <row r="11" spans="1:3">
      <c r="A11" s="18" t="s">
        <v>278</v>
      </c>
      <c r="B11" s="18" t="s">
        <v>279</v>
      </c>
      <c r="C11" s="17">
        <v>3</v>
      </c>
    </row>
    <row r="12" spans="1:3">
      <c r="A12" s="18" t="s">
        <v>680</v>
      </c>
      <c r="B12" s="18" t="s">
        <v>681</v>
      </c>
      <c r="C12" s="17">
        <v>11</v>
      </c>
    </row>
    <row r="13" spans="1:3">
      <c r="A13" s="18" t="s">
        <v>675</v>
      </c>
      <c r="B13" s="18" t="s">
        <v>676</v>
      </c>
      <c r="C13" s="17">
        <v>23</v>
      </c>
    </row>
    <row r="14" spans="1:3">
      <c r="A14" s="18" t="s">
        <v>245</v>
      </c>
      <c r="B14" s="18" t="s">
        <v>246</v>
      </c>
      <c r="C14" s="17">
        <v>21</v>
      </c>
    </row>
    <row r="15" spans="1:3">
      <c r="A15" s="18" t="s">
        <v>243</v>
      </c>
      <c r="B15" s="18" t="s">
        <v>244</v>
      </c>
      <c r="C15" s="17">
        <v>25</v>
      </c>
    </row>
    <row r="16" spans="1:3">
      <c r="A16" s="18" t="s">
        <v>663</v>
      </c>
      <c r="B16" s="18" t="s">
        <v>664</v>
      </c>
      <c r="C16" s="17">
        <v>55</v>
      </c>
    </row>
    <row r="17" spans="1:3">
      <c r="A17" s="18" t="s">
        <v>665</v>
      </c>
      <c r="B17" s="18" t="s">
        <v>666</v>
      </c>
      <c r="C17" s="17">
        <v>6</v>
      </c>
    </row>
    <row r="18" spans="1:3">
      <c r="A18" s="18" t="s">
        <v>547</v>
      </c>
      <c r="B18" s="18" t="s">
        <v>548</v>
      </c>
      <c r="C18" s="17">
        <v>326</v>
      </c>
    </row>
    <row r="19" spans="1:3">
      <c r="A19" s="18" t="s">
        <v>551</v>
      </c>
      <c r="B19" s="18" t="s">
        <v>552</v>
      </c>
      <c r="C19" s="17">
        <v>61</v>
      </c>
    </row>
    <row r="20" spans="1:3">
      <c r="A20" s="18" t="s">
        <v>667</v>
      </c>
      <c r="B20" s="18" t="s">
        <v>668</v>
      </c>
      <c r="C20" s="17">
        <v>49</v>
      </c>
    </row>
    <row r="21" spans="1:3">
      <c r="A21" s="18" t="s">
        <v>647</v>
      </c>
      <c r="B21" s="18" t="s">
        <v>648</v>
      </c>
      <c r="C21" s="17">
        <v>1</v>
      </c>
    </row>
    <row r="22" spans="1:3">
      <c r="A22" s="18" t="s">
        <v>509</v>
      </c>
      <c r="B22" s="18" t="s">
        <v>510</v>
      </c>
      <c r="C22" s="17">
        <v>67</v>
      </c>
    </row>
    <row r="23" spans="1:3">
      <c r="A23" s="18" t="s">
        <v>555</v>
      </c>
      <c r="B23" s="18" t="s">
        <v>556</v>
      </c>
      <c r="C23" s="17">
        <v>15</v>
      </c>
    </row>
    <row r="24" spans="1:3">
      <c r="A24" s="18" t="s">
        <v>527</v>
      </c>
      <c r="B24" s="18" t="s">
        <v>528</v>
      </c>
      <c r="C24" s="17">
        <v>8</v>
      </c>
    </row>
    <row r="25" spans="1:3">
      <c r="A25" s="18" t="s">
        <v>549</v>
      </c>
      <c r="B25" s="18" t="s">
        <v>550</v>
      </c>
      <c r="C25" s="17">
        <v>41</v>
      </c>
    </row>
    <row r="26" spans="1:3">
      <c r="A26" s="18" t="s">
        <v>533</v>
      </c>
      <c r="B26" s="18" t="s">
        <v>534</v>
      </c>
      <c r="C26" s="17">
        <v>45</v>
      </c>
    </row>
    <row r="27" spans="1:3">
      <c r="A27" s="18" t="s">
        <v>669</v>
      </c>
      <c r="B27" s="18" t="s">
        <v>670</v>
      </c>
      <c r="C27" s="17">
        <v>11</v>
      </c>
    </row>
    <row r="28" spans="1:3">
      <c r="A28" s="18" t="s">
        <v>529</v>
      </c>
      <c r="B28" s="18" t="s">
        <v>530</v>
      </c>
      <c r="C28" s="17">
        <v>228</v>
      </c>
    </row>
    <row r="29" spans="1:3">
      <c r="A29" s="18" t="s">
        <v>539</v>
      </c>
      <c r="B29" s="18" t="s">
        <v>540</v>
      </c>
      <c r="C29" s="17">
        <v>44</v>
      </c>
    </row>
    <row r="30" spans="1:3">
      <c r="A30" s="18" t="s">
        <v>545</v>
      </c>
      <c r="B30" s="18" t="s">
        <v>546</v>
      </c>
      <c r="C30" s="17">
        <v>35</v>
      </c>
    </row>
    <row r="31" spans="1:3">
      <c r="A31" s="18" t="s">
        <v>537</v>
      </c>
      <c r="B31" s="18" t="s">
        <v>538</v>
      </c>
      <c r="C31" s="17">
        <v>19</v>
      </c>
    </row>
    <row r="32" spans="1:3">
      <c r="A32" s="18" t="s">
        <v>523</v>
      </c>
      <c r="B32" s="18" t="s">
        <v>524</v>
      </c>
      <c r="C32" s="17">
        <v>55</v>
      </c>
    </row>
    <row r="33" spans="1:3">
      <c r="A33" s="18" t="s">
        <v>519</v>
      </c>
      <c r="B33" s="18" t="s">
        <v>520</v>
      </c>
      <c r="C33" s="17">
        <v>174</v>
      </c>
    </row>
    <row r="34" spans="1:3">
      <c r="A34" s="18" t="s">
        <v>517</v>
      </c>
      <c r="B34" s="18" t="s">
        <v>518</v>
      </c>
      <c r="C34" s="17">
        <v>196</v>
      </c>
    </row>
    <row r="35" spans="1:3">
      <c r="A35" s="18" t="s">
        <v>511</v>
      </c>
      <c r="B35" s="18" t="s">
        <v>512</v>
      </c>
      <c r="C35" s="17">
        <v>435</v>
      </c>
    </row>
    <row r="36" spans="1:3">
      <c r="A36" s="18" t="s">
        <v>507</v>
      </c>
      <c r="B36" s="18" t="s">
        <v>508</v>
      </c>
      <c r="C36" s="17">
        <v>434</v>
      </c>
    </row>
    <row r="37" spans="1:3">
      <c r="A37" s="18" t="s">
        <v>673</v>
      </c>
      <c r="B37" s="18" t="s">
        <v>674</v>
      </c>
      <c r="C37" s="17">
        <v>111</v>
      </c>
    </row>
    <row r="38" spans="1:3">
      <c r="A38" s="18" t="s">
        <v>553</v>
      </c>
      <c r="B38" s="18" t="s">
        <v>554</v>
      </c>
      <c r="C38" s="17">
        <v>67</v>
      </c>
    </row>
    <row r="39" spans="1:3">
      <c r="A39" s="18" t="s">
        <v>649</v>
      </c>
      <c r="B39" s="18" t="s">
        <v>650</v>
      </c>
      <c r="C39" s="17">
        <v>4</v>
      </c>
    </row>
    <row r="40" spans="1:3">
      <c r="A40" s="18" t="s">
        <v>535</v>
      </c>
      <c r="B40" s="18" t="s">
        <v>536</v>
      </c>
      <c r="C40" s="17">
        <v>237</v>
      </c>
    </row>
    <row r="41" spans="1:3">
      <c r="A41" s="18" t="s">
        <v>513</v>
      </c>
      <c r="B41" s="18" t="s">
        <v>514</v>
      </c>
      <c r="C41" s="17">
        <v>60</v>
      </c>
    </row>
    <row r="42" spans="1:3">
      <c r="A42" s="18" t="s">
        <v>521</v>
      </c>
      <c r="B42" s="18" t="s">
        <v>522</v>
      </c>
      <c r="C42" s="17">
        <v>132</v>
      </c>
    </row>
    <row r="43" spans="1:3">
      <c r="A43" s="18" t="s">
        <v>541</v>
      </c>
      <c r="B43" s="18" t="s">
        <v>542</v>
      </c>
      <c r="C43" s="17">
        <v>16</v>
      </c>
    </row>
    <row r="44" spans="1:3">
      <c r="A44" s="18" t="s">
        <v>543</v>
      </c>
      <c r="B44" s="18" t="s">
        <v>544</v>
      </c>
      <c r="C44" s="17">
        <v>4</v>
      </c>
    </row>
    <row r="45" spans="1:3">
      <c r="A45" s="18" t="s">
        <v>531</v>
      </c>
      <c r="B45" s="18" t="s">
        <v>532</v>
      </c>
      <c r="C45" s="17">
        <v>208</v>
      </c>
    </row>
    <row r="46" spans="1:3">
      <c r="A46" s="18" t="s">
        <v>525</v>
      </c>
      <c r="B46" s="18" t="s">
        <v>526</v>
      </c>
      <c r="C46" s="17">
        <v>10</v>
      </c>
    </row>
    <row r="47" spans="1:3">
      <c r="A47" s="18" t="s">
        <v>515</v>
      </c>
      <c r="B47" s="18" t="s">
        <v>516</v>
      </c>
      <c r="C47" s="17">
        <v>124</v>
      </c>
    </row>
    <row r="48" spans="1:3">
      <c r="A48" s="18" t="s">
        <v>129</v>
      </c>
      <c r="B48" s="18" t="s">
        <v>130</v>
      </c>
      <c r="C48" s="17">
        <v>159</v>
      </c>
    </row>
    <row r="49" spans="1:3">
      <c r="A49" s="18" t="s">
        <v>134</v>
      </c>
      <c r="B49" s="18" t="s">
        <v>135</v>
      </c>
      <c r="C49" s="17">
        <v>62</v>
      </c>
    </row>
    <row r="50" spans="1:3">
      <c r="A50" s="18" t="s">
        <v>136</v>
      </c>
      <c r="B50" s="18" t="s">
        <v>137</v>
      </c>
      <c r="C50" s="17">
        <v>74</v>
      </c>
    </row>
    <row r="51" spans="1:3">
      <c r="A51" s="18" t="s">
        <v>678</v>
      </c>
      <c r="B51" s="18" t="s">
        <v>679</v>
      </c>
      <c r="C51" s="17">
        <v>0</v>
      </c>
    </row>
    <row r="52" spans="1:3">
      <c r="A52" s="18" t="s">
        <v>164</v>
      </c>
      <c r="B52" s="18" t="s">
        <v>165</v>
      </c>
      <c r="C52" s="17">
        <v>473</v>
      </c>
    </row>
    <row r="53" spans="1:3">
      <c r="A53" s="18" t="s">
        <v>169</v>
      </c>
      <c r="B53" s="18" t="s">
        <v>170</v>
      </c>
      <c r="C53" s="17">
        <v>2</v>
      </c>
    </row>
    <row r="54" spans="1:3">
      <c r="A54" s="18" t="s">
        <v>167</v>
      </c>
      <c r="B54" s="18" t="s">
        <v>168</v>
      </c>
      <c r="C54" s="17">
        <v>7</v>
      </c>
    </row>
    <row r="55" spans="1:3">
      <c r="A55" s="18" t="s">
        <v>140</v>
      </c>
      <c r="B55" s="18" t="s">
        <v>141</v>
      </c>
      <c r="C55" s="17">
        <v>362</v>
      </c>
    </row>
    <row r="56" spans="1:3">
      <c r="A56" s="18" t="s">
        <v>154</v>
      </c>
      <c r="B56" s="18" t="s">
        <v>155</v>
      </c>
      <c r="C56" s="17">
        <v>244</v>
      </c>
    </row>
    <row r="57" spans="1:3">
      <c r="A57" s="18" t="s">
        <v>150</v>
      </c>
      <c r="B57" s="18" t="s">
        <v>151</v>
      </c>
      <c r="C57" s="17">
        <v>452</v>
      </c>
    </row>
    <row r="58" spans="1:3">
      <c r="A58" s="18" t="s">
        <v>152</v>
      </c>
      <c r="B58" s="18" t="s">
        <v>153</v>
      </c>
      <c r="C58" s="17">
        <v>402</v>
      </c>
    </row>
    <row r="59" spans="1:3">
      <c r="A59" s="18" t="s">
        <v>138</v>
      </c>
      <c r="B59" s="18" t="s">
        <v>139</v>
      </c>
      <c r="C59" s="17">
        <v>292</v>
      </c>
    </row>
    <row r="60" spans="1:3">
      <c r="A60" s="18" t="s">
        <v>61</v>
      </c>
      <c r="B60" s="18" t="s">
        <v>62</v>
      </c>
      <c r="C60" s="17">
        <v>243</v>
      </c>
    </row>
    <row r="61" spans="1:3">
      <c r="A61" s="18" t="s">
        <v>182</v>
      </c>
      <c r="B61" s="18" t="s">
        <v>183</v>
      </c>
      <c r="C61" s="17">
        <v>86</v>
      </c>
    </row>
    <row r="62" spans="1:3">
      <c r="A62" s="18" t="s">
        <v>63</v>
      </c>
      <c r="B62" s="18" t="s">
        <v>64</v>
      </c>
      <c r="C62" s="17">
        <v>154</v>
      </c>
    </row>
    <row r="63" spans="1:3">
      <c r="A63" s="18" t="s">
        <v>91</v>
      </c>
      <c r="B63" s="18" t="s">
        <v>92</v>
      </c>
      <c r="C63" s="17">
        <v>211</v>
      </c>
    </row>
    <row r="64" spans="1:3">
      <c r="A64" s="18" t="s">
        <v>156</v>
      </c>
      <c r="B64" s="18" t="s">
        <v>157</v>
      </c>
      <c r="C64" s="17">
        <v>142</v>
      </c>
    </row>
    <row r="65" spans="1:3">
      <c r="A65" s="18" t="s">
        <v>142</v>
      </c>
      <c r="B65" s="18" t="s">
        <v>143</v>
      </c>
      <c r="C65" s="17">
        <v>440</v>
      </c>
    </row>
    <row r="66" spans="1:3">
      <c r="A66" s="18" t="s">
        <v>569</v>
      </c>
      <c r="B66" s="18" t="s">
        <v>570</v>
      </c>
      <c r="C66" s="17">
        <v>76</v>
      </c>
    </row>
    <row r="67" spans="1:3">
      <c r="A67" s="18" t="s">
        <v>567</v>
      </c>
      <c r="B67" s="18" t="s">
        <v>568</v>
      </c>
      <c r="C67" s="17">
        <v>121</v>
      </c>
    </row>
    <row r="68" spans="1:3">
      <c r="A68" s="18" t="s">
        <v>144</v>
      </c>
      <c r="B68" s="18" t="s">
        <v>145</v>
      </c>
      <c r="C68" s="17">
        <v>303</v>
      </c>
    </row>
    <row r="69" spans="1:3">
      <c r="A69" s="18" t="s">
        <v>148</v>
      </c>
      <c r="B69" s="18" t="s">
        <v>149</v>
      </c>
      <c r="C69" s="17">
        <v>288</v>
      </c>
    </row>
    <row r="70" spans="1:3">
      <c r="A70" s="18" t="s">
        <v>48</v>
      </c>
      <c r="B70" s="18" t="s">
        <v>49</v>
      </c>
      <c r="C70" s="17">
        <v>0</v>
      </c>
    </row>
    <row r="71" spans="1:3">
      <c r="A71" s="18" t="s">
        <v>573</v>
      </c>
      <c r="B71" s="18" t="s">
        <v>574</v>
      </c>
      <c r="C71" s="17">
        <v>260</v>
      </c>
    </row>
    <row r="72" spans="1:3">
      <c r="A72" s="18" t="s">
        <v>571</v>
      </c>
      <c r="B72" s="18" t="s">
        <v>572</v>
      </c>
      <c r="C72" s="17">
        <v>177</v>
      </c>
    </row>
    <row r="73" spans="1:3">
      <c r="A73" s="18" t="s">
        <v>146</v>
      </c>
      <c r="B73" s="18" t="s">
        <v>147</v>
      </c>
      <c r="C73" s="17">
        <v>321</v>
      </c>
    </row>
    <row r="74" spans="1:3">
      <c r="A74" s="18" t="s">
        <v>290</v>
      </c>
      <c r="B74" s="18" t="s">
        <v>291</v>
      </c>
      <c r="C74" s="17">
        <v>13</v>
      </c>
    </row>
    <row r="75" spans="1:3">
      <c r="A75" s="18" t="s">
        <v>310</v>
      </c>
      <c r="B75" s="18" t="s">
        <v>311</v>
      </c>
      <c r="C75" s="17">
        <v>2</v>
      </c>
    </row>
    <row r="76" spans="1:3">
      <c r="A76" s="18" t="s">
        <v>229</v>
      </c>
      <c r="B76" s="18" t="s">
        <v>230</v>
      </c>
      <c r="C76" s="17">
        <v>14</v>
      </c>
    </row>
    <row r="77" spans="1:3">
      <c r="A77" s="18" t="s">
        <v>227</v>
      </c>
      <c r="B77" s="18" t="s">
        <v>228</v>
      </c>
      <c r="C77" s="17">
        <v>0</v>
      </c>
    </row>
    <row r="78" spans="1:3">
      <c r="A78" s="18" t="s">
        <v>231</v>
      </c>
      <c r="B78" s="18" t="s">
        <v>232</v>
      </c>
      <c r="C78" s="17">
        <v>15</v>
      </c>
    </row>
    <row r="79" spans="1:3">
      <c r="A79" s="18" t="s">
        <v>109</v>
      </c>
      <c r="B79" s="18" t="s">
        <v>110</v>
      </c>
      <c r="C79" s="17">
        <v>235</v>
      </c>
    </row>
    <row r="80" spans="1:3">
      <c r="A80" s="18" t="s">
        <v>111</v>
      </c>
      <c r="B80" s="18" t="s">
        <v>112</v>
      </c>
      <c r="C80" s="17">
        <v>386</v>
      </c>
    </row>
    <row r="81" spans="1:3">
      <c r="A81" s="18" t="s">
        <v>87</v>
      </c>
      <c r="B81" s="18" t="s">
        <v>88</v>
      </c>
      <c r="C81" s="17">
        <v>90</v>
      </c>
    </row>
    <row r="82" spans="1:3">
      <c r="A82" s="18" t="s">
        <v>127</v>
      </c>
      <c r="B82" s="18" t="s">
        <v>128</v>
      </c>
      <c r="C82" s="17">
        <v>197</v>
      </c>
    </row>
    <row r="83" spans="1:3">
      <c r="A83" s="18" t="s">
        <v>494</v>
      </c>
      <c r="B83" s="18" t="s">
        <v>495</v>
      </c>
      <c r="C83" s="17">
        <v>840</v>
      </c>
    </row>
    <row r="84" spans="1:3">
      <c r="A84" s="18" t="s">
        <v>56</v>
      </c>
      <c r="B84" s="18" t="s">
        <v>57</v>
      </c>
      <c r="C84" s="17">
        <v>297</v>
      </c>
    </row>
    <row r="85" spans="1:3">
      <c r="A85" s="18" t="s">
        <v>95</v>
      </c>
      <c r="B85" s="18" t="s">
        <v>96</v>
      </c>
      <c r="C85" s="17">
        <v>373</v>
      </c>
    </row>
    <row r="86" spans="1:3">
      <c r="A86" s="18" t="s">
        <v>101</v>
      </c>
      <c r="B86" s="18" t="s">
        <v>102</v>
      </c>
      <c r="C86" s="17">
        <v>329</v>
      </c>
    </row>
    <row r="87" spans="1:3">
      <c r="A87" s="18" t="s">
        <v>113</v>
      </c>
      <c r="B87" s="18" t="s">
        <v>114</v>
      </c>
      <c r="C87" s="17">
        <v>300</v>
      </c>
    </row>
    <row r="88" spans="1:3">
      <c r="A88" s="18" t="s">
        <v>107</v>
      </c>
      <c r="B88" s="18" t="s">
        <v>108</v>
      </c>
      <c r="C88" s="17">
        <v>248</v>
      </c>
    </row>
    <row r="89" spans="1:3">
      <c r="A89" s="18" t="s">
        <v>115</v>
      </c>
      <c r="B89" s="18" t="s">
        <v>116</v>
      </c>
      <c r="C89" s="17">
        <v>298</v>
      </c>
    </row>
    <row r="90" spans="1:3">
      <c r="A90" s="18" t="s">
        <v>121</v>
      </c>
      <c r="B90" s="18" t="s">
        <v>122</v>
      </c>
      <c r="C90" s="17">
        <v>270</v>
      </c>
    </row>
    <row r="91" spans="1:3">
      <c r="A91" s="18" t="s">
        <v>105</v>
      </c>
      <c r="B91" s="18" t="s">
        <v>106</v>
      </c>
      <c r="C91" s="17">
        <v>256</v>
      </c>
    </row>
    <row r="92" spans="1:3">
      <c r="A92" s="18" t="s">
        <v>99</v>
      </c>
      <c r="B92" s="18" t="s">
        <v>100</v>
      </c>
      <c r="C92" s="17">
        <v>431</v>
      </c>
    </row>
    <row r="93" spans="1:3">
      <c r="A93" s="18" t="s">
        <v>97</v>
      </c>
      <c r="B93" s="18" t="s">
        <v>98</v>
      </c>
      <c r="C93" s="17">
        <v>348</v>
      </c>
    </row>
    <row r="94" spans="1:3">
      <c r="A94" s="18" t="s">
        <v>103</v>
      </c>
      <c r="B94" s="18" t="s">
        <v>104</v>
      </c>
      <c r="C94" s="17">
        <v>295</v>
      </c>
    </row>
    <row r="95" spans="1:3">
      <c r="A95" s="18" t="s">
        <v>125</v>
      </c>
      <c r="B95" s="18" t="s">
        <v>126</v>
      </c>
      <c r="C95" s="17">
        <v>9</v>
      </c>
    </row>
    <row r="96" spans="1:3">
      <c r="A96" s="18" t="s">
        <v>117</v>
      </c>
      <c r="B96" s="18" t="s">
        <v>118</v>
      </c>
      <c r="C96" s="17">
        <v>490</v>
      </c>
    </row>
    <row r="97" spans="1:3">
      <c r="A97" s="18" t="s">
        <v>119</v>
      </c>
      <c r="B97" s="18" t="s">
        <v>120</v>
      </c>
      <c r="C97" s="17">
        <v>166</v>
      </c>
    </row>
    <row r="98" spans="1:3">
      <c r="A98" s="18" t="s">
        <v>123</v>
      </c>
      <c r="B98" s="18" t="s">
        <v>124</v>
      </c>
      <c r="C98" s="17">
        <v>24</v>
      </c>
    </row>
    <row r="99" spans="1:3">
      <c r="A99" s="18" t="s">
        <v>671</v>
      </c>
      <c r="B99" s="18" t="s">
        <v>672</v>
      </c>
      <c r="C99" s="17">
        <v>15</v>
      </c>
    </row>
    <row r="100" spans="1:3">
      <c r="A100" s="18" t="s">
        <v>751</v>
      </c>
      <c r="B100" s="18" t="s">
        <v>752</v>
      </c>
      <c r="C100" s="17">
        <v>20</v>
      </c>
    </row>
    <row r="101" spans="1:3">
      <c r="A101" s="18" t="s">
        <v>194</v>
      </c>
      <c r="B101" s="18" t="s">
        <v>195</v>
      </c>
      <c r="C101" s="17">
        <v>2</v>
      </c>
    </row>
    <row r="102" spans="1:3">
      <c r="A102" s="18" t="s">
        <v>296</v>
      </c>
      <c r="B102" s="18" t="s">
        <v>297</v>
      </c>
      <c r="C102" s="17">
        <v>1</v>
      </c>
    </row>
    <row r="103" spans="1:3">
      <c r="A103" s="18" t="s">
        <v>298</v>
      </c>
      <c r="B103" s="18" t="s">
        <v>299</v>
      </c>
      <c r="C103" s="17">
        <v>1</v>
      </c>
    </row>
    <row r="104" spans="1:3">
      <c r="A104" s="18" t="s">
        <v>373</v>
      </c>
      <c r="B104" s="18" t="s">
        <v>374</v>
      </c>
      <c r="C104" s="17">
        <v>6</v>
      </c>
    </row>
    <row r="105" spans="1:3">
      <c r="A105" s="18" t="s">
        <v>190</v>
      </c>
      <c r="B105" s="18" t="s">
        <v>191</v>
      </c>
      <c r="C105" s="17">
        <v>6</v>
      </c>
    </row>
    <row r="106" spans="1:3">
      <c r="A106" s="18" t="s">
        <v>332</v>
      </c>
      <c r="B106" s="18" t="s">
        <v>333</v>
      </c>
      <c r="C106" s="17">
        <v>4</v>
      </c>
    </row>
    <row r="107" spans="1:3">
      <c r="A107" s="18" t="s">
        <v>334</v>
      </c>
      <c r="B107" s="18" t="s">
        <v>335</v>
      </c>
      <c r="C107" s="17">
        <v>5</v>
      </c>
    </row>
    <row r="108" spans="1:3">
      <c r="A108" s="18" t="s">
        <v>328</v>
      </c>
      <c r="B108" s="18" t="s">
        <v>329</v>
      </c>
      <c r="C108" s="17">
        <v>5</v>
      </c>
    </row>
    <row r="109" spans="1:3">
      <c r="A109" s="18" t="s">
        <v>175</v>
      </c>
      <c r="B109" s="18" t="s">
        <v>176</v>
      </c>
      <c r="C109" s="17">
        <v>14</v>
      </c>
    </row>
    <row r="110" spans="1:3">
      <c r="A110" s="18" t="s">
        <v>178</v>
      </c>
      <c r="B110" s="18" t="s">
        <v>179</v>
      </c>
      <c r="C110" s="17">
        <v>8</v>
      </c>
    </row>
    <row r="111" spans="1:3">
      <c r="A111" s="18" t="s">
        <v>294</v>
      </c>
      <c r="B111" s="18" t="s">
        <v>295</v>
      </c>
      <c r="C111" s="17">
        <v>0</v>
      </c>
    </row>
    <row r="112" spans="1:3">
      <c r="A112" s="18" t="s">
        <v>615</v>
      </c>
      <c r="B112" s="18" t="s">
        <v>616</v>
      </c>
      <c r="C112" s="17">
        <v>4</v>
      </c>
    </row>
    <row r="113" spans="1:3">
      <c r="A113" s="18" t="s">
        <v>358</v>
      </c>
      <c r="B113" s="18" t="s">
        <v>359</v>
      </c>
      <c r="C113" s="17">
        <v>162</v>
      </c>
    </row>
    <row r="114" spans="1:3">
      <c r="A114" s="18" t="s">
        <v>362</v>
      </c>
      <c r="B114" s="18" t="s">
        <v>363</v>
      </c>
      <c r="C114" s="17">
        <v>265</v>
      </c>
    </row>
    <row r="115" spans="1:3">
      <c r="A115" s="18" t="s">
        <v>258</v>
      </c>
      <c r="B115" s="18" t="s">
        <v>259</v>
      </c>
      <c r="C115" s="17">
        <v>57</v>
      </c>
    </row>
    <row r="116" spans="1:3">
      <c r="A116" s="18" t="s">
        <v>364</v>
      </c>
      <c r="B116" s="18" t="s">
        <v>365</v>
      </c>
      <c r="C116" s="17">
        <v>55</v>
      </c>
    </row>
    <row r="117" spans="1:3">
      <c r="A117" s="18" t="s">
        <v>65</v>
      </c>
      <c r="B117" s="18" t="s">
        <v>66</v>
      </c>
      <c r="C117" s="17">
        <v>103</v>
      </c>
    </row>
    <row r="118" spans="1:3">
      <c r="A118" s="18" t="s">
        <v>480</v>
      </c>
      <c r="B118" s="18" t="s">
        <v>481</v>
      </c>
      <c r="C118" s="17">
        <v>6</v>
      </c>
    </row>
    <row r="119" spans="1:3">
      <c r="A119" s="18" t="s">
        <v>313</v>
      </c>
      <c r="B119" s="18" t="s">
        <v>314</v>
      </c>
      <c r="C119" s="17">
        <v>26</v>
      </c>
    </row>
    <row r="120" spans="1:3">
      <c r="A120" s="18" t="s">
        <v>484</v>
      </c>
      <c r="B120" s="18" t="s">
        <v>485</v>
      </c>
      <c r="C120" s="17">
        <v>120</v>
      </c>
    </row>
    <row r="121" spans="1:3">
      <c r="A121" s="18" t="s">
        <v>486</v>
      </c>
      <c r="B121" s="18" t="s">
        <v>487</v>
      </c>
      <c r="C121" s="17">
        <v>0</v>
      </c>
    </row>
    <row r="122" spans="1:3">
      <c r="A122" s="18" t="s">
        <v>390</v>
      </c>
      <c r="B122" s="18" t="s">
        <v>391</v>
      </c>
      <c r="C122" s="17">
        <v>3</v>
      </c>
    </row>
    <row r="123" spans="1:3">
      <c r="A123" s="18" t="s">
        <v>388</v>
      </c>
      <c r="B123" s="18" t="s">
        <v>389</v>
      </c>
      <c r="C123" s="17">
        <v>49</v>
      </c>
    </row>
    <row r="124" spans="1:3">
      <c r="A124" s="18" t="s">
        <v>655</v>
      </c>
      <c r="B124" s="18" t="s">
        <v>656</v>
      </c>
      <c r="C124" s="17">
        <v>1</v>
      </c>
    </row>
    <row r="125" spans="1:3">
      <c r="A125" s="18" t="s">
        <v>630</v>
      </c>
      <c r="B125" s="18" t="s">
        <v>631</v>
      </c>
      <c r="C125" s="17">
        <v>21</v>
      </c>
    </row>
    <row r="126" spans="1:3">
      <c r="A126" s="18" t="s">
        <v>597</v>
      </c>
      <c r="B126" s="18" t="s">
        <v>598</v>
      </c>
      <c r="C126" s="17">
        <v>10</v>
      </c>
    </row>
    <row r="127" spans="1:3">
      <c r="A127" s="18" t="s">
        <v>75</v>
      </c>
      <c r="B127" s="18" t="s">
        <v>76</v>
      </c>
      <c r="C127" s="17">
        <v>1</v>
      </c>
    </row>
    <row r="128" spans="1:3">
      <c r="A128" s="18" t="s">
        <v>317</v>
      </c>
      <c r="B128" s="18" t="s">
        <v>318</v>
      </c>
      <c r="C128" s="17">
        <v>3</v>
      </c>
    </row>
    <row r="129" spans="1:4">
      <c r="A129" s="18" t="s">
        <v>315</v>
      </c>
      <c r="B129" s="18" t="s">
        <v>316</v>
      </c>
      <c r="C129" s="17">
        <v>70</v>
      </c>
    </row>
    <row r="130" spans="1:4">
      <c r="A130" s="18" t="s">
        <v>219</v>
      </c>
      <c r="B130" s="18" t="s">
        <v>220</v>
      </c>
      <c r="C130" s="17">
        <v>3</v>
      </c>
    </row>
    <row r="131" spans="1:4">
      <c r="A131" s="18" t="s">
        <v>557</v>
      </c>
      <c r="B131" s="18" t="s">
        <v>558</v>
      </c>
      <c r="C131" s="17">
        <v>106</v>
      </c>
    </row>
    <row r="132" spans="1:4">
      <c r="A132" s="18" t="s">
        <v>93</v>
      </c>
      <c r="B132" s="18" t="s">
        <v>94</v>
      </c>
      <c r="C132" s="17">
        <v>46</v>
      </c>
    </row>
    <row r="133" spans="1:4">
      <c r="A133" s="18" t="s">
        <v>211</v>
      </c>
      <c r="B133" s="18" t="s">
        <v>212</v>
      </c>
      <c r="C133" s="17">
        <v>51</v>
      </c>
    </row>
    <row r="134" spans="1:4">
      <c r="A134" s="1" t="s">
        <v>162</v>
      </c>
      <c r="B134" s="71" t="s">
        <v>163</v>
      </c>
      <c r="C134" s="73">
        <v>228</v>
      </c>
      <c r="D134" s="72"/>
    </row>
    <row r="135" spans="1:4">
      <c r="A135" s="18" t="s">
        <v>319</v>
      </c>
      <c r="B135" s="18" t="s">
        <v>320</v>
      </c>
      <c r="C135" s="17">
        <v>320</v>
      </c>
    </row>
    <row r="136" spans="1:4">
      <c r="A136" s="18" t="s">
        <v>282</v>
      </c>
      <c r="B136" s="18" t="s">
        <v>283</v>
      </c>
      <c r="C136" s="17">
        <v>443</v>
      </c>
    </row>
    <row r="137" spans="1:4">
      <c r="A137" s="18" t="s">
        <v>288</v>
      </c>
      <c r="B137" s="18" t="s">
        <v>289</v>
      </c>
      <c r="C137" s="17">
        <v>139</v>
      </c>
    </row>
    <row r="138" spans="1:4">
      <c r="A138" s="18" t="s">
        <v>326</v>
      </c>
      <c r="B138" s="18" t="s">
        <v>327</v>
      </c>
      <c r="C138" s="17">
        <v>46</v>
      </c>
    </row>
    <row r="139" spans="1:4">
      <c r="A139" s="18" t="s">
        <v>286</v>
      </c>
      <c r="B139" s="18" t="s">
        <v>287</v>
      </c>
      <c r="C139" s="17">
        <v>152</v>
      </c>
    </row>
    <row r="140" spans="1:4">
      <c r="A140" s="18" t="s">
        <v>323</v>
      </c>
      <c r="B140" s="18" t="s">
        <v>324</v>
      </c>
      <c r="C140" s="17">
        <v>213</v>
      </c>
    </row>
    <row r="141" spans="1:4">
      <c r="A141" s="18" t="s">
        <v>321</v>
      </c>
      <c r="B141" s="18" t="s">
        <v>322</v>
      </c>
      <c r="C141" s="17">
        <v>284</v>
      </c>
    </row>
    <row r="142" spans="1:4">
      <c r="A142" s="18" t="s">
        <v>235</v>
      </c>
      <c r="B142" s="18" t="s">
        <v>236</v>
      </c>
      <c r="C142" s="17">
        <v>66</v>
      </c>
    </row>
    <row r="143" spans="1:4">
      <c r="A143" s="18" t="s">
        <v>239</v>
      </c>
      <c r="B143" s="18" t="s">
        <v>240</v>
      </c>
      <c r="C143" s="17">
        <v>3</v>
      </c>
    </row>
    <row r="144" spans="1:4">
      <c r="A144" s="18" t="s">
        <v>241</v>
      </c>
      <c r="B144" s="18" t="s">
        <v>242</v>
      </c>
      <c r="C144" s="17">
        <v>225</v>
      </c>
    </row>
    <row r="145" spans="1:3">
      <c r="A145" s="18" t="s">
        <v>492</v>
      </c>
      <c r="B145" s="18" t="s">
        <v>493</v>
      </c>
      <c r="C145" s="17">
        <v>114</v>
      </c>
    </row>
    <row r="146" spans="1:3">
      <c r="A146" s="18" t="s">
        <v>595</v>
      </c>
      <c r="B146" s="18" t="s">
        <v>596</v>
      </c>
      <c r="C146" s="17">
        <v>142</v>
      </c>
    </row>
    <row r="147" spans="1:3">
      <c r="A147" s="18" t="s">
        <v>256</v>
      </c>
      <c r="B147" s="18" t="s">
        <v>257</v>
      </c>
      <c r="C147" s="17">
        <v>54</v>
      </c>
    </row>
    <row r="148" spans="1:3">
      <c r="A148" s="18" t="s">
        <v>247</v>
      </c>
      <c r="B148" s="18" t="s">
        <v>248</v>
      </c>
      <c r="C148" s="17">
        <v>44</v>
      </c>
    </row>
    <row r="149" spans="1:3">
      <c r="A149" s="18" t="s">
        <v>488</v>
      </c>
      <c r="B149" s="18" t="s">
        <v>489</v>
      </c>
      <c r="C149" s="17">
        <v>58</v>
      </c>
    </row>
    <row r="150" spans="1:3">
      <c r="A150" s="18" t="s">
        <v>280</v>
      </c>
      <c r="B150" s="18" t="s">
        <v>281</v>
      </c>
      <c r="C150" s="17">
        <v>44</v>
      </c>
    </row>
    <row r="151" spans="1:3">
      <c r="A151" s="18" t="s">
        <v>250</v>
      </c>
      <c r="B151" s="18" t="s">
        <v>251</v>
      </c>
      <c r="C151" s="17">
        <v>92</v>
      </c>
    </row>
    <row r="152" spans="1:3">
      <c r="A152" s="18" t="s">
        <v>266</v>
      </c>
      <c r="B152" s="18" t="s">
        <v>267</v>
      </c>
      <c r="C152" s="17">
        <v>49</v>
      </c>
    </row>
    <row r="153" spans="1:3">
      <c r="A153" s="18" t="s">
        <v>490</v>
      </c>
      <c r="B153" s="18" t="s">
        <v>491</v>
      </c>
      <c r="C153" s="17">
        <v>53</v>
      </c>
    </row>
    <row r="154" spans="1:3">
      <c r="A154" s="18" t="s">
        <v>254</v>
      </c>
      <c r="B154" s="18" t="s">
        <v>255</v>
      </c>
      <c r="C154" s="17">
        <v>48</v>
      </c>
    </row>
    <row r="155" spans="1:3">
      <c r="A155" s="18" t="s">
        <v>188</v>
      </c>
      <c r="B155" s="18" t="s">
        <v>189</v>
      </c>
      <c r="C155" s="17">
        <v>347</v>
      </c>
    </row>
    <row r="156" spans="1:3">
      <c r="A156" s="18" t="s">
        <v>184</v>
      </c>
      <c r="B156" s="18" t="s">
        <v>185</v>
      </c>
      <c r="C156" s="17">
        <v>437</v>
      </c>
    </row>
    <row r="157" spans="1:3">
      <c r="A157" s="18" t="s">
        <v>563</v>
      </c>
      <c r="B157" s="18" t="s">
        <v>564</v>
      </c>
      <c r="C157" s="17">
        <v>0</v>
      </c>
    </row>
    <row r="158" spans="1:3">
      <c r="A158" s="18" t="s">
        <v>344</v>
      </c>
      <c r="B158" s="18" t="s">
        <v>345</v>
      </c>
      <c r="C158" s="17">
        <v>1</v>
      </c>
    </row>
    <row r="159" spans="1:3">
      <c r="A159" s="18" t="s">
        <v>346</v>
      </c>
      <c r="B159" s="18" t="s">
        <v>347</v>
      </c>
      <c r="C159" s="17">
        <v>12</v>
      </c>
    </row>
    <row r="160" spans="1:3">
      <c r="A160" s="18" t="s">
        <v>565</v>
      </c>
      <c r="B160" s="18" t="s">
        <v>566</v>
      </c>
      <c r="C160" s="17">
        <v>9</v>
      </c>
    </row>
    <row r="161" spans="1:3">
      <c r="A161" s="18" t="s">
        <v>561</v>
      </c>
      <c r="B161" s="18" t="s">
        <v>562</v>
      </c>
      <c r="C161" s="17">
        <v>2</v>
      </c>
    </row>
    <row r="162" spans="1:3">
      <c r="A162" s="18" t="s">
        <v>607</v>
      </c>
      <c r="B162" s="18" t="s">
        <v>608</v>
      </c>
      <c r="C162" s="17">
        <v>4</v>
      </c>
    </row>
    <row r="163" spans="1:3">
      <c r="A163" s="18" t="s">
        <v>78</v>
      </c>
      <c r="B163" s="18" t="s">
        <v>79</v>
      </c>
      <c r="C163" s="17">
        <v>25</v>
      </c>
    </row>
    <row r="164" spans="1:3">
      <c r="A164" s="18" t="s">
        <v>603</v>
      </c>
      <c r="B164" s="18" t="s">
        <v>604</v>
      </c>
      <c r="C164" s="17">
        <v>27</v>
      </c>
    </row>
    <row r="165" spans="1:3">
      <c r="A165" s="18" t="s">
        <v>609</v>
      </c>
      <c r="B165" s="18" t="s">
        <v>610</v>
      </c>
      <c r="C165" s="17">
        <v>285</v>
      </c>
    </row>
    <row r="166" spans="1:3">
      <c r="A166" s="18" t="s">
        <v>605</v>
      </c>
      <c r="B166" s="18" t="s">
        <v>606</v>
      </c>
      <c r="C166" s="17">
        <v>25</v>
      </c>
    </row>
    <row r="167" spans="1:3">
      <c r="A167" s="18" t="s">
        <v>158</v>
      </c>
      <c r="B167" s="18" t="s">
        <v>159</v>
      </c>
      <c r="C167" s="17">
        <v>1</v>
      </c>
    </row>
    <row r="168" spans="1:3">
      <c r="A168" s="18" t="s">
        <v>504</v>
      </c>
      <c r="B168" s="18" t="s">
        <v>505</v>
      </c>
      <c r="C168" s="17">
        <v>1</v>
      </c>
    </row>
    <row r="169" spans="1:3">
      <c r="A169" s="18" t="s">
        <v>620</v>
      </c>
      <c r="B169" s="18" t="s">
        <v>621</v>
      </c>
      <c r="C169" s="17">
        <v>308</v>
      </c>
    </row>
    <row r="170" spans="1:3">
      <c r="A170" s="18" t="s">
        <v>624</v>
      </c>
      <c r="B170" s="18" t="s">
        <v>625</v>
      </c>
      <c r="C170" s="17">
        <v>216</v>
      </c>
    </row>
    <row r="171" spans="1:3">
      <c r="A171" s="18" t="s">
        <v>626</v>
      </c>
      <c r="B171" s="18" t="s">
        <v>627</v>
      </c>
      <c r="C171" s="17">
        <v>118</v>
      </c>
    </row>
    <row r="172" spans="1:3">
      <c r="A172" s="18" t="s">
        <v>160</v>
      </c>
      <c r="B172" s="18" t="s">
        <v>161</v>
      </c>
      <c r="C172" s="17">
        <v>562</v>
      </c>
    </row>
    <row r="173" spans="1:3">
      <c r="A173" s="18" t="s">
        <v>69</v>
      </c>
      <c r="B173" s="18" t="s">
        <v>70</v>
      </c>
      <c r="C173" s="17">
        <v>427</v>
      </c>
    </row>
    <row r="174" spans="1:3">
      <c r="A174" s="18" t="s">
        <v>213</v>
      </c>
      <c r="B174" s="18" t="s">
        <v>214</v>
      </c>
      <c r="C174" s="17">
        <v>230</v>
      </c>
    </row>
    <row r="175" spans="1:3">
      <c r="A175" s="18" t="s">
        <v>81</v>
      </c>
      <c r="B175" s="18" t="s">
        <v>82</v>
      </c>
      <c r="C175" s="17">
        <v>211</v>
      </c>
    </row>
    <row r="176" spans="1:3">
      <c r="A176" s="18" t="s">
        <v>83</v>
      </c>
      <c r="B176" s="18" t="s">
        <v>84</v>
      </c>
      <c r="C176" s="17">
        <v>362</v>
      </c>
    </row>
    <row r="177" spans="1:3">
      <c r="A177" s="18" t="s">
        <v>217</v>
      </c>
      <c r="B177" s="18" t="s">
        <v>218</v>
      </c>
      <c r="C177" s="17">
        <v>426</v>
      </c>
    </row>
    <row r="178" spans="1:3">
      <c r="A178" s="18" t="s">
        <v>628</v>
      </c>
      <c r="B178" s="18" t="s">
        <v>629</v>
      </c>
      <c r="C178" s="17">
        <v>220</v>
      </c>
    </row>
    <row r="179" spans="1:3">
      <c r="A179" s="18" t="s">
        <v>260</v>
      </c>
      <c r="B179" s="18" t="s">
        <v>261</v>
      </c>
      <c r="C179" s="17">
        <v>0</v>
      </c>
    </row>
    <row r="180" spans="1:3">
      <c r="A180" s="18" t="s">
        <v>268</v>
      </c>
      <c r="B180" s="18" t="s">
        <v>269</v>
      </c>
      <c r="C180" s="17">
        <v>4</v>
      </c>
    </row>
    <row r="181" spans="1:3">
      <c r="A181" s="18" t="s">
        <v>262</v>
      </c>
      <c r="B181" s="18" t="s">
        <v>263</v>
      </c>
      <c r="C181" s="17">
        <v>63</v>
      </c>
    </row>
    <row r="182" spans="1:3">
      <c r="A182" s="18" t="s">
        <v>215</v>
      </c>
      <c r="B182" s="18" t="s">
        <v>216</v>
      </c>
      <c r="C182" s="17">
        <v>477</v>
      </c>
    </row>
    <row r="183" spans="1:3">
      <c r="A183" s="18" t="s">
        <v>89</v>
      </c>
      <c r="B183" s="18" t="s">
        <v>90</v>
      </c>
      <c r="C183" s="17">
        <v>233</v>
      </c>
    </row>
    <row r="184" spans="1:3">
      <c r="A184" s="18" t="s">
        <v>85</v>
      </c>
      <c r="B184" s="18" t="s">
        <v>86</v>
      </c>
      <c r="C184" s="17">
        <v>373</v>
      </c>
    </row>
    <row r="185" spans="1:3">
      <c r="A185" s="18" t="s">
        <v>368</v>
      </c>
      <c r="B185" s="18" t="s">
        <v>369</v>
      </c>
      <c r="C185" s="17">
        <v>198</v>
      </c>
    </row>
    <row r="186" spans="1:3">
      <c r="A186" s="18" t="s">
        <v>739</v>
      </c>
      <c r="B186" s="18" t="s">
        <v>740</v>
      </c>
      <c r="C186" s="17">
        <v>18</v>
      </c>
    </row>
    <row r="187" spans="1:3">
      <c r="A187" s="18" t="s">
        <v>366</v>
      </c>
      <c r="B187" s="18" t="s">
        <v>367</v>
      </c>
      <c r="C187" s="17">
        <v>52</v>
      </c>
    </row>
    <row r="188" spans="1:3">
      <c r="A188" s="18" t="s">
        <v>653</v>
      </c>
      <c r="B188" s="18" t="s">
        <v>654</v>
      </c>
      <c r="C188" s="17">
        <v>72</v>
      </c>
    </row>
    <row r="189" spans="1:3">
      <c r="A189" s="18" t="s">
        <v>611</v>
      </c>
      <c r="B189" s="18" t="s">
        <v>612</v>
      </c>
      <c r="C189" s="17">
        <v>2308</v>
      </c>
    </row>
    <row r="190" spans="1:3">
      <c r="A190" s="18" t="s">
        <v>729</v>
      </c>
      <c r="B190" s="18" t="s">
        <v>730</v>
      </c>
      <c r="C190" s="17">
        <v>128</v>
      </c>
    </row>
    <row r="191" spans="1:3">
      <c r="A191" s="18" t="s">
        <v>733</v>
      </c>
      <c r="B191" s="18" t="s">
        <v>734</v>
      </c>
      <c r="C191" s="17">
        <v>0</v>
      </c>
    </row>
    <row r="192" spans="1:3">
      <c r="A192" s="18" t="s">
        <v>737</v>
      </c>
      <c r="B192" s="18" t="s">
        <v>738</v>
      </c>
      <c r="C192" s="17">
        <v>2</v>
      </c>
    </row>
    <row r="193" spans="1:3">
      <c r="A193" s="18" t="s">
        <v>686</v>
      </c>
      <c r="B193" s="18" t="s">
        <v>687</v>
      </c>
      <c r="C193" s="17">
        <v>365</v>
      </c>
    </row>
    <row r="194" spans="1:3">
      <c r="A194" s="18" t="s">
        <v>171</v>
      </c>
      <c r="B194" s="18" t="s">
        <v>172</v>
      </c>
      <c r="C194" s="17">
        <v>243</v>
      </c>
    </row>
    <row r="195" spans="1:3">
      <c r="A195" s="18" t="s">
        <v>180</v>
      </c>
      <c r="B195" s="18" t="s">
        <v>181</v>
      </c>
      <c r="C195" s="17">
        <v>182</v>
      </c>
    </row>
    <row r="196" spans="1:3">
      <c r="A196" s="18" t="s">
        <v>651</v>
      </c>
      <c r="B196" s="18" t="s">
        <v>652</v>
      </c>
      <c r="C196" s="17">
        <v>10</v>
      </c>
    </row>
    <row r="197" spans="1:3">
      <c r="A197" s="18" t="s">
        <v>682</v>
      </c>
      <c r="B197" s="18" t="s">
        <v>683</v>
      </c>
      <c r="C197" s="17">
        <v>324</v>
      </c>
    </row>
    <row r="198" spans="1:3">
      <c r="A198" s="18" t="s">
        <v>735</v>
      </c>
      <c r="B198" s="18" t="s">
        <v>736</v>
      </c>
      <c r="C198" s="17">
        <v>29</v>
      </c>
    </row>
    <row r="199" spans="1:3">
      <c r="A199" s="18" t="s">
        <v>727</v>
      </c>
      <c r="B199" s="18" t="s">
        <v>728</v>
      </c>
      <c r="C199" s="17">
        <v>67</v>
      </c>
    </row>
    <row r="200" spans="1:3">
      <c r="A200" s="18" t="s">
        <v>731</v>
      </c>
      <c r="B200" s="18" t="s">
        <v>732</v>
      </c>
      <c r="C200" s="17">
        <v>99</v>
      </c>
    </row>
    <row r="201" spans="1:3">
      <c r="A201" s="18" t="s">
        <v>339</v>
      </c>
      <c r="B201" s="18" t="s">
        <v>340</v>
      </c>
      <c r="C201" s="17">
        <v>336</v>
      </c>
    </row>
    <row r="202" spans="1:3">
      <c r="A202" s="18" t="s">
        <v>617</v>
      </c>
      <c r="B202" s="18" t="s">
        <v>618</v>
      </c>
      <c r="C202" s="17">
        <v>1</v>
      </c>
    </row>
    <row r="203" spans="1:3">
      <c r="A203" s="18" t="s">
        <v>749</v>
      </c>
      <c r="B203" s="18" t="s">
        <v>750</v>
      </c>
      <c r="C203" s="17">
        <v>36</v>
      </c>
    </row>
    <row r="204" spans="1:3">
      <c r="A204" s="18" t="s">
        <v>352</v>
      </c>
      <c r="B204" s="18" t="s">
        <v>353</v>
      </c>
      <c r="C204" s="17">
        <v>0</v>
      </c>
    </row>
    <row r="205" spans="1:3">
      <c r="A205" s="18" t="s">
        <v>252</v>
      </c>
      <c r="B205" s="18" t="s">
        <v>253</v>
      </c>
      <c r="C205" s="17">
        <v>79</v>
      </c>
    </row>
    <row r="206" spans="1:3">
      <c r="A206" s="18" t="s">
        <v>264</v>
      </c>
      <c r="B206" s="18" t="s">
        <v>265</v>
      </c>
      <c r="C206" s="17">
        <v>19</v>
      </c>
    </row>
    <row r="207" spans="1:3">
      <c r="A207" s="18" t="s">
        <v>72</v>
      </c>
      <c r="B207" s="18" t="s">
        <v>73</v>
      </c>
      <c r="C207" s="17">
        <v>19</v>
      </c>
    </row>
    <row r="208" spans="1:3">
      <c r="A208" s="18" t="s">
        <v>753</v>
      </c>
      <c r="B208" s="18" t="s">
        <v>754</v>
      </c>
      <c r="C208" s="17">
        <v>11</v>
      </c>
    </row>
    <row r="209" spans="1:3">
      <c r="A209" s="18" t="s">
        <v>593</v>
      </c>
      <c r="B209" s="18" t="s">
        <v>594</v>
      </c>
      <c r="C209" s="17">
        <v>192</v>
      </c>
    </row>
    <row r="210" spans="1:3">
      <c r="A210" s="18" t="s">
        <v>771</v>
      </c>
      <c r="B210" s="18" t="s">
        <v>772</v>
      </c>
      <c r="C210" s="17">
        <v>608</v>
      </c>
    </row>
    <row r="211" spans="1:3">
      <c r="A211" s="18" t="s">
        <v>348</v>
      </c>
      <c r="B211" s="18" t="s">
        <v>349</v>
      </c>
      <c r="C211" s="17">
        <v>39</v>
      </c>
    </row>
    <row r="212" spans="1:3">
      <c r="A212" s="18" t="s">
        <v>233</v>
      </c>
      <c r="B212" s="18" t="s">
        <v>234</v>
      </c>
      <c r="C212" s="17">
        <v>55</v>
      </c>
    </row>
    <row r="213" spans="1:3">
      <c r="A213" s="18" t="s">
        <v>743</v>
      </c>
      <c r="B213" s="18" t="s">
        <v>744</v>
      </c>
      <c r="C213" s="17">
        <v>32</v>
      </c>
    </row>
    <row r="214" spans="1:3">
      <c r="A214" s="18" t="s">
        <v>741</v>
      </c>
      <c r="B214" s="18" t="s">
        <v>742</v>
      </c>
      <c r="C214" s="17">
        <v>44</v>
      </c>
    </row>
    <row r="215" spans="1:3">
      <c r="A215" s="18" t="s">
        <v>330</v>
      </c>
      <c r="B215" s="18" t="s">
        <v>331</v>
      </c>
      <c r="C215" s="17">
        <v>1</v>
      </c>
    </row>
    <row r="216" spans="1:3">
      <c r="A216" s="18" t="s">
        <v>221</v>
      </c>
      <c r="B216" s="18" t="s">
        <v>222</v>
      </c>
      <c r="C216" s="17">
        <v>1</v>
      </c>
    </row>
    <row r="217" spans="1:3">
      <c r="A217" s="18" t="s">
        <v>225</v>
      </c>
      <c r="B217" s="18" t="s">
        <v>226</v>
      </c>
      <c r="C217" s="17">
        <v>8</v>
      </c>
    </row>
    <row r="218" spans="1:3">
      <c r="A218" s="18" t="s">
        <v>482</v>
      </c>
      <c r="B218" s="18" t="s">
        <v>483</v>
      </c>
      <c r="C218" s="17">
        <v>233</v>
      </c>
    </row>
    <row r="219" spans="1:3">
      <c r="A219" s="18" t="s">
        <v>375</v>
      </c>
      <c r="B219" s="18" t="s">
        <v>376</v>
      </c>
      <c r="C219" s="17">
        <v>0</v>
      </c>
    </row>
    <row r="220" spans="1:3">
      <c r="A220" s="18" t="s">
        <v>745</v>
      </c>
      <c r="B220" s="18" t="s">
        <v>746</v>
      </c>
      <c r="C220" s="17">
        <v>0</v>
      </c>
    </row>
    <row r="221" spans="1:3">
      <c r="A221" s="18" t="s">
        <v>378</v>
      </c>
      <c r="B221" s="18" t="s">
        <v>379</v>
      </c>
      <c r="C221" s="17">
        <v>193</v>
      </c>
    </row>
    <row r="222" spans="1:3">
      <c r="A222" s="18" t="s">
        <v>747</v>
      </c>
      <c r="B222" s="18" t="s">
        <v>748</v>
      </c>
      <c r="C222" s="17">
        <v>76</v>
      </c>
    </row>
    <row r="223" spans="1:3">
      <c r="A223" s="18" t="s">
        <v>645</v>
      </c>
      <c r="B223" s="18" t="s">
        <v>646</v>
      </c>
      <c r="C223" s="17">
        <v>387</v>
      </c>
    </row>
    <row r="224" spans="1:3">
      <c r="A224" s="18" t="s">
        <v>636</v>
      </c>
      <c r="B224" s="18" t="s">
        <v>637</v>
      </c>
      <c r="C224" s="17">
        <v>510</v>
      </c>
    </row>
    <row r="225" spans="1:3">
      <c r="A225" s="18" t="s">
        <v>643</v>
      </c>
      <c r="B225" s="18" t="s">
        <v>644</v>
      </c>
      <c r="C225" s="17">
        <v>654</v>
      </c>
    </row>
    <row r="226" spans="1:3">
      <c r="A226" s="18" t="s">
        <v>641</v>
      </c>
      <c r="B226" s="18" t="s">
        <v>642</v>
      </c>
      <c r="C226" s="17">
        <v>410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HomePage</vt:lpstr>
      <vt:lpstr>mã kho</vt:lpstr>
      <vt:lpstr>XN LA</vt:lpstr>
      <vt:lpstr>XN PE</vt:lpstr>
      <vt:lpstr>Arr</vt:lpstr>
      <vt:lpstr>TB</vt:lpstr>
      <vt:lpstr>KhoLongAn</vt:lpstr>
      <vt:lpstr>KhoPhuEm</vt:lpstr>
      <vt:lpstr>HomePage!Print_Area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DN</dc:creator>
  <cp:lastModifiedBy>DN</cp:lastModifiedBy>
  <cp:lastPrinted>2019-02-13T11:42:09Z</cp:lastPrinted>
  <dcterms:created xsi:type="dcterms:W3CDTF">2019-01-07T09:36:19Z</dcterms:created>
  <dcterms:modified xsi:type="dcterms:W3CDTF">2019-03-22T16:22:10Z</dcterms:modified>
</cp:coreProperties>
</file>