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evinhardin/Documents/EAGLE/projects/Dual Mono Amp Design/"/>
    </mc:Choice>
  </mc:AlternateContent>
  <xr:revisionPtr revIDLastSave="0" documentId="13_ncr:1_{C3035FDC-DB3E-5A40-A1C6-62F9DEE9EEDC}" xr6:coauthVersionLast="47" xr6:coauthVersionMax="47" xr10:uidLastSave="{00000000-0000-0000-0000-000000000000}"/>
  <bookViews>
    <workbookView xWindow="22180" yWindow="500" windowWidth="38400" windowHeight="23500" activeTab="3" xr2:uid="{00000000-000D-0000-FFFF-FFFF00000000}"/>
  </bookViews>
  <sheets>
    <sheet name="Sheet1" sheetId="2" r:id="rId1"/>
    <sheet name="Dual Mono AK4493 MKII v175  (2)" sheetId="3" state="hidden" r:id="rId2"/>
    <sheet name="Dual Mono AK4493 MKII v175 BoM" sheetId="1" r:id="rId3"/>
    <sheet name="Sheet3" sheetId="9" r:id="rId4"/>
  </sheets>
  <definedNames>
    <definedName name="_xlnm._FilterDatabase" localSheetId="1" hidden="1">'Dual Mono AK4493 MKII v175  (2)'!$A$1:$F$125</definedName>
    <definedName name="_xlnm._FilterDatabase" localSheetId="2" hidden="1">'Dual Mono AK4493 MKII v175 BoM'!$A$1:$E$125</definedName>
    <definedName name="_xlnm._FilterDatabase" localSheetId="0" hidden="1">Sheet1!$A$1:$F$133</definedName>
    <definedName name="Dual_Mono_Amp_Design_Partlist_1_28_24_1" localSheetId="0">Sheet1!$A$1:$F$133</definedName>
    <definedName name="Dual_Mono_Amp_Design_Partlist_2_04_24" localSheetId="3">Sheet3!$A$1:$F$133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9" i="2" l="1"/>
  <c r="L60" i="2"/>
  <c r="O98" i="2"/>
  <c r="O99" i="2"/>
  <c r="O100" i="2"/>
  <c r="O101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9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2" i="2"/>
  <c r="H3" i="2"/>
  <c r="M3" i="2" s="1"/>
  <c r="H4" i="2"/>
  <c r="M4" i="2" s="1"/>
  <c r="H5" i="2"/>
  <c r="M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M20" i="2" s="1"/>
  <c r="H21" i="2"/>
  <c r="M21" i="2" s="1"/>
  <c r="H22" i="2"/>
  <c r="M22" i="2" s="1"/>
  <c r="H23" i="2"/>
  <c r="M23" i="2" s="1"/>
  <c r="H24" i="2"/>
  <c r="M24" i="2" s="1"/>
  <c r="H25" i="2"/>
  <c r="M25" i="2" s="1"/>
  <c r="H26" i="2"/>
  <c r="M26" i="2" s="1"/>
  <c r="H27" i="2"/>
  <c r="M27" i="2" s="1"/>
  <c r="H28" i="2"/>
  <c r="M28" i="2" s="1"/>
  <c r="H29" i="2"/>
  <c r="M29" i="2" s="1"/>
  <c r="H30" i="2"/>
  <c r="M30" i="2" s="1"/>
  <c r="H31" i="2"/>
  <c r="M31" i="2" s="1"/>
  <c r="H32" i="2"/>
  <c r="M32" i="2" s="1"/>
  <c r="H33" i="2"/>
  <c r="M33" i="2" s="1"/>
  <c r="H34" i="2"/>
  <c r="M34" i="2" s="1"/>
  <c r="H35" i="2"/>
  <c r="M35" i="2" s="1"/>
  <c r="H36" i="2"/>
  <c r="M36" i="2" s="1"/>
  <c r="H37" i="2"/>
  <c r="M37" i="2" s="1"/>
  <c r="H38" i="2"/>
  <c r="M38" i="2" s="1"/>
  <c r="H39" i="2"/>
  <c r="M39" i="2" s="1"/>
  <c r="H40" i="2"/>
  <c r="M40" i="2" s="1"/>
  <c r="H41" i="2"/>
  <c r="M41" i="2" s="1"/>
  <c r="H42" i="2"/>
  <c r="M42" i="2" s="1"/>
  <c r="H43" i="2"/>
  <c r="M43" i="2" s="1"/>
  <c r="H44" i="2"/>
  <c r="M44" i="2" s="1"/>
  <c r="H45" i="2"/>
  <c r="M45" i="2" s="1"/>
  <c r="H46" i="2"/>
  <c r="M46" i="2" s="1"/>
  <c r="H47" i="2"/>
  <c r="M47" i="2" s="1"/>
  <c r="H48" i="2"/>
  <c r="M48" i="2" s="1"/>
  <c r="H49" i="2"/>
  <c r="M49" i="2" s="1"/>
  <c r="H50" i="2"/>
  <c r="M50" i="2" s="1"/>
  <c r="H51" i="2"/>
  <c r="M51" i="2" s="1"/>
  <c r="H52" i="2"/>
  <c r="M52" i="2" s="1"/>
  <c r="H53" i="2"/>
  <c r="M53" i="2" s="1"/>
  <c r="H54" i="2"/>
  <c r="M54" i="2" s="1"/>
  <c r="H55" i="2"/>
  <c r="M55" i="2" s="1"/>
  <c r="H56" i="2"/>
  <c r="M56" i="2" s="1"/>
  <c r="H57" i="2"/>
  <c r="M57" i="2" s="1"/>
  <c r="H58" i="2"/>
  <c r="M58" i="2" s="1"/>
  <c r="H59" i="2"/>
  <c r="M59" i="2" s="1"/>
  <c r="H60" i="2"/>
  <c r="M60" i="2" s="1"/>
  <c r="H61" i="2"/>
  <c r="M61" i="2" s="1"/>
  <c r="H62" i="2"/>
  <c r="M62" i="2" s="1"/>
  <c r="H63" i="2"/>
  <c r="M63" i="2" s="1"/>
  <c r="H64" i="2"/>
  <c r="M64" i="2" s="1"/>
  <c r="H65" i="2"/>
  <c r="M65" i="2" s="1"/>
  <c r="H66" i="2"/>
  <c r="M66" i="2" s="1"/>
  <c r="H67" i="2"/>
  <c r="M67" i="2" s="1"/>
  <c r="H68" i="2"/>
  <c r="M68" i="2" s="1"/>
  <c r="H69" i="2"/>
  <c r="M69" i="2" s="1"/>
  <c r="H70" i="2"/>
  <c r="M70" i="2" s="1"/>
  <c r="H71" i="2"/>
  <c r="M71" i="2" s="1"/>
  <c r="H72" i="2"/>
  <c r="M72" i="2" s="1"/>
  <c r="H73" i="2"/>
  <c r="M73" i="2" s="1"/>
  <c r="H74" i="2"/>
  <c r="M74" i="2" s="1"/>
  <c r="H75" i="2"/>
  <c r="M75" i="2" s="1"/>
  <c r="H76" i="2"/>
  <c r="H77" i="2"/>
  <c r="M77" i="2" s="1"/>
  <c r="H78" i="2"/>
  <c r="M78" i="2" s="1"/>
  <c r="H79" i="2"/>
  <c r="H80" i="2"/>
  <c r="M80" i="2" s="1"/>
  <c r="H81" i="2"/>
  <c r="M81" i="2" s="1"/>
  <c r="H82" i="2"/>
  <c r="M82" i="2" s="1"/>
  <c r="H83" i="2"/>
  <c r="M83" i="2" s="1"/>
  <c r="H84" i="2"/>
  <c r="M84" i="2" s="1"/>
  <c r="H85" i="2"/>
  <c r="M85" i="2" s="1"/>
  <c r="H86" i="2"/>
  <c r="M86" i="2" s="1"/>
  <c r="H87" i="2"/>
  <c r="M87" i="2" s="1"/>
  <c r="H88" i="2"/>
  <c r="M88" i="2" s="1"/>
  <c r="H89" i="2"/>
  <c r="M89" i="2" s="1"/>
  <c r="H90" i="2"/>
  <c r="M90" i="2" s="1"/>
  <c r="H91" i="2"/>
  <c r="M91" i="2" s="1"/>
  <c r="H92" i="2"/>
  <c r="M92" i="2" s="1"/>
  <c r="H93" i="2"/>
  <c r="M93" i="2" s="1"/>
  <c r="H94" i="2"/>
  <c r="M94" i="2" s="1"/>
  <c r="H95" i="2"/>
  <c r="M95" i="2" s="1"/>
  <c r="H96" i="2"/>
  <c r="M96" i="2" s="1"/>
  <c r="H97" i="2"/>
  <c r="M97" i="2" s="1"/>
  <c r="H98" i="2"/>
  <c r="M98" i="2" s="1"/>
  <c r="H99" i="2"/>
  <c r="M99" i="2" s="1"/>
  <c r="H100" i="2"/>
  <c r="M100" i="2" s="1"/>
  <c r="H101" i="2"/>
  <c r="M101" i="2" s="1"/>
  <c r="H102" i="2"/>
  <c r="M102" i="2" s="1"/>
  <c r="H103" i="2"/>
  <c r="M103" i="2" s="1"/>
  <c r="H104" i="2"/>
  <c r="M104" i="2" s="1"/>
  <c r="H105" i="2"/>
  <c r="M105" i="2" s="1"/>
  <c r="H106" i="2"/>
  <c r="M106" i="2" s="1"/>
  <c r="H107" i="2"/>
  <c r="M107" i="2" s="1"/>
  <c r="H108" i="2"/>
  <c r="M108" i="2" s="1"/>
  <c r="H109" i="2"/>
  <c r="M109" i="2" s="1"/>
  <c r="H110" i="2"/>
  <c r="M110" i="2" s="1"/>
  <c r="H111" i="2"/>
  <c r="M111" i="2" s="1"/>
  <c r="H112" i="2"/>
  <c r="M112" i="2" s="1"/>
  <c r="H113" i="2"/>
  <c r="M113" i="2" s="1"/>
  <c r="H114" i="2"/>
  <c r="M114" i="2" s="1"/>
  <c r="H115" i="2"/>
  <c r="M115" i="2" s="1"/>
  <c r="H116" i="2"/>
  <c r="M116" i="2" s="1"/>
  <c r="H117" i="2"/>
  <c r="M117" i="2" s="1"/>
  <c r="H118" i="2"/>
  <c r="M118" i="2" s="1"/>
  <c r="H119" i="2"/>
  <c r="M119" i="2" s="1"/>
  <c r="H120" i="2"/>
  <c r="M120" i="2" s="1"/>
  <c r="H121" i="2"/>
  <c r="M121" i="2" s="1"/>
  <c r="H122" i="2"/>
  <c r="M122" i="2" s="1"/>
  <c r="H123" i="2"/>
  <c r="M123" i="2" s="1"/>
  <c r="H124" i="2"/>
  <c r="M124" i="2" s="1"/>
  <c r="H125" i="2"/>
  <c r="M125" i="2" s="1"/>
  <c r="H126" i="2"/>
  <c r="M126" i="2" s="1"/>
  <c r="H127" i="2"/>
  <c r="M127" i="2" s="1"/>
  <c r="H128" i="2"/>
  <c r="M128" i="2" s="1"/>
  <c r="H129" i="2"/>
  <c r="M129" i="2" s="1"/>
  <c r="H130" i="2"/>
  <c r="M130" i="2" s="1"/>
  <c r="H131" i="2"/>
  <c r="M131" i="2" s="1"/>
  <c r="H132" i="2"/>
  <c r="M132" i="2" s="1"/>
  <c r="H133" i="2"/>
  <c r="M133" i="2" s="1"/>
  <c r="H2" i="2"/>
  <c r="M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" i="2"/>
  <c r="M79" i="2" l="1"/>
  <c r="M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ABBC69-C569-8547-ADA4-1C18CD6582DB}" name="Dual Mono Amp Design Partlist 1_28_24" type="6" refreshedVersion="8" background="1" saveData="1">
    <textPr firstRow="9" sourceFile="/Users/kevinhardin/Documents/EAGLE/projects/Dual Mono Amp Design/Dual Mono Amp Design Partlist 1_28_24" delimited="0">
      <textFields count="6">
        <textField type="text"/>
        <textField type="text" position="9"/>
        <textField type="text" position="37"/>
        <textField type="text" position="55"/>
        <textField type="text" position="83"/>
        <textField type="text" position="105"/>
      </textFields>
    </textPr>
  </connection>
  <connection id="2" xr16:uid="{A9E1B6A3-B500-044F-B0DE-9AD46548E213}" name="Dual Mono Amp Design Partlist 2_04_24" type="6" refreshedVersion="8" background="1" saveData="1">
    <textPr codePage="10000" firstRow="9" sourceFile="/Users/kevinhardin/Documents/EAGLE/projects/Dual Mono Amp Design/Dual Mono Amp Design Partlist 2_04_24" delimited="0">
      <textFields count="6">
        <textField type="text"/>
        <textField type="text" position="9"/>
        <textField type="text" position="37"/>
        <textField type="text" position="60"/>
        <textField type="text" position="83"/>
        <textField type="text" position="105"/>
      </textFields>
    </textPr>
  </connection>
</connections>
</file>

<file path=xl/sharedStrings.xml><?xml version="1.0" encoding="utf-8"?>
<sst xmlns="http://schemas.openxmlformats.org/spreadsheetml/2006/main" count="2343" uniqueCount="460">
  <si>
    <t>Part</t>
  </si>
  <si>
    <t>Value</t>
  </si>
  <si>
    <t>Package</t>
  </si>
  <si>
    <t>Description</t>
  </si>
  <si>
    <t>22-23-2021</t>
  </si>
  <si>
    <t>.100 (2.54mm) Center Header - 2 Pin"</t>
  </si>
  <si>
    <t>U.FL</t>
  </si>
  <si>
    <t>0.1u</t>
  </si>
  <si>
    <t>C0805K</t>
  </si>
  <si>
    <t>C0603K</t>
  </si>
  <si>
    <t>10u</t>
  </si>
  <si>
    <t>E2,5-5</t>
  </si>
  <si>
    <t>E5-8,5</t>
  </si>
  <si>
    <t>E2-4</t>
  </si>
  <si>
    <t>E2,5-7</t>
  </si>
  <si>
    <t>2.2u</t>
  </si>
  <si>
    <t>I2C</t>
  </si>
  <si>
    <t>IC1</t>
  </si>
  <si>
    <t>8-PIN</t>
  </si>
  <si>
    <t>TQFP48_NARROW</t>
  </si>
  <si>
    <t>LT3042</t>
  </si>
  <si>
    <t>MSOP-10</t>
  </si>
  <si>
    <t>M0805</t>
  </si>
  <si>
    <t>R5A</t>
  </si>
  <si>
    <t>200K</t>
  </si>
  <si>
    <t>2.2k</t>
  </si>
  <si>
    <t>22-23-2071</t>
  </si>
  <si>
    <t>.100 (2.54mm) Center Header - 7 Pin</t>
  </si>
  <si>
    <t>Qty</t>
  </si>
  <si>
    <t>Flip-Flop</t>
  </si>
  <si>
    <t>LDO</t>
  </si>
  <si>
    <t>Ceramic Capacitor X7R</t>
  </si>
  <si>
    <t>Resistor, Voltage Setting, 0.1%</t>
  </si>
  <si>
    <t>Resistor 1%</t>
  </si>
  <si>
    <t>Organic Polymer Capacitor</t>
  </si>
  <si>
    <t>10u 10V or more</t>
  </si>
  <si>
    <t>10u 6.3V or more</t>
  </si>
  <si>
    <t>2200U 10V or more</t>
  </si>
  <si>
    <t>470u 10V or more</t>
  </si>
  <si>
    <t>10-22u</t>
  </si>
  <si>
    <t>~33K</t>
  </si>
  <si>
    <t>4.7u-10u</t>
  </si>
  <si>
    <t>Aliexpress.com</t>
  </si>
  <si>
    <t>Source</t>
  </si>
  <si>
    <t>Mouser 754-RR1220P-204D</t>
  </si>
  <si>
    <t>Mouser 80-A758BG106M1EAAE70</t>
  </si>
  <si>
    <t>Mouser 661-APSG160E222MJ20S</t>
  </si>
  <si>
    <t>Mouser 647-RNU1A100MDSASQ</t>
  </si>
  <si>
    <t>Mouser 647-RNE1C471MDN1PX</t>
  </si>
  <si>
    <t>U.FL Female SMD</t>
  </si>
  <si>
    <t>0R</t>
  </si>
  <si>
    <t>5,1R</t>
  </si>
  <si>
    <t>AK4493EQ</t>
  </si>
  <si>
    <t>AK4493EQ DAC</t>
  </si>
  <si>
    <t>PO74G374A</t>
  </si>
  <si>
    <t>TSSOP20</t>
  </si>
  <si>
    <t>Ebay</t>
  </si>
  <si>
    <t>IC4</t>
  </si>
  <si>
    <t>LP5907 1.8V</t>
  </si>
  <si>
    <t>SOT-95</t>
  </si>
  <si>
    <t>33R</t>
  </si>
  <si>
    <t>M0603</t>
  </si>
  <si>
    <t>Resistor, Voltage Setting, 1%</t>
  </si>
  <si>
    <t>Mouser</t>
  </si>
  <si>
    <t>10K</t>
  </si>
  <si>
    <t>R21A</t>
  </si>
  <si>
    <t>C1206K</t>
  </si>
  <si>
    <t>4.7u</t>
  </si>
  <si>
    <t>C30</t>
  </si>
  <si>
    <t>C31</t>
  </si>
  <si>
    <t>22u</t>
  </si>
  <si>
    <t>22-23-2081</t>
  </si>
  <si>
    <t>.100 (2.54mm) Center Header - 8 Pin</t>
  </si>
  <si>
    <t>Mouser RT0603DRE075R1L</t>
  </si>
  <si>
    <t>Mouser RT0603FRE0733RL</t>
  </si>
  <si>
    <t>~51K</t>
  </si>
  <si>
    <t>Mouser CPF0805B51KE1</t>
  </si>
  <si>
    <t>Mouser 963-EMK316BB7226ML-T</t>
  </si>
  <si>
    <t>SI544</t>
  </si>
  <si>
    <t>Si544, CMOS output, 5mm x 7mm</t>
  </si>
  <si>
    <t>Mouser / Farnell / Arrow</t>
  </si>
  <si>
    <t>no part</t>
  </si>
  <si>
    <t>Library</t>
  </si>
  <si>
    <t>Orientation</t>
  </si>
  <si>
    <t>AVDDL</t>
  </si>
  <si>
    <t>con-molex</t>
  </si>
  <si>
    <t>R270</t>
  </si>
  <si>
    <t>AVDDR</t>
  </si>
  <si>
    <t>R90</t>
  </si>
  <si>
    <t>BD1</t>
  </si>
  <si>
    <t>I2SOVERUSBV3</t>
  </si>
  <si>
    <t>C1A</t>
  </si>
  <si>
    <t>rcl_user</t>
  </si>
  <si>
    <t>MR270</t>
  </si>
  <si>
    <t>C2A1</t>
  </si>
  <si>
    <t>MR315</t>
  </si>
  <si>
    <t>C2A2</t>
  </si>
  <si>
    <t>MR45</t>
  </si>
  <si>
    <t>C3A</t>
  </si>
  <si>
    <t>rcl</t>
  </si>
  <si>
    <t>R135</t>
  </si>
  <si>
    <t>C3B</t>
  </si>
  <si>
    <t>C4A1</t>
  </si>
  <si>
    <t>C4A2</t>
  </si>
  <si>
    <t>C5A</t>
  </si>
  <si>
    <t>C5B</t>
  </si>
  <si>
    <t>R0</t>
  </si>
  <si>
    <t>C6A1</t>
  </si>
  <si>
    <t>MR225</t>
  </si>
  <si>
    <t>C6A2</t>
  </si>
  <si>
    <t>C7A</t>
  </si>
  <si>
    <t>C7B</t>
  </si>
  <si>
    <t>C8A1</t>
  </si>
  <si>
    <t>C8A2</t>
  </si>
  <si>
    <t>C9A</t>
  </si>
  <si>
    <t>C9B</t>
  </si>
  <si>
    <t>R180</t>
  </si>
  <si>
    <t>C10A1</t>
  </si>
  <si>
    <t>C10A2</t>
  </si>
  <si>
    <t>C11A</t>
  </si>
  <si>
    <t>C11B</t>
  </si>
  <si>
    <t>C12A1</t>
  </si>
  <si>
    <t>C12A2</t>
  </si>
  <si>
    <t>C13A</t>
  </si>
  <si>
    <t>C13B</t>
  </si>
  <si>
    <t>C14A1</t>
  </si>
  <si>
    <t>MR180</t>
  </si>
  <si>
    <t>C14A2</t>
  </si>
  <si>
    <t>C15A</t>
  </si>
  <si>
    <t>R45</t>
  </si>
  <si>
    <t>C15B</t>
  </si>
  <si>
    <t>C16A1</t>
  </si>
  <si>
    <t>MR0</t>
  </si>
  <si>
    <t>C16A2</t>
  </si>
  <si>
    <t>MR90</t>
  </si>
  <si>
    <t>C17A</t>
  </si>
  <si>
    <t>C17B</t>
  </si>
  <si>
    <t>C18A</t>
  </si>
  <si>
    <t>C18B</t>
  </si>
  <si>
    <t>C18C</t>
  </si>
  <si>
    <t>C18D</t>
  </si>
  <si>
    <t>C18E</t>
  </si>
  <si>
    <t>C18F</t>
  </si>
  <si>
    <t>C19A</t>
  </si>
  <si>
    <t>C19B</t>
  </si>
  <si>
    <t>C19C</t>
  </si>
  <si>
    <t>C19D</t>
  </si>
  <si>
    <t>C19E</t>
  </si>
  <si>
    <t>C19F</t>
  </si>
  <si>
    <t>C20A</t>
  </si>
  <si>
    <t>C20B</t>
  </si>
  <si>
    <t>C20C</t>
  </si>
  <si>
    <t>C20D</t>
  </si>
  <si>
    <t>C20E</t>
  </si>
  <si>
    <t>C20F</t>
  </si>
  <si>
    <t>C21A</t>
  </si>
  <si>
    <t>C21B</t>
  </si>
  <si>
    <t>C21C</t>
  </si>
  <si>
    <t>C21D</t>
  </si>
  <si>
    <t>C21E</t>
  </si>
  <si>
    <t>C21F</t>
  </si>
  <si>
    <t>C22A</t>
  </si>
  <si>
    <t>C23A</t>
  </si>
  <si>
    <t>C24A</t>
  </si>
  <si>
    <t>C25A</t>
  </si>
  <si>
    <t>470u</t>
  </si>
  <si>
    <t>C25B</t>
  </si>
  <si>
    <t>C25C</t>
  </si>
  <si>
    <t>C26A</t>
  </si>
  <si>
    <t>C26B</t>
  </si>
  <si>
    <t>C27A</t>
  </si>
  <si>
    <t>C27B</t>
  </si>
  <si>
    <t>C28A</t>
  </si>
  <si>
    <t>C28B</t>
  </si>
  <si>
    <t>DIF1</t>
  </si>
  <si>
    <t>SJ_2</t>
  </si>
  <si>
    <t>jumper</t>
  </si>
  <si>
    <t>DIF3</t>
  </si>
  <si>
    <t>DVDD</t>
  </si>
  <si>
    <t>IC2</t>
  </si>
  <si>
    <t>AK4493</t>
  </si>
  <si>
    <t>LQFP48</t>
  </si>
  <si>
    <t>IC3</t>
  </si>
  <si>
    <t>IC4A</t>
  </si>
  <si>
    <t>SN74ABT273DBR</t>
  </si>
  <si>
    <t>SOP65P780X200-20N</t>
  </si>
  <si>
    <t>J5</t>
  </si>
  <si>
    <t>1X07</t>
  </si>
  <si>
    <t>SparkFun-Connectors</t>
  </si>
  <si>
    <t>J6</t>
  </si>
  <si>
    <t>J7</t>
  </si>
  <si>
    <t>J8</t>
  </si>
  <si>
    <t>J9</t>
  </si>
  <si>
    <t>J10</t>
  </si>
  <si>
    <t>J11</t>
  </si>
  <si>
    <t>J12</t>
  </si>
  <si>
    <t>JP5</t>
  </si>
  <si>
    <t>pinhead</t>
  </si>
  <si>
    <t>LDO1</t>
  </si>
  <si>
    <t>SOP50P490X110-11N</t>
  </si>
  <si>
    <t>LDO2</t>
  </si>
  <si>
    <t>LDO3</t>
  </si>
  <si>
    <t>LDO4</t>
  </si>
  <si>
    <t>LDO5</t>
  </si>
  <si>
    <t>LDO7</t>
  </si>
  <si>
    <t>LP5907-1.8V</t>
  </si>
  <si>
    <t>SOT95P280X145-5N</t>
  </si>
  <si>
    <t>LDO8</t>
  </si>
  <si>
    <t>LDO9</t>
  </si>
  <si>
    <t>R1A</t>
  </si>
  <si>
    <t>R1B</t>
  </si>
  <si>
    <t>R2A</t>
  </si>
  <si>
    <t>R2B</t>
  </si>
  <si>
    <t>R3A</t>
  </si>
  <si>
    <t>R3B</t>
  </si>
  <si>
    <t>R4A</t>
  </si>
  <si>
    <t>R4B</t>
  </si>
  <si>
    <t>R6A</t>
  </si>
  <si>
    <t>1k</t>
  </si>
  <si>
    <t>R6B</t>
  </si>
  <si>
    <t>R6C</t>
  </si>
  <si>
    <t>R6D</t>
  </si>
  <si>
    <t>R6E</t>
  </si>
  <si>
    <t>R6F</t>
  </si>
  <si>
    <t>R7A</t>
  </si>
  <si>
    <t>33k</t>
  </si>
  <si>
    <t>R7B</t>
  </si>
  <si>
    <t>R7C</t>
  </si>
  <si>
    <t>R7D</t>
  </si>
  <si>
    <t>R7E</t>
  </si>
  <si>
    <t>R7F</t>
  </si>
  <si>
    <t>R8A</t>
  </si>
  <si>
    <t>200k</t>
  </si>
  <si>
    <t>R8C</t>
  </si>
  <si>
    <t>R8D</t>
  </si>
  <si>
    <t>R8E</t>
  </si>
  <si>
    <t>R8F</t>
  </si>
  <si>
    <t>R10</t>
  </si>
  <si>
    <t>R20</t>
  </si>
  <si>
    <t>R28B</t>
  </si>
  <si>
    <t>SH1</t>
  </si>
  <si>
    <t>SHORTA5</t>
  </si>
  <si>
    <t>SHORT_ALL-50</t>
  </si>
  <si>
    <t>SH2</t>
  </si>
  <si>
    <t>SH3</t>
  </si>
  <si>
    <t>SMUTE1</t>
  </si>
  <si>
    <t>SJ</t>
  </si>
  <si>
    <t>SMUTE2</t>
  </si>
  <si>
    <t>X1</t>
  </si>
  <si>
    <t>22-23-2061</t>
  </si>
  <si>
    <t>X2</t>
  </si>
  <si>
    <t>Position (mm)</t>
  </si>
  <si>
    <t>(3.19 50.3711125)</t>
  </si>
  <si>
    <t>Hifi Nutube DAC (Next 6) 28</t>
  </si>
  <si>
    <t>(41.92924375 64)</t>
  </si>
  <si>
    <t>(3.19 59.81)</t>
  </si>
  <si>
    <t>0.1u, Ceramic Capacitor X7R</t>
  </si>
  <si>
    <t>(60.86665 18.34868125)</t>
  </si>
  <si>
    <t>(51.3163 22.364259375)</t>
  </si>
  <si>
    <t>(15.54240625 19.8073)</t>
  </si>
  <si>
    <t>(77.2121 9.47846875)</t>
  </si>
  <si>
    <t>(6.607425 48.60714375)</t>
  </si>
  <si>
    <t>(73.609825 58.4689625)</t>
  </si>
  <si>
    <t>(47.966790625 34.62)</t>
  </si>
  <si>
    <t>(45.426790625 34.62)</t>
  </si>
  <si>
    <t>(42.886790625 34.62)</t>
  </si>
  <si>
    <t>(4.7762 43.3906625)</t>
  </si>
  <si>
    <t>(29.2288875 59.8)</t>
  </si>
  <si>
    <t>(36.2093375 60.81)</t>
  </si>
  <si>
    <t>Dual Mono Amp Lib</t>
  </si>
  <si>
    <t>(44.44424375 41.12)</t>
  </si>
  <si>
    <t>(14.109834375 60.81)</t>
  </si>
  <si>
    <t>(53.7232375 28.46195)</t>
  </si>
  <si>
    <t>(73.450025 51.678775)</t>
  </si>
  <si>
    <t>(77.5126875 55.30165)</t>
  </si>
  <si>
    <t>(46.52275625 55.39835)</t>
  </si>
  <si>
    <t>(49.368971875 9.85165)</t>
  </si>
  <si>
    <t>(32.9242 46.150528125)</t>
  </si>
  <si>
    <t>(39.5 34.395)</t>
  </si>
  <si>
    <t>(3.19 55.99)</t>
  </si>
  <si>
    <t>(40.9093375 60.81)</t>
  </si>
  <si>
    <t>(86.6984875 37.771775)</t>
  </si>
  <si>
    <t>(81.3762 3.19)</t>
  </si>
  <si>
    <t>(8.5122875 3.19)</t>
  </si>
  <si>
    <t>LDO6</t>
  </si>
  <si>
    <t>R8B</t>
  </si>
  <si>
    <t>BCLK</t>
  </si>
  <si>
    <t>DATA</t>
  </si>
  <si>
    <t>LRCK</t>
  </si>
  <si>
    <t>MCLK</t>
  </si>
  <si>
    <t>C2A</t>
  </si>
  <si>
    <t>C2B</t>
  </si>
  <si>
    <t>C4A</t>
  </si>
  <si>
    <t>C4B</t>
  </si>
  <si>
    <t>C6A</t>
  </si>
  <si>
    <t>C6B</t>
  </si>
  <si>
    <t>C8A</t>
  </si>
  <si>
    <t>C8B</t>
  </si>
  <si>
    <t>C10A</t>
  </si>
  <si>
    <t>C10B</t>
  </si>
  <si>
    <t>C12A</t>
  </si>
  <si>
    <t>C12B</t>
  </si>
  <si>
    <t>C14A</t>
  </si>
  <si>
    <t>C14B</t>
  </si>
  <si>
    <t>C16A</t>
  </si>
  <si>
    <t>C16B</t>
  </si>
  <si>
    <t>C29</t>
  </si>
  <si>
    <t>(86.6984875 43.3906625)</t>
  </si>
  <si>
    <t>(21.5528125 25.81770625)</t>
  </si>
  <si>
    <t>(19.782215625 36.374284375)</t>
  </si>
  <si>
    <t>(61.855184375 15.415603125)</t>
  </si>
  <si>
    <t>(18.619734375 24.829171875)</t>
  </si>
  <si>
    <t>(53.522071875 12.0960875)</t>
  </si>
  <si>
    <t>(15.672190625 32.264259375)</t>
  </si>
  <si>
    <t>(64.29753125 13.6803625)</t>
  </si>
  <si>
    <t>(16.88449375 22.386825)</t>
  </si>
  <si>
    <t>(80.63345 28.512978125)</t>
  </si>
  <si>
    <t>(31.717109375 6.05090625)</t>
  </si>
  <si>
    <t>(66.87705625 12.338275)</t>
  </si>
  <si>
    <t>(64.517821875 2.936021875)</t>
  </si>
  <si>
    <t>(6.140153125 22.166534375)</t>
  </si>
  <si>
    <t>(72.93088125 22.4579625)</t>
  </si>
  <si>
    <t>(25.66209375 13.753475)</t>
  </si>
  <si>
    <t>(58.17138125 6.05090625)</t>
  </si>
  <si>
    <t>(9.255040625 28.512975)</t>
  </si>
  <si>
    <t>(74.34078125 19.801996875)</t>
  </si>
  <si>
    <t>(23.006128125 12.343575)</t>
  </si>
  <si>
    <t>(83.7483375 22.1665375)</t>
  </si>
  <si>
    <t>(25.37066875 2.93601875)</t>
  </si>
  <si>
    <t>(71.530809375 13.85954375)</t>
  </si>
  <si>
    <t>(17.063675 15.153546875)</t>
  </si>
  <si>
    <t>(9.27346875 12.8813875)</t>
  </si>
  <si>
    <t>(72.736428125 15.2419375)</t>
  </si>
  <si>
    <t>(18.44606875 13.94793125)</t>
  </si>
  <si>
    <t>(80.615021875 12.881390625)</t>
  </si>
  <si>
    <t>(12.676390625 9.47846875)</t>
  </si>
  <si>
    <t>(67.368025 57.337759375)</t>
  </si>
  <si>
    <t>(9.72968125 40.57514375)</t>
  </si>
  <si>
    <t>(76.74119375 35.78485625)</t>
  </si>
  <si>
    <t>(56.66741875 53.362240625)</t>
  </si>
  <si>
    <t>(36.238259375 11.887759375)</t>
  </si>
  <si>
    <t>(22.7795375 48.1866375)</t>
  </si>
  <si>
    <t>(67.368025 52.982759375)</t>
  </si>
  <si>
    <t>(14.08468125 40.57514375)</t>
  </si>
  <si>
    <t>(81.09619375 35.78485625)</t>
  </si>
  <si>
    <t>(56.66741875 57.717240625)</t>
  </si>
  <si>
    <t>(39.224309375 7.532759375)</t>
  </si>
  <si>
    <t>(22.7795375 43.8316375)</t>
  </si>
  <si>
    <t>(73.609825 60.460015625)</t>
  </si>
  <si>
    <t>(73.6189375 42.02665625)</t>
  </si>
  <si>
    <t>(50.42561875 50.289984375)</t>
  </si>
  <si>
    <t>(49.033890625 13.0189625)</t>
  </si>
  <si>
    <t>(31.0213375 51.30889375)</t>
  </si>
  <si>
    <t>(8.598478125 48.60714375)</t>
  </si>
  <si>
    <t>(75.609990625 42.02665625)</t>
  </si>
  <si>
    <t>(50.42561875 52.2810375)</t>
  </si>
  <si>
    <t>(45.466109375 13.0189625)</t>
  </si>
  <si>
    <t>(28.8115375 49.317840625)</t>
  </si>
  <si>
    <t>(85.6884875 50.3711125)</t>
  </si>
  <si>
    <t>(53.118553125 33.266934375)</t>
  </si>
  <si>
    <t>(26.622753125 37.758746875)</t>
  </si>
  <si>
    <t>(53.867496875 23.83660625)</t>
  </si>
  <si>
    <t>(28.88991875 31.0739375)</t>
  </si>
  <si>
    <t>(56.143396875 25.5732875)</t>
  </si>
  <si>
    <t>(26.93476875 32.710890625)</t>
  </si>
  <si>
    <t>(67.606365625 24.67120625)</t>
  </si>
  <si>
    <t>(27.8753375 19.077990625)</t>
  </si>
  <si>
    <t>(67.606365625 19.077990625)</t>
  </si>
  <si>
    <t>(22.282121875 19.077990625)</t>
  </si>
  <si>
    <t>(80.178725 19.077990625)</t>
  </si>
  <si>
    <t>(67.606365625 6.50563125)</t>
  </si>
  <si>
    <t>(55.034009375 19.077990625)</t>
  </si>
  <si>
    <t>(67.606365625 31.65035)</t>
  </si>
  <si>
    <t>(22.282121875 6.50563125)</t>
  </si>
  <si>
    <t>(9.709765625 19.077990625)</t>
  </si>
  <si>
    <t>(22.282121875 31.650346875)</t>
  </si>
  <si>
    <t>(34.85448125 19.077990625)</t>
  </si>
  <si>
    <t>(51.84741875 55.62613125)</t>
  </si>
  <si>
    <t>(44.044309375 9.62386875)</t>
  </si>
  <si>
    <t>(72.188025 55.07386875)</t>
  </si>
  <si>
    <t>(27.5995375 45.922746875)</t>
  </si>
  <si>
    <t>(79.005084375 40.60485625)</t>
  </si>
  <si>
    <t>(24.307865625 35.443859375)</t>
  </si>
  <si>
    <t>(11.993571875 45.39514375)</t>
  </si>
  <si>
    <t>(58.1666125 27.571696875)</t>
  </si>
  <si>
    <t>(30.526871875 29.1187875)</t>
  </si>
  <si>
    <t>(59.9626625 29.367746875)</t>
  </si>
  <si>
    <t>(32.322921875 27.3227375)</t>
  </si>
  <si>
    <t>(61.7587125 31.163796875)</t>
  </si>
  <si>
    <t>(34.118971875 25.5266875)</t>
  </si>
  <si>
    <t>(57.56556875 12.035328125)</t>
  </si>
  <si>
    <t>(15.239459375 29.1187875)</t>
  </si>
  <si>
    <t>(6.489834375 56.570165625)</t>
  </si>
  <si>
    <t>(15.388665625 46.65714375)</t>
  </si>
  <si>
    <t>(82.400178125 41.86685625)</t>
  </si>
  <si>
    <t>(50.58541875 59.021225)</t>
  </si>
  <si>
    <t>(50.205309375 6.228775)</t>
  </si>
  <si>
    <t>(28.8615375 42.527653125)</t>
  </si>
  <si>
    <t>(65.377325 53.532759375)</t>
  </si>
  <si>
    <t>(13.53468125 38.58444375)</t>
  </si>
  <si>
    <t>(80.54619375 33.79415625)</t>
  </si>
  <si>
    <t>(58.65811875 57.167240625)</t>
  </si>
  <si>
    <t>(37.233609375 8.082759375)</t>
  </si>
  <si>
    <t>(20.7888375 44.3816375)</t>
  </si>
  <si>
    <t>(78.777303125 45.92951875)</t>
  </si>
  <si>
    <t>(9.029834375 56.570165625)</t>
  </si>
  <si>
    <t>(11.569834375 56.570165625)</t>
  </si>
  <si>
    <t>(11.765790625 50.71980625)</t>
  </si>
  <si>
    <t>(63.35170625 22.255021875)</t>
  </si>
  <si>
    <t>(25.459153125 23.33265)</t>
  </si>
  <si>
    <t>MR135</t>
  </si>
  <si>
    <t>MR195</t>
  </si>
  <si>
    <t>MR285</t>
  </si>
  <si>
    <t>R225</t>
  </si>
  <si>
    <t>647-RNU1A100MDSASQ</t>
  </si>
  <si>
    <t>80-A758BG106M1EAAE70</t>
  </si>
  <si>
    <t>RT0603FRE0733RL</t>
  </si>
  <si>
    <t>RT0603DRE075R1L</t>
  </si>
  <si>
    <t>Device</t>
  </si>
  <si>
    <t>Sheet</t>
  </si>
  <si>
    <t>1</t>
  </si>
  <si>
    <t>CPOL-EUE2.5-5</t>
  </si>
  <si>
    <t>CPOL-EUE2-4</t>
  </si>
  <si>
    <t>C-POL-MLCCC0805K</t>
  </si>
  <si>
    <t>Dual Mono Amp Library</t>
  </si>
  <si>
    <t>C-POL-MLCCC0603K</t>
  </si>
  <si>
    <t>SJ2W</t>
  </si>
  <si>
    <t>LQFP48_</t>
  </si>
  <si>
    <t>CONN_07</t>
  </si>
  <si>
    <t>R0603</t>
  </si>
  <si>
    <t>R0805</t>
  </si>
  <si>
    <t>R-POLR0805</t>
  </si>
  <si>
    <t>R0805-POL</t>
  </si>
  <si>
    <t>RR0805</t>
  </si>
  <si>
    <t>J1</t>
  </si>
  <si>
    <t>CONN_02</t>
  </si>
  <si>
    <t>1X02</t>
  </si>
  <si>
    <t>J2</t>
  </si>
  <si>
    <t>J3</t>
  </si>
  <si>
    <t>J4</t>
  </si>
  <si>
    <t>CONN_06SILK_FEMALE_PTH</t>
  </si>
  <si>
    <t>1X06</t>
  </si>
  <si>
    <t>J13</t>
  </si>
  <si>
    <t>RR0603</t>
  </si>
  <si>
    <t>J14</t>
  </si>
  <si>
    <t>0.1uF, X7R</t>
  </si>
  <si>
    <t>APSG160ELL222MJ20S</t>
  </si>
  <si>
    <t>CAPPRD500W60D1025H2150</t>
  </si>
  <si>
    <t>2200uF, 10V</t>
  </si>
  <si>
    <t>EMK316BB7226ML-T</t>
  </si>
  <si>
    <t>C1206</t>
  </si>
  <si>
    <t>RNE1C471MDN1</t>
  </si>
  <si>
    <t>CAPPRD350W60D825H1300</t>
  </si>
  <si>
    <t>CPF0805B51KE1</t>
  </si>
  <si>
    <t>RR1220P-204-D</t>
  </si>
  <si>
    <t>2.2k, 1%</t>
  </si>
  <si>
    <t>4.7u, Ceramic Capacitor X7R</t>
  </si>
  <si>
    <t>10K, Resistor 1%</t>
  </si>
  <si>
    <t>Not Pop.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</si>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</sst>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49" fontId="0" fillId="0" borderId="0" xfId="0" applyNumberFormat="1"/>
    <xf numFmtId="49" fontId="0" fillId="34" borderId="0" xfId="0" applyNumberFormat="1" applyFill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9" fillId="33" borderId="13" xfId="0" applyFont="1" applyFill="1" applyBorder="1" applyAlignment="1">
      <alignment vertical="center" wrapText="1"/>
    </xf>
    <xf numFmtId="0" fontId="19" fillId="33" borderId="16" xfId="0" applyFon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al_Mono_Amp_Design_Partlist_1_28_24_1" connectionId="1" xr16:uid="{0F0053F9-AEEA-0643-ABAB-0D4D294EC15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al Mono Amp Design Partlist 2_04_24" connectionId="2" xr16:uid="{6AE7E7B8-ED1F-B147-B984-FBDE3C6CA83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5D22A-134F-7740-B47F-EF5594154420}" name="Table2" displayName="Table2" ref="A1:E125" totalsRowShown="0" headerRowDxfId="8" dataDxfId="6" headerRowBorderDxfId="7" tableBorderDxfId="5">
  <autoFilter ref="A1:E125" xr:uid="{00000000-0001-0000-0000-000000000000}">
    <filterColumn colId="0">
      <filters>
        <filter val="C1A"/>
      </filters>
    </filterColumn>
  </autoFilter>
  <sortState xmlns:xlrd2="http://schemas.microsoft.com/office/spreadsheetml/2017/richdata2" ref="A2:E125">
    <sortCondition ref="A1:A125"/>
  </sortState>
  <tableColumns count="5">
    <tableColumn id="2" xr3:uid="{69C27098-BC3A-7A4A-A64C-AADB61481708}" name="Part" dataDxfId="4"/>
    <tableColumn id="3" xr3:uid="{1D3B9D87-9A6E-614D-9DC2-55E448C5C9B2}" name="Value" dataDxfId="3"/>
    <tableColumn id="4" xr3:uid="{AB07BC82-2750-D843-8B90-04182061DE8C}" name="Package" dataDxfId="2"/>
    <tableColumn id="5" xr3:uid="{34987C29-7B31-E54A-A34B-4218EDD602AB}" name="Description" dataDxfId="1"/>
    <tableColumn id="6" xr3:uid="{9CA32196-A419-8346-A9B4-1039C5AA6920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6C59-FB34-2840-A815-A631315273CB}">
  <dimension ref="A1:O133"/>
  <sheetViews>
    <sheetView topLeftCell="A91" zoomScale="117" workbookViewId="0">
      <selection activeCell="K101" sqref="K101"/>
    </sheetView>
  </sheetViews>
  <sheetFormatPr baseColWidth="10" defaultRowHeight="15" x14ac:dyDescent="0.2"/>
  <cols>
    <col min="1" max="1" width="7.33203125" bestFit="1" customWidth="1"/>
    <col min="2" max="2" width="23" bestFit="1" customWidth="1"/>
    <col min="3" max="3" width="18" bestFit="1" customWidth="1"/>
    <col min="4" max="4" width="22.33203125" bestFit="1" customWidth="1"/>
    <col min="5" max="5" width="25.83203125" bestFit="1" customWidth="1"/>
    <col min="6" max="6" width="12.5" bestFit="1" customWidth="1"/>
    <col min="7" max="7" width="10" bestFit="1" customWidth="1"/>
    <col min="8" max="8" width="6.5" bestFit="1" customWidth="1"/>
    <col min="9" max="9" width="16.33203125" bestFit="1" customWidth="1"/>
    <col min="10" max="10" width="15.1640625" bestFit="1" customWidth="1"/>
    <col min="11" max="11" width="30" bestFit="1" customWidth="1"/>
    <col min="12" max="12" width="28.1640625" bestFit="1" customWidth="1"/>
    <col min="14" max="14" width="13.6640625" bestFit="1" customWidth="1"/>
  </cols>
  <sheetData>
    <row r="1" spans="1:13" x14ac:dyDescent="0.2">
      <c r="A1" s="9" t="s">
        <v>0</v>
      </c>
      <c r="B1" s="9" t="s">
        <v>1</v>
      </c>
      <c r="C1" s="9" t="s">
        <v>2</v>
      </c>
      <c r="D1" s="9" t="s">
        <v>82</v>
      </c>
      <c r="E1" s="9" t="s">
        <v>251</v>
      </c>
      <c r="F1" s="9" t="s">
        <v>83</v>
      </c>
      <c r="G1" s="9"/>
    </row>
    <row r="2" spans="1:13" x14ac:dyDescent="0.2">
      <c r="A2" s="9" t="s">
        <v>84</v>
      </c>
      <c r="B2" s="9" t="s">
        <v>4</v>
      </c>
      <c r="C2" s="9" t="s">
        <v>4</v>
      </c>
      <c r="D2" s="9" t="s">
        <v>85</v>
      </c>
      <c r="E2" s="9" t="s">
        <v>307</v>
      </c>
      <c r="F2" s="9" t="s">
        <v>86</v>
      </c>
      <c r="G2" t="str">
        <f>IF(IFERROR(TRIM(RIGHT(F2,LEN(F2)-FIND(")",F2))),F2)=F2,"",IFERROR(TRIM(RIGHT(F2,LEN(F2)-FIND(")",F2))),F2))</f>
        <v/>
      </c>
      <c r="H2" t="str">
        <f>INDEX('Dual Mono AK4493 MKII v175 BoM'!$A$2:$E$125,MATCH($A2,'Dual Mono AK4493 MKII v175 BoM'!$A$2:$A$125,0),1)</f>
        <v>AVDDL</v>
      </c>
      <c r="I2">
        <f>INDEX('Dual Mono AK4493 MKII v175 BoM'!$A$2:$E$125,MATCH($A2,'Dual Mono AK4493 MKII v175 BoM'!$A$2:$A$125,0),2)</f>
        <v>0</v>
      </c>
      <c r="J2" t="str">
        <f>INDEX('Dual Mono AK4493 MKII v175 BoM'!$A$2:$E$125,MATCH($A2,'Dual Mono AK4493 MKII v175 BoM'!$A$2:$A$125,0),3)</f>
        <v>22-23-2021</v>
      </c>
      <c r="K2" t="str">
        <f>INDEX('Dual Mono AK4493 MKII v175 BoM'!$A$2:$E$125,MATCH($A2,'Dual Mono AK4493 MKII v175 BoM'!$A$2:$A$125,0),4)</f>
        <v>.100 (2.54mm) Center Header - 2 Pin"</v>
      </c>
      <c r="L2">
        <f>INDEX('Dual Mono AK4493 MKII v175 BoM'!$A$2:$E$125,MATCH($A2,'Dual Mono AK4493 MKII v175 BoM'!$A$2:$A$125,0),5)</f>
        <v>0</v>
      </c>
      <c r="M2" t="str">
        <f>IF(OR(A2&lt;&gt;H2,C2&lt;&gt;J2),"ERROR","")</f>
        <v/>
      </c>
    </row>
    <row r="3" spans="1:13" x14ac:dyDescent="0.2">
      <c r="A3" s="9" t="s">
        <v>87</v>
      </c>
      <c r="B3" s="9" t="s">
        <v>4</v>
      </c>
      <c r="C3" s="9" t="s">
        <v>4</v>
      </c>
      <c r="D3" s="9" t="s">
        <v>85</v>
      </c>
      <c r="E3" s="9" t="s">
        <v>252</v>
      </c>
      <c r="F3" s="9" t="s">
        <v>88</v>
      </c>
      <c r="G3" t="str">
        <f t="shared" ref="G3:G66" si="0">IF(IFERROR(TRIM(RIGHT(F3,LEN(F3)-FIND(")",F3))),F3)=F3,"",IFERROR(TRIM(RIGHT(F3,LEN(F3)-FIND(")",F3))),F3))</f>
        <v/>
      </c>
      <c r="H3" t="str">
        <f>INDEX('Dual Mono AK4493 MKII v175 BoM'!$A$2:$E$125,MATCH($A3,'Dual Mono AK4493 MKII v175 BoM'!$A$2:$A$125,0),1)</f>
        <v>AVDDR</v>
      </c>
      <c r="I3">
        <f>INDEX('Dual Mono AK4493 MKII v175 BoM'!$A$2:$E$125,MATCH($A3,'Dual Mono AK4493 MKII v175 BoM'!$A$2:$A$125,0),2)</f>
        <v>0</v>
      </c>
      <c r="J3" t="str">
        <f>INDEX('Dual Mono AK4493 MKII v175 BoM'!$A$2:$E$125,MATCH($A3,'Dual Mono AK4493 MKII v175 BoM'!$A$2:$A$125,0),3)</f>
        <v>22-23-2021</v>
      </c>
      <c r="K3" t="str">
        <f>INDEX('Dual Mono AK4493 MKII v175 BoM'!$A$2:$E$125,MATCH($A3,'Dual Mono AK4493 MKII v175 BoM'!$A$2:$A$125,0),4)</f>
        <v>.100 (2.54mm) Center Header - 2 Pin"</v>
      </c>
      <c r="L3">
        <f>INDEX('Dual Mono AK4493 MKII v175 BoM'!$A$2:$E$125,MATCH($A3,'Dual Mono AK4493 MKII v175 BoM'!$A$2:$A$125,0),5)</f>
        <v>0</v>
      </c>
      <c r="M3" t="str">
        <f t="shared" ref="M3:M66" si="1">IF(OR(A3&lt;&gt;H3,C3&lt;&gt;J3),"ERROR","")</f>
        <v/>
      </c>
    </row>
    <row r="4" spans="1:13" x14ac:dyDescent="0.2">
      <c r="A4" s="9" t="s">
        <v>89</v>
      </c>
      <c r="B4" s="9" t="s">
        <v>90</v>
      </c>
      <c r="C4" s="9" t="s">
        <v>90</v>
      </c>
      <c r="D4" s="9" t="s">
        <v>253</v>
      </c>
      <c r="E4" s="9" t="s">
        <v>254</v>
      </c>
      <c r="F4" s="9" t="s">
        <v>86</v>
      </c>
      <c r="G4" t="str">
        <f t="shared" si="0"/>
        <v/>
      </c>
      <c r="H4" t="e">
        <f>INDEX('Dual Mono AK4493 MKII v175 BoM'!$A$2:$E$125,MATCH($A4,'Dual Mono AK4493 MKII v175 BoM'!$A$2:$A$125,0),1)</f>
        <v>#N/A</v>
      </c>
      <c r="I4" t="e">
        <f>INDEX('Dual Mono AK4493 MKII v175 BoM'!$A$2:$E$125,MATCH($A4,'Dual Mono AK4493 MKII v175 BoM'!$A$2:$A$125,0),2)</f>
        <v>#N/A</v>
      </c>
      <c r="J4" t="e">
        <f>INDEX('Dual Mono AK4493 MKII v175 BoM'!$A$2:$E$125,MATCH($A4,'Dual Mono AK4493 MKII v175 BoM'!$A$2:$A$125,0),3)</f>
        <v>#N/A</v>
      </c>
      <c r="K4" t="e">
        <f>INDEX('Dual Mono AK4493 MKII v175 BoM'!$A$2:$E$125,MATCH($A4,'Dual Mono AK4493 MKII v175 BoM'!$A$2:$A$125,0),4)</f>
        <v>#N/A</v>
      </c>
      <c r="L4" t="e">
        <f>INDEX('Dual Mono AK4493 MKII v175 BoM'!$A$2:$E$125,MATCH($A4,'Dual Mono AK4493 MKII v175 BoM'!$A$2:$A$125,0),5)</f>
        <v>#N/A</v>
      </c>
      <c r="M4" t="e">
        <f t="shared" si="1"/>
        <v>#N/A</v>
      </c>
    </row>
    <row r="5" spans="1:13" x14ac:dyDescent="0.2">
      <c r="A5" s="9" t="s">
        <v>117</v>
      </c>
      <c r="B5" s="9" t="s">
        <v>256</v>
      </c>
      <c r="C5" s="9" t="s">
        <v>9</v>
      </c>
      <c r="D5" s="9" t="s">
        <v>92</v>
      </c>
      <c r="E5" s="9" t="s">
        <v>321</v>
      </c>
      <c r="F5" s="9" t="s">
        <v>411</v>
      </c>
      <c r="G5" t="str">
        <f t="shared" si="0"/>
        <v/>
      </c>
      <c r="H5" t="e">
        <f>INDEX('Dual Mono AK4493 MKII v175 BoM'!$A$2:$E$125,MATCH($A5,'Dual Mono AK4493 MKII v175 BoM'!$A$2:$A$125,0),1)</f>
        <v>#N/A</v>
      </c>
      <c r="I5" t="e">
        <f>INDEX('Dual Mono AK4493 MKII v175 BoM'!$A$2:$E$125,MATCH($A5,'Dual Mono AK4493 MKII v175 BoM'!$A$2:$A$125,0),2)</f>
        <v>#N/A</v>
      </c>
      <c r="J5" t="e">
        <f>INDEX('Dual Mono AK4493 MKII v175 BoM'!$A$2:$E$125,MATCH($A5,'Dual Mono AK4493 MKII v175 BoM'!$A$2:$A$125,0),3)</f>
        <v>#N/A</v>
      </c>
      <c r="K5" t="e">
        <f>INDEX('Dual Mono AK4493 MKII v175 BoM'!$A$2:$E$125,MATCH($A5,'Dual Mono AK4493 MKII v175 BoM'!$A$2:$A$125,0),4)</f>
        <v>#N/A</v>
      </c>
      <c r="L5" t="e">
        <f>INDEX('Dual Mono AK4493 MKII v175 BoM'!$A$2:$E$125,MATCH($A5,'Dual Mono AK4493 MKII v175 BoM'!$A$2:$A$125,0),5)</f>
        <v>#N/A</v>
      </c>
      <c r="M5" t="e">
        <f t="shared" si="1"/>
        <v>#N/A</v>
      </c>
    </row>
    <row r="6" spans="1:13" x14ac:dyDescent="0.2">
      <c r="A6" s="9" t="s">
        <v>118</v>
      </c>
      <c r="B6" s="9" t="s">
        <v>256</v>
      </c>
      <c r="C6" s="9" t="s">
        <v>9</v>
      </c>
      <c r="D6" s="9" t="s">
        <v>92</v>
      </c>
      <c r="E6" s="9" t="s">
        <v>322</v>
      </c>
      <c r="F6" s="9" t="s">
        <v>412</v>
      </c>
      <c r="G6" t="str">
        <f t="shared" si="0"/>
        <v/>
      </c>
      <c r="H6" t="e">
        <f>INDEX('Dual Mono AK4493 MKII v175 BoM'!$A$2:$E$125,MATCH($A6,'Dual Mono AK4493 MKII v175 BoM'!$A$2:$A$125,0),1)</f>
        <v>#N/A</v>
      </c>
      <c r="I6" t="e">
        <f>INDEX('Dual Mono AK4493 MKII v175 BoM'!$A$2:$E$125,MATCH($A6,'Dual Mono AK4493 MKII v175 BoM'!$A$2:$A$125,0),2)</f>
        <v>#N/A</v>
      </c>
      <c r="J6" t="e">
        <f>INDEX('Dual Mono AK4493 MKII v175 BoM'!$A$2:$E$125,MATCH($A6,'Dual Mono AK4493 MKII v175 BoM'!$A$2:$A$125,0),3)</f>
        <v>#N/A</v>
      </c>
      <c r="K6" t="e">
        <f>INDEX('Dual Mono AK4493 MKII v175 BoM'!$A$2:$E$125,MATCH($A6,'Dual Mono AK4493 MKII v175 BoM'!$A$2:$A$125,0),4)</f>
        <v>#N/A</v>
      </c>
      <c r="L6" t="e">
        <f>INDEX('Dual Mono AK4493 MKII v175 BoM'!$A$2:$E$125,MATCH($A6,'Dual Mono AK4493 MKII v175 BoM'!$A$2:$A$125,0),5)</f>
        <v>#N/A</v>
      </c>
      <c r="M6" t="e">
        <f t="shared" si="1"/>
        <v>#N/A</v>
      </c>
    </row>
    <row r="7" spans="1:13" x14ac:dyDescent="0.2">
      <c r="A7" s="9" t="s">
        <v>119</v>
      </c>
      <c r="B7" s="9"/>
      <c r="C7" s="9" t="s">
        <v>12</v>
      </c>
      <c r="D7" s="9" t="s">
        <v>99</v>
      </c>
      <c r="E7" s="9" t="s">
        <v>323</v>
      </c>
      <c r="F7" s="9" t="s">
        <v>116</v>
      </c>
      <c r="G7" t="str">
        <f t="shared" si="0"/>
        <v/>
      </c>
      <c r="H7" t="str">
        <f>INDEX('Dual Mono AK4493 MKII v175 BoM'!$A$2:$E$125,MATCH($A7,'Dual Mono AK4493 MKII v175 BoM'!$A$2:$A$125,0),1)</f>
        <v>C11A</v>
      </c>
      <c r="I7" t="str">
        <f>INDEX('Dual Mono AK4493 MKII v175 BoM'!$A$2:$E$125,MATCH($A7,'Dual Mono AK4493 MKII v175 BoM'!$A$2:$A$125,0),2)</f>
        <v>2200U 10V or more</v>
      </c>
      <c r="J7" t="str">
        <f>INDEX('Dual Mono AK4493 MKII v175 BoM'!$A$2:$E$125,MATCH($A7,'Dual Mono AK4493 MKII v175 BoM'!$A$2:$A$125,0),3)</f>
        <v>E5-8,5</v>
      </c>
      <c r="K7" t="str">
        <f>INDEX('Dual Mono AK4493 MKII v175 BoM'!$A$2:$E$125,MATCH($A7,'Dual Mono AK4493 MKII v175 BoM'!$A$2:$A$125,0),4)</f>
        <v>Organic Polymer Capacitor</v>
      </c>
      <c r="L7" t="str">
        <f>INDEX('Dual Mono AK4493 MKII v175 BoM'!$A$2:$E$125,MATCH($A7,'Dual Mono AK4493 MKII v175 BoM'!$A$2:$A$125,0),5)</f>
        <v>Mouser 661-APSG160E222MJ20S</v>
      </c>
      <c r="M7" t="str">
        <f t="shared" si="1"/>
        <v/>
      </c>
    </row>
    <row r="8" spans="1:13" x14ac:dyDescent="0.2">
      <c r="A8" s="9" t="s">
        <v>120</v>
      </c>
      <c r="B8" s="9"/>
      <c r="C8" s="9" t="s">
        <v>12</v>
      </c>
      <c r="D8" s="9" t="s">
        <v>99</v>
      </c>
      <c r="E8" s="9" t="s">
        <v>324</v>
      </c>
      <c r="F8" s="9" t="s">
        <v>100</v>
      </c>
      <c r="G8" t="str">
        <f t="shared" si="0"/>
        <v/>
      </c>
      <c r="H8" t="str">
        <f>INDEX('Dual Mono AK4493 MKII v175 BoM'!$A$2:$E$125,MATCH($A8,'Dual Mono AK4493 MKII v175 BoM'!$A$2:$A$125,0),1)</f>
        <v>C11B</v>
      </c>
      <c r="I8" t="str">
        <f>INDEX('Dual Mono AK4493 MKII v175 BoM'!$A$2:$E$125,MATCH($A8,'Dual Mono AK4493 MKII v175 BoM'!$A$2:$A$125,0),2)</f>
        <v>2200U 10V or more</v>
      </c>
      <c r="J8" t="str">
        <f>INDEX('Dual Mono AK4493 MKII v175 BoM'!$A$2:$E$125,MATCH($A8,'Dual Mono AK4493 MKII v175 BoM'!$A$2:$A$125,0),3)</f>
        <v>E5-8,5</v>
      </c>
      <c r="K8" t="str">
        <f>INDEX('Dual Mono AK4493 MKII v175 BoM'!$A$2:$E$125,MATCH($A8,'Dual Mono AK4493 MKII v175 BoM'!$A$2:$A$125,0),4)</f>
        <v>Organic Polymer Capacitor</v>
      </c>
      <c r="L8" t="str">
        <f>INDEX('Dual Mono AK4493 MKII v175 BoM'!$A$2:$E$125,MATCH($A8,'Dual Mono AK4493 MKII v175 BoM'!$A$2:$A$125,0),5)</f>
        <v>Mouser 661-APSG160E222MJ20S</v>
      </c>
      <c r="M8" t="str">
        <f t="shared" si="1"/>
        <v/>
      </c>
    </row>
    <row r="9" spans="1:13" x14ac:dyDescent="0.2">
      <c r="A9" s="9" t="s">
        <v>121</v>
      </c>
      <c r="B9" s="9" t="s">
        <v>256</v>
      </c>
      <c r="C9" s="9" t="s">
        <v>9</v>
      </c>
      <c r="D9" s="9" t="s">
        <v>92</v>
      </c>
      <c r="E9" s="9" t="s">
        <v>325</v>
      </c>
      <c r="F9" s="9" t="s">
        <v>95</v>
      </c>
      <c r="G9" t="str">
        <f t="shared" si="0"/>
        <v/>
      </c>
      <c r="H9" t="e">
        <f>INDEX('Dual Mono AK4493 MKII v175 BoM'!$A$2:$E$125,MATCH($A9,'Dual Mono AK4493 MKII v175 BoM'!$A$2:$A$125,0),1)</f>
        <v>#N/A</v>
      </c>
      <c r="I9" t="e">
        <f>INDEX('Dual Mono AK4493 MKII v175 BoM'!$A$2:$E$125,MATCH($A9,'Dual Mono AK4493 MKII v175 BoM'!$A$2:$A$125,0),2)</f>
        <v>#N/A</v>
      </c>
      <c r="J9" t="e">
        <f>INDEX('Dual Mono AK4493 MKII v175 BoM'!$A$2:$E$125,MATCH($A9,'Dual Mono AK4493 MKII v175 BoM'!$A$2:$A$125,0),3)</f>
        <v>#N/A</v>
      </c>
      <c r="K9" t="e">
        <f>INDEX('Dual Mono AK4493 MKII v175 BoM'!$A$2:$E$125,MATCH($A9,'Dual Mono AK4493 MKII v175 BoM'!$A$2:$A$125,0),4)</f>
        <v>#N/A</v>
      </c>
      <c r="L9" t="e">
        <f>INDEX('Dual Mono AK4493 MKII v175 BoM'!$A$2:$E$125,MATCH($A9,'Dual Mono AK4493 MKII v175 BoM'!$A$2:$A$125,0),5)</f>
        <v>#N/A</v>
      </c>
      <c r="M9" t="e">
        <f t="shared" si="1"/>
        <v>#N/A</v>
      </c>
    </row>
    <row r="10" spans="1:13" x14ac:dyDescent="0.2">
      <c r="A10" s="9" t="s">
        <v>122</v>
      </c>
      <c r="B10" s="9" t="s">
        <v>256</v>
      </c>
      <c r="C10" s="9" t="s">
        <v>9</v>
      </c>
      <c r="D10" s="9" t="s">
        <v>92</v>
      </c>
      <c r="E10" s="9" t="s">
        <v>326</v>
      </c>
      <c r="F10" s="9" t="s">
        <v>97</v>
      </c>
      <c r="G10" t="str">
        <f t="shared" si="0"/>
        <v/>
      </c>
      <c r="H10" t="e">
        <f>INDEX('Dual Mono AK4493 MKII v175 BoM'!$A$2:$E$125,MATCH($A10,'Dual Mono AK4493 MKII v175 BoM'!$A$2:$A$125,0),1)</f>
        <v>#N/A</v>
      </c>
      <c r="I10" t="e">
        <f>INDEX('Dual Mono AK4493 MKII v175 BoM'!$A$2:$E$125,MATCH($A10,'Dual Mono AK4493 MKII v175 BoM'!$A$2:$A$125,0),2)</f>
        <v>#N/A</v>
      </c>
      <c r="J10" t="e">
        <f>INDEX('Dual Mono AK4493 MKII v175 BoM'!$A$2:$E$125,MATCH($A10,'Dual Mono AK4493 MKII v175 BoM'!$A$2:$A$125,0),3)</f>
        <v>#N/A</v>
      </c>
      <c r="K10" t="e">
        <f>INDEX('Dual Mono AK4493 MKII v175 BoM'!$A$2:$E$125,MATCH($A10,'Dual Mono AK4493 MKII v175 BoM'!$A$2:$A$125,0),4)</f>
        <v>#N/A</v>
      </c>
      <c r="L10" t="e">
        <f>INDEX('Dual Mono AK4493 MKII v175 BoM'!$A$2:$E$125,MATCH($A10,'Dual Mono AK4493 MKII v175 BoM'!$A$2:$A$125,0),5)</f>
        <v>#N/A</v>
      </c>
      <c r="M10" t="e">
        <f t="shared" si="1"/>
        <v>#N/A</v>
      </c>
    </row>
    <row r="11" spans="1:13" x14ac:dyDescent="0.2">
      <c r="A11" s="9" t="s">
        <v>123</v>
      </c>
      <c r="B11" s="9"/>
      <c r="C11" s="9" t="s">
        <v>13</v>
      </c>
      <c r="D11" s="9" t="s">
        <v>99</v>
      </c>
      <c r="E11" s="9" t="s">
        <v>327</v>
      </c>
      <c r="F11" s="9" t="s">
        <v>106</v>
      </c>
      <c r="G11" t="str">
        <f t="shared" si="0"/>
        <v/>
      </c>
      <c r="H11" t="str">
        <f>INDEX('Dual Mono AK4493 MKII v175 BoM'!$A$2:$E$125,MATCH($A11,'Dual Mono AK4493 MKII v175 BoM'!$A$2:$A$125,0),1)</f>
        <v>C13A</v>
      </c>
      <c r="I11" t="str">
        <f>INDEX('Dual Mono AK4493 MKII v175 BoM'!$A$2:$E$125,MATCH($A11,'Dual Mono AK4493 MKII v175 BoM'!$A$2:$A$125,0),2)</f>
        <v>10u 10V or more</v>
      </c>
      <c r="J11" t="str">
        <f>INDEX('Dual Mono AK4493 MKII v175 BoM'!$A$2:$E$125,MATCH($A11,'Dual Mono AK4493 MKII v175 BoM'!$A$2:$A$125,0),3)</f>
        <v>E2-4</v>
      </c>
      <c r="K11" t="str">
        <f>INDEX('Dual Mono AK4493 MKII v175 BoM'!$A$2:$E$125,MATCH($A11,'Dual Mono AK4493 MKII v175 BoM'!$A$2:$A$125,0),4)</f>
        <v>Organic Polymer Capacitor</v>
      </c>
      <c r="L11" t="str">
        <f>INDEX('Dual Mono AK4493 MKII v175 BoM'!$A$2:$E$125,MATCH($A11,'Dual Mono AK4493 MKII v175 BoM'!$A$2:$A$125,0),5)</f>
        <v>Mouser 647-RNU1A100MDSASQ</v>
      </c>
      <c r="M11" t="str">
        <f t="shared" si="1"/>
        <v/>
      </c>
    </row>
    <row r="12" spans="1:13" x14ac:dyDescent="0.2">
      <c r="A12" s="9" t="s">
        <v>124</v>
      </c>
      <c r="B12" s="9"/>
      <c r="C12" s="9" t="s">
        <v>13</v>
      </c>
      <c r="D12" s="9" t="s">
        <v>99</v>
      </c>
      <c r="E12" s="9" t="s">
        <v>328</v>
      </c>
      <c r="F12" s="9" t="s">
        <v>86</v>
      </c>
      <c r="G12" t="str">
        <f t="shared" si="0"/>
        <v/>
      </c>
      <c r="H12" t="str">
        <f>INDEX('Dual Mono AK4493 MKII v175 BoM'!$A$2:$E$125,MATCH($A12,'Dual Mono AK4493 MKII v175 BoM'!$A$2:$A$125,0),1)</f>
        <v>C13B</v>
      </c>
      <c r="I12" t="str">
        <f>INDEX('Dual Mono AK4493 MKII v175 BoM'!$A$2:$E$125,MATCH($A12,'Dual Mono AK4493 MKII v175 BoM'!$A$2:$A$125,0),2)</f>
        <v>10u 10V or more</v>
      </c>
      <c r="J12" t="str">
        <f>INDEX('Dual Mono AK4493 MKII v175 BoM'!$A$2:$E$125,MATCH($A12,'Dual Mono AK4493 MKII v175 BoM'!$A$2:$A$125,0),3)</f>
        <v>E2-4</v>
      </c>
      <c r="K12" t="str">
        <f>INDEX('Dual Mono AK4493 MKII v175 BoM'!$A$2:$E$125,MATCH($A12,'Dual Mono AK4493 MKII v175 BoM'!$A$2:$A$125,0),4)</f>
        <v>Organic Polymer Capacitor</v>
      </c>
      <c r="L12" t="str">
        <f>INDEX('Dual Mono AK4493 MKII v175 BoM'!$A$2:$E$125,MATCH($A12,'Dual Mono AK4493 MKII v175 BoM'!$A$2:$A$125,0),5)</f>
        <v>Mouser 647-RNU1A100MDSASQ</v>
      </c>
      <c r="M12" t="str">
        <f t="shared" si="1"/>
        <v/>
      </c>
    </row>
    <row r="13" spans="1:13" x14ac:dyDescent="0.2">
      <c r="A13" s="9" t="s">
        <v>125</v>
      </c>
      <c r="B13" s="9" t="s">
        <v>256</v>
      </c>
      <c r="C13" s="9" t="s">
        <v>9</v>
      </c>
      <c r="D13" s="9" t="s">
        <v>92</v>
      </c>
      <c r="E13" s="9" t="s">
        <v>329</v>
      </c>
      <c r="F13" s="9" t="s">
        <v>126</v>
      </c>
      <c r="G13" t="str">
        <f t="shared" si="0"/>
        <v/>
      </c>
      <c r="H13" t="e">
        <f>INDEX('Dual Mono AK4493 MKII v175 BoM'!$A$2:$E$125,MATCH($A13,'Dual Mono AK4493 MKII v175 BoM'!$A$2:$A$125,0),1)</f>
        <v>#N/A</v>
      </c>
      <c r="I13" t="e">
        <f>INDEX('Dual Mono AK4493 MKII v175 BoM'!$A$2:$E$125,MATCH($A13,'Dual Mono AK4493 MKII v175 BoM'!$A$2:$A$125,0),2)</f>
        <v>#N/A</v>
      </c>
      <c r="J13" t="e">
        <f>INDEX('Dual Mono AK4493 MKII v175 BoM'!$A$2:$E$125,MATCH($A13,'Dual Mono AK4493 MKII v175 BoM'!$A$2:$A$125,0),3)</f>
        <v>#N/A</v>
      </c>
      <c r="K13" t="e">
        <f>INDEX('Dual Mono AK4493 MKII v175 BoM'!$A$2:$E$125,MATCH($A13,'Dual Mono AK4493 MKII v175 BoM'!$A$2:$A$125,0),4)</f>
        <v>#N/A</v>
      </c>
      <c r="L13" t="e">
        <f>INDEX('Dual Mono AK4493 MKII v175 BoM'!$A$2:$E$125,MATCH($A13,'Dual Mono AK4493 MKII v175 BoM'!$A$2:$A$125,0),5)</f>
        <v>#N/A</v>
      </c>
      <c r="M13" t="e">
        <f t="shared" si="1"/>
        <v>#N/A</v>
      </c>
    </row>
    <row r="14" spans="1:13" x14ac:dyDescent="0.2">
      <c r="A14" s="9" t="s">
        <v>127</v>
      </c>
      <c r="B14" s="9" t="s">
        <v>256</v>
      </c>
      <c r="C14" s="9" t="s">
        <v>9</v>
      </c>
      <c r="D14" s="9" t="s">
        <v>92</v>
      </c>
      <c r="E14" s="9" t="s">
        <v>330</v>
      </c>
      <c r="F14" s="9" t="s">
        <v>93</v>
      </c>
      <c r="G14" t="str">
        <f t="shared" si="0"/>
        <v/>
      </c>
      <c r="H14" t="e">
        <f>INDEX('Dual Mono AK4493 MKII v175 BoM'!$A$2:$E$125,MATCH($A14,'Dual Mono AK4493 MKII v175 BoM'!$A$2:$A$125,0),1)</f>
        <v>#N/A</v>
      </c>
      <c r="I14" t="e">
        <f>INDEX('Dual Mono AK4493 MKII v175 BoM'!$A$2:$E$125,MATCH($A14,'Dual Mono AK4493 MKII v175 BoM'!$A$2:$A$125,0),2)</f>
        <v>#N/A</v>
      </c>
      <c r="J14" t="e">
        <f>INDEX('Dual Mono AK4493 MKII v175 BoM'!$A$2:$E$125,MATCH($A14,'Dual Mono AK4493 MKII v175 BoM'!$A$2:$A$125,0),3)</f>
        <v>#N/A</v>
      </c>
      <c r="K14" t="e">
        <f>INDEX('Dual Mono AK4493 MKII v175 BoM'!$A$2:$E$125,MATCH($A14,'Dual Mono AK4493 MKII v175 BoM'!$A$2:$A$125,0),4)</f>
        <v>#N/A</v>
      </c>
      <c r="L14" t="e">
        <f>INDEX('Dual Mono AK4493 MKII v175 BoM'!$A$2:$E$125,MATCH($A14,'Dual Mono AK4493 MKII v175 BoM'!$A$2:$A$125,0),5)</f>
        <v>#N/A</v>
      </c>
      <c r="M14" t="e">
        <f t="shared" si="1"/>
        <v>#N/A</v>
      </c>
    </row>
    <row r="15" spans="1:13" x14ac:dyDescent="0.2">
      <c r="A15" s="9" t="s">
        <v>128</v>
      </c>
      <c r="B15" s="9"/>
      <c r="C15" s="9" t="s">
        <v>13</v>
      </c>
      <c r="D15" s="9" t="s">
        <v>99</v>
      </c>
      <c r="E15" s="9" t="s">
        <v>260</v>
      </c>
      <c r="F15" s="9" t="s">
        <v>129</v>
      </c>
      <c r="G15" t="str">
        <f t="shared" si="0"/>
        <v/>
      </c>
      <c r="H15" t="str">
        <f>INDEX('Dual Mono AK4493 MKII v175 BoM'!$A$2:$E$125,MATCH($A15,'Dual Mono AK4493 MKII v175 BoM'!$A$2:$A$125,0),1)</f>
        <v>C15A</v>
      </c>
      <c r="I15" t="str">
        <f>INDEX('Dual Mono AK4493 MKII v175 BoM'!$A$2:$E$125,MATCH($A15,'Dual Mono AK4493 MKII v175 BoM'!$A$2:$A$125,0),2)</f>
        <v>10u 10V or more</v>
      </c>
      <c r="J15" t="str">
        <f>INDEX('Dual Mono AK4493 MKII v175 BoM'!$A$2:$E$125,MATCH($A15,'Dual Mono AK4493 MKII v175 BoM'!$A$2:$A$125,0),3)</f>
        <v>E2-4</v>
      </c>
      <c r="K15" t="str">
        <f>INDEX('Dual Mono AK4493 MKII v175 BoM'!$A$2:$E$125,MATCH($A15,'Dual Mono AK4493 MKII v175 BoM'!$A$2:$A$125,0),4)</f>
        <v>Organic Polymer Capacitor</v>
      </c>
      <c r="L15" t="str">
        <f>INDEX('Dual Mono AK4493 MKII v175 BoM'!$A$2:$E$125,MATCH($A15,'Dual Mono AK4493 MKII v175 BoM'!$A$2:$A$125,0),5)</f>
        <v>Mouser 647-RNU1A100MDSASQ</v>
      </c>
      <c r="M15" t="str">
        <f t="shared" si="1"/>
        <v/>
      </c>
    </row>
    <row r="16" spans="1:13" x14ac:dyDescent="0.2">
      <c r="A16" s="9" t="s">
        <v>130</v>
      </c>
      <c r="B16" s="9"/>
      <c r="C16" s="9" t="s">
        <v>13</v>
      </c>
      <c r="D16" s="9" t="s">
        <v>99</v>
      </c>
      <c r="E16" s="9" t="s">
        <v>331</v>
      </c>
      <c r="F16" s="9" t="s">
        <v>100</v>
      </c>
      <c r="G16" t="str">
        <f t="shared" si="0"/>
        <v/>
      </c>
      <c r="H16" t="str">
        <f>INDEX('Dual Mono AK4493 MKII v175 BoM'!$A$2:$E$125,MATCH($A16,'Dual Mono AK4493 MKII v175 BoM'!$A$2:$A$125,0),1)</f>
        <v>C15B</v>
      </c>
      <c r="I16" t="str">
        <f>INDEX('Dual Mono AK4493 MKII v175 BoM'!$A$2:$E$125,MATCH($A16,'Dual Mono AK4493 MKII v175 BoM'!$A$2:$A$125,0),2)</f>
        <v>10u 10V or more</v>
      </c>
      <c r="J16" t="str">
        <f>INDEX('Dual Mono AK4493 MKII v175 BoM'!$A$2:$E$125,MATCH($A16,'Dual Mono AK4493 MKII v175 BoM'!$A$2:$A$125,0),3)</f>
        <v>E2-4</v>
      </c>
      <c r="K16" t="str">
        <f>INDEX('Dual Mono AK4493 MKII v175 BoM'!$A$2:$E$125,MATCH($A16,'Dual Mono AK4493 MKII v175 BoM'!$A$2:$A$125,0),4)</f>
        <v>Organic Polymer Capacitor</v>
      </c>
      <c r="L16" t="str">
        <f>INDEX('Dual Mono AK4493 MKII v175 BoM'!$A$2:$E$125,MATCH($A16,'Dual Mono AK4493 MKII v175 BoM'!$A$2:$A$125,0),5)</f>
        <v>Mouser 647-RNU1A100MDSASQ</v>
      </c>
      <c r="M16" t="str">
        <f t="shared" si="1"/>
        <v/>
      </c>
    </row>
    <row r="17" spans="1:13" x14ac:dyDescent="0.2">
      <c r="A17" s="9" t="s">
        <v>131</v>
      </c>
      <c r="B17" s="9" t="s">
        <v>256</v>
      </c>
      <c r="C17" s="9" t="s">
        <v>9</v>
      </c>
      <c r="D17" s="9" t="s">
        <v>92</v>
      </c>
      <c r="E17" s="9" t="s">
        <v>332</v>
      </c>
      <c r="F17" s="9" t="s">
        <v>132</v>
      </c>
      <c r="G17" t="str">
        <f t="shared" si="0"/>
        <v/>
      </c>
      <c r="H17" t="e">
        <f>INDEX('Dual Mono AK4493 MKII v175 BoM'!$A$2:$E$125,MATCH($A17,'Dual Mono AK4493 MKII v175 BoM'!$A$2:$A$125,0),1)</f>
        <v>#N/A</v>
      </c>
      <c r="I17" t="e">
        <f>INDEX('Dual Mono AK4493 MKII v175 BoM'!$A$2:$E$125,MATCH($A17,'Dual Mono AK4493 MKII v175 BoM'!$A$2:$A$125,0),2)</f>
        <v>#N/A</v>
      </c>
      <c r="J17" t="e">
        <f>INDEX('Dual Mono AK4493 MKII v175 BoM'!$A$2:$E$125,MATCH($A17,'Dual Mono AK4493 MKII v175 BoM'!$A$2:$A$125,0),3)</f>
        <v>#N/A</v>
      </c>
      <c r="K17" t="e">
        <f>INDEX('Dual Mono AK4493 MKII v175 BoM'!$A$2:$E$125,MATCH($A17,'Dual Mono AK4493 MKII v175 BoM'!$A$2:$A$125,0),4)</f>
        <v>#N/A</v>
      </c>
      <c r="L17" t="e">
        <f>INDEX('Dual Mono AK4493 MKII v175 BoM'!$A$2:$E$125,MATCH($A17,'Dual Mono AK4493 MKII v175 BoM'!$A$2:$A$125,0),5)</f>
        <v>#N/A</v>
      </c>
      <c r="M17" t="e">
        <f t="shared" si="1"/>
        <v>#N/A</v>
      </c>
    </row>
    <row r="18" spans="1:13" x14ac:dyDescent="0.2">
      <c r="A18" s="9" t="s">
        <v>133</v>
      </c>
      <c r="B18" s="9" t="s">
        <v>256</v>
      </c>
      <c r="C18" s="9" t="s">
        <v>9</v>
      </c>
      <c r="D18" s="9" t="s">
        <v>92</v>
      </c>
      <c r="E18" s="9" t="s">
        <v>333</v>
      </c>
      <c r="F18" s="9" t="s">
        <v>134</v>
      </c>
      <c r="G18" t="str">
        <f t="shared" si="0"/>
        <v/>
      </c>
      <c r="H18" t="e">
        <f>INDEX('Dual Mono AK4493 MKII v175 BoM'!$A$2:$E$125,MATCH($A18,'Dual Mono AK4493 MKII v175 BoM'!$A$2:$A$125,0),1)</f>
        <v>#N/A</v>
      </c>
      <c r="I18" t="e">
        <f>INDEX('Dual Mono AK4493 MKII v175 BoM'!$A$2:$E$125,MATCH($A18,'Dual Mono AK4493 MKII v175 BoM'!$A$2:$A$125,0),2)</f>
        <v>#N/A</v>
      </c>
      <c r="J18" t="e">
        <f>INDEX('Dual Mono AK4493 MKII v175 BoM'!$A$2:$E$125,MATCH($A18,'Dual Mono AK4493 MKII v175 BoM'!$A$2:$A$125,0),3)</f>
        <v>#N/A</v>
      </c>
      <c r="K18" t="e">
        <f>INDEX('Dual Mono AK4493 MKII v175 BoM'!$A$2:$E$125,MATCH($A18,'Dual Mono AK4493 MKII v175 BoM'!$A$2:$A$125,0),4)</f>
        <v>#N/A</v>
      </c>
      <c r="L18" t="e">
        <f>INDEX('Dual Mono AK4493 MKII v175 BoM'!$A$2:$E$125,MATCH($A18,'Dual Mono AK4493 MKII v175 BoM'!$A$2:$A$125,0),5)</f>
        <v>#N/A</v>
      </c>
      <c r="M18" t="e">
        <f t="shared" si="1"/>
        <v>#N/A</v>
      </c>
    </row>
    <row r="19" spans="1:13" x14ac:dyDescent="0.2">
      <c r="A19" s="9" t="s">
        <v>135</v>
      </c>
      <c r="B19" s="9"/>
      <c r="C19" s="9" t="s">
        <v>13</v>
      </c>
      <c r="D19" s="9" t="s">
        <v>99</v>
      </c>
      <c r="E19" s="9" t="s">
        <v>334</v>
      </c>
      <c r="F19" s="9" t="s">
        <v>129</v>
      </c>
      <c r="G19" t="str">
        <f t="shared" si="0"/>
        <v/>
      </c>
      <c r="H19" t="str">
        <f>INDEX('Dual Mono AK4493 MKII v175 BoM'!$A$2:$E$125,MATCH($A19,'Dual Mono AK4493 MKII v175 BoM'!$A$2:$A$125,0),1)</f>
        <v>C17A</v>
      </c>
      <c r="I19" t="str">
        <f>INDEX('Dual Mono AK4493 MKII v175 BoM'!$A$2:$E$125,MATCH($A19,'Dual Mono AK4493 MKII v175 BoM'!$A$2:$A$125,0),2)</f>
        <v>10u 10V or more</v>
      </c>
      <c r="J19" t="str">
        <f>INDEX('Dual Mono AK4493 MKII v175 BoM'!$A$2:$E$125,MATCH($A19,'Dual Mono AK4493 MKII v175 BoM'!$A$2:$A$125,0),3)</f>
        <v>E2-4</v>
      </c>
      <c r="K19" t="str">
        <f>INDEX('Dual Mono AK4493 MKII v175 BoM'!$A$2:$E$125,MATCH($A19,'Dual Mono AK4493 MKII v175 BoM'!$A$2:$A$125,0),4)</f>
        <v>Organic Polymer Capacitor</v>
      </c>
      <c r="L19" t="str">
        <f>INDEX('Dual Mono AK4493 MKII v175 BoM'!$A$2:$E$125,MATCH($A19,'Dual Mono AK4493 MKII v175 BoM'!$A$2:$A$125,0),5)</f>
        <v>Mouser 647-RNU1A100MDSASQ</v>
      </c>
      <c r="M19" t="str">
        <f t="shared" si="1"/>
        <v/>
      </c>
    </row>
    <row r="20" spans="1:13" x14ac:dyDescent="0.2">
      <c r="A20" s="9" t="s">
        <v>136</v>
      </c>
      <c r="B20" s="9"/>
      <c r="C20" s="9" t="s">
        <v>13</v>
      </c>
      <c r="D20" s="9" t="s">
        <v>99</v>
      </c>
      <c r="E20" s="9" t="s">
        <v>335</v>
      </c>
      <c r="F20" s="9" t="s">
        <v>100</v>
      </c>
      <c r="G20" t="str">
        <f t="shared" si="0"/>
        <v/>
      </c>
      <c r="H20" t="str">
        <f>INDEX('Dual Mono AK4493 MKII v175 BoM'!$A$2:$E$125,MATCH($A20,'Dual Mono AK4493 MKII v175 BoM'!$A$2:$A$125,0),1)</f>
        <v>C17B</v>
      </c>
      <c r="I20" t="str">
        <f>INDEX('Dual Mono AK4493 MKII v175 BoM'!$A$2:$E$125,MATCH($A20,'Dual Mono AK4493 MKII v175 BoM'!$A$2:$A$125,0),2)</f>
        <v>10u 10V or more</v>
      </c>
      <c r="J20" t="str">
        <f>INDEX('Dual Mono AK4493 MKII v175 BoM'!$A$2:$E$125,MATCH($A20,'Dual Mono AK4493 MKII v175 BoM'!$A$2:$A$125,0),3)</f>
        <v>E2-4</v>
      </c>
      <c r="K20" t="str">
        <f>INDEX('Dual Mono AK4493 MKII v175 BoM'!$A$2:$E$125,MATCH($A20,'Dual Mono AK4493 MKII v175 BoM'!$A$2:$A$125,0),4)</f>
        <v>Organic Polymer Capacitor</v>
      </c>
      <c r="L20" t="str">
        <f>INDEX('Dual Mono AK4493 MKII v175 BoM'!$A$2:$E$125,MATCH($A20,'Dual Mono AK4493 MKII v175 BoM'!$A$2:$A$125,0),5)</f>
        <v>Mouser 647-RNU1A100MDSASQ</v>
      </c>
      <c r="M20" t="str">
        <f t="shared" si="1"/>
        <v/>
      </c>
    </row>
    <row r="21" spans="1:13" x14ac:dyDescent="0.2">
      <c r="A21" s="9" t="s">
        <v>137</v>
      </c>
      <c r="B21" s="9" t="s">
        <v>67</v>
      </c>
      <c r="C21" s="9" t="s">
        <v>8</v>
      </c>
      <c r="D21" s="9" t="s">
        <v>92</v>
      </c>
      <c r="E21" s="9" t="s">
        <v>336</v>
      </c>
      <c r="F21" s="9" t="s">
        <v>134</v>
      </c>
      <c r="G21" t="str">
        <f t="shared" si="0"/>
        <v/>
      </c>
      <c r="H21" t="str">
        <f>INDEX('Dual Mono AK4493 MKII v175 BoM'!$A$2:$E$125,MATCH($A21,'Dual Mono AK4493 MKII v175 BoM'!$A$2:$A$125,0),1)</f>
        <v>C18A</v>
      </c>
      <c r="I21" t="str">
        <f>INDEX('Dual Mono AK4493 MKII v175 BoM'!$A$2:$E$125,MATCH($A21,'Dual Mono AK4493 MKII v175 BoM'!$A$2:$A$125,0),2)</f>
        <v>10u</v>
      </c>
      <c r="J21" t="str">
        <f>INDEX('Dual Mono AK4493 MKII v175 BoM'!$A$2:$E$125,MATCH($A21,'Dual Mono AK4493 MKII v175 BoM'!$A$2:$A$125,0),3)</f>
        <v>C0805K</v>
      </c>
      <c r="K21" t="str">
        <f>INDEX('Dual Mono AK4493 MKII v175 BoM'!$A$2:$E$125,MATCH($A21,'Dual Mono AK4493 MKII v175 BoM'!$A$2:$A$125,0),4)</f>
        <v>Ceramic Capacitor X7R</v>
      </c>
      <c r="L21">
        <f>INDEX('Dual Mono AK4493 MKII v175 BoM'!$A$2:$E$125,MATCH($A21,'Dual Mono AK4493 MKII v175 BoM'!$A$2:$A$125,0),5)</f>
        <v>0</v>
      </c>
      <c r="M21" t="str">
        <f t="shared" si="1"/>
        <v/>
      </c>
    </row>
    <row r="22" spans="1:13" x14ac:dyDescent="0.2">
      <c r="A22" s="9" t="s">
        <v>138</v>
      </c>
      <c r="B22" s="9" t="s">
        <v>67</v>
      </c>
      <c r="C22" s="9" t="s">
        <v>8</v>
      </c>
      <c r="D22" s="9" t="s">
        <v>92</v>
      </c>
      <c r="E22" s="9" t="s">
        <v>337</v>
      </c>
      <c r="F22" s="9" t="s">
        <v>132</v>
      </c>
      <c r="G22" t="str">
        <f t="shared" si="0"/>
        <v/>
      </c>
      <c r="H22" t="str">
        <f>INDEX('Dual Mono AK4493 MKII v175 BoM'!$A$2:$E$125,MATCH($A22,'Dual Mono AK4493 MKII v175 BoM'!$A$2:$A$125,0),1)</f>
        <v>C18B</v>
      </c>
      <c r="I22" t="str">
        <f>INDEX('Dual Mono AK4493 MKII v175 BoM'!$A$2:$E$125,MATCH($A22,'Dual Mono AK4493 MKII v175 BoM'!$A$2:$A$125,0),2)</f>
        <v>10u</v>
      </c>
      <c r="J22" t="str">
        <f>INDEX('Dual Mono AK4493 MKII v175 BoM'!$A$2:$E$125,MATCH($A22,'Dual Mono AK4493 MKII v175 BoM'!$A$2:$A$125,0),3)</f>
        <v>C0805K</v>
      </c>
      <c r="K22" t="str">
        <f>INDEX('Dual Mono AK4493 MKII v175 BoM'!$A$2:$E$125,MATCH($A22,'Dual Mono AK4493 MKII v175 BoM'!$A$2:$A$125,0),4)</f>
        <v>Ceramic Capacitor X7R</v>
      </c>
      <c r="L22">
        <f>INDEX('Dual Mono AK4493 MKII v175 BoM'!$A$2:$E$125,MATCH($A22,'Dual Mono AK4493 MKII v175 BoM'!$A$2:$A$125,0),5)</f>
        <v>0</v>
      </c>
      <c r="M22" t="str">
        <f t="shared" si="1"/>
        <v/>
      </c>
    </row>
    <row r="23" spans="1:13" x14ac:dyDescent="0.2">
      <c r="A23" s="9" t="s">
        <v>139</v>
      </c>
      <c r="B23" s="9" t="s">
        <v>67</v>
      </c>
      <c r="C23" s="9" t="s">
        <v>8</v>
      </c>
      <c r="D23" s="9" t="s">
        <v>92</v>
      </c>
      <c r="E23" s="9" t="s">
        <v>338</v>
      </c>
      <c r="F23" s="9" t="s">
        <v>132</v>
      </c>
      <c r="G23" t="str">
        <f t="shared" si="0"/>
        <v/>
      </c>
      <c r="H23" t="str">
        <f>INDEX('Dual Mono AK4493 MKII v175 BoM'!$A$2:$E$125,MATCH($A23,'Dual Mono AK4493 MKII v175 BoM'!$A$2:$A$125,0),1)</f>
        <v>C18C</v>
      </c>
      <c r="I23" t="str">
        <f>INDEX('Dual Mono AK4493 MKII v175 BoM'!$A$2:$E$125,MATCH($A23,'Dual Mono AK4493 MKII v175 BoM'!$A$2:$A$125,0),2)</f>
        <v>4.7u-10u</v>
      </c>
      <c r="J23" t="str">
        <f>INDEX('Dual Mono AK4493 MKII v175 BoM'!$A$2:$E$125,MATCH($A23,'Dual Mono AK4493 MKII v175 BoM'!$A$2:$A$125,0),3)</f>
        <v>C0805K</v>
      </c>
      <c r="K23" t="str">
        <f>INDEX('Dual Mono AK4493 MKII v175 BoM'!$A$2:$E$125,MATCH($A23,'Dual Mono AK4493 MKII v175 BoM'!$A$2:$A$125,0),4)</f>
        <v>Ceramic Capacitor X7R</v>
      </c>
      <c r="L23">
        <f>INDEX('Dual Mono AK4493 MKII v175 BoM'!$A$2:$E$125,MATCH($A23,'Dual Mono AK4493 MKII v175 BoM'!$A$2:$A$125,0),5)</f>
        <v>0</v>
      </c>
      <c r="M23" t="str">
        <f t="shared" si="1"/>
        <v/>
      </c>
    </row>
    <row r="24" spans="1:13" x14ac:dyDescent="0.2">
      <c r="A24" s="9" t="s">
        <v>140</v>
      </c>
      <c r="B24" s="9" t="s">
        <v>67</v>
      </c>
      <c r="C24" s="9" t="s">
        <v>8</v>
      </c>
      <c r="D24" s="9" t="s">
        <v>92</v>
      </c>
      <c r="E24" s="9" t="s">
        <v>339</v>
      </c>
      <c r="F24" s="9" t="s">
        <v>93</v>
      </c>
      <c r="G24" t="str">
        <f t="shared" si="0"/>
        <v/>
      </c>
      <c r="H24" t="str">
        <f>INDEX('Dual Mono AK4493 MKII v175 BoM'!$A$2:$E$125,MATCH($A24,'Dual Mono AK4493 MKII v175 BoM'!$A$2:$A$125,0),1)</f>
        <v>C18D</v>
      </c>
      <c r="I24" t="str">
        <f>INDEX('Dual Mono AK4493 MKII v175 BoM'!$A$2:$E$125,MATCH($A24,'Dual Mono AK4493 MKII v175 BoM'!$A$2:$A$125,0),2)</f>
        <v>4.7u-10u</v>
      </c>
      <c r="J24" t="str">
        <f>INDEX('Dual Mono AK4493 MKII v175 BoM'!$A$2:$E$125,MATCH($A24,'Dual Mono AK4493 MKII v175 BoM'!$A$2:$A$125,0),3)</f>
        <v>C0805K</v>
      </c>
      <c r="K24" t="str">
        <f>INDEX('Dual Mono AK4493 MKII v175 BoM'!$A$2:$E$125,MATCH($A24,'Dual Mono AK4493 MKII v175 BoM'!$A$2:$A$125,0),4)</f>
        <v>Ceramic Capacitor X7R</v>
      </c>
      <c r="L24">
        <f>INDEX('Dual Mono AK4493 MKII v175 BoM'!$A$2:$E$125,MATCH($A24,'Dual Mono AK4493 MKII v175 BoM'!$A$2:$A$125,0),5)</f>
        <v>0</v>
      </c>
      <c r="M24" t="str">
        <f t="shared" si="1"/>
        <v/>
      </c>
    </row>
    <row r="25" spans="1:13" x14ac:dyDescent="0.2">
      <c r="A25" s="9" t="s">
        <v>141</v>
      </c>
      <c r="B25" s="9" t="s">
        <v>67</v>
      </c>
      <c r="C25" s="9" t="s">
        <v>8</v>
      </c>
      <c r="D25" s="9" t="s">
        <v>92</v>
      </c>
      <c r="E25" s="9" t="s">
        <v>340</v>
      </c>
      <c r="F25" s="9" t="s">
        <v>134</v>
      </c>
      <c r="G25" t="str">
        <f t="shared" si="0"/>
        <v/>
      </c>
      <c r="H25" t="str">
        <f>INDEX('Dual Mono AK4493 MKII v175 BoM'!$A$2:$E$125,MATCH($A25,'Dual Mono AK4493 MKII v175 BoM'!$A$2:$A$125,0),1)</f>
        <v>C18E</v>
      </c>
      <c r="I25" t="str">
        <f>INDEX('Dual Mono AK4493 MKII v175 BoM'!$A$2:$E$125,MATCH($A25,'Dual Mono AK4493 MKII v175 BoM'!$A$2:$A$125,0),2)</f>
        <v>4.7u-10u</v>
      </c>
      <c r="J25" t="str">
        <f>INDEX('Dual Mono AK4493 MKII v175 BoM'!$A$2:$E$125,MATCH($A25,'Dual Mono AK4493 MKII v175 BoM'!$A$2:$A$125,0),3)</f>
        <v>C0805K</v>
      </c>
      <c r="K25" t="str">
        <f>INDEX('Dual Mono AK4493 MKII v175 BoM'!$A$2:$E$125,MATCH($A25,'Dual Mono AK4493 MKII v175 BoM'!$A$2:$A$125,0),4)</f>
        <v>Ceramic Capacitor X7R</v>
      </c>
      <c r="L25">
        <f>INDEX('Dual Mono AK4493 MKII v175 BoM'!$A$2:$E$125,MATCH($A25,'Dual Mono AK4493 MKII v175 BoM'!$A$2:$A$125,0),5)</f>
        <v>0</v>
      </c>
      <c r="M25" t="str">
        <f t="shared" si="1"/>
        <v/>
      </c>
    </row>
    <row r="26" spans="1:13" x14ac:dyDescent="0.2">
      <c r="A26" s="9" t="s">
        <v>142</v>
      </c>
      <c r="B26" s="9" t="s">
        <v>67</v>
      </c>
      <c r="C26" s="9" t="s">
        <v>8</v>
      </c>
      <c r="D26" s="9" t="s">
        <v>92</v>
      </c>
      <c r="E26" s="9" t="s">
        <v>341</v>
      </c>
      <c r="F26" s="9" t="s">
        <v>134</v>
      </c>
      <c r="G26" t="str">
        <f t="shared" si="0"/>
        <v/>
      </c>
      <c r="H26" t="str">
        <f>INDEX('Dual Mono AK4493 MKII v175 BoM'!$A$2:$E$125,MATCH($A26,'Dual Mono AK4493 MKII v175 BoM'!$A$2:$A$125,0),1)</f>
        <v>C18F</v>
      </c>
      <c r="I26" t="str">
        <f>INDEX('Dual Mono AK4493 MKII v175 BoM'!$A$2:$E$125,MATCH($A26,'Dual Mono AK4493 MKII v175 BoM'!$A$2:$A$125,0),2)</f>
        <v>4.7u-10u</v>
      </c>
      <c r="J26" t="str">
        <f>INDEX('Dual Mono AK4493 MKII v175 BoM'!$A$2:$E$125,MATCH($A26,'Dual Mono AK4493 MKII v175 BoM'!$A$2:$A$125,0),3)</f>
        <v>C0805K</v>
      </c>
      <c r="K26" t="str">
        <f>INDEX('Dual Mono AK4493 MKII v175 BoM'!$A$2:$E$125,MATCH($A26,'Dual Mono AK4493 MKII v175 BoM'!$A$2:$A$125,0),4)</f>
        <v>Ceramic Capacitor X7R</v>
      </c>
      <c r="L26">
        <f>INDEX('Dual Mono AK4493 MKII v175 BoM'!$A$2:$E$125,MATCH($A26,'Dual Mono AK4493 MKII v175 BoM'!$A$2:$A$125,0),5)</f>
        <v>0</v>
      </c>
      <c r="M26" t="str">
        <f t="shared" si="1"/>
        <v/>
      </c>
    </row>
    <row r="27" spans="1:13" x14ac:dyDescent="0.2">
      <c r="A27" s="9" t="s">
        <v>143</v>
      </c>
      <c r="B27" s="9" t="s">
        <v>70</v>
      </c>
      <c r="C27" s="9" t="s">
        <v>66</v>
      </c>
      <c r="D27" s="9" t="s">
        <v>92</v>
      </c>
      <c r="E27" s="9" t="s">
        <v>342</v>
      </c>
      <c r="F27" s="9" t="s">
        <v>93</v>
      </c>
      <c r="G27" t="str">
        <f t="shared" si="0"/>
        <v/>
      </c>
      <c r="H27" t="str">
        <f>INDEX('Dual Mono AK4493 MKII v175 BoM'!$A$2:$E$125,MATCH($A27,'Dual Mono AK4493 MKII v175 BoM'!$A$2:$A$125,0),1)</f>
        <v>C19A</v>
      </c>
      <c r="I27" t="str">
        <f>INDEX('Dual Mono AK4493 MKII v175 BoM'!$A$2:$E$125,MATCH($A27,'Dual Mono AK4493 MKII v175 BoM'!$A$2:$A$125,0),2)</f>
        <v>10-22u</v>
      </c>
      <c r="J27" t="str">
        <f>INDEX('Dual Mono AK4493 MKII v175 BoM'!$A$2:$E$125,MATCH($A27,'Dual Mono AK4493 MKII v175 BoM'!$A$2:$A$125,0),3)</f>
        <v>C1206K</v>
      </c>
      <c r="K27" t="str">
        <f>INDEX('Dual Mono AK4493 MKII v175 BoM'!$A$2:$E$125,MATCH($A27,'Dual Mono AK4493 MKII v175 BoM'!$A$2:$A$125,0),4)</f>
        <v>Ceramic Capacitor X7R</v>
      </c>
      <c r="L27" t="str">
        <f>INDEX('Dual Mono AK4493 MKII v175 BoM'!$A$2:$E$125,MATCH($A27,'Dual Mono AK4493 MKII v175 BoM'!$A$2:$A$125,0),5)</f>
        <v>Mouser 963-EMK316BB7226ML-T</v>
      </c>
      <c r="M27" t="str">
        <f t="shared" si="1"/>
        <v/>
      </c>
    </row>
    <row r="28" spans="1:13" x14ac:dyDescent="0.2">
      <c r="A28" s="9" t="s">
        <v>144</v>
      </c>
      <c r="B28" s="9" t="s">
        <v>70</v>
      </c>
      <c r="C28" s="9" t="s">
        <v>66</v>
      </c>
      <c r="D28" s="9" t="s">
        <v>92</v>
      </c>
      <c r="E28" s="9" t="s">
        <v>343</v>
      </c>
      <c r="F28" s="9" t="s">
        <v>126</v>
      </c>
      <c r="G28" t="str">
        <f t="shared" si="0"/>
        <v/>
      </c>
      <c r="H28" t="str">
        <f>INDEX('Dual Mono AK4493 MKII v175 BoM'!$A$2:$E$125,MATCH($A28,'Dual Mono AK4493 MKII v175 BoM'!$A$2:$A$125,0),1)</f>
        <v>C19B</v>
      </c>
      <c r="I28" t="str">
        <f>INDEX('Dual Mono AK4493 MKII v175 BoM'!$A$2:$E$125,MATCH($A28,'Dual Mono AK4493 MKII v175 BoM'!$A$2:$A$125,0),2)</f>
        <v>10-22u</v>
      </c>
      <c r="J28" t="str">
        <f>INDEX('Dual Mono AK4493 MKII v175 BoM'!$A$2:$E$125,MATCH($A28,'Dual Mono AK4493 MKII v175 BoM'!$A$2:$A$125,0),3)</f>
        <v>C1206K</v>
      </c>
      <c r="K28" t="str">
        <f>INDEX('Dual Mono AK4493 MKII v175 BoM'!$A$2:$E$125,MATCH($A28,'Dual Mono AK4493 MKII v175 BoM'!$A$2:$A$125,0),4)</f>
        <v>Ceramic Capacitor X7R</v>
      </c>
      <c r="L28" t="str">
        <f>INDEX('Dual Mono AK4493 MKII v175 BoM'!$A$2:$E$125,MATCH($A28,'Dual Mono AK4493 MKII v175 BoM'!$A$2:$A$125,0),5)</f>
        <v>Mouser 963-EMK316BB7226ML-T</v>
      </c>
      <c r="M28" t="str">
        <f t="shared" si="1"/>
        <v/>
      </c>
    </row>
    <row r="29" spans="1:13" x14ac:dyDescent="0.2">
      <c r="A29" s="9" t="s">
        <v>145</v>
      </c>
      <c r="B29" s="9" t="s">
        <v>70</v>
      </c>
      <c r="C29" s="9" t="s">
        <v>66</v>
      </c>
      <c r="D29" s="9" t="s">
        <v>92</v>
      </c>
      <c r="E29" s="9" t="s">
        <v>344</v>
      </c>
      <c r="F29" s="9" t="s">
        <v>126</v>
      </c>
      <c r="G29" t="str">
        <f t="shared" si="0"/>
        <v/>
      </c>
      <c r="H29" t="str">
        <f>INDEX('Dual Mono AK4493 MKII v175 BoM'!$A$2:$E$125,MATCH($A29,'Dual Mono AK4493 MKII v175 BoM'!$A$2:$A$125,0),1)</f>
        <v>C19C</v>
      </c>
      <c r="I29" t="str">
        <f>INDEX('Dual Mono AK4493 MKII v175 BoM'!$A$2:$E$125,MATCH($A29,'Dual Mono AK4493 MKII v175 BoM'!$A$2:$A$125,0),2)</f>
        <v>10-22u</v>
      </c>
      <c r="J29" t="str">
        <f>INDEX('Dual Mono AK4493 MKII v175 BoM'!$A$2:$E$125,MATCH($A29,'Dual Mono AK4493 MKII v175 BoM'!$A$2:$A$125,0),3)</f>
        <v>C1206K</v>
      </c>
      <c r="K29" t="str">
        <f>INDEX('Dual Mono AK4493 MKII v175 BoM'!$A$2:$E$125,MATCH($A29,'Dual Mono AK4493 MKII v175 BoM'!$A$2:$A$125,0),4)</f>
        <v>Ceramic Capacitor X7R</v>
      </c>
      <c r="L29" t="str">
        <f>INDEX('Dual Mono AK4493 MKII v175 BoM'!$A$2:$E$125,MATCH($A29,'Dual Mono AK4493 MKII v175 BoM'!$A$2:$A$125,0),5)</f>
        <v>Mouser 963-EMK316BB7226ML-T</v>
      </c>
      <c r="M29" t="str">
        <f t="shared" si="1"/>
        <v/>
      </c>
    </row>
    <row r="30" spans="1:13" x14ac:dyDescent="0.2">
      <c r="A30" s="9" t="s">
        <v>146</v>
      </c>
      <c r="B30" s="9" t="s">
        <v>70</v>
      </c>
      <c r="C30" s="9" t="s">
        <v>66</v>
      </c>
      <c r="D30" s="9" t="s">
        <v>92</v>
      </c>
      <c r="E30" s="9" t="s">
        <v>345</v>
      </c>
      <c r="F30" s="9" t="s">
        <v>134</v>
      </c>
      <c r="G30" t="str">
        <f t="shared" si="0"/>
        <v/>
      </c>
      <c r="H30" t="str">
        <f>INDEX('Dual Mono AK4493 MKII v175 BoM'!$A$2:$E$125,MATCH($A30,'Dual Mono AK4493 MKII v175 BoM'!$A$2:$A$125,0),1)</f>
        <v>C19D</v>
      </c>
      <c r="I30" t="str">
        <f>INDEX('Dual Mono AK4493 MKII v175 BoM'!$A$2:$E$125,MATCH($A30,'Dual Mono AK4493 MKII v175 BoM'!$A$2:$A$125,0),2)</f>
        <v>10-22u</v>
      </c>
      <c r="J30" t="str">
        <f>INDEX('Dual Mono AK4493 MKII v175 BoM'!$A$2:$E$125,MATCH($A30,'Dual Mono AK4493 MKII v175 BoM'!$A$2:$A$125,0),3)</f>
        <v>C1206K</v>
      </c>
      <c r="K30" t="str">
        <f>INDEX('Dual Mono AK4493 MKII v175 BoM'!$A$2:$E$125,MATCH($A30,'Dual Mono AK4493 MKII v175 BoM'!$A$2:$A$125,0),4)</f>
        <v>Ceramic Capacitor X7R</v>
      </c>
      <c r="L30" t="str">
        <f>INDEX('Dual Mono AK4493 MKII v175 BoM'!$A$2:$E$125,MATCH($A30,'Dual Mono AK4493 MKII v175 BoM'!$A$2:$A$125,0),5)</f>
        <v>Mouser 963-EMK316BB7226ML-T</v>
      </c>
      <c r="M30" t="str">
        <f t="shared" si="1"/>
        <v/>
      </c>
    </row>
    <row r="31" spans="1:13" x14ac:dyDescent="0.2">
      <c r="A31" s="9" t="s">
        <v>147</v>
      </c>
      <c r="B31" s="9" t="s">
        <v>70</v>
      </c>
      <c r="C31" s="9" t="s">
        <v>66</v>
      </c>
      <c r="D31" s="9" t="s">
        <v>92</v>
      </c>
      <c r="E31" s="9" t="s">
        <v>346</v>
      </c>
      <c r="F31" s="9" t="s">
        <v>93</v>
      </c>
      <c r="G31" t="str">
        <f t="shared" si="0"/>
        <v/>
      </c>
      <c r="H31" t="str">
        <f>INDEX('Dual Mono AK4493 MKII v175 BoM'!$A$2:$E$125,MATCH($A31,'Dual Mono AK4493 MKII v175 BoM'!$A$2:$A$125,0),1)</f>
        <v>C19E</v>
      </c>
      <c r="I31" t="str">
        <f>INDEX('Dual Mono AK4493 MKII v175 BoM'!$A$2:$E$125,MATCH($A31,'Dual Mono AK4493 MKII v175 BoM'!$A$2:$A$125,0),2)</f>
        <v>10-22u</v>
      </c>
      <c r="J31" t="str">
        <f>INDEX('Dual Mono AK4493 MKII v175 BoM'!$A$2:$E$125,MATCH($A31,'Dual Mono AK4493 MKII v175 BoM'!$A$2:$A$125,0),3)</f>
        <v>C1206K</v>
      </c>
      <c r="K31" t="str">
        <f>INDEX('Dual Mono AK4493 MKII v175 BoM'!$A$2:$E$125,MATCH($A31,'Dual Mono AK4493 MKII v175 BoM'!$A$2:$A$125,0),4)</f>
        <v>Ceramic Capacitor X7R</v>
      </c>
      <c r="L31" t="str">
        <f>INDEX('Dual Mono AK4493 MKII v175 BoM'!$A$2:$E$125,MATCH($A31,'Dual Mono AK4493 MKII v175 BoM'!$A$2:$A$125,0),5)</f>
        <v>Mouser 963-EMK316BB7226ML-T</v>
      </c>
      <c r="M31" t="str">
        <f t="shared" si="1"/>
        <v/>
      </c>
    </row>
    <row r="32" spans="1:13" x14ac:dyDescent="0.2">
      <c r="A32" s="9" t="s">
        <v>148</v>
      </c>
      <c r="B32" s="9" t="s">
        <v>70</v>
      </c>
      <c r="C32" s="9" t="s">
        <v>66</v>
      </c>
      <c r="D32" s="9" t="s">
        <v>92</v>
      </c>
      <c r="E32" s="9" t="s">
        <v>347</v>
      </c>
      <c r="F32" s="9" t="s">
        <v>93</v>
      </c>
      <c r="G32" t="str">
        <f t="shared" si="0"/>
        <v/>
      </c>
      <c r="H32" t="str">
        <f>INDEX('Dual Mono AK4493 MKII v175 BoM'!$A$2:$E$125,MATCH($A32,'Dual Mono AK4493 MKII v175 BoM'!$A$2:$A$125,0),1)</f>
        <v>C19F</v>
      </c>
      <c r="I32" t="str">
        <f>INDEX('Dual Mono AK4493 MKII v175 BoM'!$A$2:$E$125,MATCH($A32,'Dual Mono AK4493 MKII v175 BoM'!$A$2:$A$125,0),2)</f>
        <v>10-22u</v>
      </c>
      <c r="J32" t="str">
        <f>INDEX('Dual Mono AK4493 MKII v175 BoM'!$A$2:$E$125,MATCH($A32,'Dual Mono AK4493 MKII v175 BoM'!$A$2:$A$125,0),3)</f>
        <v>C1206K</v>
      </c>
      <c r="K32" t="str">
        <f>INDEX('Dual Mono AK4493 MKII v175 BoM'!$A$2:$E$125,MATCH($A32,'Dual Mono AK4493 MKII v175 BoM'!$A$2:$A$125,0),4)</f>
        <v>Ceramic Capacitor X7R</v>
      </c>
      <c r="L32" t="str">
        <f>INDEX('Dual Mono AK4493 MKII v175 BoM'!$A$2:$E$125,MATCH($A32,'Dual Mono AK4493 MKII v175 BoM'!$A$2:$A$125,0),5)</f>
        <v>Mouser 963-EMK316BB7226ML-T</v>
      </c>
      <c r="M32" t="str">
        <f t="shared" si="1"/>
        <v/>
      </c>
    </row>
    <row r="33" spans="1:13" x14ac:dyDescent="0.2">
      <c r="A33" s="9" t="s">
        <v>91</v>
      </c>
      <c r="B33" s="10" t="s">
        <v>7</v>
      </c>
      <c r="C33" s="9" t="s">
        <v>8</v>
      </c>
      <c r="D33" s="9" t="s">
        <v>92</v>
      </c>
      <c r="E33" s="9" t="s">
        <v>255</v>
      </c>
      <c r="F33" s="9" t="s">
        <v>93</v>
      </c>
      <c r="G33" t="str">
        <f t="shared" si="0"/>
        <v/>
      </c>
      <c r="H33" t="str">
        <f>INDEX('Dual Mono AK4493 MKII v175 BoM'!$A$2:$E$125,MATCH($A33,'Dual Mono AK4493 MKII v175 BoM'!$A$2:$A$125,0),1)</f>
        <v>C1A</v>
      </c>
      <c r="I33" t="str">
        <f>INDEX('Dual Mono AK4493 MKII v175 BoM'!$A$2:$E$125,MATCH($A33,'Dual Mono AK4493 MKII v175 BoM'!$A$2:$A$125,0),2)</f>
        <v>0.1u</v>
      </c>
      <c r="J33" t="str">
        <f>INDEX('Dual Mono AK4493 MKII v175 BoM'!$A$2:$E$125,MATCH($A33,'Dual Mono AK4493 MKII v175 BoM'!$A$2:$A$125,0),3)</f>
        <v>C0805K</v>
      </c>
      <c r="K33" t="str">
        <f>INDEX('Dual Mono AK4493 MKII v175 BoM'!$A$2:$E$125,MATCH($A33,'Dual Mono AK4493 MKII v175 BoM'!$A$2:$A$125,0),4)</f>
        <v>Ceramic Capacitor X7R</v>
      </c>
      <c r="L33">
        <f>INDEX('Dual Mono AK4493 MKII v175 BoM'!$A$2:$E$125,MATCH($A33,'Dual Mono AK4493 MKII v175 BoM'!$A$2:$A$125,0),5)</f>
        <v>0</v>
      </c>
      <c r="M33" t="str">
        <f t="shared" si="1"/>
        <v/>
      </c>
    </row>
    <row r="34" spans="1:13" x14ac:dyDescent="0.2">
      <c r="A34" s="9" t="s">
        <v>149</v>
      </c>
      <c r="B34" s="9" t="s">
        <v>10</v>
      </c>
      <c r="C34" s="9" t="s">
        <v>8</v>
      </c>
      <c r="D34" s="9" t="s">
        <v>92</v>
      </c>
      <c r="E34" s="9" t="s">
        <v>348</v>
      </c>
      <c r="F34" s="9" t="s">
        <v>132</v>
      </c>
      <c r="G34" t="str">
        <f t="shared" si="0"/>
        <v/>
      </c>
      <c r="H34" t="str">
        <f>INDEX('Dual Mono AK4493 MKII v175 BoM'!$A$2:$E$125,MATCH($A34,'Dual Mono AK4493 MKII v175 BoM'!$A$2:$A$125,0),1)</f>
        <v>C20A</v>
      </c>
      <c r="I34" t="str">
        <f>INDEX('Dual Mono AK4493 MKII v175 BoM'!$A$2:$E$125,MATCH($A34,'Dual Mono AK4493 MKII v175 BoM'!$A$2:$A$125,0),2)</f>
        <v>10u</v>
      </c>
      <c r="J34" t="str">
        <f>INDEX('Dual Mono AK4493 MKII v175 BoM'!$A$2:$E$125,MATCH($A34,'Dual Mono AK4493 MKII v175 BoM'!$A$2:$A$125,0),3)</f>
        <v>C0805K</v>
      </c>
      <c r="K34" t="str">
        <f>INDEX('Dual Mono AK4493 MKII v175 BoM'!$A$2:$E$125,MATCH($A34,'Dual Mono AK4493 MKII v175 BoM'!$A$2:$A$125,0),4)</f>
        <v>Ceramic Capacitor X7R</v>
      </c>
      <c r="L34">
        <f>INDEX('Dual Mono AK4493 MKII v175 BoM'!$A$2:$E$125,MATCH($A34,'Dual Mono AK4493 MKII v175 BoM'!$A$2:$A$125,0),5)</f>
        <v>0</v>
      </c>
      <c r="M34" t="str">
        <f t="shared" si="1"/>
        <v/>
      </c>
    </row>
    <row r="35" spans="1:13" x14ac:dyDescent="0.2">
      <c r="A35" s="9" t="s">
        <v>150</v>
      </c>
      <c r="B35" s="9" t="s">
        <v>10</v>
      </c>
      <c r="C35" s="9" t="s">
        <v>8</v>
      </c>
      <c r="D35" s="9" t="s">
        <v>92</v>
      </c>
      <c r="E35" s="9" t="s">
        <v>261</v>
      </c>
      <c r="F35" s="9" t="s">
        <v>134</v>
      </c>
      <c r="G35" t="str">
        <f t="shared" si="0"/>
        <v/>
      </c>
      <c r="H35" t="str">
        <f>INDEX('Dual Mono AK4493 MKII v175 BoM'!$A$2:$E$125,MATCH($A35,'Dual Mono AK4493 MKII v175 BoM'!$A$2:$A$125,0),1)</f>
        <v>C20B</v>
      </c>
      <c r="I35" t="str">
        <f>INDEX('Dual Mono AK4493 MKII v175 BoM'!$A$2:$E$125,MATCH($A35,'Dual Mono AK4493 MKII v175 BoM'!$A$2:$A$125,0),2)</f>
        <v>10u</v>
      </c>
      <c r="J35" t="str">
        <f>INDEX('Dual Mono AK4493 MKII v175 BoM'!$A$2:$E$125,MATCH($A35,'Dual Mono AK4493 MKII v175 BoM'!$A$2:$A$125,0),3)</f>
        <v>C0805K</v>
      </c>
      <c r="K35" t="str">
        <f>INDEX('Dual Mono AK4493 MKII v175 BoM'!$A$2:$E$125,MATCH($A35,'Dual Mono AK4493 MKII v175 BoM'!$A$2:$A$125,0),4)</f>
        <v>Ceramic Capacitor X7R</v>
      </c>
      <c r="L35">
        <f>INDEX('Dual Mono AK4493 MKII v175 BoM'!$A$2:$E$125,MATCH($A35,'Dual Mono AK4493 MKII v175 BoM'!$A$2:$A$125,0),5)</f>
        <v>0</v>
      </c>
      <c r="M35" t="str">
        <f t="shared" si="1"/>
        <v/>
      </c>
    </row>
    <row r="36" spans="1:13" x14ac:dyDescent="0.2">
      <c r="A36" s="9" t="s">
        <v>151</v>
      </c>
      <c r="B36" s="9" t="s">
        <v>10</v>
      </c>
      <c r="C36" s="9" t="s">
        <v>8</v>
      </c>
      <c r="D36" s="9" t="s">
        <v>92</v>
      </c>
      <c r="E36" s="9" t="s">
        <v>349</v>
      </c>
      <c r="F36" s="9" t="s">
        <v>93</v>
      </c>
      <c r="G36" t="str">
        <f t="shared" si="0"/>
        <v/>
      </c>
      <c r="H36" t="str">
        <f>INDEX('Dual Mono AK4493 MKII v175 BoM'!$A$2:$E$125,MATCH($A36,'Dual Mono AK4493 MKII v175 BoM'!$A$2:$A$125,0),1)</f>
        <v>C20C</v>
      </c>
      <c r="I36" t="str">
        <f>INDEX('Dual Mono AK4493 MKII v175 BoM'!$A$2:$E$125,MATCH($A36,'Dual Mono AK4493 MKII v175 BoM'!$A$2:$A$125,0),2)</f>
        <v>10u</v>
      </c>
      <c r="J36" t="str">
        <f>INDEX('Dual Mono AK4493 MKII v175 BoM'!$A$2:$E$125,MATCH($A36,'Dual Mono AK4493 MKII v175 BoM'!$A$2:$A$125,0),3)</f>
        <v>C0805K</v>
      </c>
      <c r="K36" t="str">
        <f>INDEX('Dual Mono AK4493 MKII v175 BoM'!$A$2:$E$125,MATCH($A36,'Dual Mono AK4493 MKII v175 BoM'!$A$2:$A$125,0),4)</f>
        <v>Ceramic Capacitor X7R</v>
      </c>
      <c r="L36">
        <f>INDEX('Dual Mono AK4493 MKII v175 BoM'!$A$2:$E$125,MATCH($A36,'Dual Mono AK4493 MKII v175 BoM'!$A$2:$A$125,0),5)</f>
        <v>0</v>
      </c>
      <c r="M36" t="str">
        <f t="shared" si="1"/>
        <v/>
      </c>
    </row>
    <row r="37" spans="1:13" x14ac:dyDescent="0.2">
      <c r="A37" s="9" t="s">
        <v>152</v>
      </c>
      <c r="B37" s="9" t="s">
        <v>10</v>
      </c>
      <c r="C37" s="9" t="s">
        <v>8</v>
      </c>
      <c r="D37" s="9" t="s">
        <v>92</v>
      </c>
      <c r="E37" s="9" t="s">
        <v>350</v>
      </c>
      <c r="F37" s="9" t="s">
        <v>126</v>
      </c>
      <c r="G37" t="str">
        <f t="shared" si="0"/>
        <v/>
      </c>
      <c r="H37" t="str">
        <f>INDEX('Dual Mono AK4493 MKII v175 BoM'!$A$2:$E$125,MATCH($A37,'Dual Mono AK4493 MKII v175 BoM'!$A$2:$A$125,0),1)</f>
        <v>C20D</v>
      </c>
      <c r="I37" t="str">
        <f>INDEX('Dual Mono AK4493 MKII v175 BoM'!$A$2:$E$125,MATCH($A37,'Dual Mono AK4493 MKII v175 BoM'!$A$2:$A$125,0),2)</f>
        <v>10u</v>
      </c>
      <c r="J37" t="str">
        <f>INDEX('Dual Mono AK4493 MKII v175 BoM'!$A$2:$E$125,MATCH($A37,'Dual Mono AK4493 MKII v175 BoM'!$A$2:$A$125,0),3)</f>
        <v>C0805K</v>
      </c>
      <c r="K37" t="str">
        <f>INDEX('Dual Mono AK4493 MKII v175 BoM'!$A$2:$E$125,MATCH($A37,'Dual Mono AK4493 MKII v175 BoM'!$A$2:$A$125,0),4)</f>
        <v>Ceramic Capacitor X7R</v>
      </c>
      <c r="L37">
        <f>INDEX('Dual Mono AK4493 MKII v175 BoM'!$A$2:$E$125,MATCH($A37,'Dual Mono AK4493 MKII v175 BoM'!$A$2:$A$125,0),5)</f>
        <v>0</v>
      </c>
      <c r="M37" t="str">
        <f t="shared" si="1"/>
        <v/>
      </c>
    </row>
    <row r="38" spans="1:13" x14ac:dyDescent="0.2">
      <c r="A38" s="9" t="s">
        <v>153</v>
      </c>
      <c r="B38" s="9" t="s">
        <v>10</v>
      </c>
      <c r="C38" s="9" t="s">
        <v>8</v>
      </c>
      <c r="D38" s="9" t="s">
        <v>92</v>
      </c>
      <c r="E38" s="9" t="s">
        <v>351</v>
      </c>
      <c r="F38" s="9" t="s">
        <v>126</v>
      </c>
      <c r="G38" t="str">
        <f t="shared" si="0"/>
        <v/>
      </c>
      <c r="H38" t="str">
        <f>INDEX('Dual Mono AK4493 MKII v175 BoM'!$A$2:$E$125,MATCH($A38,'Dual Mono AK4493 MKII v175 BoM'!$A$2:$A$125,0),1)</f>
        <v>C20E</v>
      </c>
      <c r="I38" t="str">
        <f>INDEX('Dual Mono AK4493 MKII v175 BoM'!$A$2:$E$125,MATCH($A38,'Dual Mono AK4493 MKII v175 BoM'!$A$2:$A$125,0),2)</f>
        <v>10u</v>
      </c>
      <c r="J38" t="str">
        <f>INDEX('Dual Mono AK4493 MKII v175 BoM'!$A$2:$E$125,MATCH($A38,'Dual Mono AK4493 MKII v175 BoM'!$A$2:$A$125,0),3)</f>
        <v>C0805K</v>
      </c>
      <c r="K38" t="str">
        <f>INDEX('Dual Mono AK4493 MKII v175 BoM'!$A$2:$E$125,MATCH($A38,'Dual Mono AK4493 MKII v175 BoM'!$A$2:$A$125,0),4)</f>
        <v>Ceramic Capacitor X7R</v>
      </c>
      <c r="L38">
        <f>INDEX('Dual Mono AK4493 MKII v175 BoM'!$A$2:$E$125,MATCH($A38,'Dual Mono AK4493 MKII v175 BoM'!$A$2:$A$125,0),5)</f>
        <v>0</v>
      </c>
      <c r="M38" t="str">
        <f t="shared" si="1"/>
        <v/>
      </c>
    </row>
    <row r="39" spans="1:13" x14ac:dyDescent="0.2">
      <c r="A39" s="9" t="s">
        <v>154</v>
      </c>
      <c r="B39" s="9" t="s">
        <v>10</v>
      </c>
      <c r="C39" s="9" t="s">
        <v>8</v>
      </c>
      <c r="D39" s="9" t="s">
        <v>92</v>
      </c>
      <c r="E39" s="9" t="s">
        <v>352</v>
      </c>
      <c r="F39" s="9" t="s">
        <v>126</v>
      </c>
      <c r="G39" t="str">
        <f t="shared" si="0"/>
        <v/>
      </c>
      <c r="H39" t="str">
        <f>INDEX('Dual Mono AK4493 MKII v175 BoM'!$A$2:$E$125,MATCH($A39,'Dual Mono AK4493 MKII v175 BoM'!$A$2:$A$125,0),1)</f>
        <v>C20F</v>
      </c>
      <c r="I39" t="str">
        <f>INDEX('Dual Mono AK4493 MKII v175 BoM'!$A$2:$E$125,MATCH($A39,'Dual Mono AK4493 MKII v175 BoM'!$A$2:$A$125,0),2)</f>
        <v>10u</v>
      </c>
      <c r="J39" t="str">
        <f>INDEX('Dual Mono AK4493 MKII v175 BoM'!$A$2:$E$125,MATCH($A39,'Dual Mono AK4493 MKII v175 BoM'!$A$2:$A$125,0),3)</f>
        <v>C0805K</v>
      </c>
      <c r="K39" t="str">
        <f>INDEX('Dual Mono AK4493 MKII v175 BoM'!$A$2:$E$125,MATCH($A39,'Dual Mono AK4493 MKII v175 BoM'!$A$2:$A$125,0),4)</f>
        <v>Ceramic Capacitor X7R</v>
      </c>
      <c r="L39">
        <f>INDEX('Dual Mono AK4493 MKII v175 BoM'!$A$2:$E$125,MATCH($A39,'Dual Mono AK4493 MKII v175 BoM'!$A$2:$A$125,0),5)</f>
        <v>0</v>
      </c>
      <c r="M39" t="str">
        <f t="shared" si="1"/>
        <v/>
      </c>
    </row>
    <row r="40" spans="1:13" x14ac:dyDescent="0.2">
      <c r="A40" s="9" t="s">
        <v>155</v>
      </c>
      <c r="B40" s="9" t="s">
        <v>7</v>
      </c>
      <c r="C40" s="9" t="s">
        <v>8</v>
      </c>
      <c r="D40" s="9" t="s">
        <v>92</v>
      </c>
      <c r="E40" s="9" t="s">
        <v>262</v>
      </c>
      <c r="F40" s="9" t="s">
        <v>132</v>
      </c>
      <c r="G40" t="str">
        <f t="shared" si="0"/>
        <v/>
      </c>
      <c r="H40" t="str">
        <f>INDEX('Dual Mono AK4493 MKII v175 BoM'!$A$2:$E$125,MATCH($A40,'Dual Mono AK4493 MKII v175 BoM'!$A$2:$A$125,0),1)</f>
        <v>C21A</v>
      </c>
      <c r="I40" t="str">
        <f>INDEX('Dual Mono AK4493 MKII v175 BoM'!$A$2:$E$125,MATCH($A40,'Dual Mono AK4493 MKII v175 BoM'!$A$2:$A$125,0),2)</f>
        <v>0.1u</v>
      </c>
      <c r="J40" t="str">
        <f>INDEX('Dual Mono AK4493 MKII v175 BoM'!$A$2:$E$125,MATCH($A40,'Dual Mono AK4493 MKII v175 BoM'!$A$2:$A$125,0),3)</f>
        <v>C0805K</v>
      </c>
      <c r="K40" t="str">
        <f>INDEX('Dual Mono AK4493 MKII v175 BoM'!$A$2:$E$125,MATCH($A40,'Dual Mono AK4493 MKII v175 BoM'!$A$2:$A$125,0),4)</f>
        <v>Ceramic Capacitor X7R</v>
      </c>
      <c r="L40">
        <f>INDEX('Dual Mono AK4493 MKII v175 BoM'!$A$2:$E$125,MATCH($A40,'Dual Mono AK4493 MKII v175 BoM'!$A$2:$A$125,0),5)</f>
        <v>0</v>
      </c>
      <c r="M40" t="str">
        <f t="shared" si="1"/>
        <v/>
      </c>
    </row>
    <row r="41" spans="1:13" x14ac:dyDescent="0.2">
      <c r="A41" s="9" t="s">
        <v>156</v>
      </c>
      <c r="B41" s="9" t="s">
        <v>7</v>
      </c>
      <c r="C41" s="9" t="s">
        <v>8</v>
      </c>
      <c r="D41" s="9" t="s">
        <v>92</v>
      </c>
      <c r="E41" s="9" t="s">
        <v>353</v>
      </c>
      <c r="F41" s="9" t="s">
        <v>134</v>
      </c>
      <c r="G41" t="str">
        <f t="shared" si="0"/>
        <v/>
      </c>
      <c r="H41" t="str">
        <f>INDEX('Dual Mono AK4493 MKII v175 BoM'!$A$2:$E$125,MATCH($A41,'Dual Mono AK4493 MKII v175 BoM'!$A$2:$A$125,0),1)</f>
        <v>C21B</v>
      </c>
      <c r="I41" t="str">
        <f>INDEX('Dual Mono AK4493 MKII v175 BoM'!$A$2:$E$125,MATCH($A41,'Dual Mono AK4493 MKII v175 BoM'!$A$2:$A$125,0),2)</f>
        <v>0.1u</v>
      </c>
      <c r="J41" t="str">
        <f>INDEX('Dual Mono AK4493 MKII v175 BoM'!$A$2:$E$125,MATCH($A41,'Dual Mono AK4493 MKII v175 BoM'!$A$2:$A$125,0),3)</f>
        <v>C0805K</v>
      </c>
      <c r="K41" t="str">
        <f>INDEX('Dual Mono AK4493 MKII v175 BoM'!$A$2:$E$125,MATCH($A41,'Dual Mono AK4493 MKII v175 BoM'!$A$2:$A$125,0),4)</f>
        <v>Ceramic Capacitor X7R</v>
      </c>
      <c r="L41">
        <f>INDEX('Dual Mono AK4493 MKII v175 BoM'!$A$2:$E$125,MATCH($A41,'Dual Mono AK4493 MKII v175 BoM'!$A$2:$A$125,0),5)</f>
        <v>0</v>
      </c>
      <c r="M41" t="str">
        <f t="shared" si="1"/>
        <v/>
      </c>
    </row>
    <row r="42" spans="1:13" x14ac:dyDescent="0.2">
      <c r="A42" s="9" t="s">
        <v>157</v>
      </c>
      <c r="B42" s="9" t="s">
        <v>7</v>
      </c>
      <c r="C42" s="9" t="s">
        <v>8</v>
      </c>
      <c r="D42" s="9" t="s">
        <v>92</v>
      </c>
      <c r="E42" s="9" t="s">
        <v>354</v>
      </c>
      <c r="F42" s="9" t="s">
        <v>93</v>
      </c>
      <c r="G42" t="str">
        <f t="shared" si="0"/>
        <v/>
      </c>
      <c r="H42" t="str">
        <f>INDEX('Dual Mono AK4493 MKII v175 BoM'!$A$2:$E$125,MATCH($A42,'Dual Mono AK4493 MKII v175 BoM'!$A$2:$A$125,0),1)</f>
        <v>C21C</v>
      </c>
      <c r="I42" t="str">
        <f>INDEX('Dual Mono AK4493 MKII v175 BoM'!$A$2:$E$125,MATCH($A42,'Dual Mono AK4493 MKII v175 BoM'!$A$2:$A$125,0),2)</f>
        <v>0.1u</v>
      </c>
      <c r="J42" t="str">
        <f>INDEX('Dual Mono AK4493 MKII v175 BoM'!$A$2:$E$125,MATCH($A42,'Dual Mono AK4493 MKII v175 BoM'!$A$2:$A$125,0),3)</f>
        <v>C0805K</v>
      </c>
      <c r="K42" t="str">
        <f>INDEX('Dual Mono AK4493 MKII v175 BoM'!$A$2:$E$125,MATCH($A42,'Dual Mono AK4493 MKII v175 BoM'!$A$2:$A$125,0),4)</f>
        <v>Ceramic Capacitor X7R</v>
      </c>
      <c r="L42">
        <f>INDEX('Dual Mono AK4493 MKII v175 BoM'!$A$2:$E$125,MATCH($A42,'Dual Mono AK4493 MKII v175 BoM'!$A$2:$A$125,0),5)</f>
        <v>0</v>
      </c>
      <c r="M42" t="str">
        <f t="shared" si="1"/>
        <v/>
      </c>
    </row>
    <row r="43" spans="1:13" x14ac:dyDescent="0.2">
      <c r="A43" s="9" t="s">
        <v>158</v>
      </c>
      <c r="B43" s="9" t="s">
        <v>7</v>
      </c>
      <c r="C43" s="9" t="s">
        <v>8</v>
      </c>
      <c r="D43" s="9" t="s">
        <v>92</v>
      </c>
      <c r="E43" s="9" t="s">
        <v>355</v>
      </c>
      <c r="F43" s="9" t="s">
        <v>126</v>
      </c>
      <c r="G43" t="str">
        <f t="shared" si="0"/>
        <v/>
      </c>
      <c r="H43" t="str">
        <f>INDEX('Dual Mono AK4493 MKII v175 BoM'!$A$2:$E$125,MATCH($A43,'Dual Mono AK4493 MKII v175 BoM'!$A$2:$A$125,0),1)</f>
        <v>C21D</v>
      </c>
      <c r="I43" t="str">
        <f>INDEX('Dual Mono AK4493 MKII v175 BoM'!$A$2:$E$125,MATCH($A43,'Dual Mono AK4493 MKII v175 BoM'!$A$2:$A$125,0),2)</f>
        <v>0.1u</v>
      </c>
      <c r="J43" t="str">
        <f>INDEX('Dual Mono AK4493 MKII v175 BoM'!$A$2:$E$125,MATCH($A43,'Dual Mono AK4493 MKII v175 BoM'!$A$2:$A$125,0),3)</f>
        <v>C0805K</v>
      </c>
      <c r="K43" t="str">
        <f>INDEX('Dual Mono AK4493 MKII v175 BoM'!$A$2:$E$125,MATCH($A43,'Dual Mono AK4493 MKII v175 BoM'!$A$2:$A$125,0),4)</f>
        <v>Ceramic Capacitor X7R</v>
      </c>
      <c r="L43">
        <f>INDEX('Dual Mono AK4493 MKII v175 BoM'!$A$2:$E$125,MATCH($A43,'Dual Mono AK4493 MKII v175 BoM'!$A$2:$A$125,0),5)</f>
        <v>0</v>
      </c>
      <c r="M43" t="str">
        <f t="shared" si="1"/>
        <v/>
      </c>
    </row>
    <row r="44" spans="1:13" x14ac:dyDescent="0.2">
      <c r="A44" s="9" t="s">
        <v>159</v>
      </c>
      <c r="B44" s="9" t="s">
        <v>7</v>
      </c>
      <c r="C44" s="9" t="s">
        <v>8</v>
      </c>
      <c r="D44" s="9" t="s">
        <v>92</v>
      </c>
      <c r="E44" s="9" t="s">
        <v>356</v>
      </c>
      <c r="F44" s="9" t="s">
        <v>132</v>
      </c>
      <c r="G44" t="str">
        <f t="shared" si="0"/>
        <v/>
      </c>
      <c r="H44" t="str">
        <f>INDEX('Dual Mono AK4493 MKII v175 BoM'!$A$2:$E$125,MATCH($A44,'Dual Mono AK4493 MKII v175 BoM'!$A$2:$A$125,0),1)</f>
        <v>C21E</v>
      </c>
      <c r="I44" t="str">
        <f>INDEX('Dual Mono AK4493 MKII v175 BoM'!$A$2:$E$125,MATCH($A44,'Dual Mono AK4493 MKII v175 BoM'!$A$2:$A$125,0),2)</f>
        <v>0.1u</v>
      </c>
      <c r="J44" t="str">
        <f>INDEX('Dual Mono AK4493 MKII v175 BoM'!$A$2:$E$125,MATCH($A44,'Dual Mono AK4493 MKII v175 BoM'!$A$2:$A$125,0),3)</f>
        <v>C0805K</v>
      </c>
      <c r="K44" t="str">
        <f>INDEX('Dual Mono AK4493 MKII v175 BoM'!$A$2:$E$125,MATCH($A44,'Dual Mono AK4493 MKII v175 BoM'!$A$2:$A$125,0),4)</f>
        <v>Ceramic Capacitor X7R</v>
      </c>
      <c r="L44">
        <f>INDEX('Dual Mono AK4493 MKII v175 BoM'!$A$2:$E$125,MATCH($A44,'Dual Mono AK4493 MKII v175 BoM'!$A$2:$A$125,0),5)</f>
        <v>0</v>
      </c>
      <c r="M44" t="str">
        <f t="shared" si="1"/>
        <v/>
      </c>
    </row>
    <row r="45" spans="1:13" x14ac:dyDescent="0.2">
      <c r="A45" s="9" t="s">
        <v>160</v>
      </c>
      <c r="B45" s="9" t="s">
        <v>7</v>
      </c>
      <c r="C45" s="9" t="s">
        <v>8</v>
      </c>
      <c r="D45" s="9" t="s">
        <v>92</v>
      </c>
      <c r="E45" s="9" t="s">
        <v>357</v>
      </c>
      <c r="F45" s="9" t="s">
        <v>132</v>
      </c>
      <c r="G45" t="str">
        <f t="shared" si="0"/>
        <v/>
      </c>
      <c r="H45" t="str">
        <f>INDEX('Dual Mono AK4493 MKII v175 BoM'!$A$2:$E$125,MATCH($A45,'Dual Mono AK4493 MKII v175 BoM'!$A$2:$A$125,0),1)</f>
        <v>C21F</v>
      </c>
      <c r="I45" t="str">
        <f>INDEX('Dual Mono AK4493 MKII v175 BoM'!$A$2:$E$125,MATCH($A45,'Dual Mono AK4493 MKII v175 BoM'!$A$2:$A$125,0),2)</f>
        <v>0.1u</v>
      </c>
      <c r="J45" t="str">
        <f>INDEX('Dual Mono AK4493 MKII v175 BoM'!$A$2:$E$125,MATCH($A45,'Dual Mono AK4493 MKII v175 BoM'!$A$2:$A$125,0),3)</f>
        <v>C0805K</v>
      </c>
      <c r="K45" t="str">
        <f>INDEX('Dual Mono AK4493 MKII v175 BoM'!$A$2:$E$125,MATCH($A45,'Dual Mono AK4493 MKII v175 BoM'!$A$2:$A$125,0),4)</f>
        <v>Ceramic Capacitor X7R</v>
      </c>
      <c r="L45">
        <f>INDEX('Dual Mono AK4493 MKII v175 BoM'!$A$2:$E$125,MATCH($A45,'Dual Mono AK4493 MKII v175 BoM'!$A$2:$A$125,0),5)</f>
        <v>0</v>
      </c>
      <c r="M45" t="str">
        <f t="shared" si="1"/>
        <v/>
      </c>
    </row>
    <row r="46" spans="1:13" x14ac:dyDescent="0.2">
      <c r="A46" s="9" t="s">
        <v>161</v>
      </c>
      <c r="B46" s="9"/>
      <c r="C46" s="9" t="s">
        <v>9</v>
      </c>
      <c r="D46" s="9" t="s">
        <v>92</v>
      </c>
      <c r="E46" s="9" t="s">
        <v>263</v>
      </c>
      <c r="F46" s="9" t="s">
        <v>93</v>
      </c>
      <c r="G46" t="str">
        <f t="shared" si="0"/>
        <v/>
      </c>
      <c r="H46" t="str">
        <f>INDEX('Dual Mono AK4493 MKII v175 BoM'!$A$2:$E$125,MATCH($A46,'Dual Mono AK4493 MKII v175 BoM'!$A$2:$A$125,0),1)</f>
        <v>C22A</v>
      </c>
      <c r="I46" t="str">
        <f>INDEX('Dual Mono AK4493 MKII v175 BoM'!$A$2:$E$125,MATCH($A46,'Dual Mono AK4493 MKII v175 BoM'!$A$2:$A$125,0),2)</f>
        <v>0.1u</v>
      </c>
      <c r="J46" t="str">
        <f>INDEX('Dual Mono AK4493 MKII v175 BoM'!$A$2:$E$125,MATCH($A46,'Dual Mono AK4493 MKII v175 BoM'!$A$2:$A$125,0),3)</f>
        <v>C0603K</v>
      </c>
      <c r="K46" t="str">
        <f>INDEX('Dual Mono AK4493 MKII v175 BoM'!$A$2:$E$125,MATCH($A46,'Dual Mono AK4493 MKII v175 BoM'!$A$2:$A$125,0),4)</f>
        <v>Ceramic Capacitor X7R</v>
      </c>
      <c r="L46">
        <f>INDEX('Dual Mono AK4493 MKII v175 BoM'!$A$2:$E$125,MATCH($A46,'Dual Mono AK4493 MKII v175 BoM'!$A$2:$A$125,0),5)</f>
        <v>0</v>
      </c>
      <c r="M46" t="str">
        <f t="shared" si="1"/>
        <v/>
      </c>
    </row>
    <row r="47" spans="1:13" x14ac:dyDescent="0.2">
      <c r="A47" s="9" t="s">
        <v>162</v>
      </c>
      <c r="B47" s="9"/>
      <c r="C47" s="9" t="s">
        <v>9</v>
      </c>
      <c r="D47" s="9" t="s">
        <v>92</v>
      </c>
      <c r="E47" s="9" t="s">
        <v>264</v>
      </c>
      <c r="F47" s="9" t="s">
        <v>93</v>
      </c>
      <c r="G47" t="str">
        <f t="shared" si="0"/>
        <v/>
      </c>
      <c r="H47" t="str">
        <f>INDEX('Dual Mono AK4493 MKII v175 BoM'!$A$2:$E$125,MATCH($A47,'Dual Mono AK4493 MKII v175 BoM'!$A$2:$A$125,0),1)</f>
        <v>C23A</v>
      </c>
      <c r="I47" t="str">
        <f>INDEX('Dual Mono AK4493 MKII v175 BoM'!$A$2:$E$125,MATCH($A47,'Dual Mono AK4493 MKII v175 BoM'!$A$2:$A$125,0),2)</f>
        <v>0.1u</v>
      </c>
      <c r="J47" t="str">
        <f>INDEX('Dual Mono AK4493 MKII v175 BoM'!$A$2:$E$125,MATCH($A47,'Dual Mono AK4493 MKII v175 BoM'!$A$2:$A$125,0),3)</f>
        <v>C0603K</v>
      </c>
      <c r="K47" t="str">
        <f>INDEX('Dual Mono AK4493 MKII v175 BoM'!$A$2:$E$125,MATCH($A47,'Dual Mono AK4493 MKII v175 BoM'!$A$2:$A$125,0),4)</f>
        <v>Ceramic Capacitor X7R</v>
      </c>
      <c r="L47">
        <f>INDEX('Dual Mono AK4493 MKII v175 BoM'!$A$2:$E$125,MATCH($A47,'Dual Mono AK4493 MKII v175 BoM'!$A$2:$A$125,0),5)</f>
        <v>0</v>
      </c>
      <c r="M47" t="str">
        <f t="shared" si="1"/>
        <v/>
      </c>
    </row>
    <row r="48" spans="1:13" x14ac:dyDescent="0.2">
      <c r="A48" s="9" t="s">
        <v>163</v>
      </c>
      <c r="B48" s="9"/>
      <c r="C48" s="9" t="s">
        <v>9</v>
      </c>
      <c r="D48" s="9" t="s">
        <v>92</v>
      </c>
      <c r="E48" s="9" t="s">
        <v>265</v>
      </c>
      <c r="F48" s="9" t="s">
        <v>93</v>
      </c>
      <c r="G48" t="str">
        <f t="shared" si="0"/>
        <v/>
      </c>
      <c r="H48" t="str">
        <f>INDEX('Dual Mono AK4493 MKII v175 BoM'!$A$2:$E$125,MATCH($A48,'Dual Mono AK4493 MKII v175 BoM'!$A$2:$A$125,0),1)</f>
        <v>C24A</v>
      </c>
      <c r="I48" t="str">
        <f>INDEX('Dual Mono AK4493 MKII v175 BoM'!$A$2:$E$125,MATCH($A48,'Dual Mono AK4493 MKII v175 BoM'!$A$2:$A$125,0),2)</f>
        <v>0.1u</v>
      </c>
      <c r="J48" t="str">
        <f>INDEX('Dual Mono AK4493 MKII v175 BoM'!$A$2:$E$125,MATCH($A48,'Dual Mono AK4493 MKII v175 BoM'!$A$2:$A$125,0),3)</f>
        <v>C0603K</v>
      </c>
      <c r="K48" t="str">
        <f>INDEX('Dual Mono AK4493 MKII v175 BoM'!$A$2:$E$125,MATCH($A48,'Dual Mono AK4493 MKII v175 BoM'!$A$2:$A$125,0),4)</f>
        <v>Ceramic Capacitor X7R</v>
      </c>
      <c r="L48">
        <f>INDEX('Dual Mono AK4493 MKII v175 BoM'!$A$2:$E$125,MATCH($A48,'Dual Mono AK4493 MKII v175 BoM'!$A$2:$A$125,0),5)</f>
        <v>0</v>
      </c>
      <c r="M48" t="str">
        <f t="shared" si="1"/>
        <v/>
      </c>
    </row>
    <row r="49" spans="1:13" x14ac:dyDescent="0.2">
      <c r="A49" s="9" t="s">
        <v>164</v>
      </c>
      <c r="B49" s="9" t="s">
        <v>165</v>
      </c>
      <c r="C49" s="9" t="s">
        <v>14</v>
      </c>
      <c r="D49" s="9" t="s">
        <v>99</v>
      </c>
      <c r="E49" s="9" t="s">
        <v>358</v>
      </c>
      <c r="F49" s="9" t="s">
        <v>116</v>
      </c>
      <c r="G49" t="str">
        <f t="shared" si="0"/>
        <v/>
      </c>
      <c r="H49" t="str">
        <f>INDEX('Dual Mono AK4493 MKII v175 BoM'!$A$2:$E$125,MATCH($A49,'Dual Mono AK4493 MKII v175 BoM'!$A$2:$A$125,0),1)</f>
        <v>C25A</v>
      </c>
      <c r="I49" t="str">
        <f>INDEX('Dual Mono AK4493 MKII v175 BoM'!$A$2:$E$125,MATCH($A49,'Dual Mono AK4493 MKII v175 BoM'!$A$2:$A$125,0),2)</f>
        <v>470u 10V or more</v>
      </c>
      <c r="J49" t="str">
        <f>INDEX('Dual Mono AK4493 MKII v175 BoM'!$A$2:$E$125,MATCH($A49,'Dual Mono AK4493 MKII v175 BoM'!$A$2:$A$125,0),3)</f>
        <v>E2,5-7</v>
      </c>
      <c r="K49" t="str">
        <f>INDEX('Dual Mono AK4493 MKII v175 BoM'!$A$2:$E$125,MATCH($A49,'Dual Mono AK4493 MKII v175 BoM'!$A$2:$A$125,0),4)</f>
        <v>Organic Polymer Capacitor</v>
      </c>
      <c r="L49" t="str">
        <f>INDEX('Dual Mono AK4493 MKII v175 BoM'!$A$2:$E$125,MATCH($A49,'Dual Mono AK4493 MKII v175 BoM'!$A$2:$A$125,0),5)</f>
        <v>Mouser 647-RNE1C471MDN1PX</v>
      </c>
      <c r="M49" t="str">
        <f t="shared" si="1"/>
        <v/>
      </c>
    </row>
    <row r="50" spans="1:13" x14ac:dyDescent="0.2">
      <c r="A50" s="9" t="s">
        <v>166</v>
      </c>
      <c r="B50" s="9" t="s">
        <v>165</v>
      </c>
      <c r="C50" s="9" t="s">
        <v>14</v>
      </c>
      <c r="D50" s="9" t="s">
        <v>99</v>
      </c>
      <c r="E50" s="9" t="s">
        <v>266</v>
      </c>
      <c r="F50" s="9" t="s">
        <v>106</v>
      </c>
      <c r="G50" t="str">
        <f t="shared" si="0"/>
        <v/>
      </c>
      <c r="H50" t="str">
        <f>INDEX('Dual Mono AK4493 MKII v175 BoM'!$A$2:$E$125,MATCH($A50,'Dual Mono AK4493 MKII v175 BoM'!$A$2:$A$125,0),1)</f>
        <v>C25B</v>
      </c>
      <c r="I50" t="str">
        <f>INDEX('Dual Mono AK4493 MKII v175 BoM'!$A$2:$E$125,MATCH($A50,'Dual Mono AK4493 MKII v175 BoM'!$A$2:$A$125,0),2)</f>
        <v>470u 10V or more</v>
      </c>
      <c r="J50" t="str">
        <f>INDEX('Dual Mono AK4493 MKII v175 BoM'!$A$2:$E$125,MATCH($A50,'Dual Mono AK4493 MKII v175 BoM'!$A$2:$A$125,0),3)</f>
        <v>E2,5-7</v>
      </c>
      <c r="K50" t="str">
        <f>INDEX('Dual Mono AK4493 MKII v175 BoM'!$A$2:$E$125,MATCH($A50,'Dual Mono AK4493 MKII v175 BoM'!$A$2:$A$125,0),4)</f>
        <v>Organic Polymer Capacitor</v>
      </c>
      <c r="L50" t="str">
        <f>INDEX('Dual Mono AK4493 MKII v175 BoM'!$A$2:$E$125,MATCH($A50,'Dual Mono AK4493 MKII v175 BoM'!$A$2:$A$125,0),5)</f>
        <v>Mouser 647-RNE1C471MDN1PX</v>
      </c>
      <c r="M50" t="str">
        <f t="shared" si="1"/>
        <v/>
      </c>
    </row>
    <row r="51" spans="1:13" x14ac:dyDescent="0.2">
      <c r="A51" s="9" t="s">
        <v>167</v>
      </c>
      <c r="B51" s="9" t="s">
        <v>165</v>
      </c>
      <c r="C51" s="9" t="s">
        <v>14</v>
      </c>
      <c r="D51" s="9" t="s">
        <v>99</v>
      </c>
      <c r="E51" s="9" t="s">
        <v>267</v>
      </c>
      <c r="F51" s="9" t="s">
        <v>116</v>
      </c>
      <c r="G51" t="str">
        <f t="shared" si="0"/>
        <v/>
      </c>
      <c r="H51" t="str">
        <f>INDEX('Dual Mono AK4493 MKII v175 BoM'!$A$2:$E$125,MATCH($A51,'Dual Mono AK4493 MKII v175 BoM'!$A$2:$A$125,0),1)</f>
        <v>C25C</v>
      </c>
      <c r="I51" t="str">
        <f>INDEX('Dual Mono AK4493 MKII v175 BoM'!$A$2:$E$125,MATCH($A51,'Dual Mono AK4493 MKII v175 BoM'!$A$2:$A$125,0),2)</f>
        <v>470u 10V or more</v>
      </c>
      <c r="J51" t="str">
        <f>INDEX('Dual Mono AK4493 MKII v175 BoM'!$A$2:$E$125,MATCH($A51,'Dual Mono AK4493 MKII v175 BoM'!$A$2:$A$125,0),3)</f>
        <v>E2,5-7</v>
      </c>
      <c r="K51" t="str">
        <f>INDEX('Dual Mono AK4493 MKII v175 BoM'!$A$2:$E$125,MATCH($A51,'Dual Mono AK4493 MKII v175 BoM'!$A$2:$A$125,0),4)</f>
        <v>Organic Polymer Capacitor</v>
      </c>
      <c r="L51" t="str">
        <f>INDEX('Dual Mono AK4493 MKII v175 BoM'!$A$2:$E$125,MATCH($A51,'Dual Mono AK4493 MKII v175 BoM'!$A$2:$A$125,0),5)</f>
        <v>Mouser 647-RNE1C471MDN1PX</v>
      </c>
      <c r="M51" t="str">
        <f t="shared" si="1"/>
        <v/>
      </c>
    </row>
    <row r="52" spans="1:13" x14ac:dyDescent="0.2">
      <c r="A52" s="9" t="s">
        <v>168</v>
      </c>
      <c r="B52" s="10" t="s">
        <v>67</v>
      </c>
      <c r="C52" s="9" t="s">
        <v>8</v>
      </c>
      <c r="D52" s="9" t="s">
        <v>92</v>
      </c>
      <c r="E52" s="9" t="s">
        <v>359</v>
      </c>
      <c r="F52" s="9" t="s">
        <v>134</v>
      </c>
      <c r="G52" t="str">
        <f t="shared" si="0"/>
        <v/>
      </c>
      <c r="H52" t="str">
        <f>INDEX('Dual Mono AK4493 MKII v175 BoM'!$A$2:$E$125,MATCH($A52,'Dual Mono AK4493 MKII v175 BoM'!$A$2:$A$125,0),1)</f>
        <v>C26A</v>
      </c>
      <c r="I52" t="str">
        <f>INDEX('Dual Mono AK4493 MKII v175 BoM'!$A$2:$E$125,MATCH($A52,'Dual Mono AK4493 MKII v175 BoM'!$A$2:$A$125,0),2)</f>
        <v>4.7u</v>
      </c>
      <c r="J52" t="str">
        <f>INDEX('Dual Mono AK4493 MKII v175 BoM'!$A$2:$E$125,MATCH($A52,'Dual Mono AK4493 MKII v175 BoM'!$A$2:$A$125,0),3)</f>
        <v>C0805K</v>
      </c>
      <c r="K52" t="str">
        <f>INDEX('Dual Mono AK4493 MKII v175 BoM'!$A$2:$E$125,MATCH($A52,'Dual Mono AK4493 MKII v175 BoM'!$A$2:$A$125,0),4)</f>
        <v>Ceramic Capacitor X7R</v>
      </c>
      <c r="L52">
        <f>INDEX('Dual Mono AK4493 MKII v175 BoM'!$A$2:$E$125,MATCH($A52,'Dual Mono AK4493 MKII v175 BoM'!$A$2:$A$125,0),5)</f>
        <v>0</v>
      </c>
      <c r="M52" t="str">
        <f t="shared" si="1"/>
        <v/>
      </c>
    </row>
    <row r="53" spans="1:13" x14ac:dyDescent="0.2">
      <c r="A53" s="9" t="s">
        <v>169</v>
      </c>
      <c r="B53" s="10" t="s">
        <v>67</v>
      </c>
      <c r="C53" s="9" t="s">
        <v>8</v>
      </c>
      <c r="D53" s="9" t="s">
        <v>92</v>
      </c>
      <c r="E53" s="9" t="s">
        <v>360</v>
      </c>
      <c r="F53" s="9" t="s">
        <v>108</v>
      </c>
      <c r="G53" t="str">
        <f t="shared" si="0"/>
        <v/>
      </c>
      <c r="H53" t="str">
        <f>INDEX('Dual Mono AK4493 MKII v175 BoM'!$A$2:$E$125,MATCH($A53,'Dual Mono AK4493 MKII v175 BoM'!$A$2:$A$125,0),1)</f>
        <v>C26B</v>
      </c>
      <c r="I53" t="str">
        <f>INDEX('Dual Mono AK4493 MKII v175 BoM'!$A$2:$E$125,MATCH($A53,'Dual Mono AK4493 MKII v175 BoM'!$A$2:$A$125,0),2)</f>
        <v>4.7u</v>
      </c>
      <c r="J53" t="str">
        <f>INDEX('Dual Mono AK4493 MKII v175 BoM'!$A$2:$E$125,MATCH($A53,'Dual Mono AK4493 MKII v175 BoM'!$A$2:$A$125,0),3)</f>
        <v>C0805K</v>
      </c>
      <c r="K53" t="str">
        <f>INDEX('Dual Mono AK4493 MKII v175 BoM'!$A$2:$E$125,MATCH($A53,'Dual Mono AK4493 MKII v175 BoM'!$A$2:$A$125,0),4)</f>
        <v>Ceramic Capacitor X7R</v>
      </c>
      <c r="L53">
        <f>INDEX('Dual Mono AK4493 MKII v175 BoM'!$A$2:$E$125,MATCH($A53,'Dual Mono AK4493 MKII v175 BoM'!$A$2:$A$125,0),5)</f>
        <v>0</v>
      </c>
      <c r="M53" t="str">
        <f t="shared" si="1"/>
        <v/>
      </c>
    </row>
    <row r="54" spans="1:13" x14ac:dyDescent="0.2">
      <c r="A54" s="9" t="s">
        <v>170</v>
      </c>
      <c r="B54" s="10" t="s">
        <v>67</v>
      </c>
      <c r="C54" s="9" t="s">
        <v>8</v>
      </c>
      <c r="D54" s="9" t="s">
        <v>92</v>
      </c>
      <c r="E54" s="9" t="s">
        <v>361</v>
      </c>
      <c r="F54" s="9" t="s">
        <v>97</v>
      </c>
      <c r="G54" t="str">
        <f t="shared" si="0"/>
        <v/>
      </c>
      <c r="H54" t="str">
        <f>INDEX('Dual Mono AK4493 MKII v175 BoM'!$A$2:$E$125,MATCH($A54,'Dual Mono AK4493 MKII v175 BoM'!$A$2:$A$125,0),1)</f>
        <v>C27A</v>
      </c>
      <c r="I54" t="str">
        <f>INDEX('Dual Mono AK4493 MKII v175 BoM'!$A$2:$E$125,MATCH($A54,'Dual Mono AK4493 MKII v175 BoM'!$A$2:$A$125,0),2)</f>
        <v>4.7u</v>
      </c>
      <c r="J54" t="str">
        <f>INDEX('Dual Mono AK4493 MKII v175 BoM'!$A$2:$E$125,MATCH($A54,'Dual Mono AK4493 MKII v175 BoM'!$A$2:$A$125,0),3)</f>
        <v>C0805K</v>
      </c>
      <c r="K54" t="str">
        <f>INDEX('Dual Mono AK4493 MKII v175 BoM'!$A$2:$E$125,MATCH($A54,'Dual Mono AK4493 MKII v175 BoM'!$A$2:$A$125,0),4)</f>
        <v>Ceramic Capacitor X7R</v>
      </c>
      <c r="L54">
        <f>INDEX('Dual Mono AK4493 MKII v175 BoM'!$A$2:$E$125,MATCH($A54,'Dual Mono AK4493 MKII v175 BoM'!$A$2:$A$125,0),5)</f>
        <v>0</v>
      </c>
      <c r="M54" t="str">
        <f t="shared" si="1"/>
        <v/>
      </c>
    </row>
    <row r="55" spans="1:13" x14ac:dyDescent="0.2">
      <c r="A55" s="9" t="s">
        <v>171</v>
      </c>
      <c r="B55" s="10" t="s">
        <v>67</v>
      </c>
      <c r="C55" s="9" t="s">
        <v>8</v>
      </c>
      <c r="D55" s="9" t="s">
        <v>92</v>
      </c>
      <c r="E55" s="9" t="s">
        <v>362</v>
      </c>
      <c r="F55" s="9" t="s">
        <v>410</v>
      </c>
      <c r="G55" t="str">
        <f t="shared" si="0"/>
        <v/>
      </c>
      <c r="H55" t="str">
        <f>INDEX('Dual Mono AK4493 MKII v175 BoM'!$A$2:$E$125,MATCH($A55,'Dual Mono AK4493 MKII v175 BoM'!$A$2:$A$125,0),1)</f>
        <v>C27B</v>
      </c>
      <c r="I55" t="str">
        <f>INDEX('Dual Mono AK4493 MKII v175 BoM'!$A$2:$E$125,MATCH($A55,'Dual Mono AK4493 MKII v175 BoM'!$A$2:$A$125,0),2)</f>
        <v>4.7u</v>
      </c>
      <c r="J55" t="str">
        <f>INDEX('Dual Mono AK4493 MKII v175 BoM'!$A$2:$E$125,MATCH($A55,'Dual Mono AK4493 MKII v175 BoM'!$A$2:$A$125,0),3)</f>
        <v>C0805K</v>
      </c>
      <c r="K55" t="str">
        <f>INDEX('Dual Mono AK4493 MKII v175 BoM'!$A$2:$E$125,MATCH($A55,'Dual Mono AK4493 MKII v175 BoM'!$A$2:$A$125,0),4)</f>
        <v>Ceramic Capacitor X7R</v>
      </c>
      <c r="L55">
        <f>INDEX('Dual Mono AK4493 MKII v175 BoM'!$A$2:$E$125,MATCH($A55,'Dual Mono AK4493 MKII v175 BoM'!$A$2:$A$125,0),5)</f>
        <v>0</v>
      </c>
      <c r="M55" t="str">
        <f t="shared" si="1"/>
        <v/>
      </c>
    </row>
    <row r="56" spans="1:13" x14ac:dyDescent="0.2">
      <c r="A56" s="9" t="s">
        <v>172</v>
      </c>
      <c r="B56" s="9"/>
      <c r="C56" s="9" t="s">
        <v>9</v>
      </c>
      <c r="D56" s="9" t="s">
        <v>92</v>
      </c>
      <c r="E56" s="9" t="s">
        <v>363</v>
      </c>
      <c r="F56" s="9" t="s">
        <v>134</v>
      </c>
      <c r="G56" t="str">
        <f t="shared" si="0"/>
        <v/>
      </c>
      <c r="H56" t="str">
        <f>INDEX('Dual Mono AK4493 MKII v175 BoM'!$A$2:$E$125,MATCH($A56,'Dual Mono AK4493 MKII v175 BoM'!$A$2:$A$125,0),1)</f>
        <v>C28A</v>
      </c>
      <c r="I56" t="str">
        <f>INDEX('Dual Mono AK4493 MKII v175 BoM'!$A$2:$E$125,MATCH($A56,'Dual Mono AK4493 MKII v175 BoM'!$A$2:$A$125,0),2)</f>
        <v>0.1u</v>
      </c>
      <c r="J56" t="str">
        <f>INDEX('Dual Mono AK4493 MKII v175 BoM'!$A$2:$E$125,MATCH($A56,'Dual Mono AK4493 MKII v175 BoM'!$A$2:$A$125,0),3)</f>
        <v>C0603K</v>
      </c>
      <c r="K56" t="str">
        <f>INDEX('Dual Mono AK4493 MKII v175 BoM'!$A$2:$E$125,MATCH($A56,'Dual Mono AK4493 MKII v175 BoM'!$A$2:$A$125,0),4)</f>
        <v>Ceramic Capacitor X7R</v>
      </c>
      <c r="L56">
        <f>INDEX('Dual Mono AK4493 MKII v175 BoM'!$A$2:$E$125,MATCH($A56,'Dual Mono AK4493 MKII v175 BoM'!$A$2:$A$125,0),5)</f>
        <v>0</v>
      </c>
      <c r="M56" t="str">
        <f t="shared" si="1"/>
        <v/>
      </c>
    </row>
    <row r="57" spans="1:13" x14ac:dyDescent="0.2">
      <c r="A57" s="9" t="s">
        <v>173</v>
      </c>
      <c r="B57" s="9"/>
      <c r="C57" s="9" t="s">
        <v>9</v>
      </c>
      <c r="D57" s="9" t="s">
        <v>92</v>
      </c>
      <c r="E57" s="9" t="s">
        <v>364</v>
      </c>
      <c r="F57" s="9" t="s">
        <v>410</v>
      </c>
      <c r="G57" t="str">
        <f t="shared" si="0"/>
        <v/>
      </c>
      <c r="H57" t="str">
        <f>INDEX('Dual Mono AK4493 MKII v175 BoM'!$A$2:$E$125,MATCH($A57,'Dual Mono AK4493 MKII v175 BoM'!$A$2:$A$125,0),1)</f>
        <v>C28B</v>
      </c>
      <c r="I57" t="str">
        <f>INDEX('Dual Mono AK4493 MKII v175 BoM'!$A$2:$E$125,MATCH($A57,'Dual Mono AK4493 MKII v175 BoM'!$A$2:$A$125,0),2)</f>
        <v>0.1u</v>
      </c>
      <c r="J57" t="str">
        <f>INDEX('Dual Mono AK4493 MKII v175 BoM'!$A$2:$E$125,MATCH($A57,'Dual Mono AK4493 MKII v175 BoM'!$A$2:$A$125,0),3)</f>
        <v>C0603K</v>
      </c>
      <c r="K57" t="str">
        <f>INDEX('Dual Mono AK4493 MKII v175 BoM'!$A$2:$E$125,MATCH($A57,'Dual Mono AK4493 MKII v175 BoM'!$A$2:$A$125,0),4)</f>
        <v>Ceramic Capacitor X7R</v>
      </c>
      <c r="L57">
        <f>INDEX('Dual Mono AK4493 MKII v175 BoM'!$A$2:$E$125,MATCH($A57,'Dual Mono AK4493 MKII v175 BoM'!$A$2:$A$125,0),5)</f>
        <v>0</v>
      </c>
      <c r="M57" t="str">
        <f t="shared" si="1"/>
        <v/>
      </c>
    </row>
    <row r="58" spans="1:13" x14ac:dyDescent="0.2">
      <c r="A58" s="9" t="s">
        <v>94</v>
      </c>
      <c r="B58" s="9" t="s">
        <v>256</v>
      </c>
      <c r="C58" s="9" t="s">
        <v>9</v>
      </c>
      <c r="D58" s="9" t="s">
        <v>92</v>
      </c>
      <c r="E58" s="9" t="s">
        <v>257</v>
      </c>
      <c r="F58" s="9" t="s">
        <v>95</v>
      </c>
      <c r="G58" t="str">
        <f t="shared" si="0"/>
        <v/>
      </c>
      <c r="H58" t="e">
        <f>INDEX('Dual Mono AK4493 MKII v175 BoM'!$A$2:$E$125,MATCH($A58,'Dual Mono AK4493 MKII v175 BoM'!$A$2:$A$125,0),1)</f>
        <v>#N/A</v>
      </c>
      <c r="I58" t="e">
        <f>INDEX('Dual Mono AK4493 MKII v175 BoM'!$A$2:$E$125,MATCH($A58,'Dual Mono AK4493 MKII v175 BoM'!$A$2:$A$125,0),2)</f>
        <v>#N/A</v>
      </c>
      <c r="J58" t="e">
        <f>INDEX('Dual Mono AK4493 MKII v175 BoM'!$A$2:$E$125,MATCH($A58,'Dual Mono AK4493 MKII v175 BoM'!$A$2:$A$125,0),3)</f>
        <v>#N/A</v>
      </c>
      <c r="K58" t="e">
        <f>INDEX('Dual Mono AK4493 MKII v175 BoM'!$A$2:$E$125,MATCH($A58,'Dual Mono AK4493 MKII v175 BoM'!$A$2:$A$125,0),4)</f>
        <v>#N/A</v>
      </c>
      <c r="L58" t="e">
        <f>INDEX('Dual Mono AK4493 MKII v175 BoM'!$A$2:$E$125,MATCH($A58,'Dual Mono AK4493 MKII v175 BoM'!$A$2:$A$125,0),5)</f>
        <v>#N/A</v>
      </c>
      <c r="M58" t="e">
        <f t="shared" si="1"/>
        <v>#N/A</v>
      </c>
    </row>
    <row r="59" spans="1:13" x14ac:dyDescent="0.2">
      <c r="A59" s="9" t="s">
        <v>96</v>
      </c>
      <c r="B59" s="9" t="s">
        <v>256</v>
      </c>
      <c r="C59" s="9" t="s">
        <v>9</v>
      </c>
      <c r="D59" s="9" t="s">
        <v>92</v>
      </c>
      <c r="E59" s="9" t="s">
        <v>308</v>
      </c>
      <c r="F59" s="9" t="s">
        <v>97</v>
      </c>
      <c r="G59" t="str">
        <f t="shared" si="0"/>
        <v/>
      </c>
      <c r="H59" t="e">
        <f>INDEX('Dual Mono AK4493 MKII v175 BoM'!$A$2:$E$125,MATCH($A59,'Dual Mono AK4493 MKII v175 BoM'!$A$2:$A$125,0),1)</f>
        <v>#N/A</v>
      </c>
      <c r="I59" t="e">
        <f>INDEX('Dual Mono AK4493 MKII v175 BoM'!$A$2:$E$125,MATCH($A59,'Dual Mono AK4493 MKII v175 BoM'!$A$2:$A$125,0),2)</f>
        <v>#N/A</v>
      </c>
      <c r="J59" t="e">
        <f>INDEX('Dual Mono AK4493 MKII v175 BoM'!$A$2:$E$125,MATCH($A59,'Dual Mono AK4493 MKII v175 BoM'!$A$2:$A$125,0),3)</f>
        <v>#N/A</v>
      </c>
      <c r="K59" t="e">
        <f>INDEX('Dual Mono AK4493 MKII v175 BoM'!$A$2:$E$125,MATCH($A59,'Dual Mono AK4493 MKII v175 BoM'!$A$2:$A$125,0),4)</f>
        <v>#N/A</v>
      </c>
      <c r="L59" t="e">
        <f>INDEX('Dual Mono AK4493 MKII v175 BoM'!$A$2:$E$125,MATCH($A59,'Dual Mono AK4493 MKII v175 BoM'!$A$2:$A$125,0),5)</f>
        <v>#N/A</v>
      </c>
      <c r="M59" t="e">
        <f t="shared" si="1"/>
        <v>#N/A</v>
      </c>
    </row>
    <row r="60" spans="1:13" x14ac:dyDescent="0.2">
      <c r="A60" s="9" t="s">
        <v>98</v>
      </c>
      <c r="B60" s="9"/>
      <c r="C60" s="9" t="s">
        <v>11</v>
      </c>
      <c r="D60" s="9" t="s">
        <v>99</v>
      </c>
      <c r="E60" s="9" t="s">
        <v>258</v>
      </c>
      <c r="F60" s="9" t="s">
        <v>100</v>
      </c>
      <c r="G60" t="str">
        <f t="shared" si="0"/>
        <v/>
      </c>
      <c r="H60" t="str">
        <f>INDEX('Dual Mono AK4493 MKII v175 BoM'!$A$2:$E$125,MATCH($A60,'Dual Mono AK4493 MKII v175 BoM'!$A$2:$A$125,0),1)</f>
        <v>C3A</v>
      </c>
      <c r="I60" t="str">
        <f>INDEX('Dual Mono AK4493 MKII v175 BoM'!$A$2:$E$125,MATCH($A60,'Dual Mono AK4493 MKII v175 BoM'!$A$2:$A$125,0),2)</f>
        <v>10u 6.3V or more</v>
      </c>
      <c r="J60" t="str">
        <f>INDEX('Dual Mono AK4493 MKII v175 BoM'!$A$2:$E$125,MATCH($A60,'Dual Mono AK4493 MKII v175 BoM'!$A$2:$A$125,0),3)</f>
        <v>E2,5-5</v>
      </c>
      <c r="K60" t="str">
        <f>INDEX('Dual Mono AK4493 MKII v175 BoM'!$A$2:$E$125,MATCH($A60,'Dual Mono AK4493 MKII v175 BoM'!$A$2:$A$125,0),4)</f>
        <v>Organic Polymer Capacitor</v>
      </c>
      <c r="L60" t="str">
        <f>INDEX('Dual Mono AK4493 MKII v175 BoM'!$A$2:$E$125,MATCH($A60,'Dual Mono AK4493 MKII v175 BoM'!$A$2:$A$125,0),5)</f>
        <v>Mouser 80-A758BG106M1EAAE70</v>
      </c>
      <c r="M60" t="str">
        <f t="shared" si="1"/>
        <v/>
      </c>
    </row>
    <row r="61" spans="1:13" x14ac:dyDescent="0.2">
      <c r="A61" s="9" t="s">
        <v>101</v>
      </c>
      <c r="B61" s="9"/>
      <c r="C61" s="9" t="s">
        <v>11</v>
      </c>
      <c r="D61" s="9" t="s">
        <v>99</v>
      </c>
      <c r="E61" s="9" t="s">
        <v>309</v>
      </c>
      <c r="F61" s="9" t="s">
        <v>100</v>
      </c>
      <c r="G61" t="str">
        <f t="shared" si="0"/>
        <v/>
      </c>
      <c r="H61" t="str">
        <f>INDEX('Dual Mono AK4493 MKII v175 BoM'!$A$2:$E$125,MATCH($A61,'Dual Mono AK4493 MKII v175 BoM'!$A$2:$A$125,0),1)</f>
        <v>C3B</v>
      </c>
      <c r="I61" t="str">
        <f>INDEX('Dual Mono AK4493 MKII v175 BoM'!$A$2:$E$125,MATCH($A61,'Dual Mono AK4493 MKII v175 BoM'!$A$2:$A$125,0),2)</f>
        <v>10u 6.3V or more</v>
      </c>
      <c r="J61" t="str">
        <f>INDEX('Dual Mono AK4493 MKII v175 BoM'!$A$2:$E$125,MATCH($A61,'Dual Mono AK4493 MKII v175 BoM'!$A$2:$A$125,0),3)</f>
        <v>E2,5-5</v>
      </c>
      <c r="K61" t="str">
        <f>INDEX('Dual Mono AK4493 MKII v175 BoM'!$A$2:$E$125,MATCH($A61,'Dual Mono AK4493 MKII v175 BoM'!$A$2:$A$125,0),4)</f>
        <v>Organic Polymer Capacitor</v>
      </c>
      <c r="L61" t="str">
        <f>INDEX('Dual Mono AK4493 MKII v175 BoM'!$A$2:$E$125,MATCH($A61,'Dual Mono AK4493 MKII v175 BoM'!$A$2:$A$125,0),5)</f>
        <v>Mouser 80-A758BG106M1EAAE70</v>
      </c>
      <c r="M61" t="str">
        <f t="shared" si="1"/>
        <v/>
      </c>
    </row>
    <row r="62" spans="1:13" x14ac:dyDescent="0.2">
      <c r="A62" s="9" t="s">
        <v>102</v>
      </c>
      <c r="B62" s="9" t="s">
        <v>256</v>
      </c>
      <c r="C62" s="9" t="s">
        <v>9</v>
      </c>
      <c r="D62" s="9" t="s">
        <v>92</v>
      </c>
      <c r="E62" s="9" t="s">
        <v>310</v>
      </c>
      <c r="F62" s="9" t="s">
        <v>97</v>
      </c>
      <c r="G62" t="str">
        <f t="shared" si="0"/>
        <v/>
      </c>
      <c r="H62" t="e">
        <f>INDEX('Dual Mono AK4493 MKII v175 BoM'!$A$2:$E$125,MATCH($A62,'Dual Mono AK4493 MKII v175 BoM'!$A$2:$A$125,0),1)</f>
        <v>#N/A</v>
      </c>
      <c r="I62" t="e">
        <f>INDEX('Dual Mono AK4493 MKII v175 BoM'!$A$2:$E$125,MATCH($A62,'Dual Mono AK4493 MKII v175 BoM'!$A$2:$A$125,0),2)</f>
        <v>#N/A</v>
      </c>
      <c r="J62" t="e">
        <f>INDEX('Dual Mono AK4493 MKII v175 BoM'!$A$2:$E$125,MATCH($A62,'Dual Mono AK4493 MKII v175 BoM'!$A$2:$A$125,0),3)</f>
        <v>#N/A</v>
      </c>
      <c r="K62" t="e">
        <f>INDEX('Dual Mono AK4493 MKII v175 BoM'!$A$2:$E$125,MATCH($A62,'Dual Mono AK4493 MKII v175 BoM'!$A$2:$A$125,0),4)</f>
        <v>#N/A</v>
      </c>
      <c r="L62" t="e">
        <f>INDEX('Dual Mono AK4493 MKII v175 BoM'!$A$2:$E$125,MATCH($A62,'Dual Mono AK4493 MKII v175 BoM'!$A$2:$A$125,0),5)</f>
        <v>#N/A</v>
      </c>
      <c r="M62" t="e">
        <f t="shared" si="1"/>
        <v>#N/A</v>
      </c>
    </row>
    <row r="63" spans="1:13" x14ac:dyDescent="0.2">
      <c r="A63" s="9" t="s">
        <v>103</v>
      </c>
      <c r="B63" s="9" t="s">
        <v>256</v>
      </c>
      <c r="C63" s="9" t="s">
        <v>9</v>
      </c>
      <c r="D63" s="9" t="s">
        <v>92</v>
      </c>
      <c r="E63" s="9" t="s">
        <v>311</v>
      </c>
      <c r="F63" s="9" t="s">
        <v>410</v>
      </c>
      <c r="G63" t="str">
        <f t="shared" si="0"/>
        <v/>
      </c>
      <c r="H63" t="e">
        <f>INDEX('Dual Mono AK4493 MKII v175 BoM'!$A$2:$E$125,MATCH($A63,'Dual Mono AK4493 MKII v175 BoM'!$A$2:$A$125,0),1)</f>
        <v>#N/A</v>
      </c>
      <c r="I63" t="e">
        <f>INDEX('Dual Mono AK4493 MKII v175 BoM'!$A$2:$E$125,MATCH($A63,'Dual Mono AK4493 MKII v175 BoM'!$A$2:$A$125,0),2)</f>
        <v>#N/A</v>
      </c>
      <c r="J63" t="e">
        <f>INDEX('Dual Mono AK4493 MKII v175 BoM'!$A$2:$E$125,MATCH($A63,'Dual Mono AK4493 MKII v175 BoM'!$A$2:$A$125,0),3)</f>
        <v>#N/A</v>
      </c>
      <c r="K63" t="e">
        <f>INDEX('Dual Mono AK4493 MKII v175 BoM'!$A$2:$E$125,MATCH($A63,'Dual Mono AK4493 MKII v175 BoM'!$A$2:$A$125,0),4)</f>
        <v>#N/A</v>
      </c>
      <c r="L63" t="e">
        <f>INDEX('Dual Mono AK4493 MKII v175 BoM'!$A$2:$E$125,MATCH($A63,'Dual Mono AK4493 MKII v175 BoM'!$A$2:$A$125,0),5)</f>
        <v>#N/A</v>
      </c>
      <c r="M63" t="e">
        <f t="shared" si="1"/>
        <v>#N/A</v>
      </c>
    </row>
    <row r="64" spans="1:13" x14ac:dyDescent="0.2">
      <c r="A64" s="9" t="s">
        <v>104</v>
      </c>
      <c r="B64" s="9"/>
      <c r="C64" s="9" t="s">
        <v>11</v>
      </c>
      <c r="D64" s="9" t="s">
        <v>99</v>
      </c>
      <c r="E64" s="9" t="s">
        <v>312</v>
      </c>
      <c r="F64" s="9" t="s">
        <v>100</v>
      </c>
      <c r="G64" t="str">
        <f t="shared" si="0"/>
        <v/>
      </c>
      <c r="H64" t="str">
        <f>INDEX('Dual Mono AK4493 MKII v175 BoM'!$A$2:$E$125,MATCH($A64,'Dual Mono AK4493 MKII v175 BoM'!$A$2:$A$125,0),1)</f>
        <v>C5A</v>
      </c>
      <c r="I64" t="str">
        <f>INDEX('Dual Mono AK4493 MKII v175 BoM'!$A$2:$E$125,MATCH($A64,'Dual Mono AK4493 MKII v175 BoM'!$A$2:$A$125,0),2)</f>
        <v>10u 6.3V or more</v>
      </c>
      <c r="J64" t="str">
        <f>INDEX('Dual Mono AK4493 MKII v175 BoM'!$A$2:$E$125,MATCH($A64,'Dual Mono AK4493 MKII v175 BoM'!$A$2:$A$125,0),3)</f>
        <v>E2,5-5</v>
      </c>
      <c r="K64" t="str">
        <f>INDEX('Dual Mono AK4493 MKII v175 BoM'!$A$2:$E$125,MATCH($A64,'Dual Mono AK4493 MKII v175 BoM'!$A$2:$A$125,0),4)</f>
        <v>Organic Polymer Capacitor</v>
      </c>
      <c r="L64" t="str">
        <f>INDEX('Dual Mono AK4493 MKII v175 BoM'!$A$2:$E$125,MATCH($A64,'Dual Mono AK4493 MKII v175 BoM'!$A$2:$A$125,0),5)</f>
        <v>Mouser 80-A758BG106M1EAAE70</v>
      </c>
      <c r="M64" t="str">
        <f t="shared" si="1"/>
        <v/>
      </c>
    </row>
    <row r="65" spans="1:13" x14ac:dyDescent="0.2">
      <c r="A65" s="9" t="s">
        <v>105</v>
      </c>
      <c r="B65" s="9"/>
      <c r="C65" s="9" t="s">
        <v>11</v>
      </c>
      <c r="D65" s="9" t="s">
        <v>99</v>
      </c>
      <c r="E65" s="9" t="s">
        <v>313</v>
      </c>
      <c r="F65" s="9" t="s">
        <v>106</v>
      </c>
      <c r="G65" t="str">
        <f t="shared" si="0"/>
        <v/>
      </c>
      <c r="H65" t="str">
        <f>INDEX('Dual Mono AK4493 MKII v175 BoM'!$A$2:$E$125,MATCH($A65,'Dual Mono AK4493 MKII v175 BoM'!$A$2:$A$125,0),1)</f>
        <v>C5B</v>
      </c>
      <c r="I65" t="str">
        <f>INDEX('Dual Mono AK4493 MKII v175 BoM'!$A$2:$E$125,MATCH($A65,'Dual Mono AK4493 MKII v175 BoM'!$A$2:$A$125,0),2)</f>
        <v>10u 6.3V or more</v>
      </c>
      <c r="J65" t="str">
        <f>INDEX('Dual Mono AK4493 MKII v175 BoM'!$A$2:$E$125,MATCH($A65,'Dual Mono AK4493 MKII v175 BoM'!$A$2:$A$125,0),3)</f>
        <v>E2,5-5</v>
      </c>
      <c r="K65" t="str">
        <f>INDEX('Dual Mono AK4493 MKII v175 BoM'!$A$2:$E$125,MATCH($A65,'Dual Mono AK4493 MKII v175 BoM'!$A$2:$A$125,0),4)</f>
        <v>Organic Polymer Capacitor</v>
      </c>
      <c r="L65" t="str">
        <f>INDEX('Dual Mono AK4493 MKII v175 BoM'!$A$2:$E$125,MATCH($A65,'Dual Mono AK4493 MKII v175 BoM'!$A$2:$A$125,0),5)</f>
        <v>Mouser 80-A758BG106M1EAAE70</v>
      </c>
      <c r="M65" t="str">
        <f t="shared" si="1"/>
        <v/>
      </c>
    </row>
    <row r="66" spans="1:13" x14ac:dyDescent="0.2">
      <c r="A66" s="9" t="s">
        <v>107</v>
      </c>
      <c r="B66" s="9" t="s">
        <v>256</v>
      </c>
      <c r="C66" s="9" t="s">
        <v>9</v>
      </c>
      <c r="D66" s="9" t="s">
        <v>92</v>
      </c>
      <c r="E66" s="9" t="s">
        <v>314</v>
      </c>
      <c r="F66" s="9" t="s">
        <v>108</v>
      </c>
      <c r="G66" t="str">
        <f t="shared" si="0"/>
        <v/>
      </c>
      <c r="H66" t="e">
        <f>INDEX('Dual Mono AK4493 MKII v175 BoM'!$A$2:$E$125,MATCH($A66,'Dual Mono AK4493 MKII v175 BoM'!$A$2:$A$125,0),1)</f>
        <v>#N/A</v>
      </c>
      <c r="I66" t="e">
        <f>INDEX('Dual Mono AK4493 MKII v175 BoM'!$A$2:$E$125,MATCH($A66,'Dual Mono AK4493 MKII v175 BoM'!$A$2:$A$125,0),2)</f>
        <v>#N/A</v>
      </c>
      <c r="J66" t="e">
        <f>INDEX('Dual Mono AK4493 MKII v175 BoM'!$A$2:$E$125,MATCH($A66,'Dual Mono AK4493 MKII v175 BoM'!$A$2:$A$125,0),3)</f>
        <v>#N/A</v>
      </c>
      <c r="K66" t="e">
        <f>INDEX('Dual Mono AK4493 MKII v175 BoM'!$A$2:$E$125,MATCH($A66,'Dual Mono AK4493 MKII v175 BoM'!$A$2:$A$125,0),4)</f>
        <v>#N/A</v>
      </c>
      <c r="L66" t="e">
        <f>INDEX('Dual Mono AK4493 MKII v175 BoM'!$A$2:$E$125,MATCH($A66,'Dual Mono AK4493 MKII v175 BoM'!$A$2:$A$125,0),5)</f>
        <v>#N/A</v>
      </c>
      <c r="M66" t="e">
        <f t="shared" si="1"/>
        <v>#N/A</v>
      </c>
    </row>
    <row r="67" spans="1:13" x14ac:dyDescent="0.2">
      <c r="A67" s="9" t="s">
        <v>109</v>
      </c>
      <c r="B67" s="9" t="s">
        <v>256</v>
      </c>
      <c r="C67" s="9" t="s">
        <v>9</v>
      </c>
      <c r="D67" s="9" t="s">
        <v>92</v>
      </c>
      <c r="E67" s="9" t="s">
        <v>315</v>
      </c>
      <c r="F67" s="9" t="s">
        <v>95</v>
      </c>
      <c r="G67" t="str">
        <f t="shared" ref="G67:G130" si="2">IF(IFERROR(TRIM(RIGHT(F67,LEN(F67)-FIND(")",F67))),F67)=F67,"",IFERROR(TRIM(RIGHT(F67,LEN(F67)-FIND(")",F67))),F67))</f>
        <v/>
      </c>
      <c r="H67" t="e">
        <f>INDEX('Dual Mono AK4493 MKII v175 BoM'!$A$2:$E$125,MATCH($A67,'Dual Mono AK4493 MKII v175 BoM'!$A$2:$A$125,0),1)</f>
        <v>#N/A</v>
      </c>
      <c r="I67" t="e">
        <f>INDEX('Dual Mono AK4493 MKII v175 BoM'!$A$2:$E$125,MATCH($A67,'Dual Mono AK4493 MKII v175 BoM'!$A$2:$A$125,0),2)</f>
        <v>#N/A</v>
      </c>
      <c r="J67" t="e">
        <f>INDEX('Dual Mono AK4493 MKII v175 BoM'!$A$2:$E$125,MATCH($A67,'Dual Mono AK4493 MKII v175 BoM'!$A$2:$A$125,0),3)</f>
        <v>#N/A</v>
      </c>
      <c r="K67" t="e">
        <f>INDEX('Dual Mono AK4493 MKII v175 BoM'!$A$2:$E$125,MATCH($A67,'Dual Mono AK4493 MKII v175 BoM'!$A$2:$A$125,0),4)</f>
        <v>#N/A</v>
      </c>
      <c r="L67" t="e">
        <f>INDEX('Dual Mono AK4493 MKII v175 BoM'!$A$2:$E$125,MATCH($A67,'Dual Mono AK4493 MKII v175 BoM'!$A$2:$A$125,0),5)</f>
        <v>#N/A</v>
      </c>
      <c r="M67" t="e">
        <f t="shared" ref="M67:M130" si="3">IF(OR(A67&lt;&gt;H67,C67&lt;&gt;J67),"ERROR","")</f>
        <v>#N/A</v>
      </c>
    </row>
    <row r="68" spans="1:13" x14ac:dyDescent="0.2">
      <c r="A68" s="9" t="s">
        <v>110</v>
      </c>
      <c r="B68" s="9"/>
      <c r="C68" s="9" t="s">
        <v>12</v>
      </c>
      <c r="D68" s="9" t="s">
        <v>99</v>
      </c>
      <c r="E68" s="9" t="s">
        <v>316</v>
      </c>
      <c r="F68" s="9" t="s">
        <v>106</v>
      </c>
      <c r="G68" t="str">
        <f t="shared" si="2"/>
        <v/>
      </c>
      <c r="H68" t="str">
        <f>INDEX('Dual Mono AK4493 MKII v175 BoM'!$A$2:$E$125,MATCH($A68,'Dual Mono AK4493 MKII v175 BoM'!$A$2:$A$125,0),1)</f>
        <v>C7A</v>
      </c>
      <c r="I68" t="str">
        <f>INDEX('Dual Mono AK4493 MKII v175 BoM'!$A$2:$E$125,MATCH($A68,'Dual Mono AK4493 MKII v175 BoM'!$A$2:$A$125,0),2)</f>
        <v>2200U 10V or more</v>
      </c>
      <c r="J68" t="str">
        <f>INDEX('Dual Mono AK4493 MKII v175 BoM'!$A$2:$E$125,MATCH($A68,'Dual Mono AK4493 MKII v175 BoM'!$A$2:$A$125,0),3)</f>
        <v>E5-8,5</v>
      </c>
      <c r="K68" t="str">
        <f>INDEX('Dual Mono AK4493 MKII v175 BoM'!$A$2:$E$125,MATCH($A68,'Dual Mono AK4493 MKII v175 BoM'!$A$2:$A$125,0),4)</f>
        <v>Organic Polymer Capacitor</v>
      </c>
      <c r="L68" t="str">
        <f>INDEX('Dual Mono AK4493 MKII v175 BoM'!$A$2:$E$125,MATCH($A68,'Dual Mono AK4493 MKII v175 BoM'!$A$2:$A$125,0),5)</f>
        <v>Mouser 661-APSG160E222MJ20S</v>
      </c>
      <c r="M68" t="str">
        <f t="shared" si="3"/>
        <v/>
      </c>
    </row>
    <row r="69" spans="1:13" x14ac:dyDescent="0.2">
      <c r="A69" s="9" t="s">
        <v>111</v>
      </c>
      <c r="B69" s="9"/>
      <c r="C69" s="9" t="s">
        <v>12</v>
      </c>
      <c r="D69" s="9" t="s">
        <v>99</v>
      </c>
      <c r="E69" s="9" t="s">
        <v>317</v>
      </c>
      <c r="F69" s="9" t="s">
        <v>86</v>
      </c>
      <c r="G69" t="str">
        <f t="shared" si="2"/>
        <v/>
      </c>
      <c r="H69" t="str">
        <f>INDEX('Dual Mono AK4493 MKII v175 BoM'!$A$2:$E$125,MATCH($A69,'Dual Mono AK4493 MKII v175 BoM'!$A$2:$A$125,0),1)</f>
        <v>C7B</v>
      </c>
      <c r="I69" t="str">
        <f>INDEX('Dual Mono AK4493 MKII v175 BoM'!$A$2:$E$125,MATCH($A69,'Dual Mono AK4493 MKII v175 BoM'!$A$2:$A$125,0),2)</f>
        <v>2200U 10V or more</v>
      </c>
      <c r="J69" t="str">
        <f>INDEX('Dual Mono AK4493 MKII v175 BoM'!$A$2:$E$125,MATCH($A69,'Dual Mono AK4493 MKII v175 BoM'!$A$2:$A$125,0),3)</f>
        <v>E5-8,5</v>
      </c>
      <c r="K69" t="str">
        <f>INDEX('Dual Mono AK4493 MKII v175 BoM'!$A$2:$E$125,MATCH($A69,'Dual Mono AK4493 MKII v175 BoM'!$A$2:$A$125,0),4)</f>
        <v>Organic Polymer Capacitor</v>
      </c>
      <c r="L69" t="str">
        <f>INDEX('Dual Mono AK4493 MKII v175 BoM'!$A$2:$E$125,MATCH($A69,'Dual Mono AK4493 MKII v175 BoM'!$A$2:$A$125,0),5)</f>
        <v>Mouser 661-APSG160E222MJ20S</v>
      </c>
      <c r="M69" t="str">
        <f t="shared" si="3"/>
        <v/>
      </c>
    </row>
    <row r="70" spans="1:13" x14ac:dyDescent="0.2">
      <c r="A70" s="9" t="s">
        <v>112</v>
      </c>
      <c r="B70" s="9" t="s">
        <v>256</v>
      </c>
      <c r="C70" s="9" t="s">
        <v>9</v>
      </c>
      <c r="D70" s="9" t="s">
        <v>92</v>
      </c>
      <c r="E70" s="9" t="s">
        <v>318</v>
      </c>
      <c r="F70" s="9" t="s">
        <v>95</v>
      </c>
      <c r="G70" t="str">
        <f t="shared" si="2"/>
        <v/>
      </c>
      <c r="H70" t="e">
        <f>INDEX('Dual Mono AK4493 MKII v175 BoM'!$A$2:$E$125,MATCH($A70,'Dual Mono AK4493 MKII v175 BoM'!$A$2:$A$125,0),1)</f>
        <v>#N/A</v>
      </c>
      <c r="I70" t="e">
        <f>INDEX('Dual Mono AK4493 MKII v175 BoM'!$A$2:$E$125,MATCH($A70,'Dual Mono AK4493 MKII v175 BoM'!$A$2:$A$125,0),2)</f>
        <v>#N/A</v>
      </c>
      <c r="J70" t="e">
        <f>INDEX('Dual Mono AK4493 MKII v175 BoM'!$A$2:$E$125,MATCH($A70,'Dual Mono AK4493 MKII v175 BoM'!$A$2:$A$125,0),3)</f>
        <v>#N/A</v>
      </c>
      <c r="K70" t="e">
        <f>INDEX('Dual Mono AK4493 MKII v175 BoM'!$A$2:$E$125,MATCH($A70,'Dual Mono AK4493 MKII v175 BoM'!$A$2:$A$125,0),4)</f>
        <v>#N/A</v>
      </c>
      <c r="L70" t="e">
        <f>INDEX('Dual Mono AK4493 MKII v175 BoM'!$A$2:$E$125,MATCH($A70,'Dual Mono AK4493 MKII v175 BoM'!$A$2:$A$125,0),5)</f>
        <v>#N/A</v>
      </c>
      <c r="M70" t="e">
        <f t="shared" si="3"/>
        <v>#N/A</v>
      </c>
    </row>
    <row r="71" spans="1:13" x14ac:dyDescent="0.2">
      <c r="A71" s="9" t="s">
        <v>113</v>
      </c>
      <c r="B71" s="9" t="s">
        <v>256</v>
      </c>
      <c r="C71" s="9" t="s">
        <v>9</v>
      </c>
      <c r="D71" s="9" t="s">
        <v>92</v>
      </c>
      <c r="E71" s="9" t="s">
        <v>259</v>
      </c>
      <c r="F71" s="9" t="s">
        <v>97</v>
      </c>
      <c r="G71" t="str">
        <f t="shared" si="2"/>
        <v/>
      </c>
      <c r="H71" t="e">
        <f>INDEX('Dual Mono AK4493 MKII v175 BoM'!$A$2:$E$125,MATCH($A71,'Dual Mono AK4493 MKII v175 BoM'!$A$2:$A$125,0),1)</f>
        <v>#N/A</v>
      </c>
      <c r="I71" t="e">
        <f>INDEX('Dual Mono AK4493 MKII v175 BoM'!$A$2:$E$125,MATCH($A71,'Dual Mono AK4493 MKII v175 BoM'!$A$2:$A$125,0),2)</f>
        <v>#N/A</v>
      </c>
      <c r="J71" t="e">
        <f>INDEX('Dual Mono AK4493 MKII v175 BoM'!$A$2:$E$125,MATCH($A71,'Dual Mono AK4493 MKII v175 BoM'!$A$2:$A$125,0),3)</f>
        <v>#N/A</v>
      </c>
      <c r="K71" t="e">
        <f>INDEX('Dual Mono AK4493 MKII v175 BoM'!$A$2:$E$125,MATCH($A71,'Dual Mono AK4493 MKII v175 BoM'!$A$2:$A$125,0),4)</f>
        <v>#N/A</v>
      </c>
      <c r="L71" t="e">
        <f>INDEX('Dual Mono AK4493 MKII v175 BoM'!$A$2:$E$125,MATCH($A71,'Dual Mono AK4493 MKII v175 BoM'!$A$2:$A$125,0),5)</f>
        <v>#N/A</v>
      </c>
      <c r="M71" t="e">
        <f t="shared" si="3"/>
        <v>#N/A</v>
      </c>
    </row>
    <row r="72" spans="1:13" x14ac:dyDescent="0.2">
      <c r="A72" s="9" t="s">
        <v>114</v>
      </c>
      <c r="B72" s="9"/>
      <c r="C72" s="9" t="s">
        <v>13</v>
      </c>
      <c r="D72" s="9" t="s">
        <v>99</v>
      </c>
      <c r="E72" s="9" t="s">
        <v>319</v>
      </c>
      <c r="F72" s="9" t="s">
        <v>106</v>
      </c>
      <c r="G72" t="str">
        <f t="shared" si="2"/>
        <v/>
      </c>
      <c r="H72" t="str">
        <f>INDEX('Dual Mono AK4493 MKII v175 BoM'!$A$2:$E$125,MATCH($A72,'Dual Mono AK4493 MKII v175 BoM'!$A$2:$A$125,0),1)</f>
        <v>C9A</v>
      </c>
      <c r="I72" t="str">
        <f>INDEX('Dual Mono AK4493 MKII v175 BoM'!$A$2:$E$125,MATCH($A72,'Dual Mono AK4493 MKII v175 BoM'!$A$2:$A$125,0),2)</f>
        <v>10u 10V or more</v>
      </c>
      <c r="J72" t="str">
        <f>INDEX('Dual Mono AK4493 MKII v175 BoM'!$A$2:$E$125,MATCH($A72,'Dual Mono AK4493 MKII v175 BoM'!$A$2:$A$125,0),3)</f>
        <v>E2-4</v>
      </c>
      <c r="K72" t="str">
        <f>INDEX('Dual Mono AK4493 MKII v175 BoM'!$A$2:$E$125,MATCH($A72,'Dual Mono AK4493 MKII v175 BoM'!$A$2:$A$125,0),4)</f>
        <v>Organic Polymer Capacitor</v>
      </c>
      <c r="L72" t="str">
        <f>INDEX('Dual Mono AK4493 MKII v175 BoM'!$A$2:$E$125,MATCH($A72,'Dual Mono AK4493 MKII v175 BoM'!$A$2:$A$125,0),5)</f>
        <v>Mouser 647-RNU1A100MDSASQ</v>
      </c>
      <c r="M72" t="str">
        <f t="shared" si="3"/>
        <v/>
      </c>
    </row>
    <row r="73" spans="1:13" x14ac:dyDescent="0.2">
      <c r="A73" s="9" t="s">
        <v>115</v>
      </c>
      <c r="B73" s="9"/>
      <c r="C73" s="9" t="s">
        <v>13</v>
      </c>
      <c r="D73" s="9" t="s">
        <v>99</v>
      </c>
      <c r="E73" s="9" t="s">
        <v>320</v>
      </c>
      <c r="F73" s="9" t="s">
        <v>116</v>
      </c>
      <c r="G73" t="str">
        <f t="shared" si="2"/>
        <v/>
      </c>
      <c r="H73" t="str">
        <f>INDEX('Dual Mono AK4493 MKII v175 BoM'!$A$2:$E$125,MATCH($A73,'Dual Mono AK4493 MKII v175 BoM'!$A$2:$A$125,0),1)</f>
        <v>C9B</v>
      </c>
      <c r="I73" t="str">
        <f>INDEX('Dual Mono AK4493 MKII v175 BoM'!$A$2:$E$125,MATCH($A73,'Dual Mono AK4493 MKII v175 BoM'!$A$2:$A$125,0),2)</f>
        <v>10u 10V or more</v>
      </c>
      <c r="J73" t="str">
        <f>INDEX('Dual Mono AK4493 MKII v175 BoM'!$A$2:$E$125,MATCH($A73,'Dual Mono AK4493 MKII v175 BoM'!$A$2:$A$125,0),3)</f>
        <v>E2-4</v>
      </c>
      <c r="K73" t="str">
        <f>INDEX('Dual Mono AK4493 MKII v175 BoM'!$A$2:$E$125,MATCH($A73,'Dual Mono AK4493 MKII v175 BoM'!$A$2:$A$125,0),4)</f>
        <v>Organic Polymer Capacitor</v>
      </c>
      <c r="L73" t="str">
        <f>INDEX('Dual Mono AK4493 MKII v175 BoM'!$A$2:$E$125,MATCH($A73,'Dual Mono AK4493 MKII v175 BoM'!$A$2:$A$125,0),5)</f>
        <v>Mouser 647-RNU1A100MDSASQ</v>
      </c>
      <c r="M73" t="str">
        <f t="shared" si="3"/>
        <v/>
      </c>
    </row>
    <row r="74" spans="1:13" x14ac:dyDescent="0.2">
      <c r="A74" s="9" t="s">
        <v>174</v>
      </c>
      <c r="B74" s="9"/>
      <c r="C74" s="9" t="s">
        <v>175</v>
      </c>
      <c r="D74" s="9" t="s">
        <v>176</v>
      </c>
      <c r="E74" s="9" t="s">
        <v>365</v>
      </c>
      <c r="F74" s="9" t="s">
        <v>106</v>
      </c>
      <c r="G74" t="str">
        <f t="shared" si="2"/>
        <v/>
      </c>
      <c r="H74" t="e">
        <f>INDEX('Dual Mono AK4493 MKII v175 BoM'!$A$2:$E$125,MATCH($A74,'Dual Mono AK4493 MKII v175 BoM'!$A$2:$A$125,0),1)</f>
        <v>#N/A</v>
      </c>
      <c r="I74" t="e">
        <f>INDEX('Dual Mono AK4493 MKII v175 BoM'!$A$2:$E$125,MATCH($A74,'Dual Mono AK4493 MKII v175 BoM'!$A$2:$A$125,0),2)</f>
        <v>#N/A</v>
      </c>
      <c r="J74" t="e">
        <f>INDEX('Dual Mono AK4493 MKII v175 BoM'!$A$2:$E$125,MATCH($A74,'Dual Mono AK4493 MKII v175 BoM'!$A$2:$A$125,0),3)</f>
        <v>#N/A</v>
      </c>
      <c r="K74" t="e">
        <f>INDEX('Dual Mono AK4493 MKII v175 BoM'!$A$2:$E$125,MATCH($A74,'Dual Mono AK4493 MKII v175 BoM'!$A$2:$A$125,0),4)</f>
        <v>#N/A</v>
      </c>
      <c r="L74" t="e">
        <f>INDEX('Dual Mono AK4493 MKII v175 BoM'!$A$2:$E$125,MATCH($A74,'Dual Mono AK4493 MKII v175 BoM'!$A$2:$A$125,0),5)</f>
        <v>#N/A</v>
      </c>
      <c r="M74" t="e">
        <f t="shared" si="3"/>
        <v>#N/A</v>
      </c>
    </row>
    <row r="75" spans="1:13" x14ac:dyDescent="0.2">
      <c r="A75" s="9" t="s">
        <v>177</v>
      </c>
      <c r="B75" s="9"/>
      <c r="C75" s="9" t="s">
        <v>175</v>
      </c>
      <c r="D75" s="9" t="s">
        <v>176</v>
      </c>
      <c r="E75" s="9" t="s">
        <v>366</v>
      </c>
      <c r="F75" s="9" t="s">
        <v>86</v>
      </c>
      <c r="G75" t="str">
        <f t="shared" si="2"/>
        <v/>
      </c>
      <c r="H75" t="e">
        <f>INDEX('Dual Mono AK4493 MKII v175 BoM'!$A$2:$E$125,MATCH($A75,'Dual Mono AK4493 MKII v175 BoM'!$A$2:$A$125,0),1)</f>
        <v>#N/A</v>
      </c>
      <c r="I75" t="e">
        <f>INDEX('Dual Mono AK4493 MKII v175 BoM'!$A$2:$E$125,MATCH($A75,'Dual Mono AK4493 MKII v175 BoM'!$A$2:$A$125,0),2)</f>
        <v>#N/A</v>
      </c>
      <c r="J75" t="e">
        <f>INDEX('Dual Mono AK4493 MKII v175 BoM'!$A$2:$E$125,MATCH($A75,'Dual Mono AK4493 MKII v175 BoM'!$A$2:$A$125,0),3)</f>
        <v>#N/A</v>
      </c>
      <c r="K75" t="e">
        <f>INDEX('Dual Mono AK4493 MKII v175 BoM'!$A$2:$E$125,MATCH($A75,'Dual Mono AK4493 MKII v175 BoM'!$A$2:$A$125,0),4)</f>
        <v>#N/A</v>
      </c>
      <c r="L75" t="e">
        <f>INDEX('Dual Mono AK4493 MKII v175 BoM'!$A$2:$E$125,MATCH($A75,'Dual Mono AK4493 MKII v175 BoM'!$A$2:$A$125,0),5)</f>
        <v>#N/A</v>
      </c>
      <c r="M75" t="e">
        <f t="shared" si="3"/>
        <v>#N/A</v>
      </c>
    </row>
    <row r="76" spans="1:13" x14ac:dyDescent="0.2">
      <c r="A76" s="9" t="s">
        <v>178</v>
      </c>
      <c r="B76" s="9" t="s">
        <v>4</v>
      </c>
      <c r="C76" s="9" t="s">
        <v>4</v>
      </c>
      <c r="D76" s="9" t="s">
        <v>85</v>
      </c>
      <c r="E76" s="9" t="s">
        <v>268</v>
      </c>
      <c r="F76" s="9" t="s">
        <v>106</v>
      </c>
      <c r="G76" t="str">
        <f t="shared" si="2"/>
        <v/>
      </c>
      <c r="H76" t="str">
        <f>INDEX('Dual Mono AK4493 MKII v175 BoM'!$A$2:$E$125,MATCH($A76,'Dual Mono AK4493 MKII v175 BoM'!$A$2:$A$125,0),1)</f>
        <v>DVDD</v>
      </c>
      <c r="I76">
        <f>INDEX('Dual Mono AK4493 MKII v175 BoM'!$A$2:$E$125,MATCH($A76,'Dual Mono AK4493 MKII v175 BoM'!$A$2:$A$125,0),2)</f>
        <v>0</v>
      </c>
      <c r="J76" t="str">
        <f>INDEX('Dual Mono AK4493 MKII v175 BoM'!$A$2:$E$125,MATCH($A76,'Dual Mono AK4493 MKII v175 BoM'!$A$2:$A$125,0),3)</f>
        <v>22-23-2021</v>
      </c>
      <c r="K76" t="str">
        <f>INDEX('Dual Mono AK4493 MKII v175 BoM'!$A$2:$E$125,MATCH($A76,'Dual Mono AK4493 MKII v175 BoM'!$A$2:$A$125,0),4)</f>
        <v>.100 (2.54mm) Center Header - 2 Pin"</v>
      </c>
      <c r="L76">
        <f>INDEX('Dual Mono AK4493 MKII v175 BoM'!$A$2:$E$125,MATCH($A76,'Dual Mono AK4493 MKII v175 BoM'!$A$2:$A$125,0),5)</f>
        <v>0</v>
      </c>
      <c r="M76" t="str">
        <f t="shared" si="3"/>
        <v/>
      </c>
    </row>
    <row r="77" spans="1:13" x14ac:dyDescent="0.2">
      <c r="A77" s="9" t="s">
        <v>179</v>
      </c>
      <c r="B77" s="9" t="s">
        <v>180</v>
      </c>
      <c r="C77" s="9" t="s">
        <v>181</v>
      </c>
      <c r="D77" s="9" t="s">
        <v>269</v>
      </c>
      <c r="E77" s="9" t="s">
        <v>367</v>
      </c>
      <c r="F77" s="9" t="s">
        <v>410</v>
      </c>
      <c r="G77" t="str">
        <f t="shared" si="2"/>
        <v/>
      </c>
      <c r="H77" t="str">
        <f>INDEX('Dual Mono AK4493 MKII v175 BoM'!$A$2:$E$125,MATCH($A77,'Dual Mono AK4493 MKII v175 BoM'!$A$2:$A$125,0),1)</f>
        <v>IC2</v>
      </c>
      <c r="I77" t="str">
        <f>INDEX('Dual Mono AK4493 MKII v175 BoM'!$A$2:$E$125,MATCH($A77,'Dual Mono AK4493 MKII v175 BoM'!$A$2:$A$125,0),2)</f>
        <v>AK4493EQ</v>
      </c>
      <c r="J77" t="str">
        <f>INDEX('Dual Mono AK4493 MKII v175 BoM'!$A$2:$E$125,MATCH($A77,'Dual Mono AK4493 MKII v175 BoM'!$A$2:$A$125,0),3)</f>
        <v>TQFP48_NARROW</v>
      </c>
      <c r="K77" t="str">
        <f>INDEX('Dual Mono AK4493 MKII v175 BoM'!$A$2:$E$125,MATCH($A77,'Dual Mono AK4493 MKII v175 BoM'!$A$2:$A$125,0),4)</f>
        <v>AK4493EQ DAC</v>
      </c>
      <c r="L77" t="str">
        <f>INDEX('Dual Mono AK4493 MKII v175 BoM'!$A$2:$E$125,MATCH($A77,'Dual Mono AK4493 MKII v175 BoM'!$A$2:$A$125,0),5)</f>
        <v>Aliexpress.com</v>
      </c>
      <c r="M77" t="str">
        <f t="shared" si="3"/>
        <v>ERROR</v>
      </c>
    </row>
    <row r="78" spans="1:13" x14ac:dyDescent="0.2">
      <c r="A78" s="9" t="s">
        <v>182</v>
      </c>
      <c r="B78" s="9" t="s">
        <v>180</v>
      </c>
      <c r="C78" s="9" t="s">
        <v>181</v>
      </c>
      <c r="D78" s="9" t="s">
        <v>269</v>
      </c>
      <c r="E78" s="9" t="s">
        <v>368</v>
      </c>
      <c r="F78" s="9" t="s">
        <v>108</v>
      </c>
      <c r="G78" t="str">
        <f t="shared" si="2"/>
        <v/>
      </c>
      <c r="H78" t="str">
        <f>INDEX('Dual Mono AK4493 MKII v175 BoM'!$A$2:$E$125,MATCH($A78,'Dual Mono AK4493 MKII v175 BoM'!$A$2:$A$125,0),1)</f>
        <v>IC3</v>
      </c>
      <c r="I78" t="str">
        <f>INDEX('Dual Mono AK4493 MKII v175 BoM'!$A$2:$E$125,MATCH($A78,'Dual Mono AK4493 MKII v175 BoM'!$A$2:$A$125,0),2)</f>
        <v>AK4493EQ</v>
      </c>
      <c r="J78" t="str">
        <f>INDEX('Dual Mono AK4493 MKII v175 BoM'!$A$2:$E$125,MATCH($A78,'Dual Mono AK4493 MKII v175 BoM'!$A$2:$A$125,0),3)</f>
        <v>TQFP48_NARROW</v>
      </c>
      <c r="K78" t="str">
        <f>INDEX('Dual Mono AK4493 MKII v175 BoM'!$A$2:$E$125,MATCH($A78,'Dual Mono AK4493 MKII v175 BoM'!$A$2:$A$125,0),4)</f>
        <v>AK4493EQ DAC</v>
      </c>
      <c r="L78" t="str">
        <f>INDEX('Dual Mono AK4493 MKII v175 BoM'!$A$2:$E$125,MATCH($A78,'Dual Mono AK4493 MKII v175 BoM'!$A$2:$A$125,0),5)</f>
        <v>Aliexpress.com</v>
      </c>
      <c r="M78" t="str">
        <f t="shared" si="3"/>
        <v>ERROR</v>
      </c>
    </row>
    <row r="79" spans="1:13" x14ac:dyDescent="0.2">
      <c r="A79" s="9" t="s">
        <v>183</v>
      </c>
      <c r="B79" s="9" t="s">
        <v>184</v>
      </c>
      <c r="C79" s="9" t="s">
        <v>185</v>
      </c>
      <c r="D79" s="9" t="s">
        <v>184</v>
      </c>
      <c r="E79" s="9" t="s">
        <v>270</v>
      </c>
      <c r="F79" s="9" t="s">
        <v>126</v>
      </c>
      <c r="G79" t="str">
        <f t="shared" si="2"/>
        <v/>
      </c>
      <c r="H79" t="e">
        <f>INDEX('Dual Mono AK4493 MKII v175 BoM'!$A$2:$E$125,MATCH($A79,'Dual Mono AK4493 MKII v175 BoM'!$A$2:$A$125,0),1)</f>
        <v>#N/A</v>
      </c>
      <c r="I79" t="e">
        <f>INDEX('Dual Mono AK4493 MKII v175 BoM'!$A$2:$E$125,MATCH($A79,'Dual Mono AK4493 MKII v175 BoM'!$A$2:$A$125,0),2)</f>
        <v>#N/A</v>
      </c>
      <c r="J79" t="e">
        <f>INDEX('Dual Mono AK4493 MKII v175 BoM'!$A$2:$E$125,MATCH($A79,'Dual Mono AK4493 MKII v175 BoM'!$A$2:$A$125,0),3)</f>
        <v>#N/A</v>
      </c>
      <c r="K79" t="e">
        <f>INDEX('Dual Mono AK4493 MKII v175 BoM'!$A$2:$E$125,MATCH($A79,'Dual Mono AK4493 MKII v175 BoM'!$A$2:$A$125,0),4)</f>
        <v>#N/A</v>
      </c>
      <c r="L79" t="e">
        <f>INDEX('Dual Mono AK4493 MKII v175 BoM'!$A$2:$E$125,MATCH($A79,'Dual Mono AK4493 MKII v175 BoM'!$A$2:$A$125,0),5)</f>
        <v>#N/A</v>
      </c>
      <c r="M79" t="e">
        <f t="shared" si="3"/>
        <v>#N/A</v>
      </c>
    </row>
    <row r="80" spans="1:13" x14ac:dyDescent="0.2">
      <c r="A80" s="9" t="s">
        <v>193</v>
      </c>
      <c r="B80" s="9"/>
      <c r="C80" s="9" t="s">
        <v>187</v>
      </c>
      <c r="D80" s="9" t="s">
        <v>188</v>
      </c>
      <c r="E80" s="9" t="s">
        <v>374</v>
      </c>
      <c r="F80" s="9" t="s">
        <v>108</v>
      </c>
      <c r="G80" t="str">
        <f t="shared" si="2"/>
        <v/>
      </c>
      <c r="H80" t="e">
        <f>INDEX('Dual Mono AK4493 MKII v175 BoM'!$A$2:$E$125,MATCH($A80,'Dual Mono AK4493 MKII v175 BoM'!$A$2:$A$125,0),1)</f>
        <v>#N/A</v>
      </c>
      <c r="I80" t="e">
        <f>INDEX('Dual Mono AK4493 MKII v175 BoM'!$A$2:$E$125,MATCH($A80,'Dual Mono AK4493 MKII v175 BoM'!$A$2:$A$125,0),2)</f>
        <v>#N/A</v>
      </c>
      <c r="J80" t="e">
        <f>INDEX('Dual Mono AK4493 MKII v175 BoM'!$A$2:$E$125,MATCH($A80,'Dual Mono AK4493 MKII v175 BoM'!$A$2:$A$125,0),3)</f>
        <v>#N/A</v>
      </c>
      <c r="K80" t="e">
        <f>INDEX('Dual Mono AK4493 MKII v175 BoM'!$A$2:$E$125,MATCH($A80,'Dual Mono AK4493 MKII v175 BoM'!$A$2:$A$125,0),4)</f>
        <v>#N/A</v>
      </c>
      <c r="L80" t="e">
        <f>INDEX('Dual Mono AK4493 MKII v175 BoM'!$A$2:$E$125,MATCH($A80,'Dual Mono AK4493 MKII v175 BoM'!$A$2:$A$125,0),5)</f>
        <v>#N/A</v>
      </c>
      <c r="M80" t="e">
        <f t="shared" si="3"/>
        <v>#N/A</v>
      </c>
    </row>
    <row r="81" spans="1:13" x14ac:dyDescent="0.2">
      <c r="A81" s="9" t="s">
        <v>194</v>
      </c>
      <c r="B81" s="9"/>
      <c r="C81" s="9" t="s">
        <v>187</v>
      </c>
      <c r="D81" s="9" t="s">
        <v>188</v>
      </c>
      <c r="E81" s="9" t="s">
        <v>375</v>
      </c>
      <c r="F81" s="9" t="s">
        <v>95</v>
      </c>
      <c r="G81" t="str">
        <f t="shared" si="2"/>
        <v/>
      </c>
      <c r="H81" t="e">
        <f>INDEX('Dual Mono AK4493 MKII v175 BoM'!$A$2:$E$125,MATCH($A81,'Dual Mono AK4493 MKII v175 BoM'!$A$2:$A$125,0),1)</f>
        <v>#N/A</v>
      </c>
      <c r="I81" t="e">
        <f>INDEX('Dual Mono AK4493 MKII v175 BoM'!$A$2:$E$125,MATCH($A81,'Dual Mono AK4493 MKII v175 BoM'!$A$2:$A$125,0),2)</f>
        <v>#N/A</v>
      </c>
      <c r="J81" t="e">
        <f>INDEX('Dual Mono AK4493 MKII v175 BoM'!$A$2:$E$125,MATCH($A81,'Dual Mono AK4493 MKII v175 BoM'!$A$2:$A$125,0),3)</f>
        <v>#N/A</v>
      </c>
      <c r="K81" t="e">
        <f>INDEX('Dual Mono AK4493 MKII v175 BoM'!$A$2:$E$125,MATCH($A81,'Dual Mono AK4493 MKII v175 BoM'!$A$2:$A$125,0),4)</f>
        <v>#N/A</v>
      </c>
      <c r="L81" t="e">
        <f>INDEX('Dual Mono AK4493 MKII v175 BoM'!$A$2:$E$125,MATCH($A81,'Dual Mono AK4493 MKII v175 BoM'!$A$2:$A$125,0),5)</f>
        <v>#N/A</v>
      </c>
      <c r="M81" t="e">
        <f t="shared" si="3"/>
        <v>#N/A</v>
      </c>
    </row>
    <row r="82" spans="1:13" x14ac:dyDescent="0.2">
      <c r="A82" s="9" t="s">
        <v>195</v>
      </c>
      <c r="B82" s="9"/>
      <c r="C82" s="9" t="s">
        <v>187</v>
      </c>
      <c r="D82" s="9" t="s">
        <v>188</v>
      </c>
      <c r="E82" s="9" t="s">
        <v>376</v>
      </c>
      <c r="F82" s="9" t="s">
        <v>97</v>
      </c>
      <c r="G82" t="str">
        <f t="shared" si="2"/>
        <v/>
      </c>
      <c r="H82" t="e">
        <f>INDEX('Dual Mono AK4493 MKII v175 BoM'!$A$2:$E$125,MATCH($A82,'Dual Mono AK4493 MKII v175 BoM'!$A$2:$A$125,0),1)</f>
        <v>#N/A</v>
      </c>
      <c r="I82" t="e">
        <f>INDEX('Dual Mono AK4493 MKII v175 BoM'!$A$2:$E$125,MATCH($A82,'Dual Mono AK4493 MKII v175 BoM'!$A$2:$A$125,0),2)</f>
        <v>#N/A</v>
      </c>
      <c r="J82" t="e">
        <f>INDEX('Dual Mono AK4493 MKII v175 BoM'!$A$2:$E$125,MATCH($A82,'Dual Mono AK4493 MKII v175 BoM'!$A$2:$A$125,0),3)</f>
        <v>#N/A</v>
      </c>
      <c r="K82" t="e">
        <f>INDEX('Dual Mono AK4493 MKII v175 BoM'!$A$2:$E$125,MATCH($A82,'Dual Mono AK4493 MKII v175 BoM'!$A$2:$A$125,0),4)</f>
        <v>#N/A</v>
      </c>
      <c r="L82" t="e">
        <f>INDEX('Dual Mono AK4493 MKII v175 BoM'!$A$2:$E$125,MATCH($A82,'Dual Mono AK4493 MKII v175 BoM'!$A$2:$A$125,0),5)</f>
        <v>#N/A</v>
      </c>
      <c r="M82" t="e">
        <f t="shared" si="3"/>
        <v>#N/A</v>
      </c>
    </row>
    <row r="83" spans="1:13" x14ac:dyDescent="0.2">
      <c r="A83" s="9" t="s">
        <v>186</v>
      </c>
      <c r="B83" s="9"/>
      <c r="C83" s="9" t="s">
        <v>187</v>
      </c>
      <c r="D83" s="9" t="s">
        <v>188</v>
      </c>
      <c r="E83" s="9" t="s">
        <v>369</v>
      </c>
      <c r="F83" s="9" t="s">
        <v>97</v>
      </c>
      <c r="G83" t="str">
        <f t="shared" si="2"/>
        <v/>
      </c>
      <c r="H83" t="e">
        <f>INDEX('Dual Mono AK4493 MKII v175 BoM'!$A$2:$E$125,MATCH($A83,'Dual Mono AK4493 MKII v175 BoM'!$A$2:$A$125,0),1)</f>
        <v>#N/A</v>
      </c>
      <c r="I83" t="e">
        <f>INDEX('Dual Mono AK4493 MKII v175 BoM'!$A$2:$E$125,MATCH($A83,'Dual Mono AK4493 MKII v175 BoM'!$A$2:$A$125,0),2)</f>
        <v>#N/A</v>
      </c>
      <c r="J83" t="e">
        <f>INDEX('Dual Mono AK4493 MKII v175 BoM'!$A$2:$E$125,MATCH($A83,'Dual Mono AK4493 MKII v175 BoM'!$A$2:$A$125,0),3)</f>
        <v>#N/A</v>
      </c>
      <c r="K83" t="e">
        <f>INDEX('Dual Mono AK4493 MKII v175 BoM'!$A$2:$E$125,MATCH($A83,'Dual Mono AK4493 MKII v175 BoM'!$A$2:$A$125,0),4)</f>
        <v>#N/A</v>
      </c>
      <c r="L83" t="e">
        <f>INDEX('Dual Mono AK4493 MKII v175 BoM'!$A$2:$E$125,MATCH($A83,'Dual Mono AK4493 MKII v175 BoM'!$A$2:$A$125,0),5)</f>
        <v>#N/A</v>
      </c>
      <c r="M83" t="e">
        <f t="shared" si="3"/>
        <v>#N/A</v>
      </c>
    </row>
    <row r="84" spans="1:13" x14ac:dyDescent="0.2">
      <c r="A84" s="9" t="s">
        <v>189</v>
      </c>
      <c r="B84" s="9"/>
      <c r="C84" s="9" t="s">
        <v>187</v>
      </c>
      <c r="D84" s="9" t="s">
        <v>188</v>
      </c>
      <c r="E84" s="9" t="s">
        <v>370</v>
      </c>
      <c r="F84" s="9" t="s">
        <v>410</v>
      </c>
      <c r="G84" t="str">
        <f t="shared" si="2"/>
        <v/>
      </c>
      <c r="H84" t="e">
        <f>INDEX('Dual Mono AK4493 MKII v175 BoM'!$A$2:$E$125,MATCH($A84,'Dual Mono AK4493 MKII v175 BoM'!$A$2:$A$125,0),1)</f>
        <v>#N/A</v>
      </c>
      <c r="I84" t="e">
        <f>INDEX('Dual Mono AK4493 MKII v175 BoM'!$A$2:$E$125,MATCH($A84,'Dual Mono AK4493 MKII v175 BoM'!$A$2:$A$125,0),2)</f>
        <v>#N/A</v>
      </c>
      <c r="J84" t="e">
        <f>INDEX('Dual Mono AK4493 MKII v175 BoM'!$A$2:$E$125,MATCH($A84,'Dual Mono AK4493 MKII v175 BoM'!$A$2:$A$125,0),3)</f>
        <v>#N/A</v>
      </c>
      <c r="K84" t="e">
        <f>INDEX('Dual Mono AK4493 MKII v175 BoM'!$A$2:$E$125,MATCH($A84,'Dual Mono AK4493 MKII v175 BoM'!$A$2:$A$125,0),4)</f>
        <v>#N/A</v>
      </c>
      <c r="L84" t="e">
        <f>INDEX('Dual Mono AK4493 MKII v175 BoM'!$A$2:$E$125,MATCH($A84,'Dual Mono AK4493 MKII v175 BoM'!$A$2:$A$125,0),5)</f>
        <v>#N/A</v>
      </c>
      <c r="M84" t="e">
        <f t="shared" si="3"/>
        <v>#N/A</v>
      </c>
    </row>
    <row r="85" spans="1:13" x14ac:dyDescent="0.2">
      <c r="A85" s="9" t="s">
        <v>190</v>
      </c>
      <c r="B85" s="9"/>
      <c r="C85" s="9" t="s">
        <v>187</v>
      </c>
      <c r="D85" s="9" t="s">
        <v>188</v>
      </c>
      <c r="E85" s="9" t="s">
        <v>371</v>
      </c>
      <c r="F85" s="9" t="s">
        <v>108</v>
      </c>
      <c r="G85" t="str">
        <f t="shared" si="2"/>
        <v/>
      </c>
      <c r="H85" t="e">
        <f>INDEX('Dual Mono AK4493 MKII v175 BoM'!$A$2:$E$125,MATCH($A85,'Dual Mono AK4493 MKII v175 BoM'!$A$2:$A$125,0),1)</f>
        <v>#N/A</v>
      </c>
      <c r="I85" t="e">
        <f>INDEX('Dual Mono AK4493 MKII v175 BoM'!$A$2:$E$125,MATCH($A85,'Dual Mono AK4493 MKII v175 BoM'!$A$2:$A$125,0),2)</f>
        <v>#N/A</v>
      </c>
      <c r="J85" t="e">
        <f>INDEX('Dual Mono AK4493 MKII v175 BoM'!$A$2:$E$125,MATCH($A85,'Dual Mono AK4493 MKII v175 BoM'!$A$2:$A$125,0),3)</f>
        <v>#N/A</v>
      </c>
      <c r="K85" t="e">
        <f>INDEX('Dual Mono AK4493 MKII v175 BoM'!$A$2:$E$125,MATCH($A85,'Dual Mono AK4493 MKII v175 BoM'!$A$2:$A$125,0),4)</f>
        <v>#N/A</v>
      </c>
      <c r="L85" t="e">
        <f>INDEX('Dual Mono AK4493 MKII v175 BoM'!$A$2:$E$125,MATCH($A85,'Dual Mono AK4493 MKII v175 BoM'!$A$2:$A$125,0),5)</f>
        <v>#N/A</v>
      </c>
      <c r="M85" t="e">
        <f t="shared" si="3"/>
        <v>#N/A</v>
      </c>
    </row>
    <row r="86" spans="1:13" x14ac:dyDescent="0.2">
      <c r="A86" s="9" t="s">
        <v>191</v>
      </c>
      <c r="B86" s="9"/>
      <c r="C86" s="9" t="s">
        <v>187</v>
      </c>
      <c r="D86" s="9" t="s">
        <v>188</v>
      </c>
      <c r="E86" s="9" t="s">
        <v>372</v>
      </c>
      <c r="F86" s="9" t="s">
        <v>95</v>
      </c>
      <c r="G86" t="str">
        <f t="shared" si="2"/>
        <v/>
      </c>
      <c r="H86" t="e">
        <f>INDEX('Dual Mono AK4493 MKII v175 BoM'!$A$2:$E$125,MATCH($A86,'Dual Mono AK4493 MKII v175 BoM'!$A$2:$A$125,0),1)</f>
        <v>#N/A</v>
      </c>
      <c r="I86" t="e">
        <f>INDEX('Dual Mono AK4493 MKII v175 BoM'!$A$2:$E$125,MATCH($A86,'Dual Mono AK4493 MKII v175 BoM'!$A$2:$A$125,0),2)</f>
        <v>#N/A</v>
      </c>
      <c r="J86" t="e">
        <f>INDEX('Dual Mono AK4493 MKII v175 BoM'!$A$2:$E$125,MATCH($A86,'Dual Mono AK4493 MKII v175 BoM'!$A$2:$A$125,0),3)</f>
        <v>#N/A</v>
      </c>
      <c r="K86" t="e">
        <f>INDEX('Dual Mono AK4493 MKII v175 BoM'!$A$2:$E$125,MATCH($A86,'Dual Mono AK4493 MKII v175 BoM'!$A$2:$A$125,0),4)</f>
        <v>#N/A</v>
      </c>
      <c r="L86" t="e">
        <f>INDEX('Dual Mono AK4493 MKII v175 BoM'!$A$2:$E$125,MATCH($A86,'Dual Mono AK4493 MKII v175 BoM'!$A$2:$A$125,0),5)</f>
        <v>#N/A</v>
      </c>
      <c r="M86" t="e">
        <f t="shared" si="3"/>
        <v>#N/A</v>
      </c>
    </row>
    <row r="87" spans="1:13" x14ac:dyDescent="0.2">
      <c r="A87" s="9" t="s">
        <v>192</v>
      </c>
      <c r="B87" s="9"/>
      <c r="C87" s="9" t="s">
        <v>187</v>
      </c>
      <c r="D87" s="9" t="s">
        <v>188</v>
      </c>
      <c r="E87" s="9" t="s">
        <v>373</v>
      </c>
      <c r="F87" s="9" t="s">
        <v>410</v>
      </c>
      <c r="G87" t="str">
        <f t="shared" si="2"/>
        <v/>
      </c>
      <c r="H87" t="e">
        <f>INDEX('Dual Mono AK4493 MKII v175 BoM'!$A$2:$E$125,MATCH($A87,'Dual Mono AK4493 MKII v175 BoM'!$A$2:$A$125,0),1)</f>
        <v>#N/A</v>
      </c>
      <c r="I87" t="e">
        <f>INDEX('Dual Mono AK4493 MKII v175 BoM'!$A$2:$E$125,MATCH($A87,'Dual Mono AK4493 MKII v175 BoM'!$A$2:$A$125,0),2)</f>
        <v>#N/A</v>
      </c>
      <c r="J87" t="e">
        <f>INDEX('Dual Mono AK4493 MKII v175 BoM'!$A$2:$E$125,MATCH($A87,'Dual Mono AK4493 MKII v175 BoM'!$A$2:$A$125,0),3)</f>
        <v>#N/A</v>
      </c>
      <c r="K87" t="e">
        <f>INDEX('Dual Mono AK4493 MKII v175 BoM'!$A$2:$E$125,MATCH($A87,'Dual Mono AK4493 MKII v175 BoM'!$A$2:$A$125,0),4)</f>
        <v>#N/A</v>
      </c>
      <c r="L87" t="e">
        <f>INDEX('Dual Mono AK4493 MKII v175 BoM'!$A$2:$E$125,MATCH($A87,'Dual Mono AK4493 MKII v175 BoM'!$A$2:$A$125,0),5)</f>
        <v>#N/A</v>
      </c>
      <c r="M87" t="e">
        <f t="shared" si="3"/>
        <v>#N/A</v>
      </c>
    </row>
    <row r="88" spans="1:13" x14ac:dyDescent="0.2">
      <c r="A88" s="9" t="s">
        <v>196</v>
      </c>
      <c r="B88" s="9"/>
      <c r="C88" s="9" t="s">
        <v>187</v>
      </c>
      <c r="D88" s="9" t="s">
        <v>197</v>
      </c>
      <c r="E88" s="9" t="s">
        <v>271</v>
      </c>
      <c r="F88" s="9" t="s">
        <v>106</v>
      </c>
      <c r="G88" t="str">
        <f t="shared" si="2"/>
        <v/>
      </c>
      <c r="H88" t="e">
        <f>INDEX('Dual Mono AK4493 MKII v175 BoM'!$A$2:$E$125,MATCH($A88,'Dual Mono AK4493 MKII v175 BoM'!$A$2:$A$125,0),1)</f>
        <v>#N/A</v>
      </c>
      <c r="I88" t="e">
        <f>INDEX('Dual Mono AK4493 MKII v175 BoM'!$A$2:$E$125,MATCH($A88,'Dual Mono AK4493 MKII v175 BoM'!$A$2:$A$125,0),2)</f>
        <v>#N/A</v>
      </c>
      <c r="J88" t="e">
        <f>INDEX('Dual Mono AK4493 MKII v175 BoM'!$A$2:$E$125,MATCH($A88,'Dual Mono AK4493 MKII v175 BoM'!$A$2:$A$125,0),3)</f>
        <v>#N/A</v>
      </c>
      <c r="K88" t="e">
        <f>INDEX('Dual Mono AK4493 MKII v175 BoM'!$A$2:$E$125,MATCH($A88,'Dual Mono AK4493 MKII v175 BoM'!$A$2:$A$125,0),4)</f>
        <v>#N/A</v>
      </c>
      <c r="L88" t="e">
        <f>INDEX('Dual Mono AK4493 MKII v175 BoM'!$A$2:$E$125,MATCH($A88,'Dual Mono AK4493 MKII v175 BoM'!$A$2:$A$125,0),5)</f>
        <v>#N/A</v>
      </c>
      <c r="M88" t="e">
        <f t="shared" si="3"/>
        <v>#N/A</v>
      </c>
    </row>
    <row r="89" spans="1:13" x14ac:dyDescent="0.2">
      <c r="A89" s="9" t="s">
        <v>198</v>
      </c>
      <c r="B89" s="9" t="s">
        <v>20</v>
      </c>
      <c r="C89" s="9" t="s">
        <v>199</v>
      </c>
      <c r="D89" s="9" t="s">
        <v>269</v>
      </c>
      <c r="E89" s="9" t="s">
        <v>377</v>
      </c>
      <c r="F89" s="9" t="s">
        <v>126</v>
      </c>
      <c r="G89" t="str">
        <f t="shared" si="2"/>
        <v/>
      </c>
      <c r="H89" t="str">
        <f>INDEX('Dual Mono AK4493 MKII v175 BoM'!$A$2:$E$125,MATCH($A89,'Dual Mono AK4493 MKII v175 BoM'!$A$2:$A$125,0),1)</f>
        <v>LDO1</v>
      </c>
      <c r="I89" t="str">
        <f>INDEX('Dual Mono AK4493 MKII v175 BoM'!$A$2:$E$125,MATCH($A89,'Dual Mono AK4493 MKII v175 BoM'!$A$2:$A$125,0),2)</f>
        <v>LT3042</v>
      </c>
      <c r="J89" t="str">
        <f>INDEX('Dual Mono AK4493 MKII v175 BoM'!$A$2:$E$125,MATCH($A89,'Dual Mono AK4493 MKII v175 BoM'!$A$2:$A$125,0),3)</f>
        <v>MSOP-10</v>
      </c>
      <c r="K89" t="str">
        <f>INDEX('Dual Mono AK4493 MKII v175 BoM'!$A$2:$E$125,MATCH($A89,'Dual Mono AK4493 MKII v175 BoM'!$A$2:$A$125,0),4)</f>
        <v>LDO</v>
      </c>
      <c r="L89" t="str">
        <f>INDEX('Dual Mono AK4493 MKII v175 BoM'!$A$2:$E$125,MATCH($A89,'Dual Mono AK4493 MKII v175 BoM'!$A$2:$A$125,0),5)</f>
        <v>Mouser / Farnell / Arrow</v>
      </c>
      <c r="M89" t="str">
        <f t="shared" si="3"/>
        <v>ERROR</v>
      </c>
    </row>
    <row r="90" spans="1:13" x14ac:dyDescent="0.2">
      <c r="A90" s="9" t="s">
        <v>200</v>
      </c>
      <c r="B90" s="9" t="s">
        <v>20</v>
      </c>
      <c r="C90" s="9" t="s">
        <v>199</v>
      </c>
      <c r="D90" s="9" t="s">
        <v>269</v>
      </c>
      <c r="E90" s="9" t="s">
        <v>378</v>
      </c>
      <c r="F90" s="9" t="s">
        <v>132</v>
      </c>
      <c r="G90" t="str">
        <f t="shared" si="2"/>
        <v/>
      </c>
      <c r="H90" t="str">
        <f>INDEX('Dual Mono AK4493 MKII v175 BoM'!$A$2:$E$125,MATCH($A90,'Dual Mono AK4493 MKII v175 BoM'!$A$2:$A$125,0),1)</f>
        <v>LDO2</v>
      </c>
      <c r="I90" t="str">
        <f>INDEX('Dual Mono AK4493 MKII v175 BoM'!$A$2:$E$125,MATCH($A90,'Dual Mono AK4493 MKII v175 BoM'!$A$2:$A$125,0),2)</f>
        <v>LT3042</v>
      </c>
      <c r="J90" t="str">
        <f>INDEX('Dual Mono AK4493 MKII v175 BoM'!$A$2:$E$125,MATCH($A90,'Dual Mono AK4493 MKII v175 BoM'!$A$2:$A$125,0),3)</f>
        <v>MSOP-10</v>
      </c>
      <c r="K90" t="str">
        <f>INDEX('Dual Mono AK4493 MKII v175 BoM'!$A$2:$E$125,MATCH($A90,'Dual Mono AK4493 MKII v175 BoM'!$A$2:$A$125,0),4)</f>
        <v>LDO</v>
      </c>
      <c r="L90" t="str">
        <f>INDEX('Dual Mono AK4493 MKII v175 BoM'!$A$2:$E$125,MATCH($A90,'Dual Mono AK4493 MKII v175 BoM'!$A$2:$A$125,0),5)</f>
        <v>Mouser / Farnell / Arrow</v>
      </c>
      <c r="M90" t="str">
        <f t="shared" si="3"/>
        <v>ERROR</v>
      </c>
    </row>
    <row r="91" spans="1:13" x14ac:dyDescent="0.2">
      <c r="A91" s="9" t="s">
        <v>201</v>
      </c>
      <c r="B91" s="9" t="s">
        <v>20</v>
      </c>
      <c r="C91" s="9" t="s">
        <v>199</v>
      </c>
      <c r="D91" s="9" t="s">
        <v>269</v>
      </c>
      <c r="E91" s="9" t="s">
        <v>379</v>
      </c>
      <c r="F91" s="9" t="s">
        <v>132</v>
      </c>
      <c r="G91" t="str">
        <f t="shared" si="2"/>
        <v/>
      </c>
      <c r="H91" t="str">
        <f>INDEX('Dual Mono AK4493 MKII v175 BoM'!$A$2:$E$125,MATCH($A91,'Dual Mono AK4493 MKII v175 BoM'!$A$2:$A$125,0),1)</f>
        <v>LDO3</v>
      </c>
      <c r="I91" t="str">
        <f>INDEX('Dual Mono AK4493 MKII v175 BoM'!$A$2:$E$125,MATCH($A91,'Dual Mono AK4493 MKII v175 BoM'!$A$2:$A$125,0),2)</f>
        <v>LT3042</v>
      </c>
      <c r="J91" t="str">
        <f>INDEX('Dual Mono AK4493 MKII v175 BoM'!$A$2:$E$125,MATCH($A91,'Dual Mono AK4493 MKII v175 BoM'!$A$2:$A$125,0),3)</f>
        <v>MSOP-10</v>
      </c>
      <c r="K91" t="str">
        <f>INDEX('Dual Mono AK4493 MKII v175 BoM'!$A$2:$E$125,MATCH($A91,'Dual Mono AK4493 MKII v175 BoM'!$A$2:$A$125,0),4)</f>
        <v>LDO</v>
      </c>
      <c r="L91" t="str">
        <f>INDEX('Dual Mono AK4493 MKII v175 BoM'!$A$2:$E$125,MATCH($A91,'Dual Mono AK4493 MKII v175 BoM'!$A$2:$A$125,0),5)</f>
        <v>Mouser / Farnell / Arrow</v>
      </c>
      <c r="M91" t="str">
        <f t="shared" si="3"/>
        <v>ERROR</v>
      </c>
    </row>
    <row r="92" spans="1:13" x14ac:dyDescent="0.2">
      <c r="A92" s="9" t="s">
        <v>202</v>
      </c>
      <c r="B92" s="9" t="s">
        <v>20</v>
      </c>
      <c r="C92" s="9" t="s">
        <v>199</v>
      </c>
      <c r="D92" s="9" t="s">
        <v>269</v>
      </c>
      <c r="E92" s="9" t="s">
        <v>380</v>
      </c>
      <c r="F92" s="9" t="s">
        <v>132</v>
      </c>
      <c r="G92" t="str">
        <f t="shared" si="2"/>
        <v/>
      </c>
      <c r="H92" t="str">
        <f>INDEX('Dual Mono AK4493 MKII v175 BoM'!$A$2:$E$125,MATCH($A92,'Dual Mono AK4493 MKII v175 BoM'!$A$2:$A$125,0),1)</f>
        <v>LDO4</v>
      </c>
      <c r="I92" t="str">
        <f>INDEX('Dual Mono AK4493 MKII v175 BoM'!$A$2:$E$125,MATCH($A92,'Dual Mono AK4493 MKII v175 BoM'!$A$2:$A$125,0),2)</f>
        <v>LT3042</v>
      </c>
      <c r="J92" t="str">
        <f>INDEX('Dual Mono AK4493 MKII v175 BoM'!$A$2:$E$125,MATCH($A92,'Dual Mono AK4493 MKII v175 BoM'!$A$2:$A$125,0),3)</f>
        <v>MSOP-10</v>
      </c>
      <c r="K92" t="str">
        <f>INDEX('Dual Mono AK4493 MKII v175 BoM'!$A$2:$E$125,MATCH($A92,'Dual Mono AK4493 MKII v175 BoM'!$A$2:$A$125,0),4)</f>
        <v>LDO</v>
      </c>
      <c r="L92" t="str">
        <f>INDEX('Dual Mono AK4493 MKII v175 BoM'!$A$2:$E$125,MATCH($A92,'Dual Mono AK4493 MKII v175 BoM'!$A$2:$A$125,0),5)</f>
        <v>Mouser / Farnell / Arrow</v>
      </c>
      <c r="M92" t="str">
        <f t="shared" si="3"/>
        <v>ERROR</v>
      </c>
    </row>
    <row r="93" spans="1:13" x14ac:dyDescent="0.2">
      <c r="A93" s="9" t="s">
        <v>203</v>
      </c>
      <c r="B93" s="9" t="s">
        <v>20</v>
      </c>
      <c r="C93" s="9" t="s">
        <v>199</v>
      </c>
      <c r="D93" s="9" t="s">
        <v>269</v>
      </c>
      <c r="E93" s="9" t="s">
        <v>381</v>
      </c>
      <c r="F93" s="9" t="s">
        <v>93</v>
      </c>
      <c r="G93" t="str">
        <f t="shared" si="2"/>
        <v/>
      </c>
      <c r="H93" t="str">
        <f>INDEX('Dual Mono AK4493 MKII v175 BoM'!$A$2:$E$125,MATCH($A93,'Dual Mono AK4493 MKII v175 BoM'!$A$2:$A$125,0),1)</f>
        <v>LDO5</v>
      </c>
      <c r="I93" t="str">
        <f>INDEX('Dual Mono AK4493 MKII v175 BoM'!$A$2:$E$125,MATCH($A93,'Dual Mono AK4493 MKII v175 BoM'!$A$2:$A$125,0),2)</f>
        <v>LT3042</v>
      </c>
      <c r="J93" t="str">
        <f>INDEX('Dual Mono AK4493 MKII v175 BoM'!$A$2:$E$125,MATCH($A93,'Dual Mono AK4493 MKII v175 BoM'!$A$2:$A$125,0),3)</f>
        <v>MSOP-10</v>
      </c>
      <c r="K93" t="str">
        <f>INDEX('Dual Mono AK4493 MKII v175 BoM'!$A$2:$E$125,MATCH($A93,'Dual Mono AK4493 MKII v175 BoM'!$A$2:$A$125,0),4)</f>
        <v>LDO</v>
      </c>
      <c r="L93" t="str">
        <f>INDEX('Dual Mono AK4493 MKII v175 BoM'!$A$2:$E$125,MATCH($A93,'Dual Mono AK4493 MKII v175 BoM'!$A$2:$A$125,0),5)</f>
        <v>Mouser / Farnell / Arrow</v>
      </c>
      <c r="M93" t="str">
        <f t="shared" si="3"/>
        <v>ERROR</v>
      </c>
    </row>
    <row r="94" spans="1:13" x14ac:dyDescent="0.2">
      <c r="A94" s="9" t="s">
        <v>204</v>
      </c>
      <c r="B94" s="9" t="s">
        <v>205</v>
      </c>
      <c r="C94" s="9" t="s">
        <v>206</v>
      </c>
      <c r="D94" s="9" t="s">
        <v>269</v>
      </c>
      <c r="E94" s="9" t="s">
        <v>272</v>
      </c>
      <c r="F94" s="9" t="s">
        <v>108</v>
      </c>
      <c r="G94" t="str">
        <f t="shared" si="2"/>
        <v/>
      </c>
      <c r="H94" t="str">
        <f>INDEX('Dual Mono AK4493 MKII v175 BoM'!$A$2:$E$125,MATCH($A94,'Dual Mono AK4493 MKII v175 BoM'!$A$2:$A$125,0),1)</f>
        <v>LDO7</v>
      </c>
      <c r="I94" t="str">
        <f>INDEX('Dual Mono AK4493 MKII v175 BoM'!$A$2:$E$125,MATCH($A94,'Dual Mono AK4493 MKII v175 BoM'!$A$2:$A$125,0),2)</f>
        <v>LP5907 1.8V</v>
      </c>
      <c r="J94" t="str">
        <f>INDEX('Dual Mono AK4493 MKII v175 BoM'!$A$2:$E$125,MATCH($A94,'Dual Mono AK4493 MKII v175 BoM'!$A$2:$A$125,0),3)</f>
        <v>SOT-95</v>
      </c>
      <c r="K94" t="str">
        <f>INDEX('Dual Mono AK4493 MKII v175 BoM'!$A$2:$E$125,MATCH($A94,'Dual Mono AK4493 MKII v175 BoM'!$A$2:$A$125,0),4)</f>
        <v>LDO</v>
      </c>
      <c r="L94">
        <f>INDEX('Dual Mono AK4493 MKII v175 BoM'!$A$2:$E$125,MATCH($A94,'Dual Mono AK4493 MKII v175 BoM'!$A$2:$A$125,0),5)</f>
        <v>0</v>
      </c>
      <c r="M94" t="str">
        <f t="shared" si="3"/>
        <v>ERROR</v>
      </c>
    </row>
    <row r="95" spans="1:13" x14ac:dyDescent="0.2">
      <c r="A95" s="9" t="s">
        <v>207</v>
      </c>
      <c r="B95" s="9" t="s">
        <v>205</v>
      </c>
      <c r="C95" s="9" t="s">
        <v>206</v>
      </c>
      <c r="D95" s="9" t="s">
        <v>269</v>
      </c>
      <c r="E95" s="9" t="s">
        <v>382</v>
      </c>
      <c r="F95" s="9" t="s">
        <v>108</v>
      </c>
      <c r="G95" t="str">
        <f t="shared" si="2"/>
        <v/>
      </c>
      <c r="H95" t="str">
        <f>INDEX('Dual Mono AK4493 MKII v175 BoM'!$A$2:$E$125,MATCH($A95,'Dual Mono AK4493 MKII v175 BoM'!$A$2:$A$125,0),1)</f>
        <v>LDO8</v>
      </c>
      <c r="I95" t="str">
        <f>INDEX('Dual Mono AK4493 MKII v175 BoM'!$A$2:$E$125,MATCH($A95,'Dual Mono AK4493 MKII v175 BoM'!$A$2:$A$125,0),2)</f>
        <v>LP5907 1.8V</v>
      </c>
      <c r="J95" t="str">
        <f>INDEX('Dual Mono AK4493 MKII v175 BoM'!$A$2:$E$125,MATCH($A95,'Dual Mono AK4493 MKII v175 BoM'!$A$2:$A$125,0),3)</f>
        <v>SOT-95</v>
      </c>
      <c r="K95" t="str">
        <f>INDEX('Dual Mono AK4493 MKII v175 BoM'!$A$2:$E$125,MATCH($A95,'Dual Mono AK4493 MKII v175 BoM'!$A$2:$A$125,0),4)</f>
        <v>LDO</v>
      </c>
      <c r="L95">
        <f>INDEX('Dual Mono AK4493 MKII v175 BoM'!$A$2:$E$125,MATCH($A95,'Dual Mono AK4493 MKII v175 BoM'!$A$2:$A$125,0),5)</f>
        <v>0</v>
      </c>
      <c r="M95" t="str">
        <f t="shared" si="3"/>
        <v>ERROR</v>
      </c>
    </row>
    <row r="96" spans="1:13" x14ac:dyDescent="0.2">
      <c r="A96" s="10" t="s">
        <v>208</v>
      </c>
      <c r="B96" s="9" t="s">
        <v>20</v>
      </c>
      <c r="C96" s="9" t="s">
        <v>199</v>
      </c>
      <c r="D96" s="9" t="s">
        <v>269</v>
      </c>
      <c r="E96" s="9" t="s">
        <v>383</v>
      </c>
      <c r="F96" s="9" t="s">
        <v>93</v>
      </c>
      <c r="G96" t="str">
        <f t="shared" si="2"/>
        <v/>
      </c>
      <c r="H96" t="e">
        <f>INDEX('Dual Mono AK4493 MKII v175 BoM'!$A$2:$E$125,MATCH($A96,'Dual Mono AK4493 MKII v175 BoM'!$A$2:$A$125,0),1)</f>
        <v>#N/A</v>
      </c>
      <c r="I96" t="e">
        <f>INDEX('Dual Mono AK4493 MKII v175 BoM'!$A$2:$E$125,MATCH($A96,'Dual Mono AK4493 MKII v175 BoM'!$A$2:$A$125,0),2)</f>
        <v>#N/A</v>
      </c>
      <c r="J96" t="e">
        <f>INDEX('Dual Mono AK4493 MKII v175 BoM'!$A$2:$E$125,MATCH($A96,'Dual Mono AK4493 MKII v175 BoM'!$A$2:$A$125,0),3)</f>
        <v>#N/A</v>
      </c>
      <c r="K96" t="e">
        <f>INDEX('Dual Mono AK4493 MKII v175 BoM'!$A$2:$E$125,MATCH($A96,'Dual Mono AK4493 MKII v175 BoM'!$A$2:$A$125,0),4)</f>
        <v>#N/A</v>
      </c>
      <c r="L96" t="e">
        <f>INDEX('Dual Mono AK4493 MKII v175 BoM'!$A$2:$E$125,MATCH($A96,'Dual Mono AK4493 MKII v175 BoM'!$A$2:$A$125,0),5)</f>
        <v>#N/A</v>
      </c>
      <c r="M96" t="e">
        <f t="shared" si="3"/>
        <v>#N/A</v>
      </c>
    </row>
    <row r="97" spans="1:15" x14ac:dyDescent="0.2">
      <c r="A97" s="9" t="s">
        <v>237</v>
      </c>
      <c r="B97" s="9"/>
      <c r="C97" s="9" t="s">
        <v>22</v>
      </c>
      <c r="D97" s="9" t="s">
        <v>99</v>
      </c>
      <c r="E97" s="9" t="s">
        <v>405</v>
      </c>
      <c r="F97" s="9" t="s">
        <v>134</v>
      </c>
      <c r="G97" t="str">
        <f t="shared" si="2"/>
        <v/>
      </c>
      <c r="H97" t="str">
        <f>INDEX('Dual Mono AK4493 MKII v175 BoM'!$A$2:$E$125,MATCH($A97,'Dual Mono AK4493 MKII v175 BoM'!$A$2:$A$125,0),1)</f>
        <v>R10</v>
      </c>
      <c r="I97" t="str">
        <f>INDEX('Dual Mono AK4493 MKII v175 BoM'!$A$2:$E$125,MATCH($A97,'Dual Mono AK4493 MKII v175 BoM'!$A$2:$A$125,0),2)</f>
        <v>2.2k</v>
      </c>
      <c r="J97" t="str">
        <f>INDEX('Dual Mono AK4493 MKII v175 BoM'!$A$2:$E$125,MATCH($A97,'Dual Mono AK4493 MKII v175 BoM'!$A$2:$A$125,0),3)</f>
        <v>M0805</v>
      </c>
      <c r="K97" t="str">
        <f>INDEX('Dual Mono AK4493 MKII v175 BoM'!$A$2:$E$125,MATCH($A97,'Dual Mono AK4493 MKII v175 BoM'!$A$2:$A$125,0),4)</f>
        <v>Resistor 1%</v>
      </c>
      <c r="L97">
        <f>INDEX('Dual Mono AK4493 MKII v175 BoM'!$A$2:$E$125,MATCH($A97,'Dual Mono AK4493 MKII v175 BoM'!$A$2:$A$125,0),5)</f>
        <v>0</v>
      </c>
      <c r="M97" t="str">
        <f t="shared" si="3"/>
        <v/>
      </c>
      <c r="O97" t="str">
        <f>IF(LEFT(C97,1)="R",_xlfn.CONCAT("M",RIGHT(J97,4)),"")</f>
        <v/>
      </c>
    </row>
    <row r="98" spans="1:15" x14ac:dyDescent="0.2">
      <c r="A98" s="9" t="s">
        <v>209</v>
      </c>
      <c r="B98" s="9"/>
      <c r="C98" s="9" t="s">
        <v>61</v>
      </c>
      <c r="D98" s="9" t="s">
        <v>99</v>
      </c>
      <c r="E98" s="9" t="s">
        <v>384</v>
      </c>
      <c r="F98" s="9" t="s">
        <v>93</v>
      </c>
      <c r="G98" t="str">
        <f t="shared" si="2"/>
        <v/>
      </c>
      <c r="H98" t="str">
        <f>INDEX('Dual Mono AK4493 MKII v175 BoM'!$A$2:$E$125,MATCH($A98,'Dual Mono AK4493 MKII v175 BoM'!$A$2:$A$125,0),1)</f>
        <v>R1A</v>
      </c>
      <c r="I98" t="str">
        <f>INDEX('Dual Mono AK4493 MKII v175 BoM'!$A$2:$E$125,MATCH($A98,'Dual Mono AK4493 MKII v175 BoM'!$A$2:$A$125,0),2)</f>
        <v>33R</v>
      </c>
      <c r="J98" t="str">
        <f>INDEX('Dual Mono AK4493 MKII v175 BoM'!$A$2:$E$125,MATCH($A98,'Dual Mono AK4493 MKII v175 BoM'!$A$2:$A$125,0),3)</f>
        <v>M0603</v>
      </c>
      <c r="K98" t="str">
        <f>INDEX('Dual Mono AK4493 MKII v175 BoM'!$A$2:$E$125,MATCH($A98,'Dual Mono AK4493 MKII v175 BoM'!$A$2:$A$125,0),4)</f>
        <v>Resistor 1%</v>
      </c>
      <c r="L98" t="str">
        <f>INDEX('Dual Mono AK4493 MKII v175 BoM'!$A$2:$E$125,MATCH($A98,'Dual Mono AK4493 MKII v175 BoM'!$A$2:$A$125,0),5)</f>
        <v>Mouser RT0603FRE0733RL</v>
      </c>
      <c r="M98" t="str">
        <f t="shared" si="3"/>
        <v/>
      </c>
      <c r="O98" t="str">
        <f t="shared" ref="O98:O126" si="4">IF(LEFT(C98,1)="R",_xlfn.CONCAT("M",RIGHT(J98,4)),"")</f>
        <v/>
      </c>
    </row>
    <row r="99" spans="1:15" x14ac:dyDescent="0.2">
      <c r="A99" s="9" t="s">
        <v>210</v>
      </c>
      <c r="B99" s="9"/>
      <c r="C99" s="9" t="s">
        <v>61</v>
      </c>
      <c r="D99" s="9" t="s">
        <v>99</v>
      </c>
      <c r="E99" s="9" t="s">
        <v>385</v>
      </c>
      <c r="F99" s="9" t="s">
        <v>95</v>
      </c>
      <c r="G99" t="str">
        <f t="shared" si="2"/>
        <v/>
      </c>
      <c r="H99" t="str">
        <f>INDEX('Dual Mono AK4493 MKII v175 BoM'!$A$2:$E$125,MATCH($A99,'Dual Mono AK4493 MKII v175 BoM'!$A$2:$A$125,0),1)</f>
        <v>R1B</v>
      </c>
      <c r="I99" t="str">
        <f>INDEX('Dual Mono AK4493 MKII v175 BoM'!$A$2:$E$125,MATCH($A99,'Dual Mono AK4493 MKII v175 BoM'!$A$2:$A$125,0),2)</f>
        <v>33R</v>
      </c>
      <c r="J99" t="str">
        <f>INDEX('Dual Mono AK4493 MKII v175 BoM'!$A$2:$E$125,MATCH($A99,'Dual Mono AK4493 MKII v175 BoM'!$A$2:$A$125,0),3)</f>
        <v>M0603</v>
      </c>
      <c r="K99" t="str">
        <f>INDEX('Dual Mono AK4493 MKII v175 BoM'!$A$2:$E$125,MATCH($A99,'Dual Mono AK4493 MKII v175 BoM'!$A$2:$A$125,0),4)</f>
        <v>Resistor 1%</v>
      </c>
      <c r="L99" t="str">
        <f>INDEX('Dual Mono AK4493 MKII v175 BoM'!$A$2:$E$125,MATCH($A99,'Dual Mono AK4493 MKII v175 BoM'!$A$2:$A$125,0),5)</f>
        <v>Mouser RT0603FRE0733RL</v>
      </c>
      <c r="M99" t="str">
        <f t="shared" si="3"/>
        <v/>
      </c>
      <c r="O99" t="str">
        <f t="shared" si="4"/>
        <v/>
      </c>
    </row>
    <row r="100" spans="1:15" x14ac:dyDescent="0.2">
      <c r="A100" s="9" t="s">
        <v>238</v>
      </c>
      <c r="B100" s="9"/>
      <c r="C100" s="9" t="s">
        <v>22</v>
      </c>
      <c r="D100" s="9" t="s">
        <v>99</v>
      </c>
      <c r="E100" s="9" t="s">
        <v>406</v>
      </c>
      <c r="F100" s="9" t="s">
        <v>134</v>
      </c>
      <c r="G100" t="str">
        <f t="shared" si="2"/>
        <v/>
      </c>
      <c r="H100" t="str">
        <f>INDEX('Dual Mono AK4493 MKII v175 BoM'!$A$2:$E$125,MATCH($A100,'Dual Mono AK4493 MKII v175 BoM'!$A$2:$A$125,0),1)</f>
        <v>R20</v>
      </c>
      <c r="I100" t="str">
        <f>INDEX('Dual Mono AK4493 MKII v175 BoM'!$A$2:$E$125,MATCH($A100,'Dual Mono AK4493 MKII v175 BoM'!$A$2:$A$125,0),2)</f>
        <v>2.2k</v>
      </c>
      <c r="J100" t="str">
        <f>INDEX('Dual Mono AK4493 MKII v175 BoM'!$A$2:$E$125,MATCH($A100,'Dual Mono AK4493 MKII v175 BoM'!$A$2:$A$125,0),3)</f>
        <v>M0805</v>
      </c>
      <c r="K100" t="str">
        <f>INDEX('Dual Mono AK4493 MKII v175 BoM'!$A$2:$E$125,MATCH($A100,'Dual Mono AK4493 MKII v175 BoM'!$A$2:$A$125,0),4)</f>
        <v>Resistor 1%</v>
      </c>
      <c r="L100">
        <f>INDEX('Dual Mono AK4493 MKII v175 BoM'!$A$2:$E$125,MATCH($A100,'Dual Mono AK4493 MKII v175 BoM'!$A$2:$A$125,0),5)</f>
        <v>0</v>
      </c>
      <c r="M100" t="str">
        <f t="shared" si="3"/>
        <v/>
      </c>
      <c r="O100" t="str">
        <f t="shared" si="4"/>
        <v/>
      </c>
    </row>
    <row r="101" spans="1:15" x14ac:dyDescent="0.2">
      <c r="A101" s="9" t="s">
        <v>65</v>
      </c>
      <c r="B101" s="9"/>
      <c r="C101" s="9" t="s">
        <v>22</v>
      </c>
      <c r="D101" s="9" t="s">
        <v>269</v>
      </c>
      <c r="E101" s="9" t="s">
        <v>278</v>
      </c>
      <c r="F101" s="9" t="s">
        <v>93</v>
      </c>
      <c r="G101" t="str">
        <f t="shared" si="2"/>
        <v/>
      </c>
      <c r="H101" t="str">
        <f>INDEX('Dual Mono AK4493 MKII v175 BoM'!$A$2:$E$125,MATCH($A101,'Dual Mono AK4493 MKII v175 BoM'!$A$2:$A$125,0),1)</f>
        <v>R21A</v>
      </c>
      <c r="I101" t="str">
        <f>INDEX('Dual Mono AK4493 MKII v175 BoM'!$A$2:$E$125,MATCH($A101,'Dual Mono AK4493 MKII v175 BoM'!$A$2:$A$125,0),2)</f>
        <v>no part</v>
      </c>
      <c r="J101" t="str">
        <f>INDEX('Dual Mono AK4493 MKII v175 BoM'!$A$2:$E$125,MATCH($A101,'Dual Mono AK4493 MKII v175 BoM'!$A$2:$A$125,0),3)</f>
        <v>M0805</v>
      </c>
      <c r="K101" t="str">
        <f>INDEX('Dual Mono AK4493 MKII v175 BoM'!$A$2:$E$125,MATCH($A101,'Dual Mono AK4493 MKII v175 BoM'!$A$2:$A$125,0),4)</f>
        <v>Resistor 1%</v>
      </c>
      <c r="L101">
        <f>INDEX('Dual Mono AK4493 MKII v175 BoM'!$A$2:$E$125,MATCH($A101,'Dual Mono AK4493 MKII v175 BoM'!$A$2:$A$125,0),5)</f>
        <v>0</v>
      </c>
      <c r="M101" t="str">
        <f t="shared" si="3"/>
        <v/>
      </c>
      <c r="O101" t="str">
        <f t="shared" si="4"/>
        <v/>
      </c>
    </row>
    <row r="102" spans="1:15" x14ac:dyDescent="0.2">
      <c r="A102" s="9" t="s">
        <v>239</v>
      </c>
      <c r="B102" s="9" t="s">
        <v>232</v>
      </c>
      <c r="C102" s="9" t="s">
        <v>22</v>
      </c>
      <c r="D102" s="9" t="s">
        <v>99</v>
      </c>
      <c r="E102" s="9" t="s">
        <v>407</v>
      </c>
      <c r="F102" s="9" t="s">
        <v>126</v>
      </c>
      <c r="G102" t="str">
        <f t="shared" si="2"/>
        <v/>
      </c>
      <c r="H102" t="e">
        <f>INDEX('Dual Mono AK4493 MKII v175 BoM'!$A$2:$E$125,MATCH($A102,'Dual Mono AK4493 MKII v175 BoM'!$A$2:$A$125,0),1)</f>
        <v>#N/A</v>
      </c>
      <c r="I102" t="e">
        <f>INDEX('Dual Mono AK4493 MKII v175 BoM'!$A$2:$E$125,MATCH($A102,'Dual Mono AK4493 MKII v175 BoM'!$A$2:$A$125,0),2)</f>
        <v>#N/A</v>
      </c>
      <c r="J102" t="e">
        <f>INDEX('Dual Mono AK4493 MKII v175 BoM'!$A$2:$E$125,MATCH($A102,'Dual Mono AK4493 MKII v175 BoM'!$A$2:$A$125,0),3)</f>
        <v>#N/A</v>
      </c>
      <c r="K102" t="e">
        <f>INDEX('Dual Mono AK4493 MKII v175 BoM'!$A$2:$E$125,MATCH($A102,'Dual Mono AK4493 MKII v175 BoM'!$A$2:$A$125,0),4)</f>
        <v>#N/A</v>
      </c>
      <c r="L102" t="e">
        <f>INDEX('Dual Mono AK4493 MKII v175 BoM'!$A$2:$E$125,MATCH($A102,'Dual Mono AK4493 MKII v175 BoM'!$A$2:$A$125,0),5)</f>
        <v>#N/A</v>
      </c>
      <c r="M102" t="e">
        <f t="shared" si="3"/>
        <v>#N/A</v>
      </c>
    </row>
    <row r="103" spans="1:15" x14ac:dyDescent="0.2">
      <c r="A103" s="9" t="s">
        <v>211</v>
      </c>
      <c r="B103" s="9"/>
      <c r="C103" s="9" t="s">
        <v>61</v>
      </c>
      <c r="D103" s="9" t="s">
        <v>99</v>
      </c>
      <c r="E103" s="9" t="s">
        <v>386</v>
      </c>
      <c r="F103" s="9" t="s">
        <v>93</v>
      </c>
      <c r="G103" t="str">
        <f t="shared" si="2"/>
        <v/>
      </c>
      <c r="H103" t="str">
        <f>INDEX('Dual Mono AK4493 MKII v175 BoM'!$A$2:$E$125,MATCH($A103,'Dual Mono AK4493 MKII v175 BoM'!$A$2:$A$125,0),1)</f>
        <v>R2A</v>
      </c>
      <c r="I103" t="str">
        <f>INDEX('Dual Mono AK4493 MKII v175 BoM'!$A$2:$E$125,MATCH($A103,'Dual Mono AK4493 MKII v175 BoM'!$A$2:$A$125,0),2)</f>
        <v>33R</v>
      </c>
      <c r="J103" t="str">
        <f>INDEX('Dual Mono AK4493 MKII v175 BoM'!$A$2:$E$125,MATCH($A103,'Dual Mono AK4493 MKII v175 BoM'!$A$2:$A$125,0),3)</f>
        <v>M0603</v>
      </c>
      <c r="K103" t="str">
        <f>INDEX('Dual Mono AK4493 MKII v175 BoM'!$A$2:$E$125,MATCH($A103,'Dual Mono AK4493 MKII v175 BoM'!$A$2:$A$125,0),4)</f>
        <v>Resistor 1%</v>
      </c>
      <c r="L103" t="str">
        <f>INDEX('Dual Mono AK4493 MKII v175 BoM'!$A$2:$E$125,MATCH($A103,'Dual Mono AK4493 MKII v175 BoM'!$A$2:$A$125,0),5)</f>
        <v>Mouser RT0603FRE0733RL</v>
      </c>
      <c r="M103" t="str">
        <f t="shared" si="3"/>
        <v/>
      </c>
      <c r="O103" t="str">
        <f t="shared" si="4"/>
        <v/>
      </c>
    </row>
    <row r="104" spans="1:15" x14ac:dyDescent="0.2">
      <c r="A104" s="9" t="s">
        <v>212</v>
      </c>
      <c r="B104" s="9"/>
      <c r="C104" s="9" t="s">
        <v>61</v>
      </c>
      <c r="D104" s="9" t="s">
        <v>99</v>
      </c>
      <c r="E104" s="9" t="s">
        <v>387</v>
      </c>
      <c r="F104" s="9" t="s">
        <v>95</v>
      </c>
      <c r="G104" t="str">
        <f t="shared" si="2"/>
        <v/>
      </c>
      <c r="H104" t="str">
        <f>INDEX('Dual Mono AK4493 MKII v175 BoM'!$A$2:$E$125,MATCH($A104,'Dual Mono AK4493 MKII v175 BoM'!$A$2:$A$125,0),1)</f>
        <v>R2B</v>
      </c>
      <c r="I104" t="str">
        <f>INDEX('Dual Mono AK4493 MKII v175 BoM'!$A$2:$E$125,MATCH($A104,'Dual Mono AK4493 MKII v175 BoM'!$A$2:$A$125,0),2)</f>
        <v>33R</v>
      </c>
      <c r="J104" t="str">
        <f>INDEX('Dual Mono AK4493 MKII v175 BoM'!$A$2:$E$125,MATCH($A104,'Dual Mono AK4493 MKII v175 BoM'!$A$2:$A$125,0),3)</f>
        <v>M0603</v>
      </c>
      <c r="K104" t="str">
        <f>INDEX('Dual Mono AK4493 MKII v175 BoM'!$A$2:$E$125,MATCH($A104,'Dual Mono AK4493 MKII v175 BoM'!$A$2:$A$125,0),4)</f>
        <v>Resistor 1%</v>
      </c>
      <c r="L104" t="str">
        <f>INDEX('Dual Mono AK4493 MKII v175 BoM'!$A$2:$E$125,MATCH($A104,'Dual Mono AK4493 MKII v175 BoM'!$A$2:$A$125,0),5)</f>
        <v>Mouser RT0603FRE0733RL</v>
      </c>
      <c r="M104" t="str">
        <f t="shared" si="3"/>
        <v/>
      </c>
      <c r="O104" t="str">
        <f t="shared" si="4"/>
        <v/>
      </c>
    </row>
    <row r="105" spans="1:15" x14ac:dyDescent="0.2">
      <c r="A105" s="9" t="s">
        <v>213</v>
      </c>
      <c r="B105" s="9"/>
      <c r="C105" s="9" t="s">
        <v>61</v>
      </c>
      <c r="D105" s="9" t="s">
        <v>99</v>
      </c>
      <c r="E105" s="9" t="s">
        <v>388</v>
      </c>
      <c r="F105" s="9" t="s">
        <v>93</v>
      </c>
      <c r="G105" t="str">
        <f t="shared" si="2"/>
        <v/>
      </c>
      <c r="H105" t="str">
        <f>INDEX('Dual Mono AK4493 MKII v175 BoM'!$A$2:$E$125,MATCH($A105,'Dual Mono AK4493 MKII v175 BoM'!$A$2:$A$125,0),1)</f>
        <v>R3A</v>
      </c>
      <c r="I105" t="str">
        <f>INDEX('Dual Mono AK4493 MKII v175 BoM'!$A$2:$E$125,MATCH($A105,'Dual Mono AK4493 MKII v175 BoM'!$A$2:$A$125,0),2)</f>
        <v>33R</v>
      </c>
      <c r="J105" t="str">
        <f>INDEX('Dual Mono AK4493 MKII v175 BoM'!$A$2:$E$125,MATCH($A105,'Dual Mono AK4493 MKII v175 BoM'!$A$2:$A$125,0),3)</f>
        <v>M0603</v>
      </c>
      <c r="K105" t="str">
        <f>INDEX('Dual Mono AK4493 MKII v175 BoM'!$A$2:$E$125,MATCH($A105,'Dual Mono AK4493 MKII v175 BoM'!$A$2:$A$125,0),4)</f>
        <v>Resistor 1%</v>
      </c>
      <c r="L105" t="str">
        <f>INDEX('Dual Mono AK4493 MKII v175 BoM'!$A$2:$E$125,MATCH($A105,'Dual Mono AK4493 MKII v175 BoM'!$A$2:$A$125,0),5)</f>
        <v>Mouser RT0603FRE0733RL</v>
      </c>
      <c r="M105" t="str">
        <f t="shared" si="3"/>
        <v/>
      </c>
      <c r="O105" t="str">
        <f t="shared" si="4"/>
        <v/>
      </c>
    </row>
    <row r="106" spans="1:15" x14ac:dyDescent="0.2">
      <c r="A106" s="9" t="s">
        <v>214</v>
      </c>
      <c r="B106" s="9"/>
      <c r="C106" s="9" t="s">
        <v>61</v>
      </c>
      <c r="D106" s="9" t="s">
        <v>99</v>
      </c>
      <c r="E106" s="9" t="s">
        <v>389</v>
      </c>
      <c r="F106" s="9" t="s">
        <v>95</v>
      </c>
      <c r="G106" t="str">
        <f t="shared" si="2"/>
        <v/>
      </c>
      <c r="H106" t="str">
        <f>INDEX('Dual Mono AK4493 MKII v175 BoM'!$A$2:$E$125,MATCH($A106,'Dual Mono AK4493 MKII v175 BoM'!$A$2:$A$125,0),1)</f>
        <v>R3B</v>
      </c>
      <c r="I106" t="str">
        <f>INDEX('Dual Mono AK4493 MKII v175 BoM'!$A$2:$E$125,MATCH($A106,'Dual Mono AK4493 MKII v175 BoM'!$A$2:$A$125,0),2)</f>
        <v>33R</v>
      </c>
      <c r="J106" t="str">
        <f>INDEX('Dual Mono AK4493 MKII v175 BoM'!$A$2:$E$125,MATCH($A106,'Dual Mono AK4493 MKII v175 BoM'!$A$2:$A$125,0),3)</f>
        <v>M0603</v>
      </c>
      <c r="K106" t="str">
        <f>INDEX('Dual Mono AK4493 MKII v175 BoM'!$A$2:$E$125,MATCH($A106,'Dual Mono AK4493 MKII v175 BoM'!$A$2:$A$125,0),4)</f>
        <v>Resistor 1%</v>
      </c>
      <c r="L106" t="str">
        <f>INDEX('Dual Mono AK4493 MKII v175 BoM'!$A$2:$E$125,MATCH($A106,'Dual Mono AK4493 MKII v175 BoM'!$A$2:$A$125,0),5)</f>
        <v>Mouser RT0603FRE0733RL</v>
      </c>
      <c r="M106" t="str">
        <f t="shared" si="3"/>
        <v/>
      </c>
      <c r="O106" t="str">
        <f t="shared" si="4"/>
        <v/>
      </c>
    </row>
    <row r="107" spans="1:15" x14ac:dyDescent="0.2">
      <c r="A107" s="9" t="s">
        <v>215</v>
      </c>
      <c r="B107" s="9"/>
      <c r="C107" s="9" t="s">
        <v>61</v>
      </c>
      <c r="D107" s="9" t="s">
        <v>99</v>
      </c>
      <c r="E107" s="9" t="s">
        <v>390</v>
      </c>
      <c r="F107" s="9" t="s">
        <v>108</v>
      </c>
      <c r="G107" t="str">
        <f t="shared" si="2"/>
        <v/>
      </c>
      <c r="H107" t="str">
        <f>INDEX('Dual Mono AK4493 MKII v175 BoM'!$A$2:$E$125,MATCH($A107,'Dual Mono AK4493 MKII v175 BoM'!$A$2:$A$125,0),1)</f>
        <v>R4A</v>
      </c>
      <c r="I107" t="str">
        <f>INDEX('Dual Mono AK4493 MKII v175 BoM'!$A$2:$E$125,MATCH($A107,'Dual Mono AK4493 MKII v175 BoM'!$A$2:$A$125,0),2)</f>
        <v>5,1R</v>
      </c>
      <c r="J107" t="str">
        <f>INDEX('Dual Mono AK4493 MKII v175 BoM'!$A$2:$E$125,MATCH($A107,'Dual Mono AK4493 MKII v175 BoM'!$A$2:$A$125,0),3)</f>
        <v>M0603</v>
      </c>
      <c r="K107" t="str">
        <f>INDEX('Dual Mono AK4493 MKII v175 BoM'!$A$2:$E$125,MATCH($A107,'Dual Mono AK4493 MKII v175 BoM'!$A$2:$A$125,0),4)</f>
        <v>Resistor 1%</v>
      </c>
      <c r="L107" t="str">
        <f>INDEX('Dual Mono AK4493 MKII v175 BoM'!$A$2:$E$125,MATCH($A107,'Dual Mono AK4493 MKII v175 BoM'!$A$2:$A$125,0),5)</f>
        <v>Mouser RT0603DRE075R1L</v>
      </c>
      <c r="M107" t="str">
        <f t="shared" si="3"/>
        <v/>
      </c>
      <c r="O107" t="str">
        <f t="shared" si="4"/>
        <v/>
      </c>
    </row>
    <row r="108" spans="1:15" x14ac:dyDescent="0.2">
      <c r="A108" s="9" t="s">
        <v>216</v>
      </c>
      <c r="B108" s="9"/>
      <c r="C108" s="9" t="s">
        <v>61</v>
      </c>
      <c r="D108" s="9" t="s">
        <v>99</v>
      </c>
      <c r="E108" s="9" t="s">
        <v>391</v>
      </c>
      <c r="F108" s="9" t="s">
        <v>95</v>
      </c>
      <c r="G108" t="str">
        <f t="shared" si="2"/>
        <v/>
      </c>
      <c r="H108" t="str">
        <f>INDEX('Dual Mono AK4493 MKII v175 BoM'!$A$2:$E$125,MATCH($A108,'Dual Mono AK4493 MKII v175 BoM'!$A$2:$A$125,0),1)</f>
        <v>R4B</v>
      </c>
      <c r="I108" t="str">
        <f>INDEX('Dual Mono AK4493 MKII v175 BoM'!$A$2:$E$125,MATCH($A108,'Dual Mono AK4493 MKII v175 BoM'!$A$2:$A$125,0),2)</f>
        <v>5,1R</v>
      </c>
      <c r="J108" t="str">
        <f>INDEX('Dual Mono AK4493 MKII v175 BoM'!$A$2:$E$125,MATCH($A108,'Dual Mono AK4493 MKII v175 BoM'!$A$2:$A$125,0),3)</f>
        <v>M0603</v>
      </c>
      <c r="K108" t="str">
        <f>INDEX('Dual Mono AK4493 MKII v175 BoM'!$A$2:$E$125,MATCH($A108,'Dual Mono AK4493 MKII v175 BoM'!$A$2:$A$125,0),4)</f>
        <v>Resistor 1%</v>
      </c>
      <c r="L108" t="str">
        <f>INDEX('Dual Mono AK4493 MKII v175 BoM'!$A$2:$E$125,MATCH($A108,'Dual Mono AK4493 MKII v175 BoM'!$A$2:$A$125,0),5)</f>
        <v>Mouser RT0603DRE075R1L</v>
      </c>
      <c r="M108" t="str">
        <f t="shared" si="3"/>
        <v/>
      </c>
      <c r="O108" t="str">
        <f t="shared" si="4"/>
        <v/>
      </c>
    </row>
    <row r="109" spans="1:15" x14ac:dyDescent="0.2">
      <c r="A109" s="9" t="s">
        <v>23</v>
      </c>
      <c r="B109" s="9"/>
      <c r="C109" s="9" t="s">
        <v>22</v>
      </c>
      <c r="D109" s="9" t="s">
        <v>99</v>
      </c>
      <c r="E109" s="9" t="s">
        <v>392</v>
      </c>
      <c r="F109" s="9" t="s">
        <v>93</v>
      </c>
      <c r="G109" t="str">
        <f t="shared" si="2"/>
        <v/>
      </c>
      <c r="H109" t="str">
        <f>INDEX('Dual Mono AK4493 MKII v175 BoM'!$A$2:$E$125,MATCH($A109,'Dual Mono AK4493 MKII v175 BoM'!$A$2:$A$125,0),1)</f>
        <v>R5A</v>
      </c>
      <c r="I109" t="str">
        <f>INDEX('Dual Mono AK4493 MKII v175 BoM'!$A$2:$E$125,MATCH($A109,'Dual Mono AK4493 MKII v175 BoM'!$A$2:$A$125,0),2)</f>
        <v>10K</v>
      </c>
      <c r="J109" t="str">
        <f>INDEX('Dual Mono AK4493 MKII v175 BoM'!$A$2:$E$125,MATCH($A109,'Dual Mono AK4493 MKII v175 BoM'!$A$2:$A$125,0),3)</f>
        <v>M0805</v>
      </c>
      <c r="K109" t="str">
        <f>INDEX('Dual Mono AK4493 MKII v175 BoM'!$A$2:$E$125,MATCH($A109,'Dual Mono AK4493 MKII v175 BoM'!$A$2:$A$125,0),4)</f>
        <v>Resistor 1%</v>
      </c>
      <c r="L109">
        <f>INDEX('Dual Mono AK4493 MKII v175 BoM'!$A$2:$E$125,MATCH($A109,'Dual Mono AK4493 MKII v175 BoM'!$A$2:$A$125,0),5)</f>
        <v>0</v>
      </c>
      <c r="M109" t="str">
        <f t="shared" si="3"/>
        <v/>
      </c>
      <c r="N109" t="str">
        <f>_xlfn.CONCAT(I109,", ",K109)</f>
        <v>10K, Resistor 1%</v>
      </c>
      <c r="O109" t="str">
        <f t="shared" si="4"/>
        <v/>
      </c>
    </row>
    <row r="110" spans="1:15" x14ac:dyDescent="0.2">
      <c r="A110" s="9" t="s">
        <v>217</v>
      </c>
      <c r="B110" s="9" t="s">
        <v>218</v>
      </c>
      <c r="C110" s="9" t="s">
        <v>22</v>
      </c>
      <c r="D110" s="9" t="s">
        <v>269</v>
      </c>
      <c r="E110" s="9" t="s">
        <v>273</v>
      </c>
      <c r="F110" s="9" t="s">
        <v>132</v>
      </c>
      <c r="G110" t="str">
        <f t="shared" si="2"/>
        <v/>
      </c>
      <c r="H110" t="str">
        <f>INDEX('Dual Mono AK4493 MKII v175 BoM'!$A$2:$E$125,MATCH($A110,'Dual Mono AK4493 MKII v175 BoM'!$A$2:$A$125,0),1)</f>
        <v>R6A</v>
      </c>
      <c r="I110" t="str">
        <f>INDEX('Dual Mono AK4493 MKII v175 BoM'!$A$2:$E$125,MATCH($A110,'Dual Mono AK4493 MKII v175 BoM'!$A$2:$A$125,0),2)</f>
        <v>0R</v>
      </c>
      <c r="J110" t="str">
        <f>INDEX('Dual Mono AK4493 MKII v175 BoM'!$A$2:$E$125,MATCH($A110,'Dual Mono AK4493 MKII v175 BoM'!$A$2:$A$125,0),3)</f>
        <v>M0805</v>
      </c>
      <c r="K110" t="str">
        <f>INDEX('Dual Mono AK4493 MKII v175 BoM'!$A$2:$E$125,MATCH($A110,'Dual Mono AK4493 MKII v175 BoM'!$A$2:$A$125,0),4)</f>
        <v>Resistor 1%</v>
      </c>
      <c r="L110">
        <f>INDEX('Dual Mono AK4493 MKII v175 BoM'!$A$2:$E$125,MATCH($A110,'Dual Mono AK4493 MKII v175 BoM'!$A$2:$A$125,0),5)</f>
        <v>0</v>
      </c>
      <c r="M110" t="str">
        <f t="shared" si="3"/>
        <v/>
      </c>
      <c r="O110" t="str">
        <f t="shared" si="4"/>
        <v/>
      </c>
    </row>
    <row r="111" spans="1:15" x14ac:dyDescent="0.2">
      <c r="A111" s="9" t="s">
        <v>219</v>
      </c>
      <c r="B111" s="9" t="s">
        <v>218</v>
      </c>
      <c r="C111" s="9" t="s">
        <v>22</v>
      </c>
      <c r="D111" s="9" t="s">
        <v>269</v>
      </c>
      <c r="E111" s="9" t="s">
        <v>393</v>
      </c>
      <c r="F111" s="9" t="s">
        <v>93</v>
      </c>
      <c r="G111" t="str">
        <f t="shared" si="2"/>
        <v/>
      </c>
      <c r="H111" t="str">
        <f>INDEX('Dual Mono AK4493 MKII v175 BoM'!$A$2:$E$125,MATCH($A111,'Dual Mono AK4493 MKII v175 BoM'!$A$2:$A$125,0),1)</f>
        <v>R6B</v>
      </c>
      <c r="I111" t="str">
        <f>INDEX('Dual Mono AK4493 MKII v175 BoM'!$A$2:$E$125,MATCH($A111,'Dual Mono AK4493 MKII v175 BoM'!$A$2:$A$125,0),2)</f>
        <v>0R</v>
      </c>
      <c r="J111" t="str">
        <f>INDEX('Dual Mono AK4493 MKII v175 BoM'!$A$2:$E$125,MATCH($A111,'Dual Mono AK4493 MKII v175 BoM'!$A$2:$A$125,0),3)</f>
        <v>M0805</v>
      </c>
      <c r="K111" t="str">
        <f>INDEX('Dual Mono AK4493 MKII v175 BoM'!$A$2:$E$125,MATCH($A111,'Dual Mono AK4493 MKII v175 BoM'!$A$2:$A$125,0),4)</f>
        <v>Resistor 1%</v>
      </c>
      <c r="L111">
        <f>INDEX('Dual Mono AK4493 MKII v175 BoM'!$A$2:$E$125,MATCH($A111,'Dual Mono AK4493 MKII v175 BoM'!$A$2:$A$125,0),5)</f>
        <v>0</v>
      </c>
      <c r="M111" t="str">
        <f t="shared" si="3"/>
        <v/>
      </c>
      <c r="O111" t="str">
        <f t="shared" si="4"/>
        <v/>
      </c>
    </row>
    <row r="112" spans="1:15" x14ac:dyDescent="0.2">
      <c r="A112" s="9" t="s">
        <v>220</v>
      </c>
      <c r="B112" s="9" t="s">
        <v>218</v>
      </c>
      <c r="C112" s="9" t="s">
        <v>22</v>
      </c>
      <c r="D112" s="9" t="s">
        <v>269</v>
      </c>
      <c r="E112" s="9" t="s">
        <v>394</v>
      </c>
      <c r="F112" s="9" t="s">
        <v>93</v>
      </c>
      <c r="G112" t="str">
        <f t="shared" si="2"/>
        <v/>
      </c>
      <c r="H112" t="str">
        <f>INDEX('Dual Mono AK4493 MKII v175 BoM'!$A$2:$E$125,MATCH($A112,'Dual Mono AK4493 MKII v175 BoM'!$A$2:$A$125,0),1)</f>
        <v>R6C</v>
      </c>
      <c r="I112" t="str">
        <f>INDEX('Dual Mono AK4493 MKII v175 BoM'!$A$2:$E$125,MATCH($A112,'Dual Mono AK4493 MKII v175 BoM'!$A$2:$A$125,0),2)</f>
        <v>0R</v>
      </c>
      <c r="J112" t="str">
        <f>INDEX('Dual Mono AK4493 MKII v175 BoM'!$A$2:$E$125,MATCH($A112,'Dual Mono AK4493 MKII v175 BoM'!$A$2:$A$125,0),3)</f>
        <v>M0805</v>
      </c>
      <c r="K112" t="str">
        <f>INDEX('Dual Mono AK4493 MKII v175 BoM'!$A$2:$E$125,MATCH($A112,'Dual Mono AK4493 MKII v175 BoM'!$A$2:$A$125,0),4)</f>
        <v>Resistor 1%</v>
      </c>
      <c r="L112">
        <f>INDEX('Dual Mono AK4493 MKII v175 BoM'!$A$2:$E$125,MATCH($A112,'Dual Mono AK4493 MKII v175 BoM'!$A$2:$A$125,0),5)</f>
        <v>0</v>
      </c>
      <c r="M112" t="str">
        <f t="shared" si="3"/>
        <v/>
      </c>
      <c r="O112" t="str">
        <f t="shared" si="4"/>
        <v/>
      </c>
    </row>
    <row r="113" spans="1:15" x14ac:dyDescent="0.2">
      <c r="A113" s="9" t="s">
        <v>221</v>
      </c>
      <c r="B113" s="9" t="s">
        <v>218</v>
      </c>
      <c r="C113" s="9" t="s">
        <v>22</v>
      </c>
      <c r="D113" s="9" t="s">
        <v>269</v>
      </c>
      <c r="E113" s="9" t="s">
        <v>395</v>
      </c>
      <c r="F113" s="9" t="s">
        <v>126</v>
      </c>
      <c r="G113" t="str">
        <f t="shared" si="2"/>
        <v/>
      </c>
      <c r="H113" t="str">
        <f>INDEX('Dual Mono AK4493 MKII v175 BoM'!$A$2:$E$125,MATCH($A113,'Dual Mono AK4493 MKII v175 BoM'!$A$2:$A$125,0),1)</f>
        <v>R6D</v>
      </c>
      <c r="I113" t="str">
        <f>INDEX('Dual Mono AK4493 MKII v175 BoM'!$A$2:$E$125,MATCH($A113,'Dual Mono AK4493 MKII v175 BoM'!$A$2:$A$125,0),2)</f>
        <v>0R</v>
      </c>
      <c r="J113" t="str">
        <f>INDEX('Dual Mono AK4493 MKII v175 BoM'!$A$2:$E$125,MATCH($A113,'Dual Mono AK4493 MKII v175 BoM'!$A$2:$A$125,0),3)</f>
        <v>M0805</v>
      </c>
      <c r="K113" t="str">
        <f>INDEX('Dual Mono AK4493 MKII v175 BoM'!$A$2:$E$125,MATCH($A113,'Dual Mono AK4493 MKII v175 BoM'!$A$2:$A$125,0),4)</f>
        <v>Resistor 1%</v>
      </c>
      <c r="L113">
        <f>INDEX('Dual Mono AK4493 MKII v175 BoM'!$A$2:$E$125,MATCH($A113,'Dual Mono AK4493 MKII v175 BoM'!$A$2:$A$125,0),5)</f>
        <v>0</v>
      </c>
      <c r="M113" t="str">
        <f t="shared" si="3"/>
        <v/>
      </c>
      <c r="O113" t="str">
        <f t="shared" si="4"/>
        <v/>
      </c>
    </row>
    <row r="114" spans="1:15" x14ac:dyDescent="0.2">
      <c r="A114" s="9" t="s">
        <v>222</v>
      </c>
      <c r="B114" s="9" t="s">
        <v>218</v>
      </c>
      <c r="C114" s="9" t="s">
        <v>22</v>
      </c>
      <c r="D114" s="9" t="s">
        <v>269</v>
      </c>
      <c r="E114" s="9" t="s">
        <v>396</v>
      </c>
      <c r="F114" s="9" t="s">
        <v>126</v>
      </c>
      <c r="G114" t="str">
        <f t="shared" si="2"/>
        <v/>
      </c>
      <c r="H114" t="str">
        <f>INDEX('Dual Mono AK4493 MKII v175 BoM'!$A$2:$E$125,MATCH($A114,'Dual Mono AK4493 MKII v175 BoM'!$A$2:$A$125,0),1)</f>
        <v>R6E</v>
      </c>
      <c r="I114" t="str">
        <f>INDEX('Dual Mono AK4493 MKII v175 BoM'!$A$2:$E$125,MATCH($A114,'Dual Mono AK4493 MKII v175 BoM'!$A$2:$A$125,0),2)</f>
        <v>0R</v>
      </c>
      <c r="J114" t="str">
        <f>INDEX('Dual Mono AK4493 MKII v175 BoM'!$A$2:$E$125,MATCH($A114,'Dual Mono AK4493 MKII v175 BoM'!$A$2:$A$125,0),3)</f>
        <v>M0805</v>
      </c>
      <c r="K114" t="str">
        <f>INDEX('Dual Mono AK4493 MKII v175 BoM'!$A$2:$E$125,MATCH($A114,'Dual Mono AK4493 MKII v175 BoM'!$A$2:$A$125,0),4)</f>
        <v>Resistor 1%</v>
      </c>
      <c r="L114">
        <f>INDEX('Dual Mono AK4493 MKII v175 BoM'!$A$2:$E$125,MATCH($A114,'Dual Mono AK4493 MKII v175 BoM'!$A$2:$A$125,0),5)</f>
        <v>0</v>
      </c>
      <c r="M114" t="str">
        <f t="shared" si="3"/>
        <v/>
      </c>
      <c r="O114" t="str">
        <f t="shared" si="4"/>
        <v/>
      </c>
    </row>
    <row r="115" spans="1:15" x14ac:dyDescent="0.2">
      <c r="A115" s="9" t="s">
        <v>223</v>
      </c>
      <c r="B115" s="9" t="s">
        <v>218</v>
      </c>
      <c r="C115" s="9" t="s">
        <v>22</v>
      </c>
      <c r="D115" s="9" t="s">
        <v>269</v>
      </c>
      <c r="E115" s="9" t="s">
        <v>397</v>
      </c>
      <c r="F115" s="9" t="s">
        <v>132</v>
      </c>
      <c r="G115" t="str">
        <f t="shared" si="2"/>
        <v/>
      </c>
      <c r="H115" t="str">
        <f>INDEX('Dual Mono AK4493 MKII v175 BoM'!$A$2:$E$125,MATCH($A115,'Dual Mono AK4493 MKII v175 BoM'!$A$2:$A$125,0),1)</f>
        <v>R6F</v>
      </c>
      <c r="I115" t="str">
        <f>INDEX('Dual Mono AK4493 MKII v175 BoM'!$A$2:$E$125,MATCH($A115,'Dual Mono AK4493 MKII v175 BoM'!$A$2:$A$125,0),2)</f>
        <v>0R</v>
      </c>
      <c r="J115" t="str">
        <f>INDEX('Dual Mono AK4493 MKII v175 BoM'!$A$2:$E$125,MATCH($A115,'Dual Mono AK4493 MKII v175 BoM'!$A$2:$A$125,0),3)</f>
        <v>M0805</v>
      </c>
      <c r="K115" t="str">
        <f>INDEX('Dual Mono AK4493 MKII v175 BoM'!$A$2:$E$125,MATCH($A115,'Dual Mono AK4493 MKII v175 BoM'!$A$2:$A$125,0),4)</f>
        <v>Resistor 1%</v>
      </c>
      <c r="L115">
        <f>INDEX('Dual Mono AK4493 MKII v175 BoM'!$A$2:$E$125,MATCH($A115,'Dual Mono AK4493 MKII v175 BoM'!$A$2:$A$125,0),5)</f>
        <v>0</v>
      </c>
      <c r="M115" t="str">
        <f t="shared" si="3"/>
        <v/>
      </c>
      <c r="O115" t="str">
        <f t="shared" si="4"/>
        <v/>
      </c>
    </row>
    <row r="116" spans="1:15" x14ac:dyDescent="0.2">
      <c r="A116" s="9" t="s">
        <v>224</v>
      </c>
      <c r="B116" s="9" t="s">
        <v>225</v>
      </c>
      <c r="C116" s="9" t="s">
        <v>22</v>
      </c>
      <c r="D116" s="9" t="s">
        <v>269</v>
      </c>
      <c r="E116" s="9" t="s">
        <v>398</v>
      </c>
      <c r="F116" s="9" t="s">
        <v>93</v>
      </c>
      <c r="G116" t="str">
        <f t="shared" si="2"/>
        <v/>
      </c>
      <c r="H116" t="str">
        <f>INDEX('Dual Mono AK4493 MKII v175 BoM'!$A$2:$E$125,MATCH($A116,'Dual Mono AK4493 MKII v175 BoM'!$A$2:$A$125,0),1)</f>
        <v>R7A</v>
      </c>
      <c r="I116" t="str">
        <f>INDEX('Dual Mono AK4493 MKII v175 BoM'!$A$2:$E$125,MATCH($A116,'Dual Mono AK4493 MKII v175 BoM'!$A$2:$A$125,0),2)</f>
        <v>~51K</v>
      </c>
      <c r="J116" t="str">
        <f>INDEX('Dual Mono AK4493 MKII v175 BoM'!$A$2:$E$125,MATCH($A116,'Dual Mono AK4493 MKII v175 BoM'!$A$2:$A$125,0),3)</f>
        <v>M0805</v>
      </c>
      <c r="K116" t="str">
        <f>INDEX('Dual Mono AK4493 MKII v175 BoM'!$A$2:$E$125,MATCH($A116,'Dual Mono AK4493 MKII v175 BoM'!$A$2:$A$125,0),4)</f>
        <v>Resistor, Voltage Setting, 0.1%</v>
      </c>
      <c r="L116" t="str">
        <f>INDEX('Dual Mono AK4493 MKII v175 BoM'!$A$2:$E$125,MATCH($A116,'Dual Mono AK4493 MKII v175 BoM'!$A$2:$A$125,0),5)</f>
        <v>Mouser CPF0805B51KE1</v>
      </c>
      <c r="M116" t="str">
        <f t="shared" si="3"/>
        <v/>
      </c>
      <c r="O116" t="str">
        <f t="shared" si="4"/>
        <v/>
      </c>
    </row>
    <row r="117" spans="1:15" x14ac:dyDescent="0.2">
      <c r="A117" s="9" t="s">
        <v>226</v>
      </c>
      <c r="B117" s="9" t="s">
        <v>225</v>
      </c>
      <c r="C117" s="9" t="s">
        <v>22</v>
      </c>
      <c r="D117" s="9" t="s">
        <v>269</v>
      </c>
      <c r="E117" s="9" t="s">
        <v>399</v>
      </c>
      <c r="F117" s="9" t="s">
        <v>126</v>
      </c>
      <c r="G117" t="str">
        <f t="shared" si="2"/>
        <v/>
      </c>
      <c r="H117" t="str">
        <f>INDEX('Dual Mono AK4493 MKII v175 BoM'!$A$2:$E$125,MATCH($A117,'Dual Mono AK4493 MKII v175 BoM'!$A$2:$A$125,0),1)</f>
        <v>R7B</v>
      </c>
      <c r="I117" t="str">
        <f>INDEX('Dual Mono AK4493 MKII v175 BoM'!$A$2:$E$125,MATCH($A117,'Dual Mono AK4493 MKII v175 BoM'!$A$2:$A$125,0),2)</f>
        <v>~51K</v>
      </c>
      <c r="J117" t="str">
        <f>INDEX('Dual Mono AK4493 MKII v175 BoM'!$A$2:$E$125,MATCH($A117,'Dual Mono AK4493 MKII v175 BoM'!$A$2:$A$125,0),3)</f>
        <v>M0805</v>
      </c>
      <c r="K117" t="str">
        <f>INDEX('Dual Mono AK4493 MKII v175 BoM'!$A$2:$E$125,MATCH($A117,'Dual Mono AK4493 MKII v175 BoM'!$A$2:$A$125,0),4)</f>
        <v>Resistor, Voltage Setting, 0.1%</v>
      </c>
      <c r="L117" t="str">
        <f>INDEX('Dual Mono AK4493 MKII v175 BoM'!$A$2:$E$125,MATCH($A117,'Dual Mono AK4493 MKII v175 BoM'!$A$2:$A$125,0),5)</f>
        <v>Mouser CPF0805B51KE1</v>
      </c>
      <c r="M117" t="str">
        <f t="shared" si="3"/>
        <v/>
      </c>
      <c r="O117" t="str">
        <f t="shared" si="4"/>
        <v/>
      </c>
    </row>
    <row r="118" spans="1:15" x14ac:dyDescent="0.2">
      <c r="A118" s="9" t="s">
        <v>227</v>
      </c>
      <c r="B118" s="9" t="s">
        <v>225</v>
      </c>
      <c r="C118" s="9" t="s">
        <v>22</v>
      </c>
      <c r="D118" s="9" t="s">
        <v>269</v>
      </c>
      <c r="E118" s="9" t="s">
        <v>400</v>
      </c>
      <c r="F118" s="9" t="s">
        <v>126</v>
      </c>
      <c r="G118" t="str">
        <f t="shared" si="2"/>
        <v/>
      </c>
      <c r="H118" t="str">
        <f>INDEX('Dual Mono AK4493 MKII v175 BoM'!$A$2:$E$125,MATCH($A118,'Dual Mono AK4493 MKII v175 BoM'!$A$2:$A$125,0),1)</f>
        <v>R7C</v>
      </c>
      <c r="I118" t="str">
        <f>INDEX('Dual Mono AK4493 MKII v175 BoM'!$A$2:$E$125,MATCH($A118,'Dual Mono AK4493 MKII v175 BoM'!$A$2:$A$125,0),2)</f>
        <v>~33K</v>
      </c>
      <c r="J118" t="str">
        <f>INDEX('Dual Mono AK4493 MKII v175 BoM'!$A$2:$E$125,MATCH($A118,'Dual Mono AK4493 MKII v175 BoM'!$A$2:$A$125,0),3)</f>
        <v>M0805</v>
      </c>
      <c r="K118" t="str">
        <f>INDEX('Dual Mono AK4493 MKII v175 BoM'!$A$2:$E$125,MATCH($A118,'Dual Mono AK4493 MKII v175 BoM'!$A$2:$A$125,0),4)</f>
        <v>Resistor, Voltage Setting, 1%</v>
      </c>
      <c r="L118" t="str">
        <f>INDEX('Dual Mono AK4493 MKII v175 BoM'!$A$2:$E$125,MATCH($A118,'Dual Mono AK4493 MKII v175 BoM'!$A$2:$A$125,0),5)</f>
        <v>Mouser</v>
      </c>
      <c r="M118" t="str">
        <f t="shared" si="3"/>
        <v/>
      </c>
      <c r="O118" t="str">
        <f t="shared" si="4"/>
        <v/>
      </c>
    </row>
    <row r="119" spans="1:15" x14ac:dyDescent="0.2">
      <c r="A119" s="9" t="s">
        <v>228</v>
      </c>
      <c r="B119" s="9" t="s">
        <v>225</v>
      </c>
      <c r="C119" s="9" t="s">
        <v>22</v>
      </c>
      <c r="D119" s="9" t="s">
        <v>269</v>
      </c>
      <c r="E119" s="9" t="s">
        <v>401</v>
      </c>
      <c r="F119" s="9" t="s">
        <v>134</v>
      </c>
      <c r="G119" t="str">
        <f t="shared" si="2"/>
        <v/>
      </c>
      <c r="H119" t="str">
        <f>INDEX('Dual Mono AK4493 MKII v175 BoM'!$A$2:$E$125,MATCH($A119,'Dual Mono AK4493 MKII v175 BoM'!$A$2:$A$125,0),1)</f>
        <v>R7D</v>
      </c>
      <c r="I119" t="str">
        <f>INDEX('Dual Mono AK4493 MKII v175 BoM'!$A$2:$E$125,MATCH($A119,'Dual Mono AK4493 MKII v175 BoM'!$A$2:$A$125,0),2)</f>
        <v>~33K</v>
      </c>
      <c r="J119" t="str">
        <f>INDEX('Dual Mono AK4493 MKII v175 BoM'!$A$2:$E$125,MATCH($A119,'Dual Mono AK4493 MKII v175 BoM'!$A$2:$A$125,0),3)</f>
        <v>M0805</v>
      </c>
      <c r="K119" t="str">
        <f>INDEX('Dual Mono AK4493 MKII v175 BoM'!$A$2:$E$125,MATCH($A119,'Dual Mono AK4493 MKII v175 BoM'!$A$2:$A$125,0),4)</f>
        <v>Resistor, Voltage Setting, 1%</v>
      </c>
      <c r="L119" t="str">
        <f>INDEX('Dual Mono AK4493 MKII v175 BoM'!$A$2:$E$125,MATCH($A119,'Dual Mono AK4493 MKII v175 BoM'!$A$2:$A$125,0),5)</f>
        <v>Mouser</v>
      </c>
      <c r="M119" t="str">
        <f t="shared" si="3"/>
        <v/>
      </c>
      <c r="O119" t="str">
        <f t="shared" si="4"/>
        <v/>
      </c>
    </row>
    <row r="120" spans="1:15" x14ac:dyDescent="0.2">
      <c r="A120" s="9" t="s">
        <v>229</v>
      </c>
      <c r="B120" s="9" t="s">
        <v>225</v>
      </c>
      <c r="C120" s="9" t="s">
        <v>22</v>
      </c>
      <c r="D120" s="9" t="s">
        <v>269</v>
      </c>
      <c r="E120" s="9" t="s">
        <v>402</v>
      </c>
      <c r="F120" s="9" t="s">
        <v>93</v>
      </c>
      <c r="G120" t="str">
        <f t="shared" si="2"/>
        <v/>
      </c>
      <c r="H120" t="str">
        <f>INDEX('Dual Mono AK4493 MKII v175 BoM'!$A$2:$E$125,MATCH($A120,'Dual Mono AK4493 MKII v175 BoM'!$A$2:$A$125,0),1)</f>
        <v>R7E</v>
      </c>
      <c r="I120" t="str">
        <f>INDEX('Dual Mono AK4493 MKII v175 BoM'!$A$2:$E$125,MATCH($A120,'Dual Mono AK4493 MKII v175 BoM'!$A$2:$A$125,0),2)</f>
        <v>~33K</v>
      </c>
      <c r="J120" t="str">
        <f>INDEX('Dual Mono AK4493 MKII v175 BoM'!$A$2:$E$125,MATCH($A120,'Dual Mono AK4493 MKII v175 BoM'!$A$2:$A$125,0),3)</f>
        <v>M0805</v>
      </c>
      <c r="K120" t="str">
        <f>INDEX('Dual Mono AK4493 MKII v175 BoM'!$A$2:$E$125,MATCH($A120,'Dual Mono AK4493 MKII v175 BoM'!$A$2:$A$125,0),4)</f>
        <v>Resistor, Voltage Setting, 1%</v>
      </c>
      <c r="L120" t="str">
        <f>INDEX('Dual Mono AK4493 MKII v175 BoM'!$A$2:$E$125,MATCH($A120,'Dual Mono AK4493 MKII v175 BoM'!$A$2:$A$125,0),5)</f>
        <v>Mouser</v>
      </c>
      <c r="M120" t="str">
        <f t="shared" si="3"/>
        <v/>
      </c>
      <c r="O120" t="str">
        <f t="shared" si="4"/>
        <v/>
      </c>
    </row>
    <row r="121" spans="1:15" x14ac:dyDescent="0.2">
      <c r="A121" s="9" t="s">
        <v>230</v>
      </c>
      <c r="B121" s="9" t="s">
        <v>225</v>
      </c>
      <c r="C121" s="9" t="s">
        <v>22</v>
      </c>
      <c r="D121" s="9" t="s">
        <v>269</v>
      </c>
      <c r="E121" s="9" t="s">
        <v>403</v>
      </c>
      <c r="F121" s="9" t="s">
        <v>93</v>
      </c>
      <c r="G121" t="str">
        <f t="shared" si="2"/>
        <v/>
      </c>
      <c r="H121" t="str">
        <f>INDEX('Dual Mono AK4493 MKII v175 BoM'!$A$2:$E$125,MATCH($A121,'Dual Mono AK4493 MKII v175 BoM'!$A$2:$A$125,0),1)</f>
        <v>R7F</v>
      </c>
      <c r="I121" t="str">
        <f>INDEX('Dual Mono AK4493 MKII v175 BoM'!$A$2:$E$125,MATCH($A121,'Dual Mono AK4493 MKII v175 BoM'!$A$2:$A$125,0),2)</f>
        <v>~33K</v>
      </c>
      <c r="J121" t="str">
        <f>INDEX('Dual Mono AK4493 MKII v175 BoM'!$A$2:$E$125,MATCH($A121,'Dual Mono AK4493 MKII v175 BoM'!$A$2:$A$125,0),3)</f>
        <v>M0805</v>
      </c>
      <c r="K121" t="str">
        <f>INDEX('Dual Mono AK4493 MKII v175 BoM'!$A$2:$E$125,MATCH($A121,'Dual Mono AK4493 MKII v175 BoM'!$A$2:$A$125,0),4)</f>
        <v>Resistor, Voltage Setting, 1%</v>
      </c>
      <c r="L121" t="str">
        <f>INDEX('Dual Mono AK4493 MKII v175 BoM'!$A$2:$E$125,MATCH($A121,'Dual Mono AK4493 MKII v175 BoM'!$A$2:$A$125,0),5)</f>
        <v>Mouser</v>
      </c>
      <c r="M121" t="str">
        <f t="shared" si="3"/>
        <v/>
      </c>
      <c r="O121" t="str">
        <f t="shared" si="4"/>
        <v/>
      </c>
    </row>
    <row r="122" spans="1:15" x14ac:dyDescent="0.2">
      <c r="A122" s="9" t="s">
        <v>231</v>
      </c>
      <c r="B122" s="9" t="s">
        <v>232</v>
      </c>
      <c r="C122" s="9" t="s">
        <v>22</v>
      </c>
      <c r="D122" s="9" t="s">
        <v>99</v>
      </c>
      <c r="E122" s="9" t="s">
        <v>274</v>
      </c>
      <c r="F122" s="9" t="s">
        <v>93</v>
      </c>
      <c r="G122" t="str">
        <f t="shared" si="2"/>
        <v/>
      </c>
      <c r="H122" t="str">
        <f>INDEX('Dual Mono AK4493 MKII v175 BoM'!$A$2:$E$125,MATCH($A122,'Dual Mono AK4493 MKII v175 BoM'!$A$2:$A$125,0),1)</f>
        <v>R8A</v>
      </c>
      <c r="I122" t="str">
        <f>INDEX('Dual Mono AK4493 MKII v175 BoM'!$A$2:$E$125,MATCH($A122,'Dual Mono AK4493 MKII v175 BoM'!$A$2:$A$125,0),2)</f>
        <v>200K</v>
      </c>
      <c r="J122" t="str">
        <f>INDEX('Dual Mono AK4493 MKII v175 BoM'!$A$2:$E$125,MATCH($A122,'Dual Mono AK4493 MKII v175 BoM'!$A$2:$A$125,0),3)</f>
        <v>M0805</v>
      </c>
      <c r="K122" t="str">
        <f>INDEX('Dual Mono AK4493 MKII v175 BoM'!$A$2:$E$125,MATCH($A122,'Dual Mono AK4493 MKII v175 BoM'!$A$2:$A$125,0),4)</f>
        <v>Resistor 1%</v>
      </c>
      <c r="L122" t="str">
        <f>INDEX('Dual Mono AK4493 MKII v175 BoM'!$A$2:$E$125,MATCH($A122,'Dual Mono AK4493 MKII v175 BoM'!$A$2:$A$125,0),5)</f>
        <v>Mouser 754-RR1220P-204D</v>
      </c>
      <c r="M122" t="str">
        <f t="shared" si="3"/>
        <v/>
      </c>
      <c r="O122" t="str">
        <f t="shared" si="4"/>
        <v/>
      </c>
    </row>
    <row r="123" spans="1:15" x14ac:dyDescent="0.2">
      <c r="A123" s="9" t="s">
        <v>233</v>
      </c>
      <c r="B123" s="9" t="s">
        <v>232</v>
      </c>
      <c r="C123" s="9" t="s">
        <v>22</v>
      </c>
      <c r="D123" s="9" t="s">
        <v>99</v>
      </c>
      <c r="E123" s="9" t="s">
        <v>404</v>
      </c>
      <c r="F123" s="9" t="s">
        <v>126</v>
      </c>
      <c r="G123" t="str">
        <f t="shared" si="2"/>
        <v/>
      </c>
      <c r="H123" t="str">
        <f>INDEX('Dual Mono AK4493 MKII v175 BoM'!$A$2:$E$125,MATCH($A123,'Dual Mono AK4493 MKII v175 BoM'!$A$2:$A$125,0),1)</f>
        <v>R8C</v>
      </c>
      <c r="I123" t="str">
        <f>INDEX('Dual Mono AK4493 MKII v175 BoM'!$A$2:$E$125,MATCH($A123,'Dual Mono AK4493 MKII v175 BoM'!$A$2:$A$125,0),2)</f>
        <v>200K</v>
      </c>
      <c r="J123" t="str">
        <f>INDEX('Dual Mono AK4493 MKII v175 BoM'!$A$2:$E$125,MATCH($A123,'Dual Mono AK4493 MKII v175 BoM'!$A$2:$A$125,0),3)</f>
        <v>M0805</v>
      </c>
      <c r="K123" t="str">
        <f>INDEX('Dual Mono AK4493 MKII v175 BoM'!$A$2:$E$125,MATCH($A123,'Dual Mono AK4493 MKII v175 BoM'!$A$2:$A$125,0),4)</f>
        <v>Resistor 1%</v>
      </c>
      <c r="L123" t="str">
        <f>INDEX('Dual Mono AK4493 MKII v175 BoM'!$A$2:$E$125,MATCH($A123,'Dual Mono AK4493 MKII v175 BoM'!$A$2:$A$125,0),5)</f>
        <v>Mouser 754-RR1220P-204D</v>
      </c>
      <c r="M123" t="str">
        <f t="shared" si="3"/>
        <v/>
      </c>
      <c r="O123" t="str">
        <f t="shared" si="4"/>
        <v/>
      </c>
    </row>
    <row r="124" spans="1:15" x14ac:dyDescent="0.2">
      <c r="A124" s="9" t="s">
        <v>234</v>
      </c>
      <c r="B124" s="9" t="s">
        <v>232</v>
      </c>
      <c r="C124" s="9" t="s">
        <v>22</v>
      </c>
      <c r="D124" s="9" t="s">
        <v>99</v>
      </c>
      <c r="E124" s="9" t="s">
        <v>275</v>
      </c>
      <c r="F124" s="9" t="s">
        <v>134</v>
      </c>
      <c r="G124" t="str">
        <f t="shared" si="2"/>
        <v/>
      </c>
      <c r="H124" t="str">
        <f>INDEX('Dual Mono AK4493 MKII v175 BoM'!$A$2:$E$125,MATCH($A124,'Dual Mono AK4493 MKII v175 BoM'!$A$2:$A$125,0),1)</f>
        <v>R8D</v>
      </c>
      <c r="I124" t="str">
        <f>INDEX('Dual Mono AK4493 MKII v175 BoM'!$A$2:$E$125,MATCH($A124,'Dual Mono AK4493 MKII v175 BoM'!$A$2:$A$125,0),2)</f>
        <v>200K</v>
      </c>
      <c r="J124" t="str">
        <f>INDEX('Dual Mono AK4493 MKII v175 BoM'!$A$2:$E$125,MATCH($A124,'Dual Mono AK4493 MKII v175 BoM'!$A$2:$A$125,0),3)</f>
        <v>M0805</v>
      </c>
      <c r="K124" t="str">
        <f>INDEX('Dual Mono AK4493 MKII v175 BoM'!$A$2:$E$125,MATCH($A124,'Dual Mono AK4493 MKII v175 BoM'!$A$2:$A$125,0),4)</f>
        <v>Resistor 1%</v>
      </c>
      <c r="L124" t="str">
        <f>INDEX('Dual Mono AK4493 MKII v175 BoM'!$A$2:$E$125,MATCH($A124,'Dual Mono AK4493 MKII v175 BoM'!$A$2:$A$125,0),5)</f>
        <v>Mouser 754-RR1220P-204D</v>
      </c>
      <c r="M124" t="str">
        <f t="shared" si="3"/>
        <v/>
      </c>
      <c r="O124" t="str">
        <f t="shared" si="4"/>
        <v/>
      </c>
    </row>
    <row r="125" spans="1:15" x14ac:dyDescent="0.2">
      <c r="A125" s="9" t="s">
        <v>235</v>
      </c>
      <c r="B125" s="9" t="s">
        <v>232</v>
      </c>
      <c r="C125" s="9" t="s">
        <v>22</v>
      </c>
      <c r="D125" s="9" t="s">
        <v>99</v>
      </c>
      <c r="E125" s="9" t="s">
        <v>276</v>
      </c>
      <c r="F125" s="9" t="s">
        <v>93</v>
      </c>
      <c r="G125" t="str">
        <f t="shared" si="2"/>
        <v/>
      </c>
      <c r="H125" t="str">
        <f>INDEX('Dual Mono AK4493 MKII v175 BoM'!$A$2:$E$125,MATCH($A125,'Dual Mono AK4493 MKII v175 BoM'!$A$2:$A$125,0),1)</f>
        <v>R8E</v>
      </c>
      <c r="I125" t="str">
        <f>INDEX('Dual Mono AK4493 MKII v175 BoM'!$A$2:$E$125,MATCH($A125,'Dual Mono AK4493 MKII v175 BoM'!$A$2:$A$125,0),2)</f>
        <v>200K</v>
      </c>
      <c r="J125" t="str">
        <f>INDEX('Dual Mono AK4493 MKII v175 BoM'!$A$2:$E$125,MATCH($A125,'Dual Mono AK4493 MKII v175 BoM'!$A$2:$A$125,0),3)</f>
        <v>M0805</v>
      </c>
      <c r="K125" t="str">
        <f>INDEX('Dual Mono AK4493 MKII v175 BoM'!$A$2:$E$125,MATCH($A125,'Dual Mono AK4493 MKII v175 BoM'!$A$2:$A$125,0),4)</f>
        <v>Resistor 1%</v>
      </c>
      <c r="L125" t="str">
        <f>INDEX('Dual Mono AK4493 MKII v175 BoM'!$A$2:$E$125,MATCH($A125,'Dual Mono AK4493 MKII v175 BoM'!$A$2:$A$125,0),5)</f>
        <v>Mouser 754-RR1220P-204D</v>
      </c>
      <c r="M125" t="str">
        <f t="shared" si="3"/>
        <v/>
      </c>
      <c r="O125" t="str">
        <f t="shared" si="4"/>
        <v/>
      </c>
    </row>
    <row r="126" spans="1:15" x14ac:dyDescent="0.2">
      <c r="A126" s="9" t="s">
        <v>236</v>
      </c>
      <c r="B126" s="9" t="s">
        <v>232</v>
      </c>
      <c r="C126" s="9" t="s">
        <v>22</v>
      </c>
      <c r="D126" s="9" t="s">
        <v>99</v>
      </c>
      <c r="E126" s="9" t="s">
        <v>277</v>
      </c>
      <c r="F126" s="9" t="s">
        <v>93</v>
      </c>
      <c r="G126" t="str">
        <f t="shared" si="2"/>
        <v/>
      </c>
      <c r="H126" t="str">
        <f>INDEX('Dual Mono AK4493 MKII v175 BoM'!$A$2:$E$125,MATCH($A126,'Dual Mono AK4493 MKII v175 BoM'!$A$2:$A$125,0),1)</f>
        <v>R8F</v>
      </c>
      <c r="I126" t="str">
        <f>INDEX('Dual Mono AK4493 MKII v175 BoM'!$A$2:$E$125,MATCH($A126,'Dual Mono AK4493 MKII v175 BoM'!$A$2:$A$125,0),2)</f>
        <v>200K</v>
      </c>
      <c r="J126" t="str">
        <f>INDEX('Dual Mono AK4493 MKII v175 BoM'!$A$2:$E$125,MATCH($A126,'Dual Mono AK4493 MKII v175 BoM'!$A$2:$A$125,0),3)</f>
        <v>M0805</v>
      </c>
      <c r="K126" t="str">
        <f>INDEX('Dual Mono AK4493 MKII v175 BoM'!$A$2:$E$125,MATCH($A126,'Dual Mono AK4493 MKII v175 BoM'!$A$2:$A$125,0),4)</f>
        <v>Resistor 1%</v>
      </c>
      <c r="L126" t="str">
        <f>INDEX('Dual Mono AK4493 MKII v175 BoM'!$A$2:$E$125,MATCH($A126,'Dual Mono AK4493 MKII v175 BoM'!$A$2:$A$125,0),5)</f>
        <v>Mouser 754-RR1220P-204D</v>
      </c>
      <c r="M126" t="str">
        <f t="shared" si="3"/>
        <v/>
      </c>
      <c r="O126" t="str">
        <f t="shared" si="4"/>
        <v/>
      </c>
    </row>
    <row r="127" spans="1:15" x14ac:dyDescent="0.2">
      <c r="A127" s="9" t="s">
        <v>240</v>
      </c>
      <c r="B127" s="9" t="s">
        <v>241</v>
      </c>
      <c r="C127" s="9" t="s">
        <v>242</v>
      </c>
      <c r="D127" s="9" t="s">
        <v>253</v>
      </c>
      <c r="E127" s="9" t="s">
        <v>279</v>
      </c>
      <c r="F127" s="9" t="s">
        <v>116</v>
      </c>
      <c r="G127" t="str">
        <f t="shared" si="2"/>
        <v/>
      </c>
      <c r="H127" t="e">
        <f>INDEX('Dual Mono AK4493 MKII v175 BoM'!$A$2:$E$125,MATCH($A127,'Dual Mono AK4493 MKII v175 BoM'!$A$2:$A$125,0),1)</f>
        <v>#N/A</v>
      </c>
      <c r="I127" t="e">
        <f>INDEX('Dual Mono AK4493 MKII v175 BoM'!$A$2:$E$125,MATCH($A127,'Dual Mono AK4493 MKII v175 BoM'!$A$2:$A$125,0),2)</f>
        <v>#N/A</v>
      </c>
      <c r="J127" t="e">
        <f>INDEX('Dual Mono AK4493 MKII v175 BoM'!$A$2:$E$125,MATCH($A127,'Dual Mono AK4493 MKII v175 BoM'!$A$2:$A$125,0),3)</f>
        <v>#N/A</v>
      </c>
      <c r="K127" t="e">
        <f>INDEX('Dual Mono AK4493 MKII v175 BoM'!$A$2:$E$125,MATCH($A127,'Dual Mono AK4493 MKII v175 BoM'!$A$2:$A$125,0),4)</f>
        <v>#N/A</v>
      </c>
      <c r="L127" t="e">
        <f>INDEX('Dual Mono AK4493 MKII v175 BoM'!$A$2:$E$125,MATCH($A127,'Dual Mono AK4493 MKII v175 BoM'!$A$2:$A$125,0),5)</f>
        <v>#N/A</v>
      </c>
      <c r="M127" t="e">
        <f t="shared" si="3"/>
        <v>#N/A</v>
      </c>
    </row>
    <row r="128" spans="1:15" x14ac:dyDescent="0.2">
      <c r="A128" s="9" t="s">
        <v>243</v>
      </c>
      <c r="B128" s="9" t="s">
        <v>241</v>
      </c>
      <c r="C128" s="9" t="s">
        <v>242</v>
      </c>
      <c r="D128" s="9" t="s">
        <v>253</v>
      </c>
      <c r="E128" s="9" t="s">
        <v>280</v>
      </c>
      <c r="F128" s="9" t="s">
        <v>116</v>
      </c>
      <c r="G128" t="str">
        <f t="shared" si="2"/>
        <v/>
      </c>
      <c r="H128" t="e">
        <f>INDEX('Dual Mono AK4493 MKII v175 BoM'!$A$2:$E$125,MATCH($A128,'Dual Mono AK4493 MKII v175 BoM'!$A$2:$A$125,0),1)</f>
        <v>#N/A</v>
      </c>
      <c r="I128" t="e">
        <f>INDEX('Dual Mono AK4493 MKII v175 BoM'!$A$2:$E$125,MATCH($A128,'Dual Mono AK4493 MKII v175 BoM'!$A$2:$A$125,0),2)</f>
        <v>#N/A</v>
      </c>
      <c r="J128" t="e">
        <f>INDEX('Dual Mono AK4493 MKII v175 BoM'!$A$2:$E$125,MATCH($A128,'Dual Mono AK4493 MKII v175 BoM'!$A$2:$A$125,0),3)</f>
        <v>#N/A</v>
      </c>
      <c r="K128" t="e">
        <f>INDEX('Dual Mono AK4493 MKII v175 BoM'!$A$2:$E$125,MATCH($A128,'Dual Mono AK4493 MKII v175 BoM'!$A$2:$A$125,0),4)</f>
        <v>#N/A</v>
      </c>
      <c r="L128" t="e">
        <f>INDEX('Dual Mono AK4493 MKII v175 BoM'!$A$2:$E$125,MATCH($A128,'Dual Mono AK4493 MKII v175 BoM'!$A$2:$A$125,0),5)</f>
        <v>#N/A</v>
      </c>
      <c r="M128" t="e">
        <f t="shared" si="3"/>
        <v>#N/A</v>
      </c>
    </row>
    <row r="129" spans="1:13" x14ac:dyDescent="0.2">
      <c r="A129" s="9" t="s">
        <v>244</v>
      </c>
      <c r="B129" s="9" t="s">
        <v>241</v>
      </c>
      <c r="C129" s="9" t="s">
        <v>242</v>
      </c>
      <c r="D129" s="9" t="s">
        <v>253</v>
      </c>
      <c r="E129" s="9" t="s">
        <v>281</v>
      </c>
      <c r="F129" s="9" t="s">
        <v>106</v>
      </c>
      <c r="G129" t="str">
        <f t="shared" si="2"/>
        <v/>
      </c>
      <c r="H129" t="e">
        <f>INDEX('Dual Mono AK4493 MKII v175 BoM'!$A$2:$E$125,MATCH($A129,'Dual Mono AK4493 MKII v175 BoM'!$A$2:$A$125,0),1)</f>
        <v>#N/A</v>
      </c>
      <c r="I129" t="e">
        <f>INDEX('Dual Mono AK4493 MKII v175 BoM'!$A$2:$E$125,MATCH($A129,'Dual Mono AK4493 MKII v175 BoM'!$A$2:$A$125,0),2)</f>
        <v>#N/A</v>
      </c>
      <c r="J129" t="e">
        <f>INDEX('Dual Mono AK4493 MKII v175 BoM'!$A$2:$E$125,MATCH($A129,'Dual Mono AK4493 MKII v175 BoM'!$A$2:$A$125,0),3)</f>
        <v>#N/A</v>
      </c>
      <c r="K129" t="e">
        <f>INDEX('Dual Mono AK4493 MKII v175 BoM'!$A$2:$E$125,MATCH($A129,'Dual Mono AK4493 MKII v175 BoM'!$A$2:$A$125,0),4)</f>
        <v>#N/A</v>
      </c>
      <c r="L129" t="e">
        <f>INDEX('Dual Mono AK4493 MKII v175 BoM'!$A$2:$E$125,MATCH($A129,'Dual Mono AK4493 MKII v175 BoM'!$A$2:$A$125,0),5)</f>
        <v>#N/A</v>
      </c>
      <c r="M129" t="e">
        <f t="shared" si="3"/>
        <v>#N/A</v>
      </c>
    </row>
    <row r="130" spans="1:13" x14ac:dyDescent="0.2">
      <c r="A130" s="9" t="s">
        <v>245</v>
      </c>
      <c r="B130" s="9"/>
      <c r="C130" s="9" t="s">
        <v>246</v>
      </c>
      <c r="D130" s="9" t="s">
        <v>176</v>
      </c>
      <c r="E130" s="9" t="s">
        <v>408</v>
      </c>
      <c r="F130" s="9" t="s">
        <v>413</v>
      </c>
      <c r="G130" t="str">
        <f t="shared" si="2"/>
        <v/>
      </c>
      <c r="H130" t="e">
        <f>INDEX('Dual Mono AK4493 MKII v175 BoM'!$A$2:$E$125,MATCH($A130,'Dual Mono AK4493 MKII v175 BoM'!$A$2:$A$125,0),1)</f>
        <v>#N/A</v>
      </c>
      <c r="I130" t="e">
        <f>INDEX('Dual Mono AK4493 MKII v175 BoM'!$A$2:$E$125,MATCH($A130,'Dual Mono AK4493 MKII v175 BoM'!$A$2:$A$125,0),2)</f>
        <v>#N/A</v>
      </c>
      <c r="J130" t="e">
        <f>INDEX('Dual Mono AK4493 MKII v175 BoM'!$A$2:$E$125,MATCH($A130,'Dual Mono AK4493 MKII v175 BoM'!$A$2:$A$125,0),3)</f>
        <v>#N/A</v>
      </c>
      <c r="K130" t="e">
        <f>INDEX('Dual Mono AK4493 MKII v175 BoM'!$A$2:$E$125,MATCH($A130,'Dual Mono AK4493 MKII v175 BoM'!$A$2:$A$125,0),4)</f>
        <v>#N/A</v>
      </c>
      <c r="L130" t="e">
        <f>INDEX('Dual Mono AK4493 MKII v175 BoM'!$A$2:$E$125,MATCH($A130,'Dual Mono AK4493 MKII v175 BoM'!$A$2:$A$125,0),5)</f>
        <v>#N/A</v>
      </c>
      <c r="M130" t="e">
        <f t="shared" si="3"/>
        <v>#N/A</v>
      </c>
    </row>
    <row r="131" spans="1:13" x14ac:dyDescent="0.2">
      <c r="A131" s="9" t="s">
        <v>247</v>
      </c>
      <c r="B131" s="9"/>
      <c r="C131" s="9" t="s">
        <v>246</v>
      </c>
      <c r="D131" s="9" t="s">
        <v>176</v>
      </c>
      <c r="E131" s="9" t="s">
        <v>409</v>
      </c>
      <c r="F131" s="9" t="s">
        <v>100</v>
      </c>
      <c r="G131" t="str">
        <f t="shared" ref="G131:G133" si="5">IF(IFERROR(TRIM(RIGHT(F131,LEN(F131)-FIND(")",F131))),F131)=F131,"",IFERROR(TRIM(RIGHT(F131,LEN(F131)-FIND(")",F131))),F131))</f>
        <v/>
      </c>
      <c r="H131" t="e">
        <f>INDEX('Dual Mono AK4493 MKII v175 BoM'!$A$2:$E$125,MATCH($A131,'Dual Mono AK4493 MKII v175 BoM'!$A$2:$A$125,0),1)</f>
        <v>#N/A</v>
      </c>
      <c r="I131" t="e">
        <f>INDEX('Dual Mono AK4493 MKII v175 BoM'!$A$2:$E$125,MATCH($A131,'Dual Mono AK4493 MKII v175 BoM'!$A$2:$A$125,0),2)</f>
        <v>#N/A</v>
      </c>
      <c r="J131" t="e">
        <f>INDEX('Dual Mono AK4493 MKII v175 BoM'!$A$2:$E$125,MATCH($A131,'Dual Mono AK4493 MKII v175 BoM'!$A$2:$A$125,0),3)</f>
        <v>#N/A</v>
      </c>
      <c r="K131" t="e">
        <f>INDEX('Dual Mono AK4493 MKII v175 BoM'!$A$2:$E$125,MATCH($A131,'Dual Mono AK4493 MKII v175 BoM'!$A$2:$A$125,0),4)</f>
        <v>#N/A</v>
      </c>
      <c r="L131" t="e">
        <f>INDEX('Dual Mono AK4493 MKII v175 BoM'!$A$2:$E$125,MATCH($A131,'Dual Mono AK4493 MKII v175 BoM'!$A$2:$A$125,0),5)</f>
        <v>#N/A</v>
      </c>
      <c r="M131" t="e">
        <f t="shared" ref="M131:M133" si="6">IF(OR(A131&lt;&gt;H131,C131&lt;&gt;J131),"ERROR","")</f>
        <v>#N/A</v>
      </c>
    </row>
    <row r="132" spans="1:13" x14ac:dyDescent="0.2">
      <c r="A132" s="9" t="s">
        <v>248</v>
      </c>
      <c r="B132" s="9"/>
      <c r="C132" s="9" t="s">
        <v>249</v>
      </c>
      <c r="D132" s="9" t="s">
        <v>85</v>
      </c>
      <c r="E132" s="9" t="s">
        <v>282</v>
      </c>
      <c r="F132" s="9" t="s">
        <v>106</v>
      </c>
      <c r="G132" t="str">
        <f t="shared" si="5"/>
        <v/>
      </c>
      <c r="H132" t="str">
        <f>INDEX('Dual Mono AK4493 MKII v175 BoM'!$A$2:$E$125,MATCH($A132,'Dual Mono AK4493 MKII v175 BoM'!$A$2:$A$125,0),1)</f>
        <v>X1</v>
      </c>
      <c r="I132">
        <f>INDEX('Dual Mono AK4493 MKII v175 BoM'!$A$2:$E$125,MATCH($A132,'Dual Mono AK4493 MKII v175 BoM'!$A$2:$A$125,0),2)</f>
        <v>0</v>
      </c>
      <c r="J132" t="str">
        <f>INDEX('Dual Mono AK4493 MKII v175 BoM'!$A$2:$E$125,MATCH($A132,'Dual Mono AK4493 MKII v175 BoM'!$A$2:$A$125,0),3)</f>
        <v>22-23-2071</v>
      </c>
      <c r="K132" t="str">
        <f>INDEX('Dual Mono AK4493 MKII v175 BoM'!$A$2:$E$125,MATCH($A132,'Dual Mono AK4493 MKII v175 BoM'!$A$2:$A$125,0),4)</f>
        <v>.100 (2.54mm) Center Header - 7 Pin</v>
      </c>
      <c r="L132">
        <f>INDEX('Dual Mono AK4493 MKII v175 BoM'!$A$2:$E$125,MATCH($A132,'Dual Mono AK4493 MKII v175 BoM'!$A$2:$A$125,0),5)</f>
        <v>0</v>
      </c>
      <c r="M132" t="str">
        <f t="shared" si="6"/>
        <v>ERROR</v>
      </c>
    </row>
    <row r="133" spans="1:13" x14ac:dyDescent="0.2">
      <c r="A133" s="9" t="s">
        <v>250</v>
      </c>
      <c r="B133" s="9"/>
      <c r="C133" s="9" t="s">
        <v>249</v>
      </c>
      <c r="D133" s="9" t="s">
        <v>85</v>
      </c>
      <c r="E133" s="9" t="s">
        <v>283</v>
      </c>
      <c r="F133" s="9" t="s">
        <v>106</v>
      </c>
      <c r="G133" t="str">
        <f t="shared" si="5"/>
        <v/>
      </c>
      <c r="H133" t="str">
        <f>INDEX('Dual Mono AK4493 MKII v175 BoM'!$A$2:$E$125,MATCH($A133,'Dual Mono AK4493 MKII v175 BoM'!$A$2:$A$125,0),1)</f>
        <v>X2</v>
      </c>
      <c r="I133">
        <f>INDEX('Dual Mono AK4493 MKII v175 BoM'!$A$2:$E$125,MATCH($A133,'Dual Mono AK4493 MKII v175 BoM'!$A$2:$A$125,0),2)</f>
        <v>0</v>
      </c>
      <c r="J133" t="str">
        <f>INDEX('Dual Mono AK4493 MKII v175 BoM'!$A$2:$E$125,MATCH($A133,'Dual Mono AK4493 MKII v175 BoM'!$A$2:$A$125,0),3)</f>
        <v>22-23-2071</v>
      </c>
      <c r="K133" t="str">
        <f>INDEX('Dual Mono AK4493 MKII v175 BoM'!$A$2:$E$125,MATCH($A133,'Dual Mono AK4493 MKII v175 BoM'!$A$2:$A$125,0),4)</f>
        <v>.100 (2.54mm) Center Header - 7 Pin</v>
      </c>
      <c r="L133">
        <f>INDEX('Dual Mono AK4493 MKII v175 BoM'!$A$2:$E$125,MATCH($A133,'Dual Mono AK4493 MKII v175 BoM'!$A$2:$A$125,0),5)</f>
        <v>0</v>
      </c>
      <c r="M133" t="str">
        <f t="shared" si="6"/>
        <v>ERROR</v>
      </c>
    </row>
  </sheetData>
  <autoFilter ref="A1:F133" xr:uid="{D3D86C59-FB34-2840-A815-A631315273CB}">
    <sortState xmlns:xlrd2="http://schemas.microsoft.com/office/spreadsheetml/2017/richdata2" ref="A2:F133">
      <sortCondition ref="A1:A1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61AD-773B-4749-B043-32453664701A}">
  <dimension ref="A1:F125"/>
  <sheetViews>
    <sheetView zoomScale="150" zoomScaleNormal="100" zoomScaleSheetLayoutView="100" workbookViewId="0">
      <selection activeCell="D14" sqref="D14:D19"/>
    </sheetView>
  </sheetViews>
  <sheetFormatPr baseColWidth="10" defaultColWidth="9.1640625" defaultRowHeight="15" x14ac:dyDescent="0.2"/>
  <cols>
    <col min="1" max="1" width="4.83203125" style="2" customWidth="1"/>
    <col min="2" max="2" width="21.83203125" style="3" customWidth="1"/>
    <col min="3" max="3" width="17.5" style="3" customWidth="1"/>
    <col min="4" max="4" width="18.5" style="3" customWidth="1"/>
    <col min="5" max="5" width="23.83203125" style="3" customWidth="1"/>
    <col min="6" max="6" width="53.5" style="1" customWidth="1"/>
    <col min="7" max="16384" width="9.1640625" style="1"/>
  </cols>
  <sheetData>
    <row r="1" spans="1:6" s="3" customFormat="1" ht="16" x14ac:dyDescent="0.2">
      <c r="A1" s="7" t="s">
        <v>28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43</v>
      </c>
    </row>
    <row r="2" spans="1:6" ht="32" x14ac:dyDescent="0.2">
      <c r="A2" s="4">
        <v>1</v>
      </c>
      <c r="B2" s="6" t="s">
        <v>17</v>
      </c>
      <c r="C2" s="6" t="s">
        <v>78</v>
      </c>
      <c r="D2" s="6" t="s">
        <v>18</v>
      </c>
      <c r="E2" s="6" t="s">
        <v>79</v>
      </c>
      <c r="F2" s="6" t="s">
        <v>63</v>
      </c>
    </row>
    <row r="3" spans="1:6" ht="16" x14ac:dyDescent="0.2">
      <c r="A3" s="25">
        <v>2</v>
      </c>
      <c r="B3" s="6" t="s">
        <v>179</v>
      </c>
      <c r="C3" s="27" t="s">
        <v>52</v>
      </c>
      <c r="D3" s="27" t="s">
        <v>19</v>
      </c>
      <c r="E3" s="27" t="s">
        <v>53</v>
      </c>
      <c r="F3" s="27" t="s">
        <v>42</v>
      </c>
    </row>
    <row r="4" spans="1:6" ht="16" x14ac:dyDescent="0.2">
      <c r="A4" s="26"/>
      <c r="B4" s="6" t="s">
        <v>182</v>
      </c>
      <c r="C4" s="28"/>
      <c r="D4" s="28" t="s">
        <v>19</v>
      </c>
      <c r="E4" s="28" t="s">
        <v>53</v>
      </c>
      <c r="F4" s="28" t="s">
        <v>42</v>
      </c>
    </row>
    <row r="5" spans="1:6" ht="16" x14ac:dyDescent="0.2">
      <c r="A5" s="4">
        <v>1</v>
      </c>
      <c r="B5" s="6" t="s">
        <v>57</v>
      </c>
      <c r="C5" s="6" t="s">
        <v>54</v>
      </c>
      <c r="D5" s="6" t="s">
        <v>55</v>
      </c>
      <c r="E5" s="6" t="s">
        <v>29</v>
      </c>
      <c r="F5" s="5" t="s">
        <v>56</v>
      </c>
    </row>
    <row r="6" spans="1:6" ht="16" x14ac:dyDescent="0.2">
      <c r="A6" s="25">
        <v>6</v>
      </c>
      <c r="B6" s="6" t="s">
        <v>198</v>
      </c>
      <c r="C6" s="27" t="s">
        <v>20</v>
      </c>
      <c r="D6" s="27" t="s">
        <v>21</v>
      </c>
      <c r="E6" s="27" t="s">
        <v>30</v>
      </c>
      <c r="F6" s="27" t="s">
        <v>80</v>
      </c>
    </row>
    <row r="7" spans="1:6" ht="16" x14ac:dyDescent="0.2">
      <c r="A7" s="29"/>
      <c r="B7" s="6" t="s">
        <v>200</v>
      </c>
      <c r="C7" s="30"/>
      <c r="D7" s="30"/>
      <c r="E7" s="30"/>
      <c r="F7" s="30"/>
    </row>
    <row r="8" spans="1:6" ht="16" x14ac:dyDescent="0.2">
      <c r="A8" s="29"/>
      <c r="B8" s="6" t="s">
        <v>201</v>
      </c>
      <c r="C8" s="30"/>
      <c r="D8" s="30"/>
      <c r="E8" s="30"/>
      <c r="F8" s="30"/>
    </row>
    <row r="9" spans="1:6" ht="16" x14ac:dyDescent="0.2">
      <c r="A9" s="29"/>
      <c r="B9" s="6" t="s">
        <v>202</v>
      </c>
      <c r="C9" s="30"/>
      <c r="D9" s="30"/>
      <c r="E9" s="30"/>
      <c r="F9" s="30"/>
    </row>
    <row r="10" spans="1:6" ht="16" x14ac:dyDescent="0.2">
      <c r="A10" s="29"/>
      <c r="B10" s="6" t="s">
        <v>203</v>
      </c>
      <c r="C10" s="30"/>
      <c r="D10" s="30"/>
      <c r="E10" s="30"/>
      <c r="F10" s="30"/>
    </row>
    <row r="11" spans="1:6" ht="16" x14ac:dyDescent="0.2">
      <c r="A11" s="26"/>
      <c r="B11" s="6" t="s">
        <v>284</v>
      </c>
      <c r="C11" s="28"/>
      <c r="D11" s="28"/>
      <c r="E11" s="28"/>
      <c r="F11" s="28"/>
    </row>
    <row r="12" spans="1:6" ht="16" x14ac:dyDescent="0.2">
      <c r="A12" s="25">
        <v>2</v>
      </c>
      <c r="B12" s="6" t="s">
        <v>204</v>
      </c>
      <c r="C12" s="31" t="s">
        <v>58</v>
      </c>
      <c r="D12" s="31" t="s">
        <v>59</v>
      </c>
      <c r="E12" s="31" t="s">
        <v>30</v>
      </c>
      <c r="F12" s="33"/>
    </row>
    <row r="13" spans="1:6" ht="16" x14ac:dyDescent="0.2">
      <c r="A13" s="26"/>
      <c r="B13" s="6" t="s">
        <v>207</v>
      </c>
      <c r="C13" s="32" t="s">
        <v>58</v>
      </c>
      <c r="D13" s="32" t="s">
        <v>59</v>
      </c>
      <c r="E13" s="32" t="s">
        <v>30</v>
      </c>
      <c r="F13" s="34"/>
    </row>
    <row r="14" spans="1:6" ht="16" x14ac:dyDescent="0.2">
      <c r="A14" s="25">
        <v>6</v>
      </c>
      <c r="B14" s="6" t="s">
        <v>209</v>
      </c>
      <c r="C14" s="27" t="s">
        <v>60</v>
      </c>
      <c r="D14" s="27" t="s">
        <v>61</v>
      </c>
      <c r="E14" s="27" t="s">
        <v>33</v>
      </c>
      <c r="F14" s="27" t="s">
        <v>74</v>
      </c>
    </row>
    <row r="15" spans="1:6" ht="16" x14ac:dyDescent="0.2">
      <c r="A15" s="29"/>
      <c r="B15" s="6" t="s">
        <v>210</v>
      </c>
      <c r="C15" s="30"/>
      <c r="D15" s="30"/>
      <c r="E15" s="30"/>
      <c r="F15" s="30"/>
    </row>
    <row r="16" spans="1:6" ht="16" x14ac:dyDescent="0.2">
      <c r="A16" s="29"/>
      <c r="B16" s="6" t="s">
        <v>211</v>
      </c>
      <c r="C16" s="30"/>
      <c r="D16" s="30"/>
      <c r="E16" s="30"/>
      <c r="F16" s="30"/>
    </row>
    <row r="17" spans="1:6" ht="16" x14ac:dyDescent="0.2">
      <c r="A17" s="29"/>
      <c r="B17" s="6" t="s">
        <v>212</v>
      </c>
      <c r="C17" s="30"/>
      <c r="D17" s="30"/>
      <c r="E17" s="30"/>
      <c r="F17" s="30"/>
    </row>
    <row r="18" spans="1:6" ht="16" x14ac:dyDescent="0.2">
      <c r="A18" s="29"/>
      <c r="B18" s="6" t="s">
        <v>213</v>
      </c>
      <c r="C18" s="30"/>
      <c r="D18" s="30"/>
      <c r="E18" s="30"/>
      <c r="F18" s="30"/>
    </row>
    <row r="19" spans="1:6" ht="16" x14ac:dyDescent="0.2">
      <c r="A19" s="26"/>
      <c r="B19" s="6" t="s">
        <v>214</v>
      </c>
      <c r="C19" s="28"/>
      <c r="D19" s="28"/>
      <c r="E19" s="28"/>
      <c r="F19" s="28"/>
    </row>
    <row r="20" spans="1:6" ht="16" x14ac:dyDescent="0.2">
      <c r="A20" s="25">
        <v>2</v>
      </c>
      <c r="B20" s="6" t="s">
        <v>215</v>
      </c>
      <c r="C20" s="31" t="s">
        <v>51</v>
      </c>
      <c r="D20" s="31" t="s">
        <v>61</v>
      </c>
      <c r="E20" s="31" t="s">
        <v>33</v>
      </c>
      <c r="F20" s="31" t="s">
        <v>73</v>
      </c>
    </row>
    <row r="21" spans="1:6" ht="16" x14ac:dyDescent="0.2">
      <c r="A21" s="26"/>
      <c r="B21" s="6" t="s">
        <v>216</v>
      </c>
      <c r="C21" s="32"/>
      <c r="D21" s="32"/>
      <c r="E21" s="32"/>
      <c r="F21" s="32"/>
    </row>
    <row r="22" spans="1:6" ht="16" x14ac:dyDescent="0.2">
      <c r="A22" s="4">
        <v>1</v>
      </c>
      <c r="B22" s="6" t="s">
        <v>23</v>
      </c>
      <c r="C22" s="6" t="s">
        <v>64</v>
      </c>
      <c r="D22" s="6" t="s">
        <v>22</v>
      </c>
      <c r="E22" s="6" t="s">
        <v>33</v>
      </c>
      <c r="F22" s="5"/>
    </row>
    <row r="23" spans="1:6" ht="16" x14ac:dyDescent="0.2">
      <c r="A23" s="25">
        <v>6</v>
      </c>
      <c r="B23" s="6" t="s">
        <v>217</v>
      </c>
      <c r="C23" s="27" t="s">
        <v>50</v>
      </c>
      <c r="D23" s="27" t="s">
        <v>22</v>
      </c>
      <c r="E23" s="27" t="s">
        <v>33</v>
      </c>
      <c r="F23" s="27"/>
    </row>
    <row r="24" spans="1:6" ht="16" x14ac:dyDescent="0.2">
      <c r="A24" s="29"/>
      <c r="B24" s="6" t="s">
        <v>219</v>
      </c>
      <c r="C24" s="30"/>
      <c r="D24" s="30"/>
      <c r="E24" s="30"/>
      <c r="F24" s="30"/>
    </row>
    <row r="25" spans="1:6" ht="16" x14ac:dyDescent="0.2">
      <c r="A25" s="29"/>
      <c r="B25" s="6" t="s">
        <v>220</v>
      </c>
      <c r="C25" s="30"/>
      <c r="D25" s="30"/>
      <c r="E25" s="30"/>
      <c r="F25" s="30"/>
    </row>
    <row r="26" spans="1:6" ht="16" x14ac:dyDescent="0.2">
      <c r="A26" s="29"/>
      <c r="B26" s="6" t="s">
        <v>221</v>
      </c>
      <c r="C26" s="30"/>
      <c r="D26" s="30"/>
      <c r="E26" s="30"/>
      <c r="F26" s="30"/>
    </row>
    <row r="27" spans="1:6" ht="16" x14ac:dyDescent="0.2">
      <c r="A27" s="29"/>
      <c r="B27" s="6" t="s">
        <v>222</v>
      </c>
      <c r="C27" s="30"/>
      <c r="D27" s="30"/>
      <c r="E27" s="30"/>
      <c r="F27" s="30"/>
    </row>
    <row r="28" spans="1:6" ht="16" x14ac:dyDescent="0.2">
      <c r="A28" s="26"/>
      <c r="B28" s="6" t="s">
        <v>223</v>
      </c>
      <c r="C28" s="28"/>
      <c r="D28" s="28"/>
      <c r="E28" s="28"/>
      <c r="F28" s="28"/>
    </row>
    <row r="29" spans="1:6" ht="16" x14ac:dyDescent="0.2">
      <c r="A29" s="25">
        <v>2</v>
      </c>
      <c r="B29" s="6" t="s">
        <v>224</v>
      </c>
      <c r="C29" s="27" t="s">
        <v>75</v>
      </c>
      <c r="D29" s="27" t="s">
        <v>22</v>
      </c>
      <c r="E29" s="27" t="s">
        <v>32</v>
      </c>
      <c r="F29" s="27" t="s">
        <v>76</v>
      </c>
    </row>
    <row r="30" spans="1:6" ht="16" x14ac:dyDescent="0.2">
      <c r="A30" s="26"/>
      <c r="B30" s="6" t="s">
        <v>226</v>
      </c>
      <c r="C30" s="28"/>
      <c r="D30" s="28"/>
      <c r="E30" s="28"/>
      <c r="F30" s="28"/>
    </row>
    <row r="31" spans="1:6" ht="16" x14ac:dyDescent="0.2">
      <c r="A31" s="25">
        <v>4</v>
      </c>
      <c r="B31" s="6" t="s">
        <v>227</v>
      </c>
      <c r="C31" s="27" t="s">
        <v>40</v>
      </c>
      <c r="D31" s="27" t="s">
        <v>22</v>
      </c>
      <c r="E31" s="27" t="s">
        <v>62</v>
      </c>
      <c r="F31" s="27" t="s">
        <v>63</v>
      </c>
    </row>
    <row r="32" spans="1:6" ht="16" x14ac:dyDescent="0.2">
      <c r="A32" s="29"/>
      <c r="B32" s="6" t="s">
        <v>228</v>
      </c>
      <c r="C32" s="30"/>
      <c r="D32" s="30"/>
      <c r="E32" s="30"/>
      <c r="F32" s="30"/>
    </row>
    <row r="33" spans="1:6" ht="16" x14ac:dyDescent="0.2">
      <c r="A33" s="29"/>
      <c r="B33" s="6" t="s">
        <v>229</v>
      </c>
      <c r="C33" s="30"/>
      <c r="D33" s="30"/>
      <c r="E33" s="30"/>
      <c r="F33" s="30"/>
    </row>
    <row r="34" spans="1:6" ht="16" x14ac:dyDescent="0.2">
      <c r="A34" s="26"/>
      <c r="B34" s="6" t="s">
        <v>230</v>
      </c>
      <c r="C34" s="28"/>
      <c r="D34" s="28"/>
      <c r="E34" s="28"/>
      <c r="F34" s="28"/>
    </row>
    <row r="35" spans="1:6" ht="16" x14ac:dyDescent="0.2">
      <c r="A35" s="25">
        <v>6</v>
      </c>
      <c r="B35" s="6" t="s">
        <v>231</v>
      </c>
      <c r="C35" s="27" t="s">
        <v>24</v>
      </c>
      <c r="D35" s="27" t="s">
        <v>22</v>
      </c>
      <c r="E35" s="27" t="s">
        <v>33</v>
      </c>
      <c r="F35" s="27" t="s">
        <v>44</v>
      </c>
    </row>
    <row r="36" spans="1:6" ht="16" x14ac:dyDescent="0.2">
      <c r="A36" s="29"/>
      <c r="B36" s="6" t="s">
        <v>285</v>
      </c>
      <c r="C36" s="30"/>
      <c r="D36" s="30"/>
      <c r="E36" s="30"/>
      <c r="F36" s="30"/>
    </row>
    <row r="37" spans="1:6" ht="16" x14ac:dyDescent="0.2">
      <c r="A37" s="29"/>
      <c r="B37" s="6" t="s">
        <v>233</v>
      </c>
      <c r="C37" s="30"/>
      <c r="D37" s="30"/>
      <c r="E37" s="30"/>
      <c r="F37" s="30"/>
    </row>
    <row r="38" spans="1:6" ht="16" x14ac:dyDescent="0.2">
      <c r="A38" s="29"/>
      <c r="B38" s="6" t="s">
        <v>234</v>
      </c>
      <c r="C38" s="30"/>
      <c r="D38" s="30"/>
      <c r="E38" s="30"/>
      <c r="F38" s="30"/>
    </row>
    <row r="39" spans="1:6" ht="16" x14ac:dyDescent="0.2">
      <c r="A39" s="29"/>
      <c r="B39" s="6" t="s">
        <v>235</v>
      </c>
      <c r="C39" s="30"/>
      <c r="D39" s="30"/>
      <c r="E39" s="30"/>
      <c r="F39" s="30"/>
    </row>
    <row r="40" spans="1:6" ht="16" x14ac:dyDescent="0.2">
      <c r="A40" s="26"/>
      <c r="B40" s="6" t="s">
        <v>236</v>
      </c>
      <c r="C40" s="28"/>
      <c r="D40" s="28"/>
      <c r="E40" s="28"/>
      <c r="F40" s="28"/>
    </row>
    <row r="41" spans="1:6" ht="16" x14ac:dyDescent="0.2">
      <c r="A41" s="25">
        <v>2</v>
      </c>
      <c r="B41" s="6" t="s">
        <v>237</v>
      </c>
      <c r="C41" s="27" t="s">
        <v>25</v>
      </c>
      <c r="D41" s="27" t="s">
        <v>22</v>
      </c>
      <c r="E41" s="27" t="s">
        <v>33</v>
      </c>
      <c r="F41" s="27"/>
    </row>
    <row r="42" spans="1:6" ht="16" x14ac:dyDescent="0.2">
      <c r="A42" s="26"/>
      <c r="B42" s="6" t="s">
        <v>238</v>
      </c>
      <c r="C42" s="28"/>
      <c r="D42" s="28"/>
      <c r="E42" s="28"/>
      <c r="F42" s="28"/>
    </row>
    <row r="43" spans="1:6" ht="16" x14ac:dyDescent="0.2">
      <c r="A43" s="4">
        <v>1</v>
      </c>
      <c r="B43" s="6" t="s">
        <v>65</v>
      </c>
      <c r="C43" s="6" t="s">
        <v>81</v>
      </c>
      <c r="D43" s="6" t="s">
        <v>22</v>
      </c>
      <c r="E43" s="6" t="s">
        <v>33</v>
      </c>
      <c r="F43" s="5"/>
    </row>
    <row r="44" spans="1:6" ht="16" x14ac:dyDescent="0.2">
      <c r="A44" s="25">
        <v>7</v>
      </c>
      <c r="B44" s="6" t="s">
        <v>91</v>
      </c>
      <c r="C44" s="27" t="s">
        <v>7</v>
      </c>
      <c r="D44" s="27" t="s">
        <v>8</v>
      </c>
      <c r="E44" s="27" t="s">
        <v>31</v>
      </c>
      <c r="F44" s="27"/>
    </row>
    <row r="45" spans="1:6" ht="16" x14ac:dyDescent="0.2">
      <c r="A45" s="29"/>
      <c r="B45" s="6" t="s">
        <v>155</v>
      </c>
      <c r="C45" s="30"/>
      <c r="D45" s="30"/>
      <c r="E45" s="30"/>
      <c r="F45" s="30"/>
    </row>
    <row r="46" spans="1:6" ht="16" x14ac:dyDescent="0.2">
      <c r="A46" s="29"/>
      <c r="B46" s="6" t="s">
        <v>156</v>
      </c>
      <c r="C46" s="30"/>
      <c r="D46" s="30"/>
      <c r="E46" s="30"/>
      <c r="F46" s="30"/>
    </row>
    <row r="47" spans="1:6" ht="16" x14ac:dyDescent="0.2">
      <c r="A47" s="29"/>
      <c r="B47" s="6" t="s">
        <v>157</v>
      </c>
      <c r="C47" s="30"/>
      <c r="D47" s="30"/>
      <c r="E47" s="30"/>
      <c r="F47" s="30"/>
    </row>
    <row r="48" spans="1:6" ht="16" x14ac:dyDescent="0.2">
      <c r="A48" s="29"/>
      <c r="B48" s="6" t="s">
        <v>158</v>
      </c>
      <c r="C48" s="30"/>
      <c r="D48" s="30"/>
      <c r="E48" s="30"/>
      <c r="F48" s="30"/>
    </row>
    <row r="49" spans="1:6" ht="16" x14ac:dyDescent="0.2">
      <c r="A49" s="29"/>
      <c r="B49" s="6" t="s">
        <v>159</v>
      </c>
      <c r="C49" s="30"/>
      <c r="D49" s="30"/>
      <c r="E49" s="30"/>
      <c r="F49" s="30"/>
    </row>
    <row r="50" spans="1:6" ht="16" x14ac:dyDescent="0.2">
      <c r="A50" s="26"/>
      <c r="B50" s="6" t="s">
        <v>160</v>
      </c>
      <c r="C50" s="28"/>
      <c r="D50" s="28"/>
      <c r="E50" s="28"/>
      <c r="F50" s="28"/>
    </row>
    <row r="51" spans="1:6" ht="16" x14ac:dyDescent="0.2">
      <c r="A51" s="25">
        <v>22</v>
      </c>
      <c r="B51" s="6" t="s">
        <v>290</v>
      </c>
      <c r="C51" s="27" t="s">
        <v>7</v>
      </c>
      <c r="D51" s="27" t="s">
        <v>9</v>
      </c>
      <c r="E51" s="27" t="s">
        <v>31</v>
      </c>
      <c r="F51" s="27"/>
    </row>
    <row r="52" spans="1:6" ht="16" x14ac:dyDescent="0.2">
      <c r="A52" s="29"/>
      <c r="B52" s="6" t="s">
        <v>291</v>
      </c>
      <c r="C52" s="30"/>
      <c r="D52" s="30"/>
      <c r="E52" s="30"/>
      <c r="F52" s="30"/>
    </row>
    <row r="53" spans="1:6" ht="16" x14ac:dyDescent="0.2">
      <c r="A53" s="29"/>
      <c r="B53" s="6" t="s">
        <v>292</v>
      </c>
      <c r="C53" s="30"/>
      <c r="D53" s="30"/>
      <c r="E53" s="30"/>
      <c r="F53" s="30"/>
    </row>
    <row r="54" spans="1:6" ht="16" x14ac:dyDescent="0.2">
      <c r="A54" s="29"/>
      <c r="B54" s="6" t="s">
        <v>293</v>
      </c>
      <c r="C54" s="30"/>
      <c r="D54" s="30"/>
      <c r="E54" s="30"/>
      <c r="F54" s="30"/>
    </row>
    <row r="55" spans="1:6" ht="16" x14ac:dyDescent="0.2">
      <c r="A55" s="29"/>
      <c r="B55" s="6" t="s">
        <v>294</v>
      </c>
      <c r="C55" s="30"/>
      <c r="D55" s="30"/>
      <c r="E55" s="30"/>
      <c r="F55" s="30"/>
    </row>
    <row r="56" spans="1:6" ht="16" x14ac:dyDescent="0.2">
      <c r="A56" s="29"/>
      <c r="B56" s="6" t="s">
        <v>295</v>
      </c>
      <c r="C56" s="30"/>
      <c r="D56" s="30"/>
      <c r="E56" s="30"/>
      <c r="F56" s="30"/>
    </row>
    <row r="57" spans="1:6" ht="16" x14ac:dyDescent="0.2">
      <c r="A57" s="29"/>
      <c r="B57" s="6" t="s">
        <v>296</v>
      </c>
      <c r="C57" s="30"/>
      <c r="D57" s="30"/>
      <c r="E57" s="30"/>
      <c r="F57" s="30"/>
    </row>
    <row r="58" spans="1:6" ht="16" x14ac:dyDescent="0.2">
      <c r="A58" s="29"/>
      <c r="B58" s="6" t="s">
        <v>297</v>
      </c>
      <c r="C58" s="30"/>
      <c r="D58" s="30"/>
      <c r="E58" s="30"/>
      <c r="F58" s="30"/>
    </row>
    <row r="59" spans="1:6" ht="16" x14ac:dyDescent="0.2">
      <c r="A59" s="29"/>
      <c r="B59" s="6" t="s">
        <v>298</v>
      </c>
      <c r="C59" s="30"/>
      <c r="D59" s="30"/>
      <c r="E59" s="30"/>
      <c r="F59" s="30"/>
    </row>
    <row r="60" spans="1:6" ht="16" x14ac:dyDescent="0.2">
      <c r="A60" s="29"/>
      <c r="B60" s="6" t="s">
        <v>299</v>
      </c>
      <c r="C60" s="30"/>
      <c r="D60" s="30"/>
      <c r="E60" s="30"/>
      <c r="F60" s="30"/>
    </row>
    <row r="61" spans="1:6" ht="16" x14ac:dyDescent="0.2">
      <c r="A61" s="29"/>
      <c r="B61" s="6" t="s">
        <v>300</v>
      </c>
      <c r="C61" s="30"/>
      <c r="D61" s="30"/>
      <c r="E61" s="30"/>
      <c r="F61" s="30"/>
    </row>
    <row r="62" spans="1:6" ht="16" x14ac:dyDescent="0.2">
      <c r="A62" s="29"/>
      <c r="B62" s="6" t="s">
        <v>301</v>
      </c>
      <c r="C62" s="30"/>
      <c r="D62" s="30"/>
      <c r="E62" s="30"/>
      <c r="F62" s="30"/>
    </row>
    <row r="63" spans="1:6" ht="16" x14ac:dyDescent="0.2">
      <c r="A63" s="29"/>
      <c r="B63" s="6" t="s">
        <v>302</v>
      </c>
      <c r="C63" s="30"/>
      <c r="D63" s="30"/>
      <c r="E63" s="30"/>
      <c r="F63" s="30"/>
    </row>
    <row r="64" spans="1:6" ht="16" x14ac:dyDescent="0.2">
      <c r="A64" s="29"/>
      <c r="B64" s="6" t="s">
        <v>303</v>
      </c>
      <c r="C64" s="30"/>
      <c r="D64" s="30"/>
      <c r="E64" s="30"/>
      <c r="F64" s="30"/>
    </row>
    <row r="65" spans="1:6" ht="16" x14ac:dyDescent="0.2">
      <c r="A65" s="29"/>
      <c r="B65" s="6" t="s">
        <v>304</v>
      </c>
      <c r="C65" s="30"/>
      <c r="D65" s="30"/>
      <c r="E65" s="30"/>
      <c r="F65" s="30"/>
    </row>
    <row r="66" spans="1:6" ht="16" x14ac:dyDescent="0.2">
      <c r="A66" s="29"/>
      <c r="B66" s="6" t="s">
        <v>305</v>
      </c>
      <c r="C66" s="30"/>
      <c r="D66" s="30"/>
      <c r="E66" s="30"/>
      <c r="F66" s="30"/>
    </row>
    <row r="67" spans="1:6" ht="16" x14ac:dyDescent="0.2">
      <c r="A67" s="29"/>
      <c r="B67" s="6" t="s">
        <v>161</v>
      </c>
      <c r="C67" s="30"/>
      <c r="D67" s="30"/>
      <c r="E67" s="30"/>
      <c r="F67" s="30"/>
    </row>
    <row r="68" spans="1:6" ht="16" x14ac:dyDescent="0.2">
      <c r="A68" s="29"/>
      <c r="B68" s="6" t="s">
        <v>162</v>
      </c>
      <c r="C68" s="30"/>
      <c r="D68" s="30"/>
      <c r="E68" s="30"/>
      <c r="F68" s="30"/>
    </row>
    <row r="69" spans="1:6" ht="16" x14ac:dyDescent="0.2">
      <c r="A69" s="29"/>
      <c r="B69" s="6" t="s">
        <v>163</v>
      </c>
      <c r="C69" s="30"/>
      <c r="D69" s="30"/>
      <c r="E69" s="30"/>
      <c r="F69" s="30"/>
    </row>
    <row r="70" spans="1:6" ht="16" x14ac:dyDescent="0.2">
      <c r="A70" s="29"/>
      <c r="B70" s="6" t="s">
        <v>172</v>
      </c>
      <c r="C70" s="30"/>
      <c r="D70" s="30"/>
      <c r="E70" s="30"/>
      <c r="F70" s="30"/>
    </row>
    <row r="71" spans="1:6" ht="16" x14ac:dyDescent="0.2">
      <c r="A71" s="29"/>
      <c r="B71" s="6" t="s">
        <v>173</v>
      </c>
      <c r="C71" s="30"/>
      <c r="D71" s="30"/>
      <c r="E71" s="30"/>
      <c r="F71" s="30"/>
    </row>
    <row r="72" spans="1:6" ht="16" x14ac:dyDescent="0.2">
      <c r="A72" s="26"/>
      <c r="B72" s="6" t="s">
        <v>306</v>
      </c>
      <c r="C72" s="28"/>
      <c r="D72" s="28"/>
      <c r="E72" s="28"/>
      <c r="F72" s="28"/>
    </row>
    <row r="73" spans="1:6" ht="16" x14ac:dyDescent="0.2">
      <c r="A73" s="25">
        <v>4</v>
      </c>
      <c r="B73" s="6" t="s">
        <v>98</v>
      </c>
      <c r="C73" s="27" t="s">
        <v>36</v>
      </c>
      <c r="D73" s="27" t="s">
        <v>11</v>
      </c>
      <c r="E73" s="27" t="s">
        <v>34</v>
      </c>
      <c r="F73" s="27" t="s">
        <v>45</v>
      </c>
    </row>
    <row r="74" spans="1:6" ht="16" x14ac:dyDescent="0.2">
      <c r="A74" s="29"/>
      <c r="B74" s="6" t="s">
        <v>101</v>
      </c>
      <c r="C74" s="30"/>
      <c r="D74" s="30"/>
      <c r="E74" s="30"/>
      <c r="F74" s="30"/>
    </row>
    <row r="75" spans="1:6" ht="16" x14ac:dyDescent="0.2">
      <c r="A75" s="29"/>
      <c r="B75" s="6" t="s">
        <v>104</v>
      </c>
      <c r="C75" s="30"/>
      <c r="D75" s="30"/>
      <c r="E75" s="30"/>
      <c r="F75" s="30"/>
    </row>
    <row r="76" spans="1:6" ht="16" x14ac:dyDescent="0.2">
      <c r="A76" s="26"/>
      <c r="B76" s="6" t="s">
        <v>105</v>
      </c>
      <c r="C76" s="28"/>
      <c r="D76" s="28"/>
      <c r="E76" s="28"/>
      <c r="F76" s="28"/>
    </row>
    <row r="77" spans="1:6" ht="16" x14ac:dyDescent="0.2">
      <c r="A77" s="25">
        <v>4</v>
      </c>
      <c r="B77" s="6" t="s">
        <v>110</v>
      </c>
      <c r="C77" s="27" t="s">
        <v>37</v>
      </c>
      <c r="D77" s="27" t="s">
        <v>12</v>
      </c>
      <c r="E77" s="27" t="s">
        <v>34</v>
      </c>
      <c r="F77" s="27" t="s">
        <v>46</v>
      </c>
    </row>
    <row r="78" spans="1:6" ht="16" x14ac:dyDescent="0.2">
      <c r="A78" s="29"/>
      <c r="B78" s="6" t="s">
        <v>111</v>
      </c>
      <c r="C78" s="30"/>
      <c r="D78" s="30"/>
      <c r="E78" s="30"/>
      <c r="F78" s="30"/>
    </row>
    <row r="79" spans="1:6" ht="16" x14ac:dyDescent="0.2">
      <c r="A79" s="29"/>
      <c r="B79" s="6" t="s">
        <v>119</v>
      </c>
      <c r="C79" s="30"/>
      <c r="D79" s="30"/>
      <c r="E79" s="30"/>
      <c r="F79" s="30"/>
    </row>
    <row r="80" spans="1:6" ht="16" x14ac:dyDescent="0.2">
      <c r="A80" s="26"/>
      <c r="B80" s="6" t="s">
        <v>120</v>
      </c>
      <c r="C80" s="28"/>
      <c r="D80" s="28"/>
      <c r="E80" s="28"/>
      <c r="F80" s="28"/>
    </row>
    <row r="81" spans="1:6" ht="16" x14ac:dyDescent="0.2">
      <c r="A81" s="25">
        <v>8</v>
      </c>
      <c r="B81" s="6" t="s">
        <v>114</v>
      </c>
      <c r="C81" s="27" t="s">
        <v>35</v>
      </c>
      <c r="D81" s="27" t="s">
        <v>13</v>
      </c>
      <c r="E81" s="27" t="s">
        <v>34</v>
      </c>
      <c r="F81" s="27" t="s">
        <v>47</v>
      </c>
    </row>
    <row r="82" spans="1:6" ht="16" x14ac:dyDescent="0.2">
      <c r="A82" s="29"/>
      <c r="B82" s="6" t="s">
        <v>115</v>
      </c>
      <c r="C82" s="30"/>
      <c r="D82" s="30"/>
      <c r="E82" s="30"/>
      <c r="F82" s="30"/>
    </row>
    <row r="83" spans="1:6" ht="16" x14ac:dyDescent="0.2">
      <c r="A83" s="29"/>
      <c r="B83" s="6" t="s">
        <v>123</v>
      </c>
      <c r="C83" s="30"/>
      <c r="D83" s="30"/>
      <c r="E83" s="30"/>
      <c r="F83" s="30"/>
    </row>
    <row r="84" spans="1:6" ht="16" x14ac:dyDescent="0.2">
      <c r="A84" s="29"/>
      <c r="B84" s="6" t="s">
        <v>124</v>
      </c>
      <c r="C84" s="30"/>
      <c r="D84" s="30"/>
      <c r="E84" s="30"/>
      <c r="F84" s="30"/>
    </row>
    <row r="85" spans="1:6" ht="16" x14ac:dyDescent="0.2">
      <c r="A85" s="29"/>
      <c r="B85" s="6" t="s">
        <v>128</v>
      </c>
      <c r="C85" s="30"/>
      <c r="D85" s="30"/>
      <c r="E85" s="30"/>
      <c r="F85" s="30"/>
    </row>
    <row r="86" spans="1:6" ht="16" x14ac:dyDescent="0.2">
      <c r="A86" s="29"/>
      <c r="B86" s="6" t="s">
        <v>130</v>
      </c>
      <c r="C86" s="30"/>
      <c r="D86" s="30"/>
      <c r="E86" s="30"/>
      <c r="F86" s="30"/>
    </row>
    <row r="87" spans="1:6" ht="16" x14ac:dyDescent="0.2">
      <c r="A87" s="29"/>
      <c r="B87" s="6" t="s">
        <v>135</v>
      </c>
      <c r="C87" s="30"/>
      <c r="D87" s="30"/>
      <c r="E87" s="30"/>
      <c r="F87" s="30"/>
    </row>
    <row r="88" spans="1:6" ht="16" x14ac:dyDescent="0.2">
      <c r="A88" s="26"/>
      <c r="B88" s="6" t="s">
        <v>136</v>
      </c>
      <c r="C88" s="28"/>
      <c r="D88" s="28"/>
      <c r="E88" s="28"/>
      <c r="F88" s="28"/>
    </row>
    <row r="89" spans="1:6" ht="16" x14ac:dyDescent="0.2">
      <c r="A89" s="25">
        <v>2</v>
      </c>
      <c r="B89" s="6" t="s">
        <v>137</v>
      </c>
      <c r="C89" s="27" t="s">
        <v>10</v>
      </c>
      <c r="D89" s="27" t="s">
        <v>8</v>
      </c>
      <c r="E89" s="27" t="s">
        <v>31</v>
      </c>
      <c r="F89" s="27"/>
    </row>
    <row r="90" spans="1:6" ht="16" x14ac:dyDescent="0.2">
      <c r="A90" s="26"/>
      <c r="B90" s="6" t="s">
        <v>138</v>
      </c>
      <c r="C90" s="28"/>
      <c r="D90" s="28"/>
      <c r="E90" s="28"/>
      <c r="F90" s="28"/>
    </row>
    <row r="91" spans="1:6" ht="16" x14ac:dyDescent="0.2">
      <c r="A91" s="25">
        <v>4</v>
      </c>
      <c r="B91" s="6" t="s">
        <v>139</v>
      </c>
      <c r="C91" s="27" t="s">
        <v>41</v>
      </c>
      <c r="D91" s="27" t="s">
        <v>8</v>
      </c>
      <c r="E91" s="27" t="s">
        <v>31</v>
      </c>
      <c r="F91" s="27"/>
    </row>
    <row r="92" spans="1:6" ht="16" x14ac:dyDescent="0.2">
      <c r="A92" s="29"/>
      <c r="B92" s="6" t="s">
        <v>140</v>
      </c>
      <c r="C92" s="30"/>
      <c r="D92" s="30"/>
      <c r="E92" s="30"/>
      <c r="F92" s="30"/>
    </row>
    <row r="93" spans="1:6" ht="16" x14ac:dyDescent="0.2">
      <c r="A93" s="29"/>
      <c r="B93" s="6" t="s">
        <v>141</v>
      </c>
      <c r="C93" s="30"/>
      <c r="D93" s="30"/>
      <c r="E93" s="30"/>
      <c r="F93" s="30"/>
    </row>
    <row r="94" spans="1:6" ht="16" x14ac:dyDescent="0.2">
      <c r="A94" s="26"/>
      <c r="B94" s="6" t="s">
        <v>142</v>
      </c>
      <c r="C94" s="28"/>
      <c r="D94" s="28"/>
      <c r="E94" s="28"/>
      <c r="F94" s="28"/>
    </row>
    <row r="95" spans="1:6" ht="16" x14ac:dyDescent="0.2">
      <c r="A95" s="25">
        <v>6</v>
      </c>
      <c r="B95" s="6" t="s">
        <v>143</v>
      </c>
      <c r="C95" s="27" t="s">
        <v>39</v>
      </c>
      <c r="D95" s="27" t="s">
        <v>66</v>
      </c>
      <c r="E95" s="27" t="s">
        <v>31</v>
      </c>
      <c r="F95" s="27" t="s">
        <v>77</v>
      </c>
    </row>
    <row r="96" spans="1:6" ht="16" x14ac:dyDescent="0.2">
      <c r="A96" s="29"/>
      <c r="B96" s="6" t="s">
        <v>144</v>
      </c>
      <c r="C96" s="30"/>
      <c r="D96" s="30"/>
      <c r="E96" s="30"/>
      <c r="F96" s="30"/>
    </row>
    <row r="97" spans="1:6" ht="16" x14ac:dyDescent="0.2">
      <c r="A97" s="29"/>
      <c r="B97" s="6" t="s">
        <v>145</v>
      </c>
      <c r="C97" s="30"/>
      <c r="D97" s="30"/>
      <c r="E97" s="30"/>
      <c r="F97" s="30"/>
    </row>
    <row r="98" spans="1:6" ht="16" x14ac:dyDescent="0.2">
      <c r="A98" s="29"/>
      <c r="B98" s="6" t="s">
        <v>146</v>
      </c>
      <c r="C98" s="30"/>
      <c r="D98" s="30"/>
      <c r="E98" s="30"/>
      <c r="F98" s="30"/>
    </row>
    <row r="99" spans="1:6" ht="16" x14ac:dyDescent="0.2">
      <c r="A99" s="29"/>
      <c r="B99" s="6" t="s">
        <v>147</v>
      </c>
      <c r="C99" s="30"/>
      <c r="D99" s="30"/>
      <c r="E99" s="30"/>
      <c r="F99" s="30"/>
    </row>
    <row r="100" spans="1:6" ht="16" x14ac:dyDescent="0.2">
      <c r="A100" s="26"/>
      <c r="B100" s="6" t="s">
        <v>148</v>
      </c>
      <c r="C100" s="28"/>
      <c r="D100" s="28"/>
      <c r="E100" s="28"/>
      <c r="F100" s="28"/>
    </row>
    <row r="101" spans="1:6" ht="16" x14ac:dyDescent="0.2">
      <c r="A101" s="25">
        <v>6</v>
      </c>
      <c r="B101" s="6" t="s">
        <v>149</v>
      </c>
      <c r="C101" s="27" t="s">
        <v>10</v>
      </c>
      <c r="D101" s="27" t="s">
        <v>8</v>
      </c>
      <c r="E101" s="27" t="s">
        <v>31</v>
      </c>
      <c r="F101" s="27"/>
    </row>
    <row r="102" spans="1:6" ht="16" x14ac:dyDescent="0.2">
      <c r="A102" s="29"/>
      <c r="B102" s="6" t="s">
        <v>150</v>
      </c>
      <c r="C102" s="30"/>
      <c r="D102" s="30"/>
      <c r="E102" s="30"/>
      <c r="F102" s="30"/>
    </row>
    <row r="103" spans="1:6" ht="16" x14ac:dyDescent="0.2">
      <c r="A103" s="29"/>
      <c r="B103" s="6" t="s">
        <v>151</v>
      </c>
      <c r="C103" s="30"/>
      <c r="D103" s="30"/>
      <c r="E103" s="30"/>
      <c r="F103" s="30"/>
    </row>
    <row r="104" spans="1:6" ht="16" x14ac:dyDescent="0.2">
      <c r="A104" s="29"/>
      <c r="B104" s="6" t="s">
        <v>152</v>
      </c>
      <c r="C104" s="30"/>
      <c r="D104" s="30"/>
      <c r="E104" s="30"/>
      <c r="F104" s="30"/>
    </row>
    <row r="105" spans="1:6" ht="16" x14ac:dyDescent="0.2">
      <c r="A105" s="29"/>
      <c r="B105" s="6" t="s">
        <v>153</v>
      </c>
      <c r="C105" s="30"/>
      <c r="D105" s="30"/>
      <c r="E105" s="30"/>
      <c r="F105" s="30"/>
    </row>
    <row r="106" spans="1:6" ht="16" x14ac:dyDescent="0.2">
      <c r="A106" s="26"/>
      <c r="B106" s="6" t="s">
        <v>154</v>
      </c>
      <c r="C106" s="28"/>
      <c r="D106" s="28"/>
      <c r="E106" s="28"/>
      <c r="F106" s="28"/>
    </row>
    <row r="107" spans="1:6" ht="16" x14ac:dyDescent="0.2">
      <c r="A107" s="25">
        <v>3</v>
      </c>
      <c r="B107" s="6" t="s">
        <v>164</v>
      </c>
      <c r="C107" s="27" t="s">
        <v>38</v>
      </c>
      <c r="D107" s="27" t="s">
        <v>14</v>
      </c>
      <c r="E107" s="27" t="s">
        <v>34</v>
      </c>
      <c r="F107" s="27" t="s">
        <v>48</v>
      </c>
    </row>
    <row r="108" spans="1:6" ht="16" x14ac:dyDescent="0.2">
      <c r="A108" s="29"/>
      <c r="B108" s="6" t="s">
        <v>166</v>
      </c>
      <c r="C108" s="30"/>
      <c r="D108" s="30"/>
      <c r="E108" s="30"/>
      <c r="F108" s="30"/>
    </row>
    <row r="109" spans="1:6" ht="16" x14ac:dyDescent="0.2">
      <c r="A109" s="26"/>
      <c r="B109" s="6" t="s">
        <v>167</v>
      </c>
      <c r="C109" s="28"/>
      <c r="D109" s="28"/>
      <c r="E109" s="28"/>
      <c r="F109" s="28"/>
    </row>
    <row r="110" spans="1:6" ht="16" x14ac:dyDescent="0.2">
      <c r="A110" s="25">
        <v>4</v>
      </c>
      <c r="B110" s="6" t="s">
        <v>168</v>
      </c>
      <c r="C110" s="27" t="s">
        <v>67</v>
      </c>
      <c r="D110" s="27" t="s">
        <v>8</v>
      </c>
      <c r="E110" s="27" t="s">
        <v>31</v>
      </c>
      <c r="F110" s="27"/>
    </row>
    <row r="111" spans="1:6" ht="16" x14ac:dyDescent="0.2">
      <c r="A111" s="29"/>
      <c r="B111" s="6" t="s">
        <v>169</v>
      </c>
      <c r="C111" s="30"/>
      <c r="D111" s="30"/>
      <c r="E111" s="30"/>
      <c r="F111" s="30"/>
    </row>
    <row r="112" spans="1:6" ht="16" x14ac:dyDescent="0.2">
      <c r="A112" s="29"/>
      <c r="B112" s="6" t="s">
        <v>170</v>
      </c>
      <c r="C112" s="30"/>
      <c r="D112" s="30"/>
      <c r="E112" s="30"/>
      <c r="F112" s="30"/>
    </row>
    <row r="113" spans="1:6" ht="16" x14ac:dyDescent="0.2">
      <c r="A113" s="26"/>
      <c r="B113" s="6" t="s">
        <v>171</v>
      </c>
      <c r="C113" s="28"/>
      <c r="D113" s="28"/>
      <c r="E113" s="28"/>
      <c r="F113" s="28"/>
    </row>
    <row r="114" spans="1:6" ht="16" x14ac:dyDescent="0.2">
      <c r="A114" s="4">
        <v>1</v>
      </c>
      <c r="B114" s="6" t="s">
        <v>68</v>
      </c>
      <c r="C114" s="6" t="s">
        <v>15</v>
      </c>
      <c r="D114" s="6" t="s">
        <v>8</v>
      </c>
      <c r="E114" s="6" t="s">
        <v>31</v>
      </c>
      <c r="F114" s="5"/>
    </row>
    <row r="115" spans="1:6" ht="16" x14ac:dyDescent="0.2">
      <c r="A115" s="4">
        <v>1</v>
      </c>
      <c r="B115" s="6" t="s">
        <v>69</v>
      </c>
      <c r="C115" s="6" t="s">
        <v>70</v>
      </c>
      <c r="D115" s="6" t="s">
        <v>11</v>
      </c>
      <c r="E115" s="6" t="s">
        <v>34</v>
      </c>
      <c r="F115" s="5"/>
    </row>
    <row r="116" spans="1:6" ht="16" x14ac:dyDescent="0.2">
      <c r="A116" s="25">
        <v>4</v>
      </c>
      <c r="B116" s="6" t="s">
        <v>286</v>
      </c>
      <c r="C116" s="27" t="s">
        <v>6</v>
      </c>
      <c r="D116" s="27" t="s">
        <v>6</v>
      </c>
      <c r="E116" s="27" t="s">
        <v>49</v>
      </c>
      <c r="F116" s="27"/>
    </row>
    <row r="117" spans="1:6" ht="16" x14ac:dyDescent="0.2">
      <c r="A117" s="29"/>
      <c r="B117" s="6" t="s">
        <v>287</v>
      </c>
      <c r="C117" s="30"/>
      <c r="D117" s="30"/>
      <c r="E117" s="30"/>
      <c r="F117" s="30"/>
    </row>
    <row r="118" spans="1:6" ht="16" x14ac:dyDescent="0.2">
      <c r="A118" s="29"/>
      <c r="B118" s="6" t="s">
        <v>288</v>
      </c>
      <c r="C118" s="30"/>
      <c r="D118" s="30"/>
      <c r="E118" s="30"/>
      <c r="F118" s="30"/>
    </row>
    <row r="119" spans="1:6" ht="16" x14ac:dyDescent="0.2">
      <c r="A119" s="26"/>
      <c r="B119" s="6" t="s">
        <v>289</v>
      </c>
      <c r="C119" s="28"/>
      <c r="D119" s="28"/>
      <c r="E119" s="28"/>
      <c r="F119" s="28"/>
    </row>
    <row r="120" spans="1:6" ht="16" x14ac:dyDescent="0.2">
      <c r="A120" s="25">
        <v>2</v>
      </c>
      <c r="B120" s="6" t="s">
        <v>248</v>
      </c>
      <c r="C120" s="27"/>
      <c r="D120" s="27" t="s">
        <v>26</v>
      </c>
      <c r="E120" s="27" t="s">
        <v>27</v>
      </c>
      <c r="F120" s="27"/>
    </row>
    <row r="121" spans="1:6" ht="16" x14ac:dyDescent="0.2">
      <c r="A121" s="26"/>
      <c r="B121" s="6" t="s">
        <v>250</v>
      </c>
      <c r="C121" s="28"/>
      <c r="D121" s="28"/>
      <c r="E121" s="28"/>
      <c r="F121" s="28"/>
    </row>
    <row r="122" spans="1:6" ht="32" x14ac:dyDescent="0.2">
      <c r="A122" s="4">
        <v>1</v>
      </c>
      <c r="B122" s="6" t="s">
        <v>16</v>
      </c>
      <c r="C122" s="6"/>
      <c r="D122" s="6" t="s">
        <v>71</v>
      </c>
      <c r="E122" s="6" t="s">
        <v>72</v>
      </c>
      <c r="F122" s="5"/>
    </row>
    <row r="123" spans="1:6" ht="16" x14ac:dyDescent="0.2">
      <c r="A123" s="25">
        <v>3</v>
      </c>
      <c r="B123" s="6" t="s">
        <v>178</v>
      </c>
      <c r="C123" s="27"/>
      <c r="D123" s="27" t="s">
        <v>4</v>
      </c>
      <c r="E123" s="27" t="s">
        <v>5</v>
      </c>
      <c r="F123" s="27"/>
    </row>
    <row r="124" spans="1:6" ht="16" x14ac:dyDescent="0.2">
      <c r="A124" s="29"/>
      <c r="B124" s="6" t="s">
        <v>84</v>
      </c>
      <c r="C124" s="30"/>
      <c r="D124" s="30"/>
      <c r="E124" s="30"/>
      <c r="F124" s="30"/>
    </row>
    <row r="125" spans="1:6" ht="16" x14ac:dyDescent="0.2">
      <c r="A125" s="26"/>
      <c r="B125" s="6" t="s">
        <v>87</v>
      </c>
      <c r="C125" s="28"/>
      <c r="D125" s="28"/>
      <c r="E125" s="28" t="s">
        <v>5</v>
      </c>
      <c r="F125" s="28"/>
    </row>
  </sheetData>
  <autoFilter ref="A1:F125" xr:uid="{00000000-0001-0000-0000-000000000000}"/>
  <mergeCells count="120">
    <mergeCell ref="A120:A121"/>
    <mergeCell ref="C120:C121"/>
    <mergeCell ref="D120:D121"/>
    <mergeCell ref="E120:E121"/>
    <mergeCell ref="F120:F121"/>
    <mergeCell ref="A123:A125"/>
    <mergeCell ref="C123:C125"/>
    <mergeCell ref="D123:D125"/>
    <mergeCell ref="E123:E125"/>
    <mergeCell ref="F123:F125"/>
    <mergeCell ref="A110:A113"/>
    <mergeCell ref="C110:C113"/>
    <mergeCell ref="D110:D113"/>
    <mergeCell ref="E110:E113"/>
    <mergeCell ref="F110:F113"/>
    <mergeCell ref="A116:A119"/>
    <mergeCell ref="C116:C119"/>
    <mergeCell ref="D116:D119"/>
    <mergeCell ref="E116:E119"/>
    <mergeCell ref="F116:F119"/>
    <mergeCell ref="A101:A106"/>
    <mergeCell ref="C101:C106"/>
    <mergeCell ref="D101:D106"/>
    <mergeCell ref="E101:E106"/>
    <mergeCell ref="F101:F106"/>
    <mergeCell ref="A107:A109"/>
    <mergeCell ref="C107:C109"/>
    <mergeCell ref="D107:D109"/>
    <mergeCell ref="E107:E109"/>
    <mergeCell ref="F107:F109"/>
    <mergeCell ref="A91:A94"/>
    <mergeCell ref="C91:C94"/>
    <mergeCell ref="D91:D94"/>
    <mergeCell ref="E91:E94"/>
    <mergeCell ref="F91:F94"/>
    <mergeCell ref="A95:A100"/>
    <mergeCell ref="C95:C100"/>
    <mergeCell ref="D95:D100"/>
    <mergeCell ref="E95:E100"/>
    <mergeCell ref="F95:F100"/>
    <mergeCell ref="A81:A88"/>
    <mergeCell ref="C81:C88"/>
    <mergeCell ref="D81:D88"/>
    <mergeCell ref="E81:E88"/>
    <mergeCell ref="F81:F88"/>
    <mergeCell ref="A89:A90"/>
    <mergeCell ref="C89:C90"/>
    <mergeCell ref="D89:D90"/>
    <mergeCell ref="E89:E90"/>
    <mergeCell ref="F89:F90"/>
    <mergeCell ref="A73:A76"/>
    <mergeCell ref="C73:C76"/>
    <mergeCell ref="D73:D76"/>
    <mergeCell ref="E73:E76"/>
    <mergeCell ref="F73:F76"/>
    <mergeCell ref="A77:A80"/>
    <mergeCell ref="C77:C80"/>
    <mergeCell ref="D77:D80"/>
    <mergeCell ref="E77:E80"/>
    <mergeCell ref="F77:F80"/>
    <mergeCell ref="A44:A50"/>
    <mergeCell ref="C44:C50"/>
    <mergeCell ref="D44:D50"/>
    <mergeCell ref="E44:E50"/>
    <mergeCell ref="F44:F50"/>
    <mergeCell ref="A51:A72"/>
    <mergeCell ref="C51:C72"/>
    <mergeCell ref="D51:D72"/>
    <mergeCell ref="E51:E72"/>
    <mergeCell ref="F51:F72"/>
    <mergeCell ref="A35:A40"/>
    <mergeCell ref="C35:C40"/>
    <mergeCell ref="D35:D40"/>
    <mergeCell ref="E35:E40"/>
    <mergeCell ref="F35:F40"/>
    <mergeCell ref="A41:A42"/>
    <mergeCell ref="C41:C42"/>
    <mergeCell ref="D41:D42"/>
    <mergeCell ref="E41:E42"/>
    <mergeCell ref="F41:F42"/>
    <mergeCell ref="A29:A30"/>
    <mergeCell ref="C29:C30"/>
    <mergeCell ref="D29:D30"/>
    <mergeCell ref="E29:E30"/>
    <mergeCell ref="F29:F30"/>
    <mergeCell ref="A31:A34"/>
    <mergeCell ref="C31:C34"/>
    <mergeCell ref="D31:D34"/>
    <mergeCell ref="E31:E34"/>
    <mergeCell ref="F31:F34"/>
    <mergeCell ref="A20:A21"/>
    <mergeCell ref="C20:C21"/>
    <mergeCell ref="D20:D21"/>
    <mergeCell ref="E20:E21"/>
    <mergeCell ref="F20:F21"/>
    <mergeCell ref="A23:A28"/>
    <mergeCell ref="C23:C28"/>
    <mergeCell ref="D23:D28"/>
    <mergeCell ref="E23:E28"/>
    <mergeCell ref="F23:F28"/>
    <mergeCell ref="A12:A13"/>
    <mergeCell ref="C12:C13"/>
    <mergeCell ref="D12:D13"/>
    <mergeCell ref="E12:E13"/>
    <mergeCell ref="F12:F13"/>
    <mergeCell ref="A14:A19"/>
    <mergeCell ref="C14:C19"/>
    <mergeCell ref="D14:D19"/>
    <mergeCell ref="E14:E19"/>
    <mergeCell ref="F14:F19"/>
    <mergeCell ref="A3:A4"/>
    <mergeCell ref="C3:C4"/>
    <mergeCell ref="D3:D4"/>
    <mergeCell ref="E3:E4"/>
    <mergeCell ref="F3:F4"/>
    <mergeCell ref="A6:A11"/>
    <mergeCell ref="C6:C11"/>
    <mergeCell ref="D6:D11"/>
    <mergeCell ref="E6:E11"/>
    <mergeCell ref="F6:F11"/>
  </mergeCells>
  <pageMargins left="1" right="1" top="1" bottom="1" header="0.5" footer="0.5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zoomScale="150" zoomScaleNormal="100" zoomScaleSheetLayoutView="100" workbookViewId="0">
      <selection activeCell="E19" sqref="E19"/>
    </sheetView>
  </sheetViews>
  <sheetFormatPr baseColWidth="10" defaultColWidth="9.1640625" defaultRowHeight="15" x14ac:dyDescent="0.2"/>
  <cols>
    <col min="1" max="1" width="21.83203125" style="3" customWidth="1"/>
    <col min="2" max="2" width="17.5" style="3" customWidth="1"/>
    <col min="3" max="3" width="18.5" style="3" customWidth="1"/>
    <col min="4" max="4" width="23.83203125" style="3" customWidth="1"/>
    <col min="5" max="5" width="53.5" style="1" customWidth="1"/>
    <col min="6" max="6" width="9.1640625" style="1"/>
    <col min="7" max="7" width="21.83203125" style="1" bestFit="1" customWidth="1"/>
    <col min="8" max="16384" width="9.1640625" style="1"/>
  </cols>
  <sheetData>
    <row r="1" spans="1:7" s="3" customFormat="1" ht="16" x14ac:dyDescent="0.2">
      <c r="A1" s="21" t="s">
        <v>0</v>
      </c>
      <c r="B1" s="21" t="s">
        <v>1</v>
      </c>
      <c r="C1" s="21" t="s">
        <v>2</v>
      </c>
      <c r="D1" s="21" t="s">
        <v>3</v>
      </c>
      <c r="E1" s="22" t="s">
        <v>43</v>
      </c>
    </row>
    <row r="2" spans="1:7" ht="32" hidden="1" x14ac:dyDescent="0.2">
      <c r="A2" s="6" t="s">
        <v>84</v>
      </c>
      <c r="B2" s="6"/>
      <c r="C2" s="6" t="s">
        <v>4</v>
      </c>
      <c r="D2" s="6" t="s">
        <v>5</v>
      </c>
      <c r="E2" s="15"/>
    </row>
    <row r="3" spans="1:7" ht="32" hidden="1" x14ac:dyDescent="0.2">
      <c r="A3" s="6" t="s">
        <v>87</v>
      </c>
      <c r="B3" s="11"/>
      <c r="C3" s="11" t="s">
        <v>4</v>
      </c>
      <c r="D3" s="11" t="s">
        <v>5</v>
      </c>
      <c r="E3" s="16"/>
    </row>
    <row r="4" spans="1:7" ht="16" hidden="1" x14ac:dyDescent="0.2">
      <c r="A4" s="6" t="s">
        <v>286</v>
      </c>
      <c r="B4" s="11" t="s">
        <v>6</v>
      </c>
      <c r="C4" s="12" t="s">
        <v>6</v>
      </c>
      <c r="D4" s="12" t="s">
        <v>49</v>
      </c>
      <c r="E4" s="17"/>
    </row>
    <row r="5" spans="1:7" ht="16" hidden="1" x14ac:dyDescent="0.2">
      <c r="A5" s="6" t="s">
        <v>298</v>
      </c>
      <c r="B5" s="6" t="s">
        <v>7</v>
      </c>
      <c r="C5" s="6" t="s">
        <v>9</v>
      </c>
      <c r="D5" s="6" t="s">
        <v>31</v>
      </c>
      <c r="E5" s="15"/>
    </row>
    <row r="6" spans="1:7" ht="16" hidden="1" x14ac:dyDescent="0.2">
      <c r="A6" s="6" t="s">
        <v>299</v>
      </c>
      <c r="B6" s="11" t="s">
        <v>7</v>
      </c>
      <c r="C6" s="11" t="s">
        <v>9</v>
      </c>
      <c r="D6" s="11" t="s">
        <v>31</v>
      </c>
      <c r="E6" s="16"/>
    </row>
    <row r="7" spans="1:7" ht="16" hidden="1" x14ac:dyDescent="0.2">
      <c r="A7" s="6" t="s">
        <v>119</v>
      </c>
      <c r="B7" s="11" t="s">
        <v>37</v>
      </c>
      <c r="C7" s="11" t="s">
        <v>12</v>
      </c>
      <c r="D7" s="11" t="s">
        <v>34</v>
      </c>
      <c r="E7" s="16" t="s">
        <v>46</v>
      </c>
    </row>
    <row r="8" spans="1:7" ht="16" hidden="1" x14ac:dyDescent="0.2">
      <c r="A8" s="6" t="s">
        <v>120</v>
      </c>
      <c r="B8" s="11" t="s">
        <v>37</v>
      </c>
      <c r="C8" s="11" t="s">
        <v>12</v>
      </c>
      <c r="D8" s="11" t="s">
        <v>34</v>
      </c>
      <c r="E8" s="16" t="s">
        <v>46</v>
      </c>
      <c r="G8" s="1" t="s">
        <v>414</v>
      </c>
    </row>
    <row r="9" spans="1:7" ht="16" hidden="1" x14ac:dyDescent="0.2">
      <c r="A9" s="6" t="s">
        <v>300</v>
      </c>
      <c r="B9" s="11" t="s">
        <v>7</v>
      </c>
      <c r="C9" s="11" t="s">
        <v>9</v>
      </c>
      <c r="D9" s="11" t="s">
        <v>31</v>
      </c>
      <c r="E9" s="16"/>
    </row>
    <row r="10" spans="1:7" ht="16" hidden="1" x14ac:dyDescent="0.2">
      <c r="A10" s="6" t="s">
        <v>301</v>
      </c>
      <c r="B10" s="11" t="s">
        <v>7</v>
      </c>
      <c r="C10" s="11" t="s">
        <v>9</v>
      </c>
      <c r="D10" s="11" t="s">
        <v>31</v>
      </c>
      <c r="E10" s="16"/>
    </row>
    <row r="11" spans="1:7" ht="16" hidden="1" x14ac:dyDescent="0.2">
      <c r="A11" s="6" t="s">
        <v>123</v>
      </c>
      <c r="B11" s="11" t="s">
        <v>35</v>
      </c>
      <c r="C11" s="11" t="s">
        <v>13</v>
      </c>
      <c r="D11" s="11" t="s">
        <v>34</v>
      </c>
      <c r="E11" s="16" t="s">
        <v>47</v>
      </c>
      <c r="G11" s="1" t="s">
        <v>415</v>
      </c>
    </row>
    <row r="12" spans="1:7" ht="16" hidden="1" x14ac:dyDescent="0.2">
      <c r="A12" s="6" t="s">
        <v>124</v>
      </c>
      <c r="B12" s="11" t="s">
        <v>35</v>
      </c>
      <c r="C12" s="11" t="s">
        <v>13</v>
      </c>
      <c r="D12" s="11" t="s">
        <v>34</v>
      </c>
      <c r="E12" s="16" t="s">
        <v>47</v>
      </c>
    </row>
    <row r="13" spans="1:7" ht="16" hidden="1" x14ac:dyDescent="0.2">
      <c r="A13" s="6" t="s">
        <v>302</v>
      </c>
      <c r="B13" s="12" t="s">
        <v>7</v>
      </c>
      <c r="C13" s="12" t="s">
        <v>9</v>
      </c>
      <c r="D13" s="12" t="s">
        <v>31</v>
      </c>
      <c r="E13" s="17"/>
      <c r="G13" s="1" t="s">
        <v>417</v>
      </c>
    </row>
    <row r="14" spans="1:7" ht="16" hidden="1" x14ac:dyDescent="0.2">
      <c r="A14" s="6" t="s">
        <v>303</v>
      </c>
      <c r="B14" s="11" t="s">
        <v>7</v>
      </c>
      <c r="C14" s="11" t="s">
        <v>9</v>
      </c>
      <c r="D14" s="11" t="s">
        <v>31</v>
      </c>
      <c r="E14" s="16"/>
      <c r="G14" s="1" t="s">
        <v>416</v>
      </c>
    </row>
    <row r="15" spans="1:7" ht="16" hidden="1" x14ac:dyDescent="0.2">
      <c r="A15" s="6" t="s">
        <v>128</v>
      </c>
      <c r="B15" s="11" t="s">
        <v>35</v>
      </c>
      <c r="C15" s="11" t="s">
        <v>13</v>
      </c>
      <c r="D15" s="11" t="s">
        <v>34</v>
      </c>
      <c r="E15" s="16" t="s">
        <v>47</v>
      </c>
    </row>
    <row r="16" spans="1:7" ht="16" hidden="1" x14ac:dyDescent="0.2">
      <c r="A16" s="6" t="s">
        <v>130</v>
      </c>
      <c r="B16" s="11" t="s">
        <v>35</v>
      </c>
      <c r="C16" s="11" t="s">
        <v>13</v>
      </c>
      <c r="D16" s="11" t="s">
        <v>34</v>
      </c>
      <c r="E16" s="16" t="s">
        <v>47</v>
      </c>
    </row>
    <row r="17" spans="1:5" ht="16" hidden="1" x14ac:dyDescent="0.2">
      <c r="A17" s="6" t="s">
        <v>304</v>
      </c>
      <c r="B17" s="11" t="s">
        <v>7</v>
      </c>
      <c r="C17" s="11" t="s">
        <v>9</v>
      </c>
      <c r="D17" s="11" t="s">
        <v>31</v>
      </c>
      <c r="E17" s="16"/>
    </row>
    <row r="18" spans="1:5" ht="16" hidden="1" x14ac:dyDescent="0.2">
      <c r="A18" s="6" t="s">
        <v>305</v>
      </c>
      <c r="B18" s="11" t="s">
        <v>7</v>
      </c>
      <c r="C18" s="11" t="s">
        <v>9</v>
      </c>
      <c r="D18" s="11" t="s">
        <v>31</v>
      </c>
      <c r="E18" s="16"/>
    </row>
    <row r="19" spans="1:5" ht="16" hidden="1" x14ac:dyDescent="0.2">
      <c r="A19" s="6" t="s">
        <v>135</v>
      </c>
      <c r="B19" s="11" t="s">
        <v>35</v>
      </c>
      <c r="C19" s="11" t="s">
        <v>13</v>
      </c>
      <c r="D19" s="11" t="s">
        <v>34</v>
      </c>
      <c r="E19" s="16" t="s">
        <v>47</v>
      </c>
    </row>
    <row r="20" spans="1:5" ht="16" hidden="1" x14ac:dyDescent="0.2">
      <c r="A20" s="6" t="s">
        <v>136</v>
      </c>
      <c r="B20" s="11" t="s">
        <v>35</v>
      </c>
      <c r="C20" s="11" t="s">
        <v>13</v>
      </c>
      <c r="D20" s="11" t="s">
        <v>34</v>
      </c>
      <c r="E20" s="16" t="s">
        <v>47</v>
      </c>
    </row>
    <row r="21" spans="1:5" ht="16" hidden="1" x14ac:dyDescent="0.2">
      <c r="A21" s="6" t="s">
        <v>137</v>
      </c>
      <c r="B21" s="11" t="s">
        <v>10</v>
      </c>
      <c r="C21" s="11" t="s">
        <v>8</v>
      </c>
      <c r="D21" s="11" t="s">
        <v>31</v>
      </c>
      <c r="E21" s="16"/>
    </row>
    <row r="22" spans="1:5" ht="16" hidden="1" x14ac:dyDescent="0.2">
      <c r="A22" s="6" t="s">
        <v>138</v>
      </c>
      <c r="B22" s="6" t="s">
        <v>10</v>
      </c>
      <c r="C22" s="6" t="s">
        <v>8</v>
      </c>
      <c r="D22" s="6" t="s">
        <v>31</v>
      </c>
      <c r="E22" s="15"/>
    </row>
    <row r="23" spans="1:5" ht="16" hidden="1" x14ac:dyDescent="0.2">
      <c r="A23" s="6" t="s">
        <v>139</v>
      </c>
      <c r="B23" s="11" t="s">
        <v>41</v>
      </c>
      <c r="C23" s="11" t="s">
        <v>8</v>
      </c>
      <c r="D23" s="11" t="s">
        <v>31</v>
      </c>
      <c r="E23" s="16"/>
    </row>
    <row r="24" spans="1:5" ht="16" hidden="1" x14ac:dyDescent="0.2">
      <c r="A24" s="6" t="s">
        <v>140</v>
      </c>
      <c r="B24" s="11" t="s">
        <v>41</v>
      </c>
      <c r="C24" s="11" t="s">
        <v>8</v>
      </c>
      <c r="D24" s="11" t="s">
        <v>31</v>
      </c>
      <c r="E24" s="18"/>
    </row>
    <row r="25" spans="1:5" ht="16" hidden="1" x14ac:dyDescent="0.2">
      <c r="A25" s="6" t="s">
        <v>141</v>
      </c>
      <c r="B25" s="11" t="s">
        <v>41</v>
      </c>
      <c r="C25" s="11" t="s">
        <v>8</v>
      </c>
      <c r="D25" s="11" t="s">
        <v>31</v>
      </c>
      <c r="E25" s="18"/>
    </row>
    <row r="26" spans="1:5" ht="16" hidden="1" x14ac:dyDescent="0.2">
      <c r="A26" s="6" t="s">
        <v>142</v>
      </c>
      <c r="B26" s="11" t="s">
        <v>41</v>
      </c>
      <c r="C26" s="11" t="s">
        <v>8</v>
      </c>
      <c r="D26" s="11" t="s">
        <v>31</v>
      </c>
      <c r="E26" s="18"/>
    </row>
    <row r="27" spans="1:5" ht="16" hidden="1" x14ac:dyDescent="0.2">
      <c r="A27" s="6" t="s">
        <v>143</v>
      </c>
      <c r="B27" s="11" t="s">
        <v>39</v>
      </c>
      <c r="C27" s="11" t="s">
        <v>66</v>
      </c>
      <c r="D27" s="11" t="s">
        <v>31</v>
      </c>
      <c r="E27" s="18" t="s">
        <v>77</v>
      </c>
    </row>
    <row r="28" spans="1:5" ht="16" hidden="1" x14ac:dyDescent="0.2">
      <c r="A28" s="6" t="s">
        <v>144</v>
      </c>
      <c r="B28" s="11" t="s">
        <v>39</v>
      </c>
      <c r="C28" s="11" t="s">
        <v>66</v>
      </c>
      <c r="D28" s="11" t="s">
        <v>31</v>
      </c>
      <c r="E28" s="17" t="s">
        <v>77</v>
      </c>
    </row>
    <row r="29" spans="1:5" ht="16" hidden="1" x14ac:dyDescent="0.2">
      <c r="A29" s="6" t="s">
        <v>145</v>
      </c>
      <c r="B29" s="11" t="s">
        <v>39</v>
      </c>
      <c r="C29" s="11" t="s">
        <v>66</v>
      </c>
      <c r="D29" s="11" t="s">
        <v>31</v>
      </c>
      <c r="E29" s="16" t="s">
        <v>77</v>
      </c>
    </row>
    <row r="30" spans="1:5" ht="16" hidden="1" x14ac:dyDescent="0.2">
      <c r="A30" s="6" t="s">
        <v>146</v>
      </c>
      <c r="B30" s="11" t="s">
        <v>39</v>
      </c>
      <c r="C30" s="11" t="s">
        <v>66</v>
      </c>
      <c r="D30" s="11" t="s">
        <v>31</v>
      </c>
      <c r="E30" s="16" t="s">
        <v>77</v>
      </c>
    </row>
    <row r="31" spans="1:5" ht="16" hidden="1" x14ac:dyDescent="0.2">
      <c r="A31" s="6" t="s">
        <v>147</v>
      </c>
      <c r="B31" s="11" t="s">
        <v>39</v>
      </c>
      <c r="C31" s="11" t="s">
        <v>66</v>
      </c>
      <c r="D31" s="11" t="s">
        <v>31</v>
      </c>
      <c r="E31" s="16" t="s">
        <v>77</v>
      </c>
    </row>
    <row r="32" spans="1:5" ht="16" hidden="1" x14ac:dyDescent="0.2">
      <c r="A32" s="6" t="s">
        <v>148</v>
      </c>
      <c r="B32" s="11" t="s">
        <v>39</v>
      </c>
      <c r="C32" s="11" t="s">
        <v>66</v>
      </c>
      <c r="D32" s="11" t="s">
        <v>31</v>
      </c>
      <c r="E32" s="16" t="s">
        <v>77</v>
      </c>
    </row>
    <row r="33" spans="1:5" ht="16" x14ac:dyDescent="0.2">
      <c r="A33" s="6" t="s">
        <v>91</v>
      </c>
      <c r="B33" s="11" t="s">
        <v>7</v>
      </c>
      <c r="C33" s="11" t="s">
        <v>8</v>
      </c>
      <c r="D33" s="11" t="s">
        <v>31</v>
      </c>
      <c r="E33" s="16"/>
    </row>
    <row r="34" spans="1:5" ht="16" hidden="1" x14ac:dyDescent="0.2">
      <c r="A34" s="6" t="s">
        <v>149</v>
      </c>
      <c r="B34" s="11" t="s">
        <v>10</v>
      </c>
      <c r="C34" s="11" t="s">
        <v>8</v>
      </c>
      <c r="D34" s="11" t="s">
        <v>31</v>
      </c>
      <c r="E34" s="16"/>
    </row>
    <row r="35" spans="1:5" ht="16" hidden="1" x14ac:dyDescent="0.2">
      <c r="A35" s="6" t="s">
        <v>150</v>
      </c>
      <c r="B35" s="11" t="s">
        <v>10</v>
      </c>
      <c r="C35" s="11" t="s">
        <v>8</v>
      </c>
      <c r="D35" s="11" t="s">
        <v>31</v>
      </c>
      <c r="E35" s="16"/>
    </row>
    <row r="36" spans="1:5" ht="16" hidden="1" x14ac:dyDescent="0.2">
      <c r="A36" s="6" t="s">
        <v>151</v>
      </c>
      <c r="B36" s="11" t="s">
        <v>10</v>
      </c>
      <c r="C36" s="11" t="s">
        <v>8</v>
      </c>
      <c r="D36" s="11" t="s">
        <v>31</v>
      </c>
      <c r="E36" s="16"/>
    </row>
    <row r="37" spans="1:5" ht="16" hidden="1" x14ac:dyDescent="0.2">
      <c r="A37" s="6" t="s">
        <v>152</v>
      </c>
      <c r="B37" s="11" t="s">
        <v>10</v>
      </c>
      <c r="C37" s="11" t="s">
        <v>8</v>
      </c>
      <c r="D37" s="11" t="s">
        <v>31</v>
      </c>
      <c r="E37" s="16"/>
    </row>
    <row r="38" spans="1:5" ht="16" hidden="1" x14ac:dyDescent="0.2">
      <c r="A38" s="6" t="s">
        <v>153</v>
      </c>
      <c r="B38" s="11" t="s">
        <v>10</v>
      </c>
      <c r="C38" s="11" t="s">
        <v>8</v>
      </c>
      <c r="D38" s="11" t="s">
        <v>31</v>
      </c>
      <c r="E38" s="16"/>
    </row>
    <row r="39" spans="1:5" ht="16" hidden="1" x14ac:dyDescent="0.2">
      <c r="A39" s="6" t="s">
        <v>154</v>
      </c>
      <c r="B39" s="11" t="s">
        <v>10</v>
      </c>
      <c r="C39" s="11" t="s">
        <v>8</v>
      </c>
      <c r="D39" s="11" t="s">
        <v>31</v>
      </c>
      <c r="E39" s="16"/>
    </row>
    <row r="40" spans="1:5" ht="16" hidden="1" x14ac:dyDescent="0.2">
      <c r="A40" s="6" t="s">
        <v>155</v>
      </c>
      <c r="B40" s="11" t="s">
        <v>7</v>
      </c>
      <c r="C40" s="11" t="s">
        <v>8</v>
      </c>
      <c r="D40" s="11" t="s">
        <v>31</v>
      </c>
      <c r="E40" s="16"/>
    </row>
    <row r="41" spans="1:5" ht="16" hidden="1" x14ac:dyDescent="0.2">
      <c r="A41" s="6" t="s">
        <v>156</v>
      </c>
      <c r="B41" s="11" t="s">
        <v>7</v>
      </c>
      <c r="C41" s="11" t="s">
        <v>8</v>
      </c>
      <c r="D41" s="11" t="s">
        <v>31</v>
      </c>
      <c r="E41" s="16"/>
    </row>
    <row r="42" spans="1:5" ht="16" hidden="1" x14ac:dyDescent="0.2">
      <c r="A42" s="6" t="s">
        <v>157</v>
      </c>
      <c r="B42" s="11" t="s">
        <v>7</v>
      </c>
      <c r="C42" s="11" t="s">
        <v>8</v>
      </c>
      <c r="D42" s="11" t="s">
        <v>31</v>
      </c>
      <c r="E42" s="17"/>
    </row>
    <row r="43" spans="1:5" ht="16" hidden="1" x14ac:dyDescent="0.2">
      <c r="A43" s="6" t="s">
        <v>158</v>
      </c>
      <c r="B43" s="6" t="s">
        <v>7</v>
      </c>
      <c r="C43" s="6" t="s">
        <v>8</v>
      </c>
      <c r="D43" s="6" t="s">
        <v>31</v>
      </c>
      <c r="E43" s="15"/>
    </row>
    <row r="44" spans="1:5" ht="16" hidden="1" x14ac:dyDescent="0.2">
      <c r="A44" s="6" t="s">
        <v>159</v>
      </c>
      <c r="B44" s="11" t="s">
        <v>7</v>
      </c>
      <c r="C44" s="11" t="s">
        <v>8</v>
      </c>
      <c r="D44" s="11" t="s">
        <v>31</v>
      </c>
      <c r="E44" s="16"/>
    </row>
    <row r="45" spans="1:5" ht="16" hidden="1" x14ac:dyDescent="0.2">
      <c r="A45" s="6" t="s">
        <v>160</v>
      </c>
      <c r="B45" s="11" t="s">
        <v>7</v>
      </c>
      <c r="C45" s="11" t="s">
        <v>8</v>
      </c>
      <c r="D45" s="11" t="s">
        <v>31</v>
      </c>
      <c r="E45" s="18"/>
    </row>
    <row r="46" spans="1:5" ht="16" hidden="1" x14ac:dyDescent="0.2">
      <c r="A46" s="6" t="s">
        <v>161</v>
      </c>
      <c r="B46" s="11" t="s">
        <v>7</v>
      </c>
      <c r="C46" s="11" t="s">
        <v>9</v>
      </c>
      <c r="D46" s="11" t="s">
        <v>31</v>
      </c>
      <c r="E46" s="18"/>
    </row>
    <row r="47" spans="1:5" ht="16" hidden="1" x14ac:dyDescent="0.2">
      <c r="A47" s="6" t="s">
        <v>162</v>
      </c>
      <c r="B47" s="11" t="s">
        <v>7</v>
      </c>
      <c r="C47" s="11" t="s">
        <v>9</v>
      </c>
      <c r="D47" s="11" t="s">
        <v>31</v>
      </c>
      <c r="E47" s="18"/>
    </row>
    <row r="48" spans="1:5" ht="16" hidden="1" x14ac:dyDescent="0.2">
      <c r="A48" s="6" t="s">
        <v>163</v>
      </c>
      <c r="B48" s="11" t="s">
        <v>7</v>
      </c>
      <c r="C48" s="11" t="s">
        <v>9</v>
      </c>
      <c r="D48" s="11" t="s">
        <v>31</v>
      </c>
      <c r="E48" s="18"/>
    </row>
    <row r="49" spans="1:5" ht="16" hidden="1" x14ac:dyDescent="0.2">
      <c r="A49" s="6" t="s">
        <v>164</v>
      </c>
      <c r="B49" s="11" t="s">
        <v>38</v>
      </c>
      <c r="C49" s="11" t="s">
        <v>14</v>
      </c>
      <c r="D49" s="11" t="s">
        <v>34</v>
      </c>
      <c r="E49" s="18" t="s">
        <v>48</v>
      </c>
    </row>
    <row r="50" spans="1:5" ht="16" hidden="1" x14ac:dyDescent="0.2">
      <c r="A50" s="6" t="s">
        <v>166</v>
      </c>
      <c r="B50" s="11" t="s">
        <v>38</v>
      </c>
      <c r="C50" s="11" t="s">
        <v>14</v>
      </c>
      <c r="D50" s="11" t="s">
        <v>34</v>
      </c>
      <c r="E50" s="17" t="s">
        <v>48</v>
      </c>
    </row>
    <row r="51" spans="1:5" ht="16" hidden="1" x14ac:dyDescent="0.2">
      <c r="A51" s="6" t="s">
        <v>167</v>
      </c>
      <c r="B51" s="11" t="s">
        <v>38</v>
      </c>
      <c r="C51" s="11" t="s">
        <v>14</v>
      </c>
      <c r="D51" s="11" t="s">
        <v>34</v>
      </c>
      <c r="E51" s="16" t="s">
        <v>48</v>
      </c>
    </row>
    <row r="52" spans="1:5" ht="16" hidden="1" x14ac:dyDescent="0.2">
      <c r="A52" s="6" t="s">
        <v>168</v>
      </c>
      <c r="B52" s="11" t="s">
        <v>67</v>
      </c>
      <c r="C52" s="11" t="s">
        <v>8</v>
      </c>
      <c r="D52" s="11" t="s">
        <v>31</v>
      </c>
      <c r="E52" s="18"/>
    </row>
    <row r="53" spans="1:5" ht="16" hidden="1" x14ac:dyDescent="0.2">
      <c r="A53" s="6" t="s">
        <v>169</v>
      </c>
      <c r="B53" s="11" t="s">
        <v>67</v>
      </c>
      <c r="C53" s="11" t="s">
        <v>8</v>
      </c>
      <c r="D53" s="11" t="s">
        <v>31</v>
      </c>
      <c r="E53" s="18"/>
    </row>
    <row r="54" spans="1:5" ht="16" hidden="1" x14ac:dyDescent="0.2">
      <c r="A54" s="6" t="s">
        <v>170</v>
      </c>
      <c r="B54" s="11" t="s">
        <v>67</v>
      </c>
      <c r="C54" s="11" t="s">
        <v>8</v>
      </c>
      <c r="D54" s="11" t="s">
        <v>31</v>
      </c>
      <c r="E54" s="18"/>
    </row>
    <row r="55" spans="1:5" ht="16" hidden="1" x14ac:dyDescent="0.2">
      <c r="A55" s="6" t="s">
        <v>171</v>
      </c>
      <c r="B55" s="11" t="s">
        <v>67</v>
      </c>
      <c r="C55" s="11" t="s">
        <v>8</v>
      </c>
      <c r="D55" s="11" t="s">
        <v>31</v>
      </c>
      <c r="E55" s="18"/>
    </row>
    <row r="56" spans="1:5" ht="16" hidden="1" x14ac:dyDescent="0.2">
      <c r="A56" s="6" t="s">
        <v>172</v>
      </c>
      <c r="B56" s="11" t="s">
        <v>7</v>
      </c>
      <c r="C56" s="11" t="s">
        <v>9</v>
      </c>
      <c r="D56" s="11" t="s">
        <v>31</v>
      </c>
      <c r="E56" s="18"/>
    </row>
    <row r="57" spans="1:5" ht="16" hidden="1" x14ac:dyDescent="0.2">
      <c r="A57" s="6" t="s">
        <v>173</v>
      </c>
      <c r="B57" s="11" t="s">
        <v>7</v>
      </c>
      <c r="C57" s="11" t="s">
        <v>9</v>
      </c>
      <c r="D57" s="11" t="s">
        <v>31</v>
      </c>
      <c r="E57" s="18"/>
    </row>
    <row r="58" spans="1:5" ht="16" hidden="1" x14ac:dyDescent="0.2">
      <c r="A58" s="6" t="s">
        <v>306</v>
      </c>
      <c r="B58" s="11" t="s">
        <v>7</v>
      </c>
      <c r="C58" s="11" t="s">
        <v>9</v>
      </c>
      <c r="D58" s="11" t="s">
        <v>31</v>
      </c>
      <c r="E58" s="18"/>
    </row>
    <row r="59" spans="1:5" ht="16" hidden="1" x14ac:dyDescent="0.2">
      <c r="A59" s="6" t="s">
        <v>290</v>
      </c>
      <c r="B59" s="11" t="s">
        <v>7</v>
      </c>
      <c r="C59" s="11" t="s">
        <v>9</v>
      </c>
      <c r="D59" s="11" t="s">
        <v>31</v>
      </c>
      <c r="E59" s="18"/>
    </row>
    <row r="60" spans="1:5" ht="16" hidden="1" x14ac:dyDescent="0.2">
      <c r="A60" s="6" t="s">
        <v>291</v>
      </c>
      <c r="B60" s="11" t="s">
        <v>7</v>
      </c>
      <c r="C60" s="11" t="s">
        <v>9</v>
      </c>
      <c r="D60" s="11" t="s">
        <v>31</v>
      </c>
      <c r="E60" s="18"/>
    </row>
    <row r="61" spans="1:5" ht="16" hidden="1" x14ac:dyDescent="0.2">
      <c r="A61" s="6" t="s">
        <v>68</v>
      </c>
      <c r="B61" s="11" t="s">
        <v>15</v>
      </c>
      <c r="C61" s="11" t="s">
        <v>8</v>
      </c>
      <c r="D61" s="11" t="s">
        <v>31</v>
      </c>
      <c r="E61" s="24"/>
    </row>
    <row r="62" spans="1:5" ht="16" hidden="1" x14ac:dyDescent="0.2">
      <c r="A62" s="6" t="s">
        <v>69</v>
      </c>
      <c r="B62" s="11" t="s">
        <v>70</v>
      </c>
      <c r="C62" s="11" t="s">
        <v>11</v>
      </c>
      <c r="D62" s="11" t="s">
        <v>34</v>
      </c>
      <c r="E62" s="24"/>
    </row>
    <row r="63" spans="1:5" ht="16" hidden="1" x14ac:dyDescent="0.2">
      <c r="A63" s="6" t="s">
        <v>98</v>
      </c>
      <c r="B63" s="11" t="s">
        <v>36</v>
      </c>
      <c r="C63" s="11" t="s">
        <v>11</v>
      </c>
      <c r="D63" s="11" t="s">
        <v>34</v>
      </c>
      <c r="E63" s="18" t="s">
        <v>45</v>
      </c>
    </row>
    <row r="64" spans="1:5" ht="16" hidden="1" x14ac:dyDescent="0.2">
      <c r="A64" s="6" t="s">
        <v>101</v>
      </c>
      <c r="B64" s="11" t="s">
        <v>36</v>
      </c>
      <c r="C64" s="11" t="s">
        <v>11</v>
      </c>
      <c r="D64" s="11" t="s">
        <v>34</v>
      </c>
      <c r="E64" s="18" t="s">
        <v>45</v>
      </c>
    </row>
    <row r="65" spans="1:5" ht="16" hidden="1" x14ac:dyDescent="0.2">
      <c r="A65" s="6" t="s">
        <v>292</v>
      </c>
      <c r="B65" s="11" t="s">
        <v>7</v>
      </c>
      <c r="C65" s="11" t="s">
        <v>9</v>
      </c>
      <c r="D65" s="11" t="s">
        <v>31</v>
      </c>
      <c r="E65" s="18"/>
    </row>
    <row r="66" spans="1:5" ht="16" hidden="1" x14ac:dyDescent="0.2">
      <c r="A66" s="6" t="s">
        <v>293</v>
      </c>
      <c r="B66" s="11" t="s">
        <v>7</v>
      </c>
      <c r="C66" s="11" t="s">
        <v>9</v>
      </c>
      <c r="D66" s="11" t="s">
        <v>31</v>
      </c>
      <c r="E66" s="18"/>
    </row>
    <row r="67" spans="1:5" ht="16" hidden="1" x14ac:dyDescent="0.2">
      <c r="A67" s="6" t="s">
        <v>104</v>
      </c>
      <c r="B67" s="11" t="s">
        <v>36</v>
      </c>
      <c r="C67" s="11" t="s">
        <v>11</v>
      </c>
      <c r="D67" s="11" t="s">
        <v>34</v>
      </c>
      <c r="E67" s="18" t="s">
        <v>45</v>
      </c>
    </row>
    <row r="68" spans="1:5" ht="16" hidden="1" x14ac:dyDescent="0.2">
      <c r="A68" s="6" t="s">
        <v>105</v>
      </c>
      <c r="B68" s="11" t="s">
        <v>36</v>
      </c>
      <c r="C68" s="11" t="s">
        <v>11</v>
      </c>
      <c r="D68" s="11" t="s">
        <v>34</v>
      </c>
      <c r="E68" s="18" t="s">
        <v>45</v>
      </c>
    </row>
    <row r="69" spans="1:5" ht="16" hidden="1" x14ac:dyDescent="0.2">
      <c r="A69" s="6" t="s">
        <v>294</v>
      </c>
      <c r="B69" s="11" t="s">
        <v>7</v>
      </c>
      <c r="C69" s="11" t="s">
        <v>9</v>
      </c>
      <c r="D69" s="11" t="s">
        <v>31</v>
      </c>
      <c r="E69" s="18"/>
    </row>
    <row r="70" spans="1:5" ht="16" hidden="1" x14ac:dyDescent="0.2">
      <c r="A70" s="6" t="s">
        <v>295</v>
      </c>
      <c r="B70" s="11" t="s">
        <v>7</v>
      </c>
      <c r="C70" s="11" t="s">
        <v>9</v>
      </c>
      <c r="D70" s="11" t="s">
        <v>31</v>
      </c>
      <c r="E70" s="18"/>
    </row>
    <row r="71" spans="1:5" ht="16" hidden="1" x14ac:dyDescent="0.2">
      <c r="A71" s="6" t="s">
        <v>110</v>
      </c>
      <c r="B71" s="11" t="s">
        <v>37</v>
      </c>
      <c r="C71" s="11" t="s">
        <v>12</v>
      </c>
      <c r="D71" s="11" t="s">
        <v>34</v>
      </c>
      <c r="E71" s="18" t="s">
        <v>46</v>
      </c>
    </row>
    <row r="72" spans="1:5" ht="16" hidden="1" x14ac:dyDescent="0.2">
      <c r="A72" s="6" t="s">
        <v>111</v>
      </c>
      <c r="B72" s="11" t="s">
        <v>37</v>
      </c>
      <c r="C72" s="11" t="s">
        <v>12</v>
      </c>
      <c r="D72" s="11" t="s">
        <v>34</v>
      </c>
      <c r="E72" s="17" t="s">
        <v>46</v>
      </c>
    </row>
    <row r="73" spans="1:5" ht="16" hidden="1" x14ac:dyDescent="0.2">
      <c r="A73" s="6" t="s">
        <v>296</v>
      </c>
      <c r="B73" s="11" t="s">
        <v>7</v>
      </c>
      <c r="C73" s="11" t="s">
        <v>9</v>
      </c>
      <c r="D73" s="11" t="s">
        <v>31</v>
      </c>
      <c r="E73" s="16"/>
    </row>
    <row r="74" spans="1:5" ht="16" hidden="1" x14ac:dyDescent="0.2">
      <c r="A74" s="6" t="s">
        <v>297</v>
      </c>
      <c r="B74" s="11" t="s">
        <v>7</v>
      </c>
      <c r="C74" s="11" t="s">
        <v>9</v>
      </c>
      <c r="D74" s="11" t="s">
        <v>31</v>
      </c>
      <c r="E74" s="16"/>
    </row>
    <row r="75" spans="1:5" ht="16" hidden="1" x14ac:dyDescent="0.2">
      <c r="A75" s="6" t="s">
        <v>114</v>
      </c>
      <c r="B75" s="11" t="s">
        <v>35</v>
      </c>
      <c r="C75" s="11" t="s">
        <v>13</v>
      </c>
      <c r="D75" s="11" t="s">
        <v>34</v>
      </c>
      <c r="E75" s="16" t="s">
        <v>47</v>
      </c>
    </row>
    <row r="76" spans="1:5" ht="16" hidden="1" x14ac:dyDescent="0.2">
      <c r="A76" s="6" t="s">
        <v>115</v>
      </c>
      <c r="B76" s="11" t="s">
        <v>35</v>
      </c>
      <c r="C76" s="11" t="s">
        <v>13</v>
      </c>
      <c r="D76" s="11" t="s">
        <v>34</v>
      </c>
      <c r="E76" s="16" t="s">
        <v>47</v>
      </c>
    </row>
    <row r="77" spans="1:5" ht="16" hidden="1" x14ac:dyDescent="0.2">
      <c r="A77" s="6" t="s">
        <v>287</v>
      </c>
      <c r="B77" s="11" t="s">
        <v>6</v>
      </c>
      <c r="C77" s="11" t="s">
        <v>6</v>
      </c>
      <c r="D77" s="11" t="s">
        <v>49</v>
      </c>
      <c r="E77" s="16"/>
    </row>
    <row r="78" spans="1:5" ht="32" hidden="1" x14ac:dyDescent="0.2">
      <c r="A78" s="6" t="s">
        <v>178</v>
      </c>
      <c r="B78" s="11"/>
      <c r="C78" s="11" t="s">
        <v>4</v>
      </c>
      <c r="D78" s="11" t="s">
        <v>5</v>
      </c>
      <c r="E78" s="16"/>
    </row>
    <row r="79" spans="1:5" ht="32" hidden="1" x14ac:dyDescent="0.2">
      <c r="A79" s="6" t="s">
        <v>16</v>
      </c>
      <c r="B79" s="11"/>
      <c r="C79" s="11" t="s">
        <v>71</v>
      </c>
      <c r="D79" s="11" t="s">
        <v>72</v>
      </c>
      <c r="E79" s="19"/>
    </row>
    <row r="80" spans="1:5" ht="32" hidden="1" x14ac:dyDescent="0.2">
      <c r="A80" s="6" t="s">
        <v>17</v>
      </c>
      <c r="B80" s="11" t="s">
        <v>78</v>
      </c>
      <c r="C80" s="11" t="s">
        <v>18</v>
      </c>
      <c r="D80" s="11" t="s">
        <v>79</v>
      </c>
      <c r="E80" s="16" t="s">
        <v>63</v>
      </c>
    </row>
    <row r="81" spans="1:5" ht="16" hidden="1" x14ac:dyDescent="0.2">
      <c r="A81" s="6" t="s">
        <v>179</v>
      </c>
      <c r="B81" s="11" t="s">
        <v>52</v>
      </c>
      <c r="C81" s="11" t="s">
        <v>19</v>
      </c>
      <c r="D81" s="11" t="s">
        <v>53</v>
      </c>
      <c r="E81" s="16" t="s">
        <v>42</v>
      </c>
    </row>
    <row r="82" spans="1:5" ht="16" hidden="1" x14ac:dyDescent="0.2">
      <c r="A82" s="6" t="s">
        <v>182</v>
      </c>
      <c r="B82" s="11" t="s">
        <v>52</v>
      </c>
      <c r="C82" s="11" t="s">
        <v>19</v>
      </c>
      <c r="D82" s="11" t="s">
        <v>53</v>
      </c>
      <c r="E82" s="16" t="s">
        <v>42</v>
      </c>
    </row>
    <row r="83" spans="1:5" ht="16" hidden="1" x14ac:dyDescent="0.2">
      <c r="A83" s="6" t="s">
        <v>57</v>
      </c>
      <c r="B83" s="11" t="s">
        <v>54</v>
      </c>
      <c r="C83" s="11" t="s">
        <v>55</v>
      </c>
      <c r="D83" s="11" t="s">
        <v>29</v>
      </c>
      <c r="E83" s="19" t="s">
        <v>56</v>
      </c>
    </row>
    <row r="84" spans="1:5" ht="16" hidden="1" x14ac:dyDescent="0.2">
      <c r="A84" s="6" t="s">
        <v>198</v>
      </c>
      <c r="B84" s="11" t="s">
        <v>20</v>
      </c>
      <c r="C84" s="11" t="s">
        <v>21</v>
      </c>
      <c r="D84" s="11" t="s">
        <v>30</v>
      </c>
      <c r="E84" s="16" t="s">
        <v>80</v>
      </c>
    </row>
    <row r="85" spans="1:5" ht="16" hidden="1" x14ac:dyDescent="0.2">
      <c r="A85" s="6" t="s">
        <v>200</v>
      </c>
      <c r="B85" s="11" t="s">
        <v>20</v>
      </c>
      <c r="C85" s="11" t="s">
        <v>21</v>
      </c>
      <c r="D85" s="11" t="s">
        <v>30</v>
      </c>
      <c r="E85" s="16" t="s">
        <v>80</v>
      </c>
    </row>
    <row r="86" spans="1:5" ht="16" hidden="1" x14ac:dyDescent="0.2">
      <c r="A86" s="6" t="s">
        <v>201</v>
      </c>
      <c r="B86" s="11" t="s">
        <v>20</v>
      </c>
      <c r="C86" s="11" t="s">
        <v>21</v>
      </c>
      <c r="D86" s="11" t="s">
        <v>30</v>
      </c>
      <c r="E86" s="16" t="s">
        <v>80</v>
      </c>
    </row>
    <row r="87" spans="1:5" ht="16" hidden="1" x14ac:dyDescent="0.2">
      <c r="A87" s="6" t="s">
        <v>202</v>
      </c>
      <c r="B87" s="11" t="s">
        <v>20</v>
      </c>
      <c r="C87" s="11" t="s">
        <v>21</v>
      </c>
      <c r="D87" s="11" t="s">
        <v>30</v>
      </c>
      <c r="E87" s="16" t="s">
        <v>80</v>
      </c>
    </row>
    <row r="88" spans="1:5" ht="16" hidden="1" x14ac:dyDescent="0.2">
      <c r="A88" s="6" t="s">
        <v>203</v>
      </c>
      <c r="B88" s="11" t="s">
        <v>20</v>
      </c>
      <c r="C88" s="11" t="s">
        <v>21</v>
      </c>
      <c r="D88" s="11" t="s">
        <v>30</v>
      </c>
      <c r="E88" s="16" t="s">
        <v>80</v>
      </c>
    </row>
    <row r="89" spans="1:5" ht="16" hidden="1" x14ac:dyDescent="0.2">
      <c r="A89" s="6" t="s">
        <v>284</v>
      </c>
      <c r="B89" s="11" t="s">
        <v>20</v>
      </c>
      <c r="C89" s="11" t="s">
        <v>21</v>
      </c>
      <c r="D89" s="11" t="s">
        <v>30</v>
      </c>
      <c r="E89" s="16" t="s">
        <v>80</v>
      </c>
    </row>
    <row r="90" spans="1:5" ht="16" hidden="1" x14ac:dyDescent="0.2">
      <c r="A90" s="6" t="s">
        <v>204</v>
      </c>
      <c r="B90" s="14" t="s">
        <v>58</v>
      </c>
      <c r="C90" s="14" t="s">
        <v>59</v>
      </c>
      <c r="D90" s="14" t="s">
        <v>30</v>
      </c>
      <c r="E90" s="20"/>
    </row>
    <row r="91" spans="1:5" ht="16" hidden="1" x14ac:dyDescent="0.2">
      <c r="A91" s="6" t="s">
        <v>207</v>
      </c>
      <c r="B91" s="14" t="s">
        <v>58</v>
      </c>
      <c r="C91" s="14" t="s">
        <v>59</v>
      </c>
      <c r="D91" s="14" t="s">
        <v>30</v>
      </c>
      <c r="E91" s="19"/>
    </row>
    <row r="92" spans="1:5" ht="16" hidden="1" x14ac:dyDescent="0.2">
      <c r="A92" s="6" t="s">
        <v>288</v>
      </c>
      <c r="B92" s="11" t="s">
        <v>6</v>
      </c>
      <c r="C92" s="11" t="s">
        <v>6</v>
      </c>
      <c r="D92" s="11" t="s">
        <v>49</v>
      </c>
      <c r="E92" s="18"/>
    </row>
    <row r="93" spans="1:5" ht="16" hidden="1" x14ac:dyDescent="0.2">
      <c r="A93" s="6" t="s">
        <v>289</v>
      </c>
      <c r="B93" s="11" t="s">
        <v>6</v>
      </c>
      <c r="C93" s="11" t="s">
        <v>6</v>
      </c>
      <c r="D93" s="11" t="s">
        <v>49</v>
      </c>
      <c r="E93" s="18"/>
    </row>
    <row r="94" spans="1:5" ht="16" hidden="1" x14ac:dyDescent="0.2">
      <c r="A94" s="6" t="s">
        <v>237</v>
      </c>
      <c r="B94" s="11" t="s">
        <v>25</v>
      </c>
      <c r="C94" s="11" t="s">
        <v>22</v>
      </c>
      <c r="D94" s="11" t="s">
        <v>33</v>
      </c>
      <c r="E94" s="17"/>
    </row>
    <row r="95" spans="1:5" ht="16" hidden="1" x14ac:dyDescent="0.2">
      <c r="A95" s="6" t="s">
        <v>209</v>
      </c>
      <c r="B95" s="11" t="s">
        <v>60</v>
      </c>
      <c r="C95" s="11" t="s">
        <v>61</v>
      </c>
      <c r="D95" s="11" t="s">
        <v>33</v>
      </c>
      <c r="E95" s="16" t="s">
        <v>74</v>
      </c>
    </row>
    <row r="96" spans="1:5" ht="16" hidden="1" x14ac:dyDescent="0.2">
      <c r="A96" s="6" t="s">
        <v>210</v>
      </c>
      <c r="B96" s="11" t="s">
        <v>60</v>
      </c>
      <c r="C96" s="11" t="s">
        <v>61</v>
      </c>
      <c r="D96" s="11" t="s">
        <v>33</v>
      </c>
      <c r="E96" s="16" t="s">
        <v>74</v>
      </c>
    </row>
    <row r="97" spans="1:5" ht="16" hidden="1" x14ac:dyDescent="0.2">
      <c r="A97" s="6" t="s">
        <v>238</v>
      </c>
      <c r="B97" s="11" t="s">
        <v>25</v>
      </c>
      <c r="C97" s="11" t="s">
        <v>22</v>
      </c>
      <c r="D97" s="11" t="s">
        <v>33</v>
      </c>
      <c r="E97" s="16"/>
    </row>
    <row r="98" spans="1:5" ht="16" hidden="1" x14ac:dyDescent="0.2">
      <c r="A98" s="6" t="s">
        <v>65</v>
      </c>
      <c r="B98" s="11" t="s">
        <v>81</v>
      </c>
      <c r="C98" s="11" t="s">
        <v>22</v>
      </c>
      <c r="D98" s="11" t="s">
        <v>33</v>
      </c>
      <c r="E98" s="19"/>
    </row>
    <row r="99" spans="1:5" ht="16" hidden="1" x14ac:dyDescent="0.2">
      <c r="A99" s="6" t="s">
        <v>211</v>
      </c>
      <c r="B99" s="11" t="s">
        <v>60</v>
      </c>
      <c r="C99" s="11" t="s">
        <v>61</v>
      </c>
      <c r="D99" s="11" t="s">
        <v>33</v>
      </c>
      <c r="E99" s="16" t="s">
        <v>74</v>
      </c>
    </row>
    <row r="100" spans="1:5" ht="16" hidden="1" x14ac:dyDescent="0.2">
      <c r="A100" s="6" t="s">
        <v>212</v>
      </c>
      <c r="B100" s="11" t="s">
        <v>60</v>
      </c>
      <c r="C100" s="11" t="s">
        <v>61</v>
      </c>
      <c r="D100" s="11" t="s">
        <v>33</v>
      </c>
      <c r="E100" s="16" t="s">
        <v>74</v>
      </c>
    </row>
    <row r="101" spans="1:5" ht="16" hidden="1" x14ac:dyDescent="0.2">
      <c r="A101" s="6" t="s">
        <v>213</v>
      </c>
      <c r="B101" s="11" t="s">
        <v>60</v>
      </c>
      <c r="C101" s="11" t="s">
        <v>61</v>
      </c>
      <c r="D101" s="11" t="s">
        <v>33</v>
      </c>
      <c r="E101" s="16" t="s">
        <v>74</v>
      </c>
    </row>
    <row r="102" spans="1:5" ht="16" hidden="1" x14ac:dyDescent="0.2">
      <c r="A102" s="6" t="s">
        <v>214</v>
      </c>
      <c r="B102" s="11" t="s">
        <v>60</v>
      </c>
      <c r="C102" s="11" t="s">
        <v>61</v>
      </c>
      <c r="D102" s="11" t="s">
        <v>33</v>
      </c>
      <c r="E102" s="18" t="s">
        <v>74</v>
      </c>
    </row>
    <row r="103" spans="1:5" ht="16" hidden="1" x14ac:dyDescent="0.2">
      <c r="A103" s="6" t="s">
        <v>215</v>
      </c>
      <c r="B103" s="14" t="s">
        <v>51</v>
      </c>
      <c r="C103" s="14" t="s">
        <v>61</v>
      </c>
      <c r="D103" s="14" t="s">
        <v>33</v>
      </c>
      <c r="E103" s="23" t="s">
        <v>73</v>
      </c>
    </row>
    <row r="104" spans="1:5" ht="16" hidden="1" x14ac:dyDescent="0.2">
      <c r="A104" s="6" t="s">
        <v>216</v>
      </c>
      <c r="B104" s="14" t="s">
        <v>51</v>
      </c>
      <c r="C104" s="14" t="s">
        <v>61</v>
      </c>
      <c r="D104" s="14" t="s">
        <v>33</v>
      </c>
      <c r="E104" s="23" t="s">
        <v>73</v>
      </c>
    </row>
    <row r="105" spans="1:5" ht="16" hidden="1" x14ac:dyDescent="0.2">
      <c r="A105" s="6" t="s">
        <v>23</v>
      </c>
      <c r="B105" s="11" t="s">
        <v>64</v>
      </c>
      <c r="C105" s="11" t="s">
        <v>22</v>
      </c>
      <c r="D105" s="11" t="s">
        <v>33</v>
      </c>
      <c r="E105" s="24"/>
    </row>
    <row r="106" spans="1:5" ht="16" hidden="1" x14ac:dyDescent="0.2">
      <c r="A106" s="6" t="s">
        <v>217</v>
      </c>
      <c r="B106" s="11" t="s">
        <v>50</v>
      </c>
      <c r="C106" s="11" t="s">
        <v>22</v>
      </c>
      <c r="D106" s="11" t="s">
        <v>33</v>
      </c>
      <c r="E106" s="17"/>
    </row>
    <row r="107" spans="1:5" ht="16" hidden="1" x14ac:dyDescent="0.2">
      <c r="A107" s="6" t="s">
        <v>219</v>
      </c>
      <c r="B107" s="11" t="s">
        <v>50</v>
      </c>
      <c r="C107" s="11" t="s">
        <v>22</v>
      </c>
      <c r="D107" s="11" t="s">
        <v>33</v>
      </c>
      <c r="E107" s="16"/>
    </row>
    <row r="108" spans="1:5" ht="16" hidden="1" x14ac:dyDescent="0.2">
      <c r="A108" s="6" t="s">
        <v>220</v>
      </c>
      <c r="B108" s="11" t="s">
        <v>50</v>
      </c>
      <c r="C108" s="11" t="s">
        <v>22</v>
      </c>
      <c r="D108" s="11" t="s">
        <v>33</v>
      </c>
      <c r="E108" s="16"/>
    </row>
    <row r="109" spans="1:5" ht="16" hidden="1" x14ac:dyDescent="0.2">
      <c r="A109" s="6" t="s">
        <v>221</v>
      </c>
      <c r="B109" s="11" t="s">
        <v>50</v>
      </c>
      <c r="C109" s="11" t="s">
        <v>22</v>
      </c>
      <c r="D109" s="11" t="s">
        <v>33</v>
      </c>
      <c r="E109" s="16"/>
    </row>
    <row r="110" spans="1:5" ht="16" hidden="1" x14ac:dyDescent="0.2">
      <c r="A110" s="6" t="s">
        <v>222</v>
      </c>
      <c r="B110" s="11" t="s">
        <v>50</v>
      </c>
      <c r="C110" s="11" t="s">
        <v>22</v>
      </c>
      <c r="D110" s="11" t="s">
        <v>33</v>
      </c>
      <c r="E110" s="16"/>
    </row>
    <row r="111" spans="1:5" ht="16" hidden="1" x14ac:dyDescent="0.2">
      <c r="A111" s="6" t="s">
        <v>223</v>
      </c>
      <c r="B111" s="11" t="s">
        <v>50</v>
      </c>
      <c r="C111" s="11" t="s">
        <v>22</v>
      </c>
      <c r="D111" s="11" t="s">
        <v>33</v>
      </c>
      <c r="E111" s="18"/>
    </row>
    <row r="112" spans="1:5" ht="32" hidden="1" x14ac:dyDescent="0.2">
      <c r="A112" s="6" t="s">
        <v>224</v>
      </c>
      <c r="B112" s="11" t="s">
        <v>75</v>
      </c>
      <c r="C112" s="11" t="s">
        <v>22</v>
      </c>
      <c r="D112" s="11" t="s">
        <v>32</v>
      </c>
      <c r="E112" s="18" t="s">
        <v>76</v>
      </c>
    </row>
    <row r="113" spans="1:5" ht="32" hidden="1" x14ac:dyDescent="0.2">
      <c r="A113" s="6" t="s">
        <v>226</v>
      </c>
      <c r="B113" s="11" t="s">
        <v>75</v>
      </c>
      <c r="C113" s="11" t="s">
        <v>22</v>
      </c>
      <c r="D113" s="11" t="s">
        <v>32</v>
      </c>
      <c r="E113" s="17" t="s">
        <v>76</v>
      </c>
    </row>
    <row r="114" spans="1:5" ht="16" hidden="1" x14ac:dyDescent="0.2">
      <c r="A114" s="6" t="s">
        <v>227</v>
      </c>
      <c r="B114" s="6" t="s">
        <v>40</v>
      </c>
      <c r="C114" s="6" t="s">
        <v>22</v>
      </c>
      <c r="D114" s="6" t="s">
        <v>62</v>
      </c>
      <c r="E114" s="15" t="s">
        <v>63</v>
      </c>
    </row>
    <row r="115" spans="1:5" ht="16" hidden="1" x14ac:dyDescent="0.2">
      <c r="A115" s="6" t="s">
        <v>228</v>
      </c>
      <c r="B115" s="6" t="s">
        <v>40</v>
      </c>
      <c r="C115" s="6" t="s">
        <v>22</v>
      </c>
      <c r="D115" s="6" t="s">
        <v>62</v>
      </c>
      <c r="E115" s="15" t="s">
        <v>63</v>
      </c>
    </row>
    <row r="116" spans="1:5" ht="16" hidden="1" x14ac:dyDescent="0.2">
      <c r="A116" s="6" t="s">
        <v>229</v>
      </c>
      <c r="B116" s="11" t="s">
        <v>40</v>
      </c>
      <c r="C116" s="11" t="s">
        <v>22</v>
      </c>
      <c r="D116" s="11" t="s">
        <v>62</v>
      </c>
      <c r="E116" s="16" t="s">
        <v>63</v>
      </c>
    </row>
    <row r="117" spans="1:5" ht="16" hidden="1" x14ac:dyDescent="0.2">
      <c r="A117" s="6" t="s">
        <v>230</v>
      </c>
      <c r="B117" s="11" t="s">
        <v>40</v>
      </c>
      <c r="C117" s="11" t="s">
        <v>22</v>
      </c>
      <c r="D117" s="11" t="s">
        <v>62</v>
      </c>
      <c r="E117" s="18" t="s">
        <v>63</v>
      </c>
    </row>
    <row r="118" spans="1:5" ht="16" hidden="1" x14ac:dyDescent="0.2">
      <c r="A118" s="6" t="s">
        <v>231</v>
      </c>
      <c r="B118" s="11" t="s">
        <v>24</v>
      </c>
      <c r="C118" s="11" t="s">
        <v>22</v>
      </c>
      <c r="D118" s="11" t="s">
        <v>33</v>
      </c>
      <c r="E118" s="18" t="s">
        <v>44</v>
      </c>
    </row>
    <row r="119" spans="1:5" ht="16" hidden="1" x14ac:dyDescent="0.2">
      <c r="A119" s="6" t="s">
        <v>285</v>
      </c>
      <c r="B119" s="11" t="s">
        <v>24</v>
      </c>
      <c r="C119" s="11" t="s">
        <v>22</v>
      </c>
      <c r="D119" s="11" t="s">
        <v>33</v>
      </c>
      <c r="E119" s="17" t="s">
        <v>44</v>
      </c>
    </row>
    <row r="120" spans="1:5" ht="16" hidden="1" x14ac:dyDescent="0.2">
      <c r="A120" s="6" t="s">
        <v>233</v>
      </c>
      <c r="B120" s="11" t="s">
        <v>24</v>
      </c>
      <c r="C120" s="11" t="s">
        <v>22</v>
      </c>
      <c r="D120" s="11" t="s">
        <v>33</v>
      </c>
      <c r="E120" s="16" t="s">
        <v>44</v>
      </c>
    </row>
    <row r="121" spans="1:5" ht="16" hidden="1" x14ac:dyDescent="0.2">
      <c r="A121" s="6" t="s">
        <v>234</v>
      </c>
      <c r="B121" s="12" t="s">
        <v>24</v>
      </c>
      <c r="C121" s="11" t="s">
        <v>22</v>
      </c>
      <c r="D121" s="11" t="s">
        <v>33</v>
      </c>
      <c r="E121" s="17" t="s">
        <v>44</v>
      </c>
    </row>
    <row r="122" spans="1:5" ht="16" hidden="1" x14ac:dyDescent="0.2">
      <c r="A122" s="6" t="s">
        <v>235</v>
      </c>
      <c r="B122" s="6" t="s">
        <v>24</v>
      </c>
      <c r="C122" s="6" t="s">
        <v>22</v>
      </c>
      <c r="D122" s="6" t="s">
        <v>33</v>
      </c>
      <c r="E122" s="15" t="s">
        <v>44</v>
      </c>
    </row>
    <row r="123" spans="1:5" ht="16" hidden="1" x14ac:dyDescent="0.2">
      <c r="A123" s="6" t="s">
        <v>236</v>
      </c>
      <c r="B123" s="11" t="s">
        <v>24</v>
      </c>
      <c r="C123" s="11" t="s">
        <v>22</v>
      </c>
      <c r="D123" s="11" t="s">
        <v>33</v>
      </c>
      <c r="E123" s="16" t="s">
        <v>44</v>
      </c>
    </row>
    <row r="124" spans="1:5" ht="32" hidden="1" x14ac:dyDescent="0.2">
      <c r="A124" s="6" t="s">
        <v>248</v>
      </c>
      <c r="B124" s="13"/>
      <c r="C124" s="11" t="s">
        <v>26</v>
      </c>
      <c r="D124" s="11" t="s">
        <v>27</v>
      </c>
      <c r="E124" s="18"/>
    </row>
    <row r="125" spans="1:5" ht="32" hidden="1" x14ac:dyDescent="0.2">
      <c r="A125" s="11" t="s">
        <v>250</v>
      </c>
      <c r="B125" s="13"/>
      <c r="C125" s="11" t="s">
        <v>26</v>
      </c>
      <c r="D125" s="13" t="s">
        <v>27</v>
      </c>
      <c r="E125" s="18"/>
    </row>
  </sheetData>
  <sortState xmlns:xlrd2="http://schemas.microsoft.com/office/spreadsheetml/2017/richdata2" ref="G7:G15">
    <sortCondition ref="G7:G15"/>
  </sortState>
  <phoneticPr fontId="18" type="noConversion"/>
  <pageMargins left="1" right="1" top="1" bottom="1" header="0.5" footer="0.5"/>
  <pageSetup paperSize="9" scale="61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78A7-BC6B-FE42-958A-9F5CB1A54421}">
  <dimension ref="A1:F133"/>
  <sheetViews>
    <sheetView tabSelected="1" workbookViewId="0">
      <selection activeCell="B133" sqref="B133"/>
    </sheetView>
  </sheetViews>
  <sheetFormatPr baseColWidth="10" defaultRowHeight="15" x14ac:dyDescent="0.2"/>
  <cols>
    <col min="1" max="1" width="7.33203125" bestFit="1" customWidth="1"/>
    <col min="2" max="2" width="23" bestFit="1" customWidth="1"/>
    <col min="3" max="3" width="22.5" bestFit="1" customWidth="1"/>
    <col min="4" max="4" width="24.6640625" bestFit="1" customWidth="1"/>
    <col min="5" max="5" width="19.1640625" bestFit="1" customWidth="1"/>
    <col min="6" max="6" width="5.33203125" bestFit="1" customWidth="1"/>
  </cols>
  <sheetData>
    <row r="1" spans="1:6" x14ac:dyDescent="0.2">
      <c r="A1" s="9" t="s">
        <v>0</v>
      </c>
      <c r="B1" s="9" t="s">
        <v>1</v>
      </c>
      <c r="C1" s="9" t="s">
        <v>418</v>
      </c>
      <c r="D1" s="9" t="s">
        <v>2</v>
      </c>
      <c r="E1" s="9" t="s">
        <v>82</v>
      </c>
      <c r="F1" s="9" t="s">
        <v>419</v>
      </c>
    </row>
    <row r="2" spans="1:6" x14ac:dyDescent="0.2">
      <c r="A2" s="9" t="s">
        <v>89</v>
      </c>
      <c r="B2" s="9" t="s">
        <v>90</v>
      </c>
      <c r="C2" s="9" t="s">
        <v>90</v>
      </c>
      <c r="D2" s="9" t="s">
        <v>90</v>
      </c>
      <c r="E2" s="9" t="s">
        <v>424</v>
      </c>
      <c r="F2" s="9" t="s">
        <v>420</v>
      </c>
    </row>
    <row r="3" spans="1:6" x14ac:dyDescent="0.2">
      <c r="A3" s="9" t="s">
        <v>91</v>
      </c>
      <c r="B3" s="9" t="s">
        <v>445</v>
      </c>
      <c r="C3" s="9" t="s">
        <v>423</v>
      </c>
      <c r="D3" s="9" t="s">
        <v>8</v>
      </c>
      <c r="E3" s="9" t="s">
        <v>424</v>
      </c>
      <c r="F3" s="9" t="s">
        <v>420</v>
      </c>
    </row>
    <row r="4" spans="1:6" x14ac:dyDescent="0.2">
      <c r="A4" s="9" t="s">
        <v>94</v>
      </c>
      <c r="B4" s="9" t="s">
        <v>256</v>
      </c>
      <c r="C4" s="9" t="s">
        <v>425</v>
      </c>
      <c r="D4" s="9" t="s">
        <v>9</v>
      </c>
      <c r="E4" s="9" t="s">
        <v>424</v>
      </c>
      <c r="F4" s="9" t="s">
        <v>420</v>
      </c>
    </row>
    <row r="5" spans="1:6" x14ac:dyDescent="0.2">
      <c r="A5" s="9" t="s">
        <v>96</v>
      </c>
      <c r="B5" s="9" t="s">
        <v>256</v>
      </c>
      <c r="C5" s="9" t="s">
        <v>425</v>
      </c>
      <c r="D5" s="9" t="s">
        <v>9</v>
      </c>
      <c r="E5" s="9" t="s">
        <v>424</v>
      </c>
      <c r="F5" s="9" t="s">
        <v>420</v>
      </c>
    </row>
    <row r="6" spans="1:6" x14ac:dyDescent="0.2">
      <c r="A6" s="9" t="s">
        <v>98</v>
      </c>
      <c r="B6" s="9" t="s">
        <v>415</v>
      </c>
      <c r="C6" s="9" t="s">
        <v>421</v>
      </c>
      <c r="D6" s="9" t="s">
        <v>11</v>
      </c>
      <c r="E6" s="9" t="s">
        <v>424</v>
      </c>
      <c r="F6" s="9" t="s">
        <v>420</v>
      </c>
    </row>
    <row r="7" spans="1:6" x14ac:dyDescent="0.2">
      <c r="A7" s="9" t="s">
        <v>101</v>
      </c>
      <c r="B7" s="9" t="s">
        <v>415</v>
      </c>
      <c r="C7" s="9" t="s">
        <v>421</v>
      </c>
      <c r="D7" s="9" t="s">
        <v>11</v>
      </c>
      <c r="E7" s="9" t="s">
        <v>424</v>
      </c>
      <c r="F7" s="9" t="s">
        <v>420</v>
      </c>
    </row>
    <row r="8" spans="1:6" x14ac:dyDescent="0.2">
      <c r="A8" s="9" t="s">
        <v>102</v>
      </c>
      <c r="B8" s="9" t="s">
        <v>256</v>
      </c>
      <c r="C8" s="9" t="s">
        <v>425</v>
      </c>
      <c r="D8" s="9" t="s">
        <v>9</v>
      </c>
      <c r="E8" s="9" t="s">
        <v>424</v>
      </c>
      <c r="F8" s="9" t="s">
        <v>420</v>
      </c>
    </row>
    <row r="9" spans="1:6" x14ac:dyDescent="0.2">
      <c r="A9" s="9" t="s">
        <v>103</v>
      </c>
      <c r="B9" s="9" t="s">
        <v>256</v>
      </c>
      <c r="C9" s="9" t="s">
        <v>425</v>
      </c>
      <c r="D9" s="9" t="s">
        <v>9</v>
      </c>
      <c r="E9" s="9" t="s">
        <v>424</v>
      </c>
      <c r="F9" s="9" t="s">
        <v>420</v>
      </c>
    </row>
    <row r="10" spans="1:6" x14ac:dyDescent="0.2">
      <c r="A10" s="9" t="s">
        <v>104</v>
      </c>
      <c r="B10" s="9" t="s">
        <v>415</v>
      </c>
      <c r="C10" s="9" t="s">
        <v>421</v>
      </c>
      <c r="D10" s="9" t="s">
        <v>11</v>
      </c>
      <c r="E10" s="9" t="s">
        <v>424</v>
      </c>
      <c r="F10" s="9" t="s">
        <v>420</v>
      </c>
    </row>
    <row r="11" spans="1:6" x14ac:dyDescent="0.2">
      <c r="A11" s="9" t="s">
        <v>105</v>
      </c>
      <c r="B11" s="9" t="s">
        <v>415</v>
      </c>
      <c r="C11" s="9" t="s">
        <v>421</v>
      </c>
      <c r="D11" s="9" t="s">
        <v>11</v>
      </c>
      <c r="E11" s="9" t="s">
        <v>424</v>
      </c>
      <c r="F11" s="9" t="s">
        <v>420</v>
      </c>
    </row>
    <row r="12" spans="1:6" x14ac:dyDescent="0.2">
      <c r="A12" s="9" t="s">
        <v>107</v>
      </c>
      <c r="B12" s="9" t="s">
        <v>256</v>
      </c>
      <c r="C12" s="9" t="s">
        <v>425</v>
      </c>
      <c r="D12" s="9" t="s">
        <v>9</v>
      </c>
      <c r="E12" s="9" t="s">
        <v>424</v>
      </c>
      <c r="F12" s="9" t="s">
        <v>420</v>
      </c>
    </row>
    <row r="13" spans="1:6" x14ac:dyDescent="0.2">
      <c r="A13" s="9" t="s">
        <v>109</v>
      </c>
      <c r="B13" s="9" t="s">
        <v>256</v>
      </c>
      <c r="C13" s="9" t="s">
        <v>425</v>
      </c>
      <c r="D13" s="9" t="s">
        <v>9</v>
      </c>
      <c r="E13" s="9" t="s">
        <v>424</v>
      </c>
      <c r="F13" s="9" t="s">
        <v>420</v>
      </c>
    </row>
    <row r="14" spans="1:6" x14ac:dyDescent="0.2">
      <c r="A14" s="9" t="s">
        <v>110</v>
      </c>
      <c r="B14" s="9" t="s">
        <v>446</v>
      </c>
      <c r="C14" s="9" t="s">
        <v>446</v>
      </c>
      <c r="D14" s="9" t="s">
        <v>447</v>
      </c>
      <c r="E14" s="9" t="s">
        <v>424</v>
      </c>
      <c r="F14" s="9" t="s">
        <v>420</v>
      </c>
    </row>
    <row r="15" spans="1:6" x14ac:dyDescent="0.2">
      <c r="A15" s="9" t="s">
        <v>111</v>
      </c>
      <c r="B15" s="9" t="s">
        <v>446</v>
      </c>
      <c r="C15" s="9" t="s">
        <v>446</v>
      </c>
      <c r="D15" s="9" t="s">
        <v>447</v>
      </c>
      <c r="E15" s="9" t="s">
        <v>424</v>
      </c>
      <c r="F15" s="9" t="s">
        <v>420</v>
      </c>
    </row>
    <row r="16" spans="1:6" x14ac:dyDescent="0.2">
      <c r="A16" s="9" t="s">
        <v>112</v>
      </c>
      <c r="B16" s="9" t="s">
        <v>256</v>
      </c>
      <c r="C16" s="9" t="s">
        <v>425</v>
      </c>
      <c r="D16" s="9" t="s">
        <v>9</v>
      </c>
      <c r="E16" s="9" t="s">
        <v>424</v>
      </c>
      <c r="F16" s="9" t="s">
        <v>420</v>
      </c>
    </row>
    <row r="17" spans="1:6" x14ac:dyDescent="0.2">
      <c r="A17" s="9" t="s">
        <v>113</v>
      </c>
      <c r="B17" s="9" t="s">
        <v>256</v>
      </c>
      <c r="C17" s="9" t="s">
        <v>425</v>
      </c>
      <c r="D17" s="9" t="s">
        <v>9</v>
      </c>
      <c r="E17" s="9" t="s">
        <v>424</v>
      </c>
      <c r="F17" s="9" t="s">
        <v>420</v>
      </c>
    </row>
    <row r="18" spans="1:6" x14ac:dyDescent="0.2">
      <c r="A18" s="9" t="s">
        <v>114</v>
      </c>
      <c r="B18" s="9" t="s">
        <v>414</v>
      </c>
      <c r="C18" s="9" t="s">
        <v>422</v>
      </c>
      <c r="D18" s="9" t="s">
        <v>13</v>
      </c>
      <c r="E18" s="9" t="s">
        <v>424</v>
      </c>
      <c r="F18" s="9" t="s">
        <v>420</v>
      </c>
    </row>
    <row r="19" spans="1:6" x14ac:dyDescent="0.2">
      <c r="A19" s="9" t="s">
        <v>115</v>
      </c>
      <c r="B19" s="9" t="s">
        <v>414</v>
      </c>
      <c r="C19" s="9" t="s">
        <v>422</v>
      </c>
      <c r="D19" s="9" t="s">
        <v>13</v>
      </c>
      <c r="E19" s="9" t="s">
        <v>424</v>
      </c>
      <c r="F19" s="9" t="s">
        <v>420</v>
      </c>
    </row>
    <row r="20" spans="1:6" x14ac:dyDescent="0.2">
      <c r="A20" s="9" t="s">
        <v>117</v>
      </c>
      <c r="B20" s="9" t="s">
        <v>256</v>
      </c>
      <c r="C20" s="9" t="s">
        <v>425</v>
      </c>
      <c r="D20" s="9" t="s">
        <v>9</v>
      </c>
      <c r="E20" s="9" t="s">
        <v>424</v>
      </c>
      <c r="F20" s="9" t="s">
        <v>420</v>
      </c>
    </row>
    <row r="21" spans="1:6" x14ac:dyDescent="0.2">
      <c r="A21" s="9" t="s">
        <v>118</v>
      </c>
      <c r="B21" s="9" t="s">
        <v>256</v>
      </c>
      <c r="C21" s="9" t="s">
        <v>425</v>
      </c>
      <c r="D21" s="9" t="s">
        <v>9</v>
      </c>
      <c r="E21" s="9" t="s">
        <v>424</v>
      </c>
      <c r="F21" s="9" t="s">
        <v>420</v>
      </c>
    </row>
    <row r="22" spans="1:6" x14ac:dyDescent="0.2">
      <c r="A22" s="9" t="s">
        <v>119</v>
      </c>
      <c r="B22" s="9" t="s">
        <v>446</v>
      </c>
      <c r="C22" s="9" t="s">
        <v>446</v>
      </c>
      <c r="D22" s="9" t="s">
        <v>447</v>
      </c>
      <c r="E22" s="9" t="s">
        <v>424</v>
      </c>
      <c r="F22" s="9" t="s">
        <v>420</v>
      </c>
    </row>
    <row r="23" spans="1:6" x14ac:dyDescent="0.2">
      <c r="A23" s="9" t="s">
        <v>120</v>
      </c>
      <c r="B23" s="9" t="s">
        <v>448</v>
      </c>
      <c r="C23" s="9" t="s">
        <v>446</v>
      </c>
      <c r="D23" s="9" t="s">
        <v>447</v>
      </c>
      <c r="E23" s="9" t="s">
        <v>424</v>
      </c>
      <c r="F23" s="9" t="s">
        <v>420</v>
      </c>
    </row>
    <row r="24" spans="1:6" x14ac:dyDescent="0.2">
      <c r="A24" s="9" t="s">
        <v>121</v>
      </c>
      <c r="B24" s="9" t="s">
        <v>256</v>
      </c>
      <c r="C24" s="9" t="s">
        <v>425</v>
      </c>
      <c r="D24" s="9" t="s">
        <v>9</v>
      </c>
      <c r="E24" s="9" t="s">
        <v>424</v>
      </c>
      <c r="F24" s="9" t="s">
        <v>420</v>
      </c>
    </row>
    <row r="25" spans="1:6" x14ac:dyDescent="0.2">
      <c r="A25" s="9" t="s">
        <v>122</v>
      </c>
      <c r="B25" s="9" t="s">
        <v>256</v>
      </c>
      <c r="C25" s="9" t="s">
        <v>425</v>
      </c>
      <c r="D25" s="9" t="s">
        <v>9</v>
      </c>
      <c r="E25" s="9" t="s">
        <v>424</v>
      </c>
      <c r="F25" s="9" t="s">
        <v>420</v>
      </c>
    </row>
    <row r="26" spans="1:6" x14ac:dyDescent="0.2">
      <c r="A26" s="9" t="s">
        <v>123</v>
      </c>
      <c r="B26" s="9" t="s">
        <v>414</v>
      </c>
      <c r="C26" s="9" t="s">
        <v>422</v>
      </c>
      <c r="D26" s="9" t="s">
        <v>13</v>
      </c>
      <c r="E26" s="9" t="s">
        <v>424</v>
      </c>
      <c r="F26" s="9" t="s">
        <v>420</v>
      </c>
    </row>
    <row r="27" spans="1:6" x14ac:dyDescent="0.2">
      <c r="A27" s="9" t="s">
        <v>124</v>
      </c>
      <c r="B27" s="9" t="s">
        <v>414</v>
      </c>
      <c r="C27" s="9" t="s">
        <v>422</v>
      </c>
      <c r="D27" s="9" t="s">
        <v>13</v>
      </c>
      <c r="E27" s="9" t="s">
        <v>424</v>
      </c>
      <c r="F27" s="9" t="s">
        <v>420</v>
      </c>
    </row>
    <row r="28" spans="1:6" x14ac:dyDescent="0.2">
      <c r="A28" s="9" t="s">
        <v>125</v>
      </c>
      <c r="B28" s="9" t="s">
        <v>256</v>
      </c>
      <c r="C28" s="9" t="s">
        <v>425</v>
      </c>
      <c r="D28" s="9" t="s">
        <v>9</v>
      </c>
      <c r="E28" s="9" t="s">
        <v>424</v>
      </c>
      <c r="F28" s="9" t="s">
        <v>420</v>
      </c>
    </row>
    <row r="29" spans="1:6" x14ac:dyDescent="0.2">
      <c r="A29" s="9" t="s">
        <v>127</v>
      </c>
      <c r="B29" s="9" t="s">
        <v>256</v>
      </c>
      <c r="C29" s="9" t="s">
        <v>425</v>
      </c>
      <c r="D29" s="9" t="s">
        <v>9</v>
      </c>
      <c r="E29" s="9" t="s">
        <v>424</v>
      </c>
      <c r="F29" s="9" t="s">
        <v>420</v>
      </c>
    </row>
    <row r="30" spans="1:6" x14ac:dyDescent="0.2">
      <c r="A30" s="9" t="s">
        <v>128</v>
      </c>
      <c r="B30" s="9" t="s">
        <v>414</v>
      </c>
      <c r="C30" s="9" t="s">
        <v>422</v>
      </c>
      <c r="D30" s="9" t="s">
        <v>13</v>
      </c>
      <c r="E30" s="9" t="s">
        <v>424</v>
      </c>
      <c r="F30" s="9" t="s">
        <v>420</v>
      </c>
    </row>
    <row r="31" spans="1:6" x14ac:dyDescent="0.2">
      <c r="A31" s="9" t="s">
        <v>130</v>
      </c>
      <c r="B31" s="9" t="s">
        <v>414</v>
      </c>
      <c r="C31" s="9" t="s">
        <v>422</v>
      </c>
      <c r="D31" s="9" t="s">
        <v>13</v>
      </c>
      <c r="E31" s="9" t="s">
        <v>424</v>
      </c>
      <c r="F31" s="9" t="s">
        <v>420</v>
      </c>
    </row>
    <row r="32" spans="1:6" x14ac:dyDescent="0.2">
      <c r="A32" s="9" t="s">
        <v>131</v>
      </c>
      <c r="B32" s="9" t="s">
        <v>256</v>
      </c>
      <c r="C32" s="9" t="s">
        <v>425</v>
      </c>
      <c r="D32" s="9" t="s">
        <v>9</v>
      </c>
      <c r="E32" s="9" t="s">
        <v>424</v>
      </c>
      <c r="F32" s="9" t="s">
        <v>420</v>
      </c>
    </row>
    <row r="33" spans="1:6" x14ac:dyDescent="0.2">
      <c r="A33" s="9" t="s">
        <v>133</v>
      </c>
      <c r="B33" s="9" t="s">
        <v>256</v>
      </c>
      <c r="C33" s="9" t="s">
        <v>425</v>
      </c>
      <c r="D33" s="9" t="s">
        <v>9</v>
      </c>
      <c r="E33" s="9" t="s">
        <v>424</v>
      </c>
      <c r="F33" s="9" t="s">
        <v>420</v>
      </c>
    </row>
    <row r="34" spans="1:6" x14ac:dyDescent="0.2">
      <c r="A34" s="9" t="s">
        <v>135</v>
      </c>
      <c r="B34" s="9" t="s">
        <v>414</v>
      </c>
      <c r="C34" s="9" t="s">
        <v>422</v>
      </c>
      <c r="D34" s="9" t="s">
        <v>13</v>
      </c>
      <c r="E34" s="9" t="s">
        <v>424</v>
      </c>
      <c r="F34" s="9" t="s">
        <v>420</v>
      </c>
    </row>
    <row r="35" spans="1:6" x14ac:dyDescent="0.2">
      <c r="A35" s="9" t="s">
        <v>136</v>
      </c>
      <c r="B35" s="9" t="s">
        <v>414</v>
      </c>
      <c r="C35" s="9" t="s">
        <v>422</v>
      </c>
      <c r="D35" s="9" t="s">
        <v>13</v>
      </c>
      <c r="E35" s="9" t="s">
        <v>424</v>
      </c>
      <c r="F35" s="9" t="s">
        <v>420</v>
      </c>
    </row>
    <row r="36" spans="1:6" x14ac:dyDescent="0.2">
      <c r="A36" s="9" t="s">
        <v>137</v>
      </c>
      <c r="B36" s="9" t="s">
        <v>67</v>
      </c>
      <c r="C36" s="9" t="s">
        <v>423</v>
      </c>
      <c r="D36" s="9" t="s">
        <v>8</v>
      </c>
      <c r="E36" s="9" t="s">
        <v>424</v>
      </c>
      <c r="F36" s="9" t="s">
        <v>420</v>
      </c>
    </row>
    <row r="37" spans="1:6" x14ac:dyDescent="0.2">
      <c r="A37" s="9" t="s">
        <v>138</v>
      </c>
      <c r="B37" s="9" t="s">
        <v>67</v>
      </c>
      <c r="C37" s="9" t="s">
        <v>423</v>
      </c>
      <c r="D37" s="9" t="s">
        <v>8</v>
      </c>
      <c r="E37" s="9" t="s">
        <v>424</v>
      </c>
      <c r="F37" s="9" t="s">
        <v>420</v>
      </c>
    </row>
    <row r="38" spans="1:6" x14ac:dyDescent="0.2">
      <c r="A38" s="9" t="s">
        <v>139</v>
      </c>
      <c r="B38" s="9" t="s">
        <v>67</v>
      </c>
      <c r="C38" s="9" t="s">
        <v>423</v>
      </c>
      <c r="D38" s="9" t="s">
        <v>8</v>
      </c>
      <c r="E38" s="9" t="s">
        <v>424</v>
      </c>
      <c r="F38" s="9" t="s">
        <v>420</v>
      </c>
    </row>
    <row r="39" spans="1:6" x14ac:dyDescent="0.2">
      <c r="A39" s="9" t="s">
        <v>140</v>
      </c>
      <c r="B39" s="9" t="s">
        <v>67</v>
      </c>
      <c r="C39" s="9" t="s">
        <v>423</v>
      </c>
      <c r="D39" s="9" t="s">
        <v>8</v>
      </c>
      <c r="E39" s="9" t="s">
        <v>424</v>
      </c>
      <c r="F39" s="9" t="s">
        <v>420</v>
      </c>
    </row>
    <row r="40" spans="1:6" x14ac:dyDescent="0.2">
      <c r="A40" s="9" t="s">
        <v>141</v>
      </c>
      <c r="B40" s="9" t="s">
        <v>67</v>
      </c>
      <c r="C40" s="9" t="s">
        <v>423</v>
      </c>
      <c r="D40" s="9" t="s">
        <v>8</v>
      </c>
      <c r="E40" s="9" t="s">
        <v>424</v>
      </c>
      <c r="F40" s="9" t="s">
        <v>420</v>
      </c>
    </row>
    <row r="41" spans="1:6" x14ac:dyDescent="0.2">
      <c r="A41" s="9" t="s">
        <v>142</v>
      </c>
      <c r="B41" s="9" t="s">
        <v>67</v>
      </c>
      <c r="C41" s="9" t="s">
        <v>423</v>
      </c>
      <c r="D41" s="9" t="s">
        <v>8</v>
      </c>
      <c r="E41" s="9" t="s">
        <v>424</v>
      </c>
      <c r="F41" s="9" t="s">
        <v>420</v>
      </c>
    </row>
    <row r="42" spans="1:6" x14ac:dyDescent="0.2">
      <c r="A42" s="9" t="s">
        <v>143</v>
      </c>
      <c r="B42" s="9" t="s">
        <v>70</v>
      </c>
      <c r="C42" s="9" t="s">
        <v>449</v>
      </c>
      <c r="D42" s="9" t="s">
        <v>450</v>
      </c>
      <c r="E42" s="9" t="s">
        <v>424</v>
      </c>
      <c r="F42" s="9" t="s">
        <v>420</v>
      </c>
    </row>
    <row r="43" spans="1:6" x14ac:dyDescent="0.2">
      <c r="A43" s="9" t="s">
        <v>144</v>
      </c>
      <c r="B43" s="9" t="s">
        <v>70</v>
      </c>
      <c r="C43" s="9" t="s">
        <v>449</v>
      </c>
      <c r="D43" s="9" t="s">
        <v>450</v>
      </c>
      <c r="E43" s="9" t="s">
        <v>424</v>
      </c>
      <c r="F43" s="9" t="s">
        <v>420</v>
      </c>
    </row>
    <row r="44" spans="1:6" x14ac:dyDescent="0.2">
      <c r="A44" s="9" t="s">
        <v>145</v>
      </c>
      <c r="B44" s="9" t="s">
        <v>70</v>
      </c>
      <c r="C44" s="9" t="s">
        <v>449</v>
      </c>
      <c r="D44" s="9" t="s">
        <v>450</v>
      </c>
      <c r="E44" s="9" t="s">
        <v>424</v>
      </c>
      <c r="F44" s="9" t="s">
        <v>420</v>
      </c>
    </row>
    <row r="45" spans="1:6" x14ac:dyDescent="0.2">
      <c r="A45" s="9" t="s">
        <v>146</v>
      </c>
      <c r="B45" s="9" t="s">
        <v>70</v>
      </c>
      <c r="C45" s="9" t="s">
        <v>449</v>
      </c>
      <c r="D45" s="9" t="s">
        <v>450</v>
      </c>
      <c r="E45" s="9" t="s">
        <v>424</v>
      </c>
      <c r="F45" s="9" t="s">
        <v>420</v>
      </c>
    </row>
    <row r="46" spans="1:6" x14ac:dyDescent="0.2">
      <c r="A46" s="9" t="s">
        <v>147</v>
      </c>
      <c r="B46" s="9" t="s">
        <v>70</v>
      </c>
      <c r="C46" s="9" t="s">
        <v>449</v>
      </c>
      <c r="D46" s="9" t="s">
        <v>450</v>
      </c>
      <c r="E46" s="9" t="s">
        <v>424</v>
      </c>
      <c r="F46" s="9" t="s">
        <v>420</v>
      </c>
    </row>
    <row r="47" spans="1:6" x14ac:dyDescent="0.2">
      <c r="A47" s="9" t="s">
        <v>148</v>
      </c>
      <c r="B47" s="9" t="s">
        <v>70</v>
      </c>
      <c r="C47" s="9" t="s">
        <v>449</v>
      </c>
      <c r="D47" s="9" t="s">
        <v>450</v>
      </c>
      <c r="E47" s="9" t="s">
        <v>424</v>
      </c>
      <c r="F47" s="9" t="s">
        <v>420</v>
      </c>
    </row>
    <row r="48" spans="1:6" x14ac:dyDescent="0.2">
      <c r="A48" s="9" t="s">
        <v>149</v>
      </c>
      <c r="B48" s="9" t="s">
        <v>10</v>
      </c>
      <c r="C48" s="9" t="s">
        <v>423</v>
      </c>
      <c r="D48" s="9" t="s">
        <v>8</v>
      </c>
      <c r="E48" s="9" t="s">
        <v>424</v>
      </c>
      <c r="F48" s="9" t="s">
        <v>420</v>
      </c>
    </row>
    <row r="49" spans="1:6" x14ac:dyDescent="0.2">
      <c r="A49" s="9" t="s">
        <v>150</v>
      </c>
      <c r="B49" s="9" t="s">
        <v>10</v>
      </c>
      <c r="C49" s="9" t="s">
        <v>423</v>
      </c>
      <c r="D49" s="9" t="s">
        <v>8</v>
      </c>
      <c r="E49" s="9" t="s">
        <v>424</v>
      </c>
      <c r="F49" s="9" t="s">
        <v>420</v>
      </c>
    </row>
    <row r="50" spans="1:6" x14ac:dyDescent="0.2">
      <c r="A50" s="9" t="s">
        <v>151</v>
      </c>
      <c r="B50" s="9" t="s">
        <v>10</v>
      </c>
      <c r="C50" s="9" t="s">
        <v>423</v>
      </c>
      <c r="D50" s="9" t="s">
        <v>8</v>
      </c>
      <c r="E50" s="9" t="s">
        <v>424</v>
      </c>
      <c r="F50" s="9" t="s">
        <v>420</v>
      </c>
    </row>
    <row r="51" spans="1:6" x14ac:dyDescent="0.2">
      <c r="A51" s="9" t="s">
        <v>152</v>
      </c>
      <c r="B51" s="9" t="s">
        <v>10</v>
      </c>
      <c r="C51" s="9" t="s">
        <v>423</v>
      </c>
      <c r="D51" s="9" t="s">
        <v>8</v>
      </c>
      <c r="E51" s="9" t="s">
        <v>424</v>
      </c>
      <c r="F51" s="9" t="s">
        <v>420</v>
      </c>
    </row>
    <row r="52" spans="1:6" x14ac:dyDescent="0.2">
      <c r="A52" s="9" t="s">
        <v>153</v>
      </c>
      <c r="B52" s="9" t="s">
        <v>10</v>
      </c>
      <c r="C52" s="9" t="s">
        <v>423</v>
      </c>
      <c r="D52" s="9" t="s">
        <v>8</v>
      </c>
      <c r="E52" s="9" t="s">
        <v>424</v>
      </c>
      <c r="F52" s="9" t="s">
        <v>420</v>
      </c>
    </row>
    <row r="53" spans="1:6" x14ac:dyDescent="0.2">
      <c r="A53" s="9" t="s">
        <v>154</v>
      </c>
      <c r="B53" s="9" t="s">
        <v>10</v>
      </c>
      <c r="C53" s="9" t="s">
        <v>423</v>
      </c>
      <c r="D53" s="9" t="s">
        <v>8</v>
      </c>
      <c r="E53" s="9" t="s">
        <v>424</v>
      </c>
      <c r="F53" s="9" t="s">
        <v>420</v>
      </c>
    </row>
    <row r="54" spans="1:6" x14ac:dyDescent="0.2">
      <c r="A54" s="9" t="s">
        <v>155</v>
      </c>
      <c r="B54" s="9" t="s">
        <v>7</v>
      </c>
      <c r="C54" s="9" t="s">
        <v>423</v>
      </c>
      <c r="D54" s="9" t="s">
        <v>8</v>
      </c>
      <c r="E54" s="9" t="s">
        <v>424</v>
      </c>
      <c r="F54" s="9" t="s">
        <v>420</v>
      </c>
    </row>
    <row r="55" spans="1:6" x14ac:dyDescent="0.2">
      <c r="A55" s="9" t="s">
        <v>156</v>
      </c>
      <c r="B55" s="9" t="s">
        <v>7</v>
      </c>
      <c r="C55" s="9" t="s">
        <v>423</v>
      </c>
      <c r="D55" s="9" t="s">
        <v>8</v>
      </c>
      <c r="E55" s="9" t="s">
        <v>424</v>
      </c>
      <c r="F55" s="9" t="s">
        <v>420</v>
      </c>
    </row>
    <row r="56" spans="1:6" x14ac:dyDescent="0.2">
      <c r="A56" s="9" t="s">
        <v>157</v>
      </c>
      <c r="B56" s="9" t="s">
        <v>7</v>
      </c>
      <c r="C56" s="9" t="s">
        <v>423</v>
      </c>
      <c r="D56" s="9" t="s">
        <v>8</v>
      </c>
      <c r="E56" s="9" t="s">
        <v>424</v>
      </c>
      <c r="F56" s="9" t="s">
        <v>420</v>
      </c>
    </row>
    <row r="57" spans="1:6" x14ac:dyDescent="0.2">
      <c r="A57" s="9" t="s">
        <v>158</v>
      </c>
      <c r="B57" s="9" t="s">
        <v>7</v>
      </c>
      <c r="C57" s="9" t="s">
        <v>423</v>
      </c>
      <c r="D57" s="9" t="s">
        <v>8</v>
      </c>
      <c r="E57" s="9" t="s">
        <v>424</v>
      </c>
      <c r="F57" s="9" t="s">
        <v>420</v>
      </c>
    </row>
    <row r="58" spans="1:6" x14ac:dyDescent="0.2">
      <c r="A58" s="9" t="s">
        <v>159</v>
      </c>
      <c r="B58" s="9" t="s">
        <v>7</v>
      </c>
      <c r="C58" s="9" t="s">
        <v>423</v>
      </c>
      <c r="D58" s="9" t="s">
        <v>8</v>
      </c>
      <c r="E58" s="9" t="s">
        <v>424</v>
      </c>
      <c r="F58" s="9" t="s">
        <v>420</v>
      </c>
    </row>
    <row r="59" spans="1:6" x14ac:dyDescent="0.2">
      <c r="A59" s="9" t="s">
        <v>160</v>
      </c>
      <c r="B59" s="9" t="s">
        <v>7</v>
      </c>
      <c r="C59" s="9" t="s">
        <v>423</v>
      </c>
      <c r="D59" s="9" t="s">
        <v>8</v>
      </c>
      <c r="E59" s="9" t="s">
        <v>424</v>
      </c>
      <c r="F59" s="9" t="s">
        <v>420</v>
      </c>
    </row>
    <row r="60" spans="1:6" x14ac:dyDescent="0.2">
      <c r="A60" s="9" t="s">
        <v>161</v>
      </c>
      <c r="B60" s="9" t="s">
        <v>256</v>
      </c>
      <c r="C60" s="9" t="s">
        <v>425</v>
      </c>
      <c r="D60" s="9" t="s">
        <v>9</v>
      </c>
      <c r="E60" s="9" t="s">
        <v>424</v>
      </c>
      <c r="F60" s="9" t="s">
        <v>420</v>
      </c>
    </row>
    <row r="61" spans="1:6" x14ac:dyDescent="0.2">
      <c r="A61" s="9" t="s">
        <v>162</v>
      </c>
      <c r="B61" s="9" t="s">
        <v>256</v>
      </c>
      <c r="C61" s="9" t="s">
        <v>425</v>
      </c>
      <c r="D61" s="9" t="s">
        <v>9</v>
      </c>
      <c r="E61" s="9" t="s">
        <v>424</v>
      </c>
      <c r="F61" s="9" t="s">
        <v>420</v>
      </c>
    </row>
    <row r="62" spans="1:6" x14ac:dyDescent="0.2">
      <c r="A62" s="9" t="s">
        <v>163</v>
      </c>
      <c r="B62" s="9" t="s">
        <v>256</v>
      </c>
      <c r="C62" s="9" t="s">
        <v>425</v>
      </c>
      <c r="D62" s="9" t="s">
        <v>9</v>
      </c>
      <c r="E62" s="9" t="s">
        <v>424</v>
      </c>
      <c r="F62" s="9" t="s">
        <v>420</v>
      </c>
    </row>
    <row r="63" spans="1:6" x14ac:dyDescent="0.2">
      <c r="A63" s="9" t="s">
        <v>164</v>
      </c>
      <c r="B63" s="9" t="s">
        <v>165</v>
      </c>
      <c r="C63" s="9" t="s">
        <v>451</v>
      </c>
      <c r="D63" s="9" t="s">
        <v>452</v>
      </c>
      <c r="E63" s="9" t="s">
        <v>424</v>
      </c>
      <c r="F63" s="9" t="s">
        <v>420</v>
      </c>
    </row>
    <row r="64" spans="1:6" x14ac:dyDescent="0.2">
      <c r="A64" s="9" t="s">
        <v>166</v>
      </c>
      <c r="B64" s="9" t="s">
        <v>165</v>
      </c>
      <c r="C64" s="9" t="s">
        <v>451</v>
      </c>
      <c r="D64" s="9" t="s">
        <v>452</v>
      </c>
      <c r="E64" s="9" t="s">
        <v>424</v>
      </c>
      <c r="F64" s="9" t="s">
        <v>420</v>
      </c>
    </row>
    <row r="65" spans="1:6" x14ac:dyDescent="0.2">
      <c r="A65" s="9" t="s">
        <v>167</v>
      </c>
      <c r="B65" s="9" t="s">
        <v>165</v>
      </c>
      <c r="C65" s="9" t="s">
        <v>451</v>
      </c>
      <c r="D65" s="9" t="s">
        <v>452</v>
      </c>
      <c r="E65" s="9" t="s">
        <v>424</v>
      </c>
      <c r="F65" s="9" t="s">
        <v>420</v>
      </c>
    </row>
    <row r="66" spans="1:6" x14ac:dyDescent="0.2">
      <c r="A66" s="9" t="s">
        <v>168</v>
      </c>
      <c r="B66" s="9" t="s">
        <v>456</v>
      </c>
      <c r="C66" s="9" t="s">
        <v>423</v>
      </c>
      <c r="D66" s="9" t="s">
        <v>8</v>
      </c>
      <c r="E66" s="9" t="s">
        <v>424</v>
      </c>
      <c r="F66" s="9" t="s">
        <v>420</v>
      </c>
    </row>
    <row r="67" spans="1:6" x14ac:dyDescent="0.2">
      <c r="A67" s="9" t="s">
        <v>169</v>
      </c>
      <c r="B67" s="9" t="s">
        <v>456</v>
      </c>
      <c r="C67" s="9" t="s">
        <v>423</v>
      </c>
      <c r="D67" s="9" t="s">
        <v>8</v>
      </c>
      <c r="E67" s="9" t="s">
        <v>424</v>
      </c>
      <c r="F67" s="9" t="s">
        <v>420</v>
      </c>
    </row>
    <row r="68" spans="1:6" x14ac:dyDescent="0.2">
      <c r="A68" s="9" t="s">
        <v>170</v>
      </c>
      <c r="B68" s="9" t="s">
        <v>456</v>
      </c>
      <c r="C68" s="9" t="s">
        <v>423</v>
      </c>
      <c r="D68" s="9" t="s">
        <v>8</v>
      </c>
      <c r="E68" s="9" t="s">
        <v>424</v>
      </c>
      <c r="F68" s="9" t="s">
        <v>420</v>
      </c>
    </row>
    <row r="69" spans="1:6" x14ac:dyDescent="0.2">
      <c r="A69" s="9" t="s">
        <v>171</v>
      </c>
      <c r="B69" s="9" t="s">
        <v>456</v>
      </c>
      <c r="C69" s="9" t="s">
        <v>423</v>
      </c>
      <c r="D69" s="9" t="s">
        <v>8</v>
      </c>
      <c r="E69" s="9" t="s">
        <v>424</v>
      </c>
      <c r="F69" s="9" t="s">
        <v>420</v>
      </c>
    </row>
    <row r="70" spans="1:6" x14ac:dyDescent="0.2">
      <c r="A70" s="9" t="s">
        <v>172</v>
      </c>
      <c r="B70" s="9" t="s">
        <v>256</v>
      </c>
      <c r="C70" s="9" t="s">
        <v>425</v>
      </c>
      <c r="D70" s="9" t="s">
        <v>9</v>
      </c>
      <c r="E70" s="9" t="s">
        <v>424</v>
      </c>
      <c r="F70" s="9" t="s">
        <v>420</v>
      </c>
    </row>
    <row r="71" spans="1:6" x14ac:dyDescent="0.2">
      <c r="A71" s="9" t="s">
        <v>173</v>
      </c>
      <c r="B71" s="9" t="s">
        <v>256</v>
      </c>
      <c r="C71" s="9" t="s">
        <v>425</v>
      </c>
      <c r="D71" s="9" t="s">
        <v>9</v>
      </c>
      <c r="E71" s="9" t="s">
        <v>424</v>
      </c>
      <c r="F71" s="9" t="s">
        <v>420</v>
      </c>
    </row>
    <row r="72" spans="1:6" x14ac:dyDescent="0.2">
      <c r="A72" s="9" t="s">
        <v>174</v>
      </c>
      <c r="B72" s="9" t="s">
        <v>459</v>
      </c>
      <c r="C72" s="9" t="s">
        <v>426</v>
      </c>
      <c r="D72" s="9" t="s">
        <v>175</v>
      </c>
      <c r="E72" s="9" t="s">
        <v>424</v>
      </c>
      <c r="F72" s="9" t="s">
        <v>420</v>
      </c>
    </row>
    <row r="73" spans="1:6" x14ac:dyDescent="0.2">
      <c r="A73" s="9" t="s">
        <v>177</v>
      </c>
      <c r="B73" s="9" t="s">
        <v>459</v>
      </c>
      <c r="C73" s="9" t="s">
        <v>426</v>
      </c>
      <c r="D73" s="9" t="s">
        <v>175</v>
      </c>
      <c r="E73" s="9" t="s">
        <v>424</v>
      </c>
      <c r="F73" s="9" t="s">
        <v>420</v>
      </c>
    </row>
    <row r="74" spans="1:6" x14ac:dyDescent="0.2">
      <c r="A74" s="9" t="s">
        <v>179</v>
      </c>
      <c r="B74" s="9" t="s">
        <v>180</v>
      </c>
      <c r="C74" s="9" t="s">
        <v>180</v>
      </c>
      <c r="D74" s="9" t="s">
        <v>427</v>
      </c>
      <c r="E74" s="9" t="s">
        <v>424</v>
      </c>
      <c r="F74" s="9" t="s">
        <v>420</v>
      </c>
    </row>
    <row r="75" spans="1:6" x14ac:dyDescent="0.2">
      <c r="A75" s="9" t="s">
        <v>182</v>
      </c>
      <c r="B75" s="9" t="s">
        <v>180</v>
      </c>
      <c r="C75" s="9" t="s">
        <v>180</v>
      </c>
      <c r="D75" s="9" t="s">
        <v>427</v>
      </c>
      <c r="E75" s="9" t="s">
        <v>424</v>
      </c>
      <c r="F75" s="9" t="s">
        <v>420</v>
      </c>
    </row>
    <row r="76" spans="1:6" x14ac:dyDescent="0.2">
      <c r="A76" s="9" t="s">
        <v>183</v>
      </c>
      <c r="B76" s="9" t="s">
        <v>184</v>
      </c>
      <c r="C76" s="9" t="s">
        <v>184</v>
      </c>
      <c r="D76" s="9" t="s">
        <v>185</v>
      </c>
      <c r="E76" s="9" t="s">
        <v>424</v>
      </c>
      <c r="F76" s="9" t="s">
        <v>420</v>
      </c>
    </row>
    <row r="77" spans="1:6" x14ac:dyDescent="0.2">
      <c r="A77" s="9" t="s">
        <v>434</v>
      </c>
      <c r="B77" s="9" t="s">
        <v>459</v>
      </c>
      <c r="C77" s="9" t="s">
        <v>435</v>
      </c>
      <c r="D77" s="9" t="s">
        <v>436</v>
      </c>
      <c r="E77" s="9" t="s">
        <v>424</v>
      </c>
      <c r="F77" s="9" t="s">
        <v>420</v>
      </c>
    </row>
    <row r="78" spans="1:6" x14ac:dyDescent="0.2">
      <c r="A78" s="9" t="s">
        <v>437</v>
      </c>
      <c r="B78" s="9" t="s">
        <v>459</v>
      </c>
      <c r="C78" s="9" t="s">
        <v>435</v>
      </c>
      <c r="D78" s="9" t="s">
        <v>436</v>
      </c>
      <c r="E78" s="9" t="s">
        <v>424</v>
      </c>
      <c r="F78" s="9" t="s">
        <v>420</v>
      </c>
    </row>
    <row r="79" spans="1:6" x14ac:dyDescent="0.2">
      <c r="A79" s="9" t="s">
        <v>438</v>
      </c>
      <c r="B79" s="9" t="s">
        <v>459</v>
      </c>
      <c r="C79" s="9" t="s">
        <v>428</v>
      </c>
      <c r="D79" s="9" t="s">
        <v>187</v>
      </c>
      <c r="E79" s="9" t="s">
        <v>424</v>
      </c>
      <c r="F79" s="9" t="s">
        <v>420</v>
      </c>
    </row>
    <row r="80" spans="1:6" x14ac:dyDescent="0.2">
      <c r="A80" s="9" t="s">
        <v>439</v>
      </c>
      <c r="B80" s="9" t="s">
        <v>459</v>
      </c>
      <c r="C80" s="9" t="s">
        <v>440</v>
      </c>
      <c r="D80" s="9" t="s">
        <v>441</v>
      </c>
      <c r="E80" s="9" t="s">
        <v>424</v>
      </c>
      <c r="F80" s="9" t="s">
        <v>420</v>
      </c>
    </row>
    <row r="81" spans="1:6" x14ac:dyDescent="0.2">
      <c r="A81" s="9" t="s">
        <v>186</v>
      </c>
      <c r="B81" s="9" t="s">
        <v>459</v>
      </c>
      <c r="C81" s="9" t="s">
        <v>428</v>
      </c>
      <c r="D81" s="9" t="s">
        <v>187</v>
      </c>
      <c r="E81" s="9" t="s">
        <v>424</v>
      </c>
      <c r="F81" s="9" t="s">
        <v>420</v>
      </c>
    </row>
    <row r="82" spans="1:6" x14ac:dyDescent="0.2">
      <c r="A82" s="9" t="s">
        <v>189</v>
      </c>
      <c r="B82" s="9" t="s">
        <v>459</v>
      </c>
      <c r="C82" s="9" t="s">
        <v>428</v>
      </c>
      <c r="D82" s="9" t="s">
        <v>187</v>
      </c>
      <c r="E82" s="9" t="s">
        <v>424</v>
      </c>
      <c r="F82" s="9" t="s">
        <v>420</v>
      </c>
    </row>
    <row r="83" spans="1:6" x14ac:dyDescent="0.2">
      <c r="A83" s="9" t="s">
        <v>190</v>
      </c>
      <c r="B83" s="9" t="s">
        <v>459</v>
      </c>
      <c r="C83" s="9" t="s">
        <v>428</v>
      </c>
      <c r="D83" s="9" t="s">
        <v>187</v>
      </c>
      <c r="E83" s="9" t="s">
        <v>424</v>
      </c>
      <c r="F83" s="9" t="s">
        <v>420</v>
      </c>
    </row>
    <row r="84" spans="1:6" x14ac:dyDescent="0.2">
      <c r="A84" s="9" t="s">
        <v>191</v>
      </c>
      <c r="B84" s="9" t="s">
        <v>459</v>
      </c>
      <c r="C84" s="9" t="s">
        <v>428</v>
      </c>
      <c r="D84" s="9" t="s">
        <v>187</v>
      </c>
      <c r="E84" s="9" t="s">
        <v>424</v>
      </c>
      <c r="F84" s="9" t="s">
        <v>420</v>
      </c>
    </row>
    <row r="85" spans="1:6" x14ac:dyDescent="0.2">
      <c r="A85" s="9" t="s">
        <v>192</v>
      </c>
      <c r="B85" s="9" t="s">
        <v>459</v>
      </c>
      <c r="C85" s="9" t="s">
        <v>428</v>
      </c>
      <c r="D85" s="9" t="s">
        <v>187</v>
      </c>
      <c r="E85" s="9" t="s">
        <v>424</v>
      </c>
      <c r="F85" s="9" t="s">
        <v>420</v>
      </c>
    </row>
    <row r="86" spans="1:6" x14ac:dyDescent="0.2">
      <c r="A86" s="9" t="s">
        <v>193</v>
      </c>
      <c r="B86" s="9" t="s">
        <v>459</v>
      </c>
      <c r="C86" s="9" t="s">
        <v>428</v>
      </c>
      <c r="D86" s="9" t="s">
        <v>187</v>
      </c>
      <c r="E86" s="9" t="s">
        <v>424</v>
      </c>
      <c r="F86" s="9" t="s">
        <v>420</v>
      </c>
    </row>
    <row r="87" spans="1:6" x14ac:dyDescent="0.2">
      <c r="A87" s="9" t="s">
        <v>194</v>
      </c>
      <c r="B87" s="9" t="s">
        <v>459</v>
      </c>
      <c r="C87" s="9" t="s">
        <v>428</v>
      </c>
      <c r="D87" s="9" t="s">
        <v>187</v>
      </c>
      <c r="E87" s="9" t="s">
        <v>424</v>
      </c>
      <c r="F87" s="9" t="s">
        <v>420</v>
      </c>
    </row>
    <row r="88" spans="1:6" x14ac:dyDescent="0.2">
      <c r="A88" s="9" t="s">
        <v>195</v>
      </c>
      <c r="B88" s="9" t="s">
        <v>459</v>
      </c>
      <c r="C88" s="9" t="s">
        <v>428</v>
      </c>
      <c r="D88" s="9" t="s">
        <v>187</v>
      </c>
      <c r="E88" s="9" t="s">
        <v>424</v>
      </c>
      <c r="F88" s="9" t="s">
        <v>420</v>
      </c>
    </row>
    <row r="89" spans="1:6" x14ac:dyDescent="0.2">
      <c r="A89" s="9" t="s">
        <v>442</v>
      </c>
      <c r="B89" s="9" t="s">
        <v>459</v>
      </c>
      <c r="C89" s="9" t="s">
        <v>440</v>
      </c>
      <c r="D89" s="9" t="s">
        <v>441</v>
      </c>
      <c r="E89" s="9" t="s">
        <v>424</v>
      </c>
      <c r="F89" s="9" t="s">
        <v>420</v>
      </c>
    </row>
    <row r="90" spans="1:6" x14ac:dyDescent="0.2">
      <c r="A90" s="9" t="s">
        <v>444</v>
      </c>
      <c r="B90" s="9" t="s">
        <v>459</v>
      </c>
      <c r="C90" s="9" t="s">
        <v>435</v>
      </c>
      <c r="D90" s="9" t="s">
        <v>436</v>
      </c>
      <c r="E90" s="9" t="s">
        <v>424</v>
      </c>
      <c r="F90" s="9" t="s">
        <v>420</v>
      </c>
    </row>
    <row r="91" spans="1:6" x14ac:dyDescent="0.2">
      <c r="A91" s="9" t="s">
        <v>198</v>
      </c>
      <c r="B91" s="9" t="s">
        <v>20</v>
      </c>
      <c r="C91" s="9" t="s">
        <v>20</v>
      </c>
      <c r="D91" s="9" t="s">
        <v>199</v>
      </c>
      <c r="E91" s="9" t="s">
        <v>424</v>
      </c>
      <c r="F91" s="9" t="s">
        <v>420</v>
      </c>
    </row>
    <row r="92" spans="1:6" x14ac:dyDescent="0.2">
      <c r="A92" s="9" t="s">
        <v>200</v>
      </c>
      <c r="B92" s="9" t="s">
        <v>20</v>
      </c>
      <c r="C92" s="9" t="s">
        <v>20</v>
      </c>
      <c r="D92" s="9" t="s">
        <v>199</v>
      </c>
      <c r="E92" s="9" t="s">
        <v>424</v>
      </c>
      <c r="F92" s="9" t="s">
        <v>420</v>
      </c>
    </row>
    <row r="93" spans="1:6" x14ac:dyDescent="0.2">
      <c r="A93" s="9" t="s">
        <v>201</v>
      </c>
      <c r="B93" s="9" t="s">
        <v>20</v>
      </c>
      <c r="C93" s="9" t="s">
        <v>20</v>
      </c>
      <c r="D93" s="9" t="s">
        <v>199</v>
      </c>
      <c r="E93" s="9" t="s">
        <v>424</v>
      </c>
      <c r="F93" s="9" t="s">
        <v>420</v>
      </c>
    </row>
    <row r="94" spans="1:6" x14ac:dyDescent="0.2">
      <c r="A94" s="9" t="s">
        <v>202</v>
      </c>
      <c r="B94" s="9" t="s">
        <v>20</v>
      </c>
      <c r="C94" s="9" t="s">
        <v>20</v>
      </c>
      <c r="D94" s="9" t="s">
        <v>199</v>
      </c>
      <c r="E94" s="9" t="s">
        <v>424</v>
      </c>
      <c r="F94" s="9" t="s">
        <v>420</v>
      </c>
    </row>
    <row r="95" spans="1:6" x14ac:dyDescent="0.2">
      <c r="A95" s="9" t="s">
        <v>203</v>
      </c>
      <c r="B95" s="9" t="s">
        <v>20</v>
      </c>
      <c r="C95" s="9" t="s">
        <v>20</v>
      </c>
      <c r="D95" s="9" t="s">
        <v>199</v>
      </c>
      <c r="E95" s="9" t="s">
        <v>424</v>
      </c>
      <c r="F95" s="9" t="s">
        <v>420</v>
      </c>
    </row>
    <row r="96" spans="1:6" x14ac:dyDescent="0.2">
      <c r="A96" s="9" t="s">
        <v>284</v>
      </c>
      <c r="B96" s="9" t="s">
        <v>20</v>
      </c>
      <c r="C96" s="9" t="s">
        <v>20</v>
      </c>
      <c r="D96" s="9" t="s">
        <v>199</v>
      </c>
      <c r="E96" s="9" t="s">
        <v>424</v>
      </c>
      <c r="F96" s="9" t="s">
        <v>420</v>
      </c>
    </row>
    <row r="97" spans="1:6" x14ac:dyDescent="0.2">
      <c r="A97" s="9" t="s">
        <v>204</v>
      </c>
      <c r="B97" s="9" t="s">
        <v>205</v>
      </c>
      <c r="C97" s="9" t="s">
        <v>205</v>
      </c>
      <c r="D97" s="9" t="s">
        <v>206</v>
      </c>
      <c r="E97" s="9" t="s">
        <v>424</v>
      </c>
      <c r="F97" s="9" t="s">
        <v>420</v>
      </c>
    </row>
    <row r="98" spans="1:6" x14ac:dyDescent="0.2">
      <c r="A98" s="9" t="s">
        <v>207</v>
      </c>
      <c r="B98" s="9" t="s">
        <v>205</v>
      </c>
      <c r="C98" s="9" t="s">
        <v>205</v>
      </c>
      <c r="D98" s="9" t="s">
        <v>206</v>
      </c>
      <c r="E98" s="9" t="s">
        <v>424</v>
      </c>
      <c r="F98" s="9" t="s">
        <v>420</v>
      </c>
    </row>
    <row r="99" spans="1:6" x14ac:dyDescent="0.2">
      <c r="A99" s="9" t="s">
        <v>209</v>
      </c>
      <c r="B99" s="9" t="s">
        <v>417</v>
      </c>
      <c r="C99" s="9" t="s">
        <v>443</v>
      </c>
      <c r="D99" s="9" t="s">
        <v>429</v>
      </c>
      <c r="E99" s="9" t="s">
        <v>424</v>
      </c>
      <c r="F99" s="9" t="s">
        <v>420</v>
      </c>
    </row>
    <row r="100" spans="1:6" x14ac:dyDescent="0.2">
      <c r="A100" s="9" t="s">
        <v>210</v>
      </c>
      <c r="B100" s="9" t="s">
        <v>417</v>
      </c>
      <c r="C100" s="9" t="s">
        <v>443</v>
      </c>
      <c r="D100" s="9" t="s">
        <v>429</v>
      </c>
      <c r="E100" s="9" t="s">
        <v>424</v>
      </c>
      <c r="F100" s="9" t="s">
        <v>420</v>
      </c>
    </row>
    <row r="101" spans="1:6" x14ac:dyDescent="0.2">
      <c r="A101" s="9" t="s">
        <v>211</v>
      </c>
      <c r="B101" s="9" t="s">
        <v>417</v>
      </c>
      <c r="C101" s="9" t="s">
        <v>443</v>
      </c>
      <c r="D101" s="9" t="s">
        <v>429</v>
      </c>
      <c r="E101" s="9" t="s">
        <v>424</v>
      </c>
      <c r="F101" s="9" t="s">
        <v>420</v>
      </c>
    </row>
    <row r="102" spans="1:6" x14ac:dyDescent="0.2">
      <c r="A102" s="9" t="s">
        <v>212</v>
      </c>
      <c r="B102" s="9" t="s">
        <v>417</v>
      </c>
      <c r="C102" s="9" t="s">
        <v>443</v>
      </c>
      <c r="D102" s="9" t="s">
        <v>429</v>
      </c>
      <c r="E102" s="9" t="s">
        <v>424</v>
      </c>
      <c r="F102" s="9" t="s">
        <v>420</v>
      </c>
    </row>
    <row r="103" spans="1:6" x14ac:dyDescent="0.2">
      <c r="A103" s="9" t="s">
        <v>213</v>
      </c>
      <c r="B103" s="9" t="s">
        <v>417</v>
      </c>
      <c r="C103" s="9" t="s">
        <v>443</v>
      </c>
      <c r="D103" s="9" t="s">
        <v>429</v>
      </c>
      <c r="E103" s="9" t="s">
        <v>424</v>
      </c>
      <c r="F103" s="9" t="s">
        <v>420</v>
      </c>
    </row>
    <row r="104" spans="1:6" x14ac:dyDescent="0.2">
      <c r="A104" s="9" t="s">
        <v>214</v>
      </c>
      <c r="B104" s="9" t="s">
        <v>417</v>
      </c>
      <c r="C104" s="9" t="s">
        <v>443</v>
      </c>
      <c r="D104" s="9" t="s">
        <v>429</v>
      </c>
      <c r="E104" s="9" t="s">
        <v>424</v>
      </c>
      <c r="F104" s="9" t="s">
        <v>420</v>
      </c>
    </row>
    <row r="105" spans="1:6" x14ac:dyDescent="0.2">
      <c r="A105" s="9" t="s">
        <v>215</v>
      </c>
      <c r="B105" s="9" t="s">
        <v>417</v>
      </c>
      <c r="C105" s="9" t="s">
        <v>443</v>
      </c>
      <c r="D105" s="9" t="s">
        <v>429</v>
      </c>
      <c r="E105" s="9" t="s">
        <v>424</v>
      </c>
      <c r="F105" s="9" t="s">
        <v>420</v>
      </c>
    </row>
    <row r="106" spans="1:6" x14ac:dyDescent="0.2">
      <c r="A106" s="9" t="s">
        <v>216</v>
      </c>
      <c r="B106" s="9" t="s">
        <v>417</v>
      </c>
      <c r="C106" s="9" t="s">
        <v>443</v>
      </c>
      <c r="D106" s="9" t="s">
        <v>429</v>
      </c>
      <c r="E106" s="9" t="s">
        <v>424</v>
      </c>
      <c r="F106" s="9" t="s">
        <v>420</v>
      </c>
    </row>
    <row r="107" spans="1:6" x14ac:dyDescent="0.2">
      <c r="A107" s="9" t="s">
        <v>23</v>
      </c>
      <c r="B107" s="9" t="s">
        <v>457</v>
      </c>
      <c r="C107" s="9" t="s">
        <v>433</v>
      </c>
      <c r="D107" s="9" t="s">
        <v>430</v>
      </c>
      <c r="E107" s="9" t="s">
        <v>424</v>
      </c>
      <c r="F107" s="9" t="s">
        <v>420</v>
      </c>
    </row>
    <row r="108" spans="1:6" x14ac:dyDescent="0.2">
      <c r="A108" s="9" t="s">
        <v>217</v>
      </c>
      <c r="B108" s="9" t="s">
        <v>218</v>
      </c>
      <c r="C108" s="9" t="s">
        <v>431</v>
      </c>
      <c r="D108" s="9" t="s">
        <v>432</v>
      </c>
      <c r="E108" s="9" t="s">
        <v>424</v>
      </c>
      <c r="F108" s="9" t="s">
        <v>420</v>
      </c>
    </row>
    <row r="109" spans="1:6" x14ac:dyDescent="0.2">
      <c r="A109" s="9" t="s">
        <v>219</v>
      </c>
      <c r="B109" s="9" t="s">
        <v>218</v>
      </c>
      <c r="C109" s="9" t="s">
        <v>431</v>
      </c>
      <c r="D109" s="9" t="s">
        <v>432</v>
      </c>
      <c r="E109" s="9" t="s">
        <v>424</v>
      </c>
      <c r="F109" s="9" t="s">
        <v>420</v>
      </c>
    </row>
    <row r="110" spans="1:6" x14ac:dyDescent="0.2">
      <c r="A110" s="9" t="s">
        <v>220</v>
      </c>
      <c r="B110" s="9" t="s">
        <v>218</v>
      </c>
      <c r="C110" s="9" t="s">
        <v>431</v>
      </c>
      <c r="D110" s="9" t="s">
        <v>432</v>
      </c>
      <c r="E110" s="9" t="s">
        <v>424</v>
      </c>
      <c r="F110" s="9" t="s">
        <v>420</v>
      </c>
    </row>
    <row r="111" spans="1:6" x14ac:dyDescent="0.2">
      <c r="A111" s="9" t="s">
        <v>221</v>
      </c>
      <c r="B111" s="9" t="s">
        <v>218</v>
      </c>
      <c r="C111" s="9" t="s">
        <v>431</v>
      </c>
      <c r="D111" s="9" t="s">
        <v>432</v>
      </c>
      <c r="E111" s="9" t="s">
        <v>424</v>
      </c>
      <c r="F111" s="9" t="s">
        <v>420</v>
      </c>
    </row>
    <row r="112" spans="1:6" x14ac:dyDescent="0.2">
      <c r="A112" s="9" t="s">
        <v>222</v>
      </c>
      <c r="B112" s="9" t="s">
        <v>218</v>
      </c>
      <c r="C112" s="9" t="s">
        <v>431</v>
      </c>
      <c r="D112" s="9" t="s">
        <v>432</v>
      </c>
      <c r="E112" s="9" t="s">
        <v>424</v>
      </c>
      <c r="F112" s="9" t="s">
        <v>420</v>
      </c>
    </row>
    <row r="113" spans="1:6" x14ac:dyDescent="0.2">
      <c r="A113" s="9" t="s">
        <v>223</v>
      </c>
      <c r="B113" s="9" t="s">
        <v>218</v>
      </c>
      <c r="C113" s="9" t="s">
        <v>431</v>
      </c>
      <c r="D113" s="9" t="s">
        <v>432</v>
      </c>
      <c r="E113" s="9" t="s">
        <v>424</v>
      </c>
      <c r="F113" s="9" t="s">
        <v>420</v>
      </c>
    </row>
    <row r="114" spans="1:6" x14ac:dyDescent="0.2">
      <c r="A114" s="9" t="s">
        <v>224</v>
      </c>
      <c r="B114" s="9" t="s">
        <v>225</v>
      </c>
      <c r="C114" s="9" t="s">
        <v>453</v>
      </c>
      <c r="D114" s="9" t="s">
        <v>430</v>
      </c>
      <c r="E114" s="9" t="s">
        <v>424</v>
      </c>
      <c r="F114" s="9" t="s">
        <v>420</v>
      </c>
    </row>
    <row r="115" spans="1:6" x14ac:dyDescent="0.2">
      <c r="A115" s="9" t="s">
        <v>226</v>
      </c>
      <c r="B115" s="9" t="s">
        <v>225</v>
      </c>
      <c r="C115" s="9" t="s">
        <v>453</v>
      </c>
      <c r="D115" s="9" t="s">
        <v>430</v>
      </c>
      <c r="E115" s="9" t="s">
        <v>424</v>
      </c>
      <c r="F115" s="9" t="s">
        <v>420</v>
      </c>
    </row>
    <row r="116" spans="1:6" x14ac:dyDescent="0.2">
      <c r="A116" s="9" t="s">
        <v>227</v>
      </c>
      <c r="B116" s="9" t="s">
        <v>225</v>
      </c>
      <c r="C116" s="9" t="s">
        <v>431</v>
      </c>
      <c r="D116" s="9" t="s">
        <v>432</v>
      </c>
      <c r="E116" s="9" t="s">
        <v>424</v>
      </c>
      <c r="F116" s="9" t="s">
        <v>420</v>
      </c>
    </row>
    <row r="117" spans="1:6" x14ac:dyDescent="0.2">
      <c r="A117" s="9" t="s">
        <v>228</v>
      </c>
      <c r="B117" s="9" t="s">
        <v>225</v>
      </c>
      <c r="C117" s="9" t="s">
        <v>431</v>
      </c>
      <c r="D117" s="9" t="s">
        <v>432</v>
      </c>
      <c r="E117" s="9" t="s">
        <v>424</v>
      </c>
      <c r="F117" s="9" t="s">
        <v>420</v>
      </c>
    </row>
    <row r="118" spans="1:6" x14ac:dyDescent="0.2">
      <c r="A118" s="9" t="s">
        <v>229</v>
      </c>
      <c r="B118" s="9" t="s">
        <v>225</v>
      </c>
      <c r="C118" s="9" t="s">
        <v>431</v>
      </c>
      <c r="D118" s="9" t="s">
        <v>432</v>
      </c>
      <c r="E118" s="9" t="s">
        <v>424</v>
      </c>
      <c r="F118" s="9" t="s">
        <v>420</v>
      </c>
    </row>
    <row r="119" spans="1:6" x14ac:dyDescent="0.2">
      <c r="A119" s="9" t="s">
        <v>230</v>
      </c>
      <c r="B119" s="9" t="s">
        <v>225</v>
      </c>
      <c r="C119" s="9" t="s">
        <v>431</v>
      </c>
      <c r="D119" s="9" t="s">
        <v>432</v>
      </c>
      <c r="E119" s="9" t="s">
        <v>424</v>
      </c>
      <c r="F119" s="9" t="s">
        <v>420</v>
      </c>
    </row>
    <row r="120" spans="1:6" x14ac:dyDescent="0.2">
      <c r="A120" s="9" t="s">
        <v>231</v>
      </c>
      <c r="B120" s="9" t="s">
        <v>232</v>
      </c>
      <c r="C120" s="9" t="s">
        <v>454</v>
      </c>
      <c r="D120" s="9" t="s">
        <v>430</v>
      </c>
      <c r="E120" s="9" t="s">
        <v>424</v>
      </c>
      <c r="F120" s="9" t="s">
        <v>420</v>
      </c>
    </row>
    <row r="121" spans="1:6" x14ac:dyDescent="0.2">
      <c r="A121" s="9" t="s">
        <v>285</v>
      </c>
      <c r="B121" s="9" t="s">
        <v>232</v>
      </c>
      <c r="C121" s="9" t="s">
        <v>454</v>
      </c>
      <c r="D121" s="9" t="s">
        <v>430</v>
      </c>
      <c r="E121" s="9" t="s">
        <v>424</v>
      </c>
      <c r="F121" s="9" t="s">
        <v>420</v>
      </c>
    </row>
    <row r="122" spans="1:6" x14ac:dyDescent="0.2">
      <c r="A122" s="9" t="s">
        <v>233</v>
      </c>
      <c r="B122" s="9" t="s">
        <v>232</v>
      </c>
      <c r="C122" s="9" t="s">
        <v>454</v>
      </c>
      <c r="D122" s="9" t="s">
        <v>430</v>
      </c>
      <c r="E122" s="9" t="s">
        <v>424</v>
      </c>
      <c r="F122" s="9" t="s">
        <v>420</v>
      </c>
    </row>
    <row r="123" spans="1:6" x14ac:dyDescent="0.2">
      <c r="A123" s="9" t="s">
        <v>234</v>
      </c>
      <c r="B123" s="9" t="s">
        <v>232</v>
      </c>
      <c r="C123" s="9" t="s">
        <v>454</v>
      </c>
      <c r="D123" s="9" t="s">
        <v>430</v>
      </c>
      <c r="E123" s="9" t="s">
        <v>424</v>
      </c>
      <c r="F123" s="9" t="s">
        <v>420</v>
      </c>
    </row>
    <row r="124" spans="1:6" x14ac:dyDescent="0.2">
      <c r="A124" s="9" t="s">
        <v>235</v>
      </c>
      <c r="B124" s="9" t="s">
        <v>232</v>
      </c>
      <c r="C124" s="9" t="s">
        <v>454</v>
      </c>
      <c r="D124" s="9" t="s">
        <v>430</v>
      </c>
      <c r="E124" s="9" t="s">
        <v>424</v>
      </c>
      <c r="F124" s="9" t="s">
        <v>420</v>
      </c>
    </row>
    <row r="125" spans="1:6" x14ac:dyDescent="0.2">
      <c r="A125" s="9" t="s">
        <v>236</v>
      </c>
      <c r="B125" s="9" t="s">
        <v>232</v>
      </c>
      <c r="C125" s="9" t="s">
        <v>454</v>
      </c>
      <c r="D125" s="9" t="s">
        <v>430</v>
      </c>
      <c r="E125" s="9" t="s">
        <v>424</v>
      </c>
      <c r="F125" s="9" t="s">
        <v>420</v>
      </c>
    </row>
    <row r="126" spans="1:6" x14ac:dyDescent="0.2">
      <c r="A126" s="9" t="s">
        <v>237</v>
      </c>
      <c r="B126" s="9" t="s">
        <v>455</v>
      </c>
      <c r="C126" s="9" t="s">
        <v>433</v>
      </c>
      <c r="D126" s="9" t="s">
        <v>430</v>
      </c>
      <c r="E126" s="9" t="s">
        <v>424</v>
      </c>
      <c r="F126" s="9" t="s">
        <v>420</v>
      </c>
    </row>
    <row r="127" spans="1:6" x14ac:dyDescent="0.2">
      <c r="A127" s="9" t="s">
        <v>238</v>
      </c>
      <c r="B127" s="9" t="s">
        <v>455</v>
      </c>
      <c r="C127" s="9" t="s">
        <v>433</v>
      </c>
      <c r="D127" s="9" t="s">
        <v>430</v>
      </c>
      <c r="E127" s="9" t="s">
        <v>424</v>
      </c>
      <c r="F127" s="9" t="s">
        <v>420</v>
      </c>
    </row>
    <row r="128" spans="1:6" x14ac:dyDescent="0.2">
      <c r="A128" s="9" t="s">
        <v>65</v>
      </c>
      <c r="B128" s="9" t="s">
        <v>458</v>
      </c>
      <c r="C128" s="9" t="s">
        <v>431</v>
      </c>
      <c r="D128" s="9" t="s">
        <v>432</v>
      </c>
      <c r="E128" s="9" t="s">
        <v>424</v>
      </c>
      <c r="F128" s="9" t="s">
        <v>420</v>
      </c>
    </row>
    <row r="129" spans="1:6" x14ac:dyDescent="0.2">
      <c r="A129" s="9" t="s">
        <v>240</v>
      </c>
      <c r="B129" s="9" t="s">
        <v>241</v>
      </c>
      <c r="C129" s="9" t="s">
        <v>241</v>
      </c>
      <c r="D129" s="9" t="s">
        <v>242</v>
      </c>
      <c r="E129" s="9" t="s">
        <v>424</v>
      </c>
      <c r="F129" s="9" t="s">
        <v>420</v>
      </c>
    </row>
    <row r="130" spans="1:6" x14ac:dyDescent="0.2">
      <c r="A130" s="9" t="s">
        <v>243</v>
      </c>
      <c r="B130" s="9" t="s">
        <v>241</v>
      </c>
      <c r="C130" s="9" t="s">
        <v>241</v>
      </c>
      <c r="D130" s="9" t="s">
        <v>242</v>
      </c>
      <c r="E130" s="9" t="s">
        <v>424</v>
      </c>
      <c r="F130" s="9" t="s">
        <v>420</v>
      </c>
    </row>
    <row r="131" spans="1:6" x14ac:dyDescent="0.2">
      <c r="A131" s="9" t="s">
        <v>244</v>
      </c>
      <c r="B131" s="9" t="s">
        <v>241</v>
      </c>
      <c r="C131" s="9" t="s">
        <v>241</v>
      </c>
      <c r="D131" s="9" t="s">
        <v>242</v>
      </c>
      <c r="E131" s="9" t="s">
        <v>424</v>
      </c>
      <c r="F131" s="9" t="s">
        <v>420</v>
      </c>
    </row>
    <row r="132" spans="1:6" x14ac:dyDescent="0.2">
      <c r="A132" s="9" t="s">
        <v>245</v>
      </c>
      <c r="B132" s="35" t="s">
        <v>459</v>
      </c>
      <c r="C132" s="9" t="s">
        <v>246</v>
      </c>
      <c r="D132" s="9" t="s">
        <v>246</v>
      </c>
      <c r="E132" s="9" t="s">
        <v>424</v>
      </c>
      <c r="F132" s="9" t="s">
        <v>420</v>
      </c>
    </row>
    <row r="133" spans="1:6" x14ac:dyDescent="0.2">
      <c r="A133" s="9" t="s">
        <v>247</v>
      </c>
      <c r="B133" s="35" t="s">
        <v>459</v>
      </c>
      <c r="C133" s="9" t="s">
        <v>246</v>
      </c>
      <c r="D133" s="9" t="s">
        <v>246</v>
      </c>
      <c r="E133" s="9" t="s">
        <v>424</v>
      </c>
      <c r="F133" s="9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Dual Mono AK4493 MKII v175  (2)</vt:lpstr>
      <vt:lpstr>Dual Mono AK4493 MKII v175 BoM</vt:lpstr>
      <vt:lpstr>Sheet3</vt:lpstr>
      <vt:lpstr>Sheet1!Dual_Mono_Amp_Design_Partlist_1_28_24_1</vt:lpstr>
      <vt:lpstr>Sheet3!Dual_Mono_Amp_Design_Partlist_2_04_24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D.</dc:creator>
  <cp:lastModifiedBy>Kevin Hardin</cp:lastModifiedBy>
  <cp:lastPrinted>2017-04-10T07:27:07Z</cp:lastPrinted>
  <dcterms:created xsi:type="dcterms:W3CDTF">2017-03-05T16:20:39Z</dcterms:created>
  <dcterms:modified xsi:type="dcterms:W3CDTF">2024-02-04T20:23:01Z</dcterms:modified>
</cp:coreProperties>
</file>